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defaultThemeVersion="124226"/>
  <xr:revisionPtr revIDLastSave="0" documentId="13_ncr:1_{E2B01FA1-3F3D-4F32-803D-B310FF170983}" xr6:coauthVersionLast="47" xr6:coauthVersionMax="47" xr10:uidLastSave="{00000000-0000-0000-0000-000000000000}"/>
  <bookViews>
    <workbookView xWindow="-108" yWindow="-108" windowWidth="23256" windowHeight="12576" tabRatio="721" firstSheet="3" activeTab="11" xr2:uid="{DE3169C0-DD65-4353-A38D-B5EF182318C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Форма 1" sheetId="254" r:id="rId7"/>
    <sheet name="ВОР" sheetId="308" r:id="rId8"/>
    <sheet name="Форма 2" sheetId="1" r:id="rId9"/>
    <sheet name="Форма 3" sheetId="6" r:id="rId10"/>
    <sheet name="Форма 4" sheetId="268" r:id="rId11"/>
    <sheet name="Форма 5_Обор." sheetId="11" r:id="rId12"/>
    <sheet name="Форма 5_Мат." sheetId="153" r:id="rId13"/>
    <sheet name="Форма 6б" sheetId="269" r:id="rId14"/>
    <sheet name="Форма 11" sheetId="114" r:id="rId15"/>
    <sheet name="Форма 14а" sheetId="110" r:id="rId16"/>
    <sheet name="Форма 15" sheetId="109" r:id="rId17"/>
    <sheet name="Форма 17" sheetId="112" r:id="rId18"/>
    <sheet name="Форма 18" sheetId="113" r:id="rId19"/>
    <sheet name="Форма 19" sheetId="111" r:id="rId20"/>
    <sheet name="АГРО КЛ-0,4кВ" sheetId="258" r:id="rId21"/>
    <sheet name="АРОК КЛ-0,4кВ" sheetId="259" r:id="rId22"/>
    <sheet name="АОСР 9" sheetId="278" r:id="rId23"/>
    <sheet name="АОСР 10" sheetId="279" r:id="rId24"/>
    <sheet name="АОСР 11" sheetId="280" r:id="rId25"/>
    <sheet name="АОСР 12" sheetId="281" r:id="rId26"/>
    <sheet name="АОСР 13" sheetId="282" r:id="rId27"/>
    <sheet name="АОСР 14" sheetId="283" r:id="rId28"/>
    <sheet name="АОСР 15" sheetId="284" r:id="rId29"/>
    <sheet name="АОСР 16" sheetId="285" r:id="rId30"/>
    <sheet name="АОСР 17" sheetId="286" r:id="rId31"/>
    <sheet name="АОСР 18" sheetId="287" r:id="rId32"/>
    <sheet name="АОСР 19" sheetId="288" r:id="rId33"/>
    <sheet name="АОСР 20" sheetId="289" r:id="rId34"/>
    <sheet name="АОСР 21" sheetId="290" r:id="rId35"/>
    <sheet name="АОСР 22" sheetId="291" r:id="rId36"/>
    <sheet name="АОСР 23" sheetId="292" r:id="rId37"/>
    <sheet name="АОСР 24" sheetId="293" r:id="rId38"/>
    <sheet name="Форма 8" sheetId="270" r:id="rId39"/>
    <sheet name="Ведомость к Ф-8" sheetId="144" r:id="rId40"/>
    <sheet name="Тит." sheetId="100" r:id="rId41"/>
    <sheet name="Акт дем.оборуд" sheetId="143" r:id="rId42"/>
    <sheet name="Форма 6" sheetId="154" r:id="rId43"/>
    <sheet name="Форма 6а" sheetId="133" r:id="rId44"/>
    <sheet name="Форма 22_ВЛЗ-10кВ" sheetId="135" r:id="rId45"/>
    <sheet name="Форма 22_ВЛИ-0,4кВ" sheetId="200" r:id="rId46"/>
    <sheet name="Форма 23_дор._10" sheetId="139" r:id="rId47"/>
    <sheet name="Форма 23_дор._0,4" sheetId="309" r:id="rId48"/>
    <sheet name="Форма 24_ВЛЗ-10кВ" sheetId="136" r:id="rId49"/>
    <sheet name="Форма 24_ВЛИ-0,4кВ" sheetId="202" r:id="rId50"/>
    <sheet name="ОГРАС" sheetId="267" r:id="rId51"/>
    <sheet name="Акт внеш осмотра ЛР" sheetId="148" r:id="rId52"/>
    <sheet name="Акт внеш осмотра ОПН" sheetId="149" r:id="rId53"/>
    <sheet name="Акт проверка швов ВЛ-10кВ" sheetId="225" r:id="rId54"/>
    <sheet name="Акт проверка швов ВЛ-0,4кВ" sheetId="227" r:id="rId55"/>
    <sheet name="Акт защитного покрытия ВЛ-10кВ" sheetId="226" r:id="rId56"/>
    <sheet name="Акт защитного покрытия ВЛ-0,4кВ" sheetId="232" r:id="rId57"/>
    <sheet name="Акт про знаки 10кВ" sheetId="236" r:id="rId58"/>
    <sheet name="Акт про знаки 0,4" sheetId="228" r:id="rId59"/>
    <sheet name="Акт внеш осмотра провода_01" sheetId="150" r:id="rId60"/>
    <sheet name="Акт внеш осмотра провода_02" sheetId="175" r:id="rId61"/>
    <sheet name="Акт расчистки" sheetId="264" r:id="rId62"/>
    <sheet name="АКТ приемки участка ВЛ" sheetId="266" r:id="rId63"/>
    <sheet name="АГРО ВЛЗ-10 кВ" sheetId="209" r:id="rId64"/>
    <sheet name="АГРО ВЛИ-0,4 кВ" sheetId="211" r:id="rId65"/>
    <sheet name="АРОК ВЛЗ-10 кВ" sheetId="213" r:id="rId66"/>
    <sheet name="АРОК ВЛИ-0,4 кВ" sheetId="215" r:id="rId67"/>
    <sheet name="АГРО КЛ-10кВ" sheetId="208" r:id="rId68"/>
    <sheet name="АРОК КЛ-10кВ" sheetId="212" r:id="rId69"/>
    <sheet name="АКТ болт соед" sheetId="145" r:id="rId70"/>
    <sheet name="Форма 24_ТП" sheetId="171" r:id="rId71"/>
    <sheet name="Акт проверка швов КТП" sheetId="231" r:id="rId72"/>
    <sheet name="Акт защитного покрытия КТП" sheetId="235" r:id="rId73"/>
    <sheet name="АГРО ТП" sheetId="210" r:id="rId74"/>
    <sheet name="АРОК ТП" sheetId="214" r:id="rId75"/>
    <sheet name="АОСР 25" sheetId="294" r:id="rId76"/>
    <sheet name="АОСР 26" sheetId="295" r:id="rId77"/>
    <sheet name="АОСР 27" sheetId="296" r:id="rId78"/>
    <sheet name="АОСР 28" sheetId="297" r:id="rId79"/>
    <sheet name="АОСР 29" sheetId="298" r:id="rId80"/>
    <sheet name="Лист1" sheetId="310" r:id="rId81"/>
    <sheet name="АОСР 1" sheetId="205" r:id="rId82"/>
    <sheet name="АОСР 2" sheetId="271" r:id="rId83"/>
    <sheet name="АОСР 3" sheetId="272" r:id="rId84"/>
    <sheet name="АОСР 4" sheetId="273" r:id="rId85"/>
    <sheet name="АОСР 5" sheetId="274" r:id="rId86"/>
    <sheet name="АОСР 6" sheetId="275" r:id="rId87"/>
    <sheet name="АОСР 7" sheetId="276" r:id="rId88"/>
    <sheet name="АОСР 8" sheetId="277" r:id="rId89"/>
    <sheet name="АООК 30" sheetId="118" r:id="rId90"/>
    <sheet name="АООК 31" sheetId="302" r:id="rId91"/>
    <sheet name="АООК 32" sheetId="303" r:id="rId92"/>
    <sheet name="АООК 33" sheetId="304" r:id="rId93"/>
  </sheets>
  <definedNames>
    <definedName name="_FilterDatabase" localSheetId="6" hidden="1">'Форма 1'!$A$9:$BP$200</definedName>
    <definedName name="_xlnm._FilterDatabase" localSheetId="41" hidden="1">'Акт дем.оборуд'!$A$15:$K$24</definedName>
    <definedName name="_xlnm._FilterDatabase" localSheetId="7" hidden="1">ВОР!$A$167:$T$181</definedName>
    <definedName name="_xlnm._FilterDatabase" localSheetId="6" hidden="1">'Форма 1'!$A$9:$BS$200</definedName>
    <definedName name="_xlnm._FilterDatabase" localSheetId="10" hidden="1">'Форма 4'!$A$28:$DC$35</definedName>
    <definedName name="_xlnm._FilterDatabase" localSheetId="12" hidden="1">'Форма 5_Мат.'!$A$46:$K$53</definedName>
    <definedName name="_xlnm._FilterDatabase" localSheetId="11" hidden="1">'Форма 5_Обор.'!$A$23:$K$30</definedName>
    <definedName name="dews212" localSheetId="56">#REF!</definedName>
    <definedName name="dews212" localSheetId="72">#REF!</definedName>
    <definedName name="dews212" localSheetId="62">#REF!</definedName>
    <definedName name="dews212" localSheetId="58">#REF!</definedName>
    <definedName name="dews212" localSheetId="57">#REF!</definedName>
    <definedName name="dews212" localSheetId="54">#REF!</definedName>
    <definedName name="dews212" localSheetId="71">#REF!</definedName>
    <definedName name="dews212" localSheetId="7">#REF!</definedName>
    <definedName name="dews212">#REF!</definedName>
    <definedName name="Excel_BuiltIn_Print_Area_23" localSheetId="56">#REF!</definedName>
    <definedName name="Excel_BuiltIn_Print_Area_23" localSheetId="72">#REF!</definedName>
    <definedName name="Excel_BuiltIn_Print_Area_23" localSheetId="62">#REF!</definedName>
    <definedName name="Excel_BuiltIn_Print_Area_23" localSheetId="58">#REF!</definedName>
    <definedName name="Excel_BuiltIn_Print_Area_23" localSheetId="57">#REF!</definedName>
    <definedName name="Excel_BuiltIn_Print_Area_23" localSheetId="54">#REF!</definedName>
    <definedName name="Excel_BuiltIn_Print_Area_23" localSheetId="71">#REF!</definedName>
    <definedName name="Excel_BuiltIn_Print_Area_23" localSheetId="7">#REF!</definedName>
    <definedName name="Excel_BuiltIn_Print_Area_23">#REF!</definedName>
    <definedName name="Excel_BuiltIn_Print_Area_24" localSheetId="56">#REF!</definedName>
    <definedName name="Excel_BuiltIn_Print_Area_24" localSheetId="72">#REF!</definedName>
    <definedName name="Excel_BuiltIn_Print_Area_24" localSheetId="62">#REF!</definedName>
    <definedName name="Excel_BuiltIn_Print_Area_24" localSheetId="58">#REF!</definedName>
    <definedName name="Excel_BuiltIn_Print_Area_24" localSheetId="57">#REF!</definedName>
    <definedName name="Excel_BuiltIn_Print_Area_24" localSheetId="54">#REF!</definedName>
    <definedName name="Excel_BuiltIn_Print_Area_24" localSheetId="71">#REF!</definedName>
    <definedName name="Excel_BuiltIn_Print_Area_24" localSheetId="7">#REF!</definedName>
    <definedName name="Excel_BuiltIn_Print_Area_24">#REF!</definedName>
    <definedName name="Excel_BuiltIn_Print_Area_29" localSheetId="56">#REF!</definedName>
    <definedName name="Excel_BuiltIn_Print_Area_29" localSheetId="72">#REF!</definedName>
    <definedName name="Excel_BuiltIn_Print_Area_29" localSheetId="62">#REF!</definedName>
    <definedName name="Excel_BuiltIn_Print_Area_29" localSheetId="58">#REF!</definedName>
    <definedName name="Excel_BuiltIn_Print_Area_29" localSheetId="57">#REF!</definedName>
    <definedName name="Excel_BuiltIn_Print_Area_29" localSheetId="54">#REF!</definedName>
    <definedName name="Excel_BuiltIn_Print_Area_29" localSheetId="71">#REF!</definedName>
    <definedName name="Excel_BuiltIn_Print_Area_29" localSheetId="7">#REF!</definedName>
    <definedName name="Excel_BuiltIn_Print_Area_29">#REF!</definedName>
    <definedName name="Print_Area" localSheetId="6">'Форма 1'!$A$1:$BP$200</definedName>
    <definedName name="Print_Titles" localSheetId="6">'Форма 1'!$9:$9</definedName>
    <definedName name="qawdeds12321" localSheetId="56">#REF!</definedName>
    <definedName name="qawdeds12321" localSheetId="72">#REF!</definedName>
    <definedName name="qawdeds12321" localSheetId="62">#REF!</definedName>
    <definedName name="qawdeds12321" localSheetId="58">#REF!</definedName>
    <definedName name="qawdeds12321" localSheetId="57">#REF!</definedName>
    <definedName name="qawdeds12321" localSheetId="54">#REF!</definedName>
    <definedName name="qawdeds12321" localSheetId="71">#REF!</definedName>
    <definedName name="qawdeds12321" localSheetId="7">#REF!</definedName>
    <definedName name="qawdeds12321">#REF!</definedName>
    <definedName name="а" localSheetId="56">#REF!</definedName>
    <definedName name="а" localSheetId="72">#REF!</definedName>
    <definedName name="а" localSheetId="62">#REF!</definedName>
    <definedName name="а" localSheetId="58">#REF!</definedName>
    <definedName name="а" localSheetId="57">#REF!</definedName>
    <definedName name="а" localSheetId="54">#REF!</definedName>
    <definedName name="а" localSheetId="71">#REF!</definedName>
    <definedName name="а">#REF!</definedName>
    <definedName name="А27" localSheetId="56">#REF!</definedName>
    <definedName name="А27" localSheetId="72">#REF!</definedName>
    <definedName name="А27" localSheetId="62">#REF!</definedName>
    <definedName name="А27" localSheetId="58">#REF!</definedName>
    <definedName name="А27" localSheetId="57">#REF!</definedName>
    <definedName name="А27" localSheetId="54">#REF!</definedName>
    <definedName name="А27" localSheetId="71">#REF!</definedName>
    <definedName name="А27">#REF!</definedName>
    <definedName name="авпр45е3" localSheetId="56">#REF!</definedName>
    <definedName name="авпр45е3" localSheetId="72">#REF!</definedName>
    <definedName name="авпр45е3" localSheetId="62">#REF!</definedName>
    <definedName name="авпр45е3" localSheetId="58">#REF!</definedName>
    <definedName name="авпр45е3" localSheetId="57">#REF!</definedName>
    <definedName name="авпр45е3" localSheetId="54">#REF!</definedName>
    <definedName name="авпр45е3" localSheetId="71">#REF!</definedName>
    <definedName name="авпр45е3" localSheetId="7">#REF!</definedName>
    <definedName name="авпр45е3">#REF!</definedName>
    <definedName name="АОК1" localSheetId="56">#REF!</definedName>
    <definedName name="АОК1" localSheetId="72">#REF!</definedName>
    <definedName name="АОК1" localSheetId="62">#REF!</definedName>
    <definedName name="АОК1" localSheetId="58">#REF!</definedName>
    <definedName name="АОК1" localSheetId="57">#REF!</definedName>
    <definedName name="АОК1" localSheetId="54">#REF!</definedName>
    <definedName name="АОК1" localSheetId="71">#REF!</definedName>
    <definedName name="АОК1" localSheetId="7">#REF!</definedName>
    <definedName name="АОК1">#REF!</definedName>
    <definedName name="АОСР1копия" localSheetId="56">#REF!</definedName>
    <definedName name="АОСР1копия" localSheetId="72">#REF!</definedName>
    <definedName name="АОСР1копия" localSheetId="62">#REF!</definedName>
    <definedName name="АОСР1копия" localSheetId="58">#REF!</definedName>
    <definedName name="АОСР1копия" localSheetId="57">#REF!</definedName>
    <definedName name="АОСР1копия" localSheetId="54">#REF!</definedName>
    <definedName name="АОСР1копия" localSheetId="71">#REF!</definedName>
    <definedName name="АОСР1копия">#REF!</definedName>
    <definedName name="апапап" localSheetId="56">#REF!</definedName>
    <definedName name="апапап" localSheetId="72">#REF!</definedName>
    <definedName name="апапап" localSheetId="62">#REF!</definedName>
    <definedName name="апапап" localSheetId="58">#REF!</definedName>
    <definedName name="апапап" localSheetId="57">#REF!</definedName>
    <definedName name="апапап" localSheetId="54">#REF!</definedName>
    <definedName name="апапап" localSheetId="71">#REF!</definedName>
    <definedName name="апапап" localSheetId="7">#REF!</definedName>
    <definedName name="апапап">#REF!</definedName>
    <definedName name="АРТ" localSheetId="56">#REF!</definedName>
    <definedName name="АРТ" localSheetId="72">#REF!</definedName>
    <definedName name="АРТ" localSheetId="62">#REF!</definedName>
    <definedName name="АРТ" localSheetId="58">#REF!</definedName>
    <definedName name="АРТ" localSheetId="57">#REF!</definedName>
    <definedName name="АРТ" localSheetId="54">#REF!</definedName>
    <definedName name="АРТ" localSheetId="71">#REF!</definedName>
    <definedName name="АРТ">#REF!</definedName>
    <definedName name="б" localSheetId="56">#REF!</definedName>
    <definedName name="б" localSheetId="72">#REF!</definedName>
    <definedName name="б" localSheetId="62">#REF!</definedName>
    <definedName name="б" localSheetId="58">#REF!</definedName>
    <definedName name="б" localSheetId="57">#REF!</definedName>
    <definedName name="б" localSheetId="54">#REF!</definedName>
    <definedName name="б" localSheetId="71">#REF!</definedName>
    <definedName name="б">#REF!</definedName>
    <definedName name="в" localSheetId="56">#REF!</definedName>
    <definedName name="в" localSheetId="72">#REF!</definedName>
    <definedName name="в" localSheetId="62">#REF!</definedName>
    <definedName name="в" localSheetId="58">#REF!</definedName>
    <definedName name="в" localSheetId="57">#REF!</definedName>
    <definedName name="в" localSheetId="54">#REF!</definedName>
    <definedName name="в" localSheetId="71">#REF!</definedName>
    <definedName name="в">#REF!</definedName>
    <definedName name="ввр" localSheetId="56">#REF!</definedName>
    <definedName name="ввр" localSheetId="72">#REF!</definedName>
    <definedName name="ввр" localSheetId="62">#REF!</definedName>
    <definedName name="ввр" localSheetId="58">#REF!</definedName>
    <definedName name="ввр" localSheetId="57">#REF!</definedName>
    <definedName name="ввр" localSheetId="54">#REF!</definedName>
    <definedName name="ввр" localSheetId="71">#REF!</definedName>
    <definedName name="ввр">#REF!</definedName>
    <definedName name="вкарка44" localSheetId="56">#REF!</definedName>
    <definedName name="вкарка44" localSheetId="72">#REF!</definedName>
    <definedName name="вкарка44" localSheetId="62">#REF!</definedName>
    <definedName name="вкарка44" localSheetId="58">#REF!</definedName>
    <definedName name="вкарка44" localSheetId="57">#REF!</definedName>
    <definedName name="вкарка44" localSheetId="54">#REF!</definedName>
    <definedName name="вкарка44" localSheetId="71">#REF!</definedName>
    <definedName name="вкарка44" localSheetId="7">#REF!</definedName>
    <definedName name="вкарка44">#REF!</definedName>
    <definedName name="выв" localSheetId="56">#REF!</definedName>
    <definedName name="выв" localSheetId="72">#REF!</definedName>
    <definedName name="выв" localSheetId="62">#REF!</definedName>
    <definedName name="выв" localSheetId="58">#REF!</definedName>
    <definedName name="выв" localSheetId="57">#REF!</definedName>
    <definedName name="выв" localSheetId="54">#REF!</definedName>
    <definedName name="выв" localSheetId="71">#REF!</definedName>
    <definedName name="выв" localSheetId="7">#REF!</definedName>
    <definedName name="выв">#REF!</definedName>
    <definedName name="вякр" localSheetId="56">#REF!</definedName>
    <definedName name="вякр" localSheetId="72">#REF!</definedName>
    <definedName name="вякр" localSheetId="62">#REF!</definedName>
    <definedName name="вякр" localSheetId="58">#REF!</definedName>
    <definedName name="вякр" localSheetId="57">#REF!</definedName>
    <definedName name="вякр" localSheetId="54">#REF!</definedName>
    <definedName name="вякр" localSheetId="71">#REF!</definedName>
    <definedName name="вякр">#REF!</definedName>
    <definedName name="г" localSheetId="56">#REF!</definedName>
    <definedName name="г" localSheetId="72">#REF!</definedName>
    <definedName name="г" localSheetId="62">#REF!</definedName>
    <definedName name="г" localSheetId="58">#REF!</definedName>
    <definedName name="г" localSheetId="57">#REF!</definedName>
    <definedName name="г" localSheetId="54">#REF!</definedName>
    <definedName name="г" localSheetId="71">#REF!</definedName>
    <definedName name="г">#REF!</definedName>
    <definedName name="ГЕОДЕЗ_ЗАКАЗЧИКА">ПОДПИСИ!$B$9</definedName>
    <definedName name="д" localSheetId="56">#REF!</definedName>
    <definedName name="д" localSheetId="72">#REF!</definedName>
    <definedName name="д" localSheetId="62">#REF!</definedName>
    <definedName name="д" localSheetId="58">#REF!</definedName>
    <definedName name="д" localSheetId="57">#REF!</definedName>
    <definedName name="д" localSheetId="54">#REF!</definedName>
    <definedName name="д" localSheetId="71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56">#REF!</definedName>
    <definedName name="е" localSheetId="72">#REF!</definedName>
    <definedName name="е" localSheetId="62">#REF!</definedName>
    <definedName name="е" localSheetId="58">#REF!</definedName>
    <definedName name="е" localSheetId="57">#REF!</definedName>
    <definedName name="е" localSheetId="54">#REF!</definedName>
    <definedName name="е" localSheetId="71">#REF!</definedName>
    <definedName name="е">#REF!</definedName>
    <definedName name="ж" localSheetId="56">#REF!</definedName>
    <definedName name="ж" localSheetId="72">#REF!</definedName>
    <definedName name="ж" localSheetId="62">#REF!</definedName>
    <definedName name="ж" localSheetId="58">#REF!</definedName>
    <definedName name="ж" localSheetId="57">#REF!</definedName>
    <definedName name="ж" localSheetId="54">#REF!</definedName>
    <definedName name="ж" localSheetId="71">#REF!</definedName>
    <definedName name="ж">#REF!</definedName>
    <definedName name="з" localSheetId="56">#REF!</definedName>
    <definedName name="з" localSheetId="72">#REF!</definedName>
    <definedName name="з" localSheetId="62">#REF!</definedName>
    <definedName name="з" localSheetId="58">#REF!</definedName>
    <definedName name="з" localSheetId="57">#REF!</definedName>
    <definedName name="з" localSheetId="54">#REF!</definedName>
    <definedName name="з" localSheetId="71">#REF!</definedName>
    <definedName name="з">#REF!</definedName>
    <definedName name="_xlnm.Print_Titles" localSheetId="41">'Акт дем.оборуд'!$12:$12</definedName>
    <definedName name="_xlnm.Print_Titles" localSheetId="39">'Ведомость к Ф-8'!$8:$9</definedName>
    <definedName name="_xlnm.Print_Titles" localSheetId="12">'Форма 5_Мат.'!$14:$14</definedName>
    <definedName name="_xlnm.Print_Titles" localSheetId="11">'Форма 5_Обор.'!$14:$14</definedName>
    <definedName name="ЗАКАЗЧИК">ПОДПИСИ!$B$4</definedName>
    <definedName name="и" localSheetId="56">#REF!</definedName>
    <definedName name="и" localSheetId="72">#REF!</definedName>
    <definedName name="и" localSheetId="62">#REF!</definedName>
    <definedName name="и" localSheetId="58">#REF!</definedName>
    <definedName name="и" localSheetId="57">#REF!</definedName>
    <definedName name="и" localSheetId="54">#REF!</definedName>
    <definedName name="и" localSheetId="71">#REF!</definedName>
    <definedName name="и">#REF!</definedName>
    <definedName name="ИмяГенПодряд" localSheetId="7">#REF!</definedName>
    <definedName name="ИмяГенПодряд">#REF!</definedName>
    <definedName name="ИмяЗаказчика" localSheetId="7">#REF!</definedName>
    <definedName name="ИмяЗаказчика">#REF!</definedName>
    <definedName name="йацука2" localSheetId="56">#REF!</definedName>
    <definedName name="йацука2" localSheetId="72">#REF!</definedName>
    <definedName name="йацука2" localSheetId="62">#REF!</definedName>
    <definedName name="йацука2" localSheetId="58">#REF!</definedName>
    <definedName name="йацука2" localSheetId="57">#REF!</definedName>
    <definedName name="йацука2" localSheetId="54">#REF!</definedName>
    <definedName name="йацука2" localSheetId="71">#REF!</definedName>
    <definedName name="йацука2" localSheetId="7">#REF!</definedName>
    <definedName name="йацука2">#REF!</definedName>
    <definedName name="к" localSheetId="56">#REF!</definedName>
    <definedName name="к" localSheetId="72">#REF!</definedName>
    <definedName name="к" localSheetId="62">#REF!</definedName>
    <definedName name="к" localSheetId="58">#REF!</definedName>
    <definedName name="к" localSheetId="57">#REF!</definedName>
    <definedName name="к" localSheetId="54">#REF!</definedName>
    <definedName name="к" localSheetId="71">#REF!</definedName>
    <definedName name="к">#REF!</definedName>
    <definedName name="кувепк443" localSheetId="56">#REF!</definedName>
    <definedName name="кувепк443" localSheetId="72">#REF!</definedName>
    <definedName name="кувепк443" localSheetId="62">#REF!</definedName>
    <definedName name="кувепк443" localSheetId="58">#REF!</definedName>
    <definedName name="кувепк443" localSheetId="57">#REF!</definedName>
    <definedName name="кувепк443" localSheetId="54">#REF!</definedName>
    <definedName name="кувепк443" localSheetId="71">#REF!</definedName>
    <definedName name="кувепк443" localSheetId="7">#REF!</definedName>
    <definedName name="кувепк443">#REF!</definedName>
    <definedName name="куе214" localSheetId="56">#REF!</definedName>
    <definedName name="куе214" localSheetId="72">#REF!</definedName>
    <definedName name="куе214" localSheetId="62">#REF!</definedName>
    <definedName name="куе214" localSheetId="58">#REF!</definedName>
    <definedName name="куе214" localSheetId="57">#REF!</definedName>
    <definedName name="куе214" localSheetId="54">#REF!</definedName>
    <definedName name="куе214" localSheetId="71">#REF!</definedName>
    <definedName name="куе214" localSheetId="7">#REF!</definedName>
    <definedName name="куе214">#REF!</definedName>
    <definedName name="куе5у346" localSheetId="56">#REF!</definedName>
    <definedName name="куе5у346" localSheetId="72">#REF!</definedName>
    <definedName name="куе5у346" localSheetId="62">#REF!</definedName>
    <definedName name="куе5у346" localSheetId="58">#REF!</definedName>
    <definedName name="куе5у346" localSheetId="57">#REF!</definedName>
    <definedName name="куе5у346" localSheetId="54">#REF!</definedName>
    <definedName name="куе5у346" localSheetId="71">#REF!</definedName>
    <definedName name="куе5у346" localSheetId="7">#REF!</definedName>
    <definedName name="куе5у346">#REF!</definedName>
    <definedName name="Материалы_для_АОСР" localSheetId="7">#REF!</definedName>
    <definedName name="Материалы_для_АОСР">#REF!</definedName>
    <definedName name="_xlnm.Print_Area" localSheetId="63">'АГРО ВЛЗ-10 кВ'!$A$1:$BA$103</definedName>
    <definedName name="_xlnm.Print_Area" localSheetId="64">'АГРО ВЛИ-0,4 кВ'!$A$1:$BA$99</definedName>
    <definedName name="_xlnm.Print_Area" localSheetId="20">'АГРО КЛ-0,4кВ'!$A$1:$AZ$103</definedName>
    <definedName name="_xlnm.Print_Area" localSheetId="67">'АГРО КЛ-10кВ'!$A$1:$BA$103</definedName>
    <definedName name="_xlnm.Print_Area" localSheetId="73">'АГРО ТП'!$A$1:$BA$103</definedName>
    <definedName name="_xlnm.Print_Area" localSheetId="69">'АКТ болт соед'!$A$1:$DB$44</definedName>
    <definedName name="_xlnm.Print_Area" localSheetId="51">'Акт внеш осмотра ЛР'!$A$1:$DB$31</definedName>
    <definedName name="_xlnm.Print_Area" localSheetId="52">'Акт внеш осмотра ОПН'!$A$1:$I$28</definedName>
    <definedName name="_xlnm.Print_Area" localSheetId="59">'Акт внеш осмотра провода_01'!$A$1:$DB$31</definedName>
    <definedName name="_xlnm.Print_Area" localSheetId="60">'Акт внеш осмотра провода_02'!$A$1:$DB$31</definedName>
    <definedName name="_xlnm.Print_Area" localSheetId="41">'Акт дем.оборуд'!$A$1:$J$24</definedName>
    <definedName name="_xlnm.Print_Area" localSheetId="56">'Акт защитного покрытия ВЛ-0,4кВ'!$A$1:$I$34</definedName>
    <definedName name="_xlnm.Print_Area" localSheetId="55">'Акт защитного покрытия ВЛ-10кВ'!$A$1:$I$34</definedName>
    <definedName name="_xlnm.Print_Area" localSheetId="72">'Акт защитного покрытия КТП'!$A$1:$I$34</definedName>
    <definedName name="_xlnm.Print_Area" localSheetId="62">'АКТ приемки участка ВЛ'!$A$1:$BB$96</definedName>
    <definedName name="_xlnm.Print_Area" localSheetId="58">'Акт про знаки 0,4'!$A$1:$I$30</definedName>
    <definedName name="_xlnm.Print_Area" localSheetId="57">'Акт про знаки 10кВ'!$A$1:$I$30</definedName>
    <definedName name="_xlnm.Print_Area" localSheetId="54">'Акт проверка швов ВЛ-0,4кВ'!$A$1:$DB$36</definedName>
    <definedName name="_xlnm.Print_Area" localSheetId="53">'Акт проверка швов ВЛ-10кВ'!$A$1:$DB$36</definedName>
    <definedName name="_xlnm.Print_Area" localSheetId="71">'Акт проверка швов КТП'!$A$1:$DB$36</definedName>
    <definedName name="_xlnm.Print_Area" localSheetId="61">'Акт расчистки'!$A$1:$BB$96</definedName>
    <definedName name="_xlnm.Print_Area" localSheetId="5">'АКТЫ скрытых работ'!$B$1:$O$40</definedName>
    <definedName name="_xlnm.Print_Area" localSheetId="89">'АООК 30'!$A$2:$BA$115</definedName>
    <definedName name="_xlnm.Print_Area" localSheetId="90">'АООК 31'!$A$2:$BA$115</definedName>
    <definedName name="_xlnm.Print_Area" localSheetId="91">'АООК 32'!$A$2:$BA$115</definedName>
    <definedName name="_xlnm.Print_Area" localSheetId="92">'АООК 33'!$A$2:$BA$115</definedName>
    <definedName name="_xlnm.Print_Area" localSheetId="81">'АОСР 1'!$A$1:$BB$100</definedName>
    <definedName name="_xlnm.Print_Area" localSheetId="23">'АОСР 10'!$A$1:$BB$100</definedName>
    <definedName name="_xlnm.Print_Area" localSheetId="24">'АОСР 11'!$A$1:$BB$100</definedName>
    <definedName name="_xlnm.Print_Area" localSheetId="25">'АОСР 12'!$A$1:$BB$100</definedName>
    <definedName name="_xlnm.Print_Area" localSheetId="26">'АОСР 13'!$A$1:$BB$100</definedName>
    <definedName name="_xlnm.Print_Area" localSheetId="27">'АОСР 14'!$A$1:$BB$100</definedName>
    <definedName name="_xlnm.Print_Area" localSheetId="28">'АОСР 15'!$A$1:$BB$100</definedName>
    <definedName name="_xlnm.Print_Area" localSheetId="29">'АОСР 16'!$A$1:$BB$100</definedName>
    <definedName name="_xlnm.Print_Area" localSheetId="30">'АОСР 17'!$A$1:$BB$100</definedName>
    <definedName name="_xlnm.Print_Area" localSheetId="31">'АОСР 18'!$A$1:$BB$100</definedName>
    <definedName name="_xlnm.Print_Area" localSheetId="32">'АОСР 19'!$A$1:$BB$100</definedName>
    <definedName name="_xlnm.Print_Area" localSheetId="82">'АОСР 2'!$A$1:$BB$100</definedName>
    <definedName name="_xlnm.Print_Area" localSheetId="33">'АОСР 20'!$A$1:$BB$100</definedName>
    <definedName name="_xlnm.Print_Area" localSheetId="34">'АОСР 21'!$A$1:$BB$100</definedName>
    <definedName name="_xlnm.Print_Area" localSheetId="35">'АОСР 22'!$A$1:$BB$100</definedName>
    <definedName name="_xlnm.Print_Area" localSheetId="36">'АОСР 23'!$A$1:$BB$100</definedName>
    <definedName name="_xlnm.Print_Area" localSheetId="37">'АОСР 24'!$A$1:$BB$100</definedName>
    <definedName name="_xlnm.Print_Area" localSheetId="75">'АОСР 25'!$A$1:$BB$100</definedName>
    <definedName name="_xlnm.Print_Area" localSheetId="76">'АОСР 26'!$A$1:$BB$100</definedName>
    <definedName name="_xlnm.Print_Area" localSheetId="77">'АОСР 27'!$A$1:$BB$100</definedName>
    <definedName name="_xlnm.Print_Area" localSheetId="78">'АОСР 28'!$A$1:$BB$100</definedName>
    <definedName name="_xlnm.Print_Area" localSheetId="79">'АОСР 29'!$A$1:$BB$100</definedName>
    <definedName name="_xlnm.Print_Area" localSheetId="83">'АОСР 3'!$A$1:$BB$100</definedName>
    <definedName name="_xlnm.Print_Area" localSheetId="84">'АОСР 4'!$A$1:$BB$100</definedName>
    <definedName name="_xlnm.Print_Area" localSheetId="85">'АОСР 5'!$A$1:$BB$100</definedName>
    <definedName name="_xlnm.Print_Area" localSheetId="86">'АОСР 6'!$A$1:$BB$100</definedName>
    <definedName name="_xlnm.Print_Area" localSheetId="87">'АОСР 7'!$A$1:$BB$100</definedName>
    <definedName name="_xlnm.Print_Area" localSheetId="88">'АОСР 8'!$A$1:$BB$100</definedName>
    <definedName name="_xlnm.Print_Area" localSheetId="22">'АОСР 9'!$A$1:$BB$100</definedName>
    <definedName name="_xlnm.Print_Area" localSheetId="65">'АРОК ВЛЗ-10 кВ'!$A$1:$BA$107</definedName>
    <definedName name="_xlnm.Print_Area" localSheetId="66">'АРОК ВЛИ-0,4 кВ'!$A$1:$BA$107</definedName>
    <definedName name="_xlnm.Print_Area" localSheetId="21">'АРОК КЛ-0,4кВ'!$A$1:$BA$107</definedName>
    <definedName name="_xlnm.Print_Area" localSheetId="68">'АРОК КЛ-10кВ'!$A$1:$BA$107</definedName>
    <definedName name="_xlnm.Print_Area" localSheetId="74">'АРОК ТП'!$A$1:$BA$107</definedName>
    <definedName name="_xlnm.Print_Area" localSheetId="39">'Ведомость к Ф-8'!$A$1:$J$16</definedName>
    <definedName name="_xlnm.Print_Area" localSheetId="7">ВОР!$A$1:$S$181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40">Тит.!$A$1:$I$22</definedName>
    <definedName name="_xlnm.Print_Area" localSheetId="4">ФОРМА!$A$1:$I$33</definedName>
    <definedName name="_xlnm.Print_Area" localSheetId="6">'Форма 1'!$A$1:$BP$200</definedName>
    <definedName name="_xlnm.Print_Area" localSheetId="14">'Форма 11'!$A$1:$H$45</definedName>
    <definedName name="_xlnm.Print_Area" localSheetId="15">'Форма 14а'!$A$1:$H$67</definedName>
    <definedName name="_xlnm.Print_Area" localSheetId="16">'Форма 15'!$A$1:$J$22</definedName>
    <definedName name="_xlnm.Print_Area" localSheetId="17">'Форма 17'!$A$1:$H$59</definedName>
    <definedName name="_xlnm.Print_Area" localSheetId="18">'Форма 18'!$A$1:$I$18</definedName>
    <definedName name="_xlnm.Print_Area" localSheetId="19">'Форма 19'!$A$1:$H$23</definedName>
    <definedName name="_xlnm.Print_Area" localSheetId="8">'Форма 2'!$A$1:$DB$78</definedName>
    <definedName name="_xlnm.Print_Area" localSheetId="44">'Форма 22_ВЛЗ-10кВ'!$A$1:$DB$59</definedName>
    <definedName name="_xlnm.Print_Area" localSheetId="45">'Форма 22_ВЛИ-0,4кВ'!$A$1:$DB$59</definedName>
    <definedName name="_xlnm.Print_Area" localSheetId="47">'Форма 23_дор._0,4'!$A$1:$CI$39</definedName>
    <definedName name="_xlnm.Print_Area" localSheetId="46">'Форма 23_дор._10'!$A$1:$CI$39</definedName>
    <definedName name="_xlnm.Print_Area" localSheetId="48">'Форма 24_ВЛЗ-10кВ'!$A$1:$DB$48</definedName>
    <definedName name="_xlnm.Print_Area" localSheetId="49">'Форма 24_ВЛИ-0,4кВ'!$A$1:$DB$48</definedName>
    <definedName name="_xlnm.Print_Area" localSheetId="70">'Форма 24_ТП'!$A$1:$DB$46</definedName>
    <definedName name="_xlnm.Print_Area" localSheetId="9">'Форма 3'!$A$1:$DB$30</definedName>
    <definedName name="_xlnm.Print_Area" localSheetId="10">'Форма 4'!$A$1:$DB$39</definedName>
    <definedName name="_xlnm.Print_Area" localSheetId="12">'Форма 5_Мат.'!$A$1:$J$58</definedName>
    <definedName name="_xlnm.Print_Area" localSheetId="11">'Форма 5_Обор.'!$A$1:$J$33</definedName>
    <definedName name="_xlnm.Print_Area" localSheetId="42">'Форма 6'!$A$1:$DB$56</definedName>
    <definedName name="_xlnm.Print_Area" localSheetId="43">'Форма 6а'!$A$1:$H$28</definedName>
    <definedName name="_xlnm.Print_Area" localSheetId="13">'Форма 6б'!$A$1:$DB$46</definedName>
    <definedName name="_xlnm.Print_Area" localSheetId="38">'Форма 8'!$A$1:$DB$42</definedName>
    <definedName name="оор" localSheetId="56">#REF!</definedName>
    <definedName name="оор" localSheetId="72">#REF!</definedName>
    <definedName name="оор" localSheetId="62">#REF!</definedName>
    <definedName name="оор" localSheetId="58">#REF!</definedName>
    <definedName name="оор" localSheetId="57">#REF!</definedName>
    <definedName name="оор" localSheetId="54">#REF!</definedName>
    <definedName name="оор" localSheetId="71">#REF!</definedName>
    <definedName name="оор" localSheetId="7">#REF!</definedName>
    <definedName name="оор">#REF!</definedName>
    <definedName name="Стройка" localSheetId="7">#REF!</definedName>
    <definedName name="Стройка">#REF!</definedName>
    <definedName name="уаывп32ц5" localSheetId="56">#REF!</definedName>
    <definedName name="уаывп32ц5" localSheetId="72">#REF!</definedName>
    <definedName name="уаывп32ц5" localSheetId="62">#REF!</definedName>
    <definedName name="уаывп32ц5" localSheetId="58">#REF!</definedName>
    <definedName name="уаывп32ц5" localSheetId="57">#REF!</definedName>
    <definedName name="уаывп32ц5" localSheetId="54">#REF!</definedName>
    <definedName name="уаывп32ц5" localSheetId="71">#REF!</definedName>
    <definedName name="уаывп32ц5" localSheetId="7">#REF!</definedName>
    <definedName name="уаывп32ц5">#REF!</definedName>
    <definedName name="ыпарпмт24" localSheetId="56">#REF!</definedName>
    <definedName name="ыпарпмт24" localSheetId="72">#REF!</definedName>
    <definedName name="ыпарпмт24" localSheetId="62">#REF!</definedName>
    <definedName name="ыпарпмт24" localSheetId="58">#REF!</definedName>
    <definedName name="ыпарпмт24" localSheetId="57">#REF!</definedName>
    <definedName name="ыпарпмт24" localSheetId="54">#REF!</definedName>
    <definedName name="ыпарпмт24" localSheetId="71">#REF!</definedName>
    <definedName name="ыпарпмт24" localSheetId="7">#REF!</definedName>
    <definedName name="ыпарпмт24">#REF!</definedName>
  </definedNames>
  <calcPr calcId="181029"/>
</workbook>
</file>

<file path=xl/calcChain.xml><?xml version="1.0" encoding="utf-8"?>
<calcChain xmlns="http://schemas.openxmlformats.org/spreadsheetml/2006/main">
  <c r="A116" i="308" l="1"/>
  <c r="B117" i="308"/>
  <c r="P117" i="308"/>
  <c r="R117" i="308"/>
  <c r="B118" i="308"/>
  <c r="P118" i="308"/>
  <c r="R118" i="308"/>
  <c r="B119" i="308"/>
  <c r="P119" i="308"/>
  <c r="R119" i="308"/>
  <c r="B120" i="308"/>
  <c r="P120" i="308"/>
  <c r="R120" i="308"/>
  <c r="B121" i="308"/>
  <c r="P121" i="308"/>
  <c r="R121" i="308"/>
  <c r="B122" i="308"/>
  <c r="P122" i="308"/>
  <c r="R122" i="308"/>
  <c r="B123" i="308"/>
  <c r="P123" i="308"/>
  <c r="R123" i="308"/>
  <c r="B124" i="308"/>
  <c r="P124" i="308"/>
  <c r="R124" i="308"/>
  <c r="B125" i="308"/>
  <c r="P125" i="308"/>
  <c r="R125" i="308"/>
  <c r="B126" i="308"/>
  <c r="P126" i="308"/>
  <c r="R126" i="308"/>
  <c r="B127" i="308"/>
  <c r="P127" i="308"/>
  <c r="R127" i="308"/>
  <c r="B128" i="308"/>
  <c r="P128" i="308"/>
  <c r="R128" i="308"/>
  <c r="B129" i="308"/>
  <c r="P129" i="308"/>
  <c r="R129" i="308"/>
  <c r="B130" i="308"/>
  <c r="P130" i="308"/>
  <c r="R130" i="308"/>
  <c r="B131" i="308"/>
  <c r="P131" i="308"/>
  <c r="R131" i="308"/>
  <c r="B132" i="308"/>
  <c r="P132" i="308"/>
  <c r="R132" i="308"/>
  <c r="B133" i="308"/>
  <c r="P133" i="308"/>
  <c r="R133" i="308"/>
  <c r="B134" i="308"/>
  <c r="P134" i="308"/>
  <c r="R134" i="308"/>
  <c r="J3" i="117"/>
  <c r="U13" i="117"/>
  <c r="U14" i="117" s="1"/>
  <c r="U12" i="117"/>
  <c r="U11" i="117"/>
  <c r="S15" i="117"/>
  <c r="S16" i="117" s="1"/>
  <c r="S17" i="117" s="1"/>
  <c r="S18" i="117" s="1"/>
  <c r="A29" i="153"/>
  <c r="A24" i="153"/>
  <c r="A15" i="153"/>
  <c r="C31" i="153"/>
  <c r="A16" i="153"/>
  <c r="L17" i="153"/>
  <c r="L18" i="153" s="1"/>
  <c r="L19" i="153" s="1"/>
  <c r="L20" i="153" s="1"/>
  <c r="L21" i="153" s="1"/>
  <c r="L22" i="153" s="1"/>
  <c r="L23" i="153" s="1"/>
  <c r="L25" i="153" s="1"/>
  <c r="L26" i="153" s="1"/>
  <c r="L27" i="153" s="1"/>
  <c r="L28" i="153" s="1"/>
  <c r="L30" i="153" s="1"/>
  <c r="L31" i="153" s="1"/>
  <c r="L32" i="153" s="1"/>
  <c r="L33" i="153" s="1"/>
  <c r="L34" i="153" s="1"/>
  <c r="L35" i="153" s="1"/>
  <c r="L36" i="153" s="1"/>
  <c r="L37" i="153" s="1"/>
  <c r="L38" i="153" s="1"/>
  <c r="L39" i="153" s="1"/>
  <c r="L40" i="153" s="1"/>
  <c r="L41" i="153" s="1"/>
  <c r="K17" i="153"/>
  <c r="A17" i="153" s="1"/>
  <c r="B33" i="153"/>
  <c r="C33" i="153"/>
  <c r="H33" i="153"/>
  <c r="B34" i="153"/>
  <c r="C34" i="153"/>
  <c r="H34" i="153"/>
  <c r="B35" i="153"/>
  <c r="C35" i="153"/>
  <c r="H35" i="153"/>
  <c r="B36" i="153"/>
  <c r="C36" i="153"/>
  <c r="H36" i="153"/>
  <c r="B37" i="153"/>
  <c r="C37" i="153"/>
  <c r="H37" i="153"/>
  <c r="B38" i="153"/>
  <c r="C38" i="153"/>
  <c r="H38" i="153"/>
  <c r="B39" i="153"/>
  <c r="C39" i="153"/>
  <c r="H39" i="153"/>
  <c r="B40" i="153"/>
  <c r="C40" i="153"/>
  <c r="H40" i="153"/>
  <c r="H22" i="11"/>
  <c r="C22" i="11"/>
  <c r="B22" i="11"/>
  <c r="H20" i="11"/>
  <c r="C20" i="11"/>
  <c r="B20" i="11"/>
  <c r="H19" i="11"/>
  <c r="C19" i="11"/>
  <c r="B19" i="11"/>
  <c r="B97" i="308"/>
  <c r="P97" i="308"/>
  <c r="R97" i="308"/>
  <c r="A47" i="308"/>
  <c r="A154" i="308"/>
  <c r="A112" i="308"/>
  <c r="A110" i="308"/>
  <c r="A58" i="308"/>
  <c r="B151" i="308"/>
  <c r="P151" i="308"/>
  <c r="R151" i="308"/>
  <c r="A44" i="308"/>
  <c r="A40" i="308"/>
  <c r="B62" i="308"/>
  <c r="P62" i="308"/>
  <c r="R62" i="308"/>
  <c r="B48" i="308"/>
  <c r="P48" i="308"/>
  <c r="R48" i="308"/>
  <c r="A38" i="308"/>
  <c r="B18" i="308"/>
  <c r="P18" i="308"/>
  <c r="R18" i="308"/>
  <c r="K15" i="117"/>
  <c r="K16" i="117"/>
  <c r="K17" i="117"/>
  <c r="K18" i="117"/>
  <c r="K19" i="117"/>
  <c r="K20" i="117"/>
  <c r="K14" i="117"/>
  <c r="J16" i="117"/>
  <c r="K12" i="117"/>
  <c r="K13" i="117"/>
  <c r="K11" i="117"/>
  <c r="H17" i="153"/>
  <c r="H18" i="153"/>
  <c r="H19" i="153"/>
  <c r="H20" i="153"/>
  <c r="H21" i="153"/>
  <c r="H22" i="153"/>
  <c r="H23" i="153"/>
  <c r="H25" i="153"/>
  <c r="H26" i="153"/>
  <c r="H27" i="153"/>
  <c r="H28" i="153"/>
  <c r="H30" i="153"/>
  <c r="H31" i="153"/>
  <c r="H32" i="153"/>
  <c r="H41" i="153"/>
  <c r="C17" i="153"/>
  <c r="C18" i="153"/>
  <c r="C19" i="153"/>
  <c r="C20" i="153"/>
  <c r="C21" i="153"/>
  <c r="C22" i="153"/>
  <c r="C23" i="153"/>
  <c r="C25" i="153"/>
  <c r="C26" i="153"/>
  <c r="C27" i="153"/>
  <c r="C28" i="153"/>
  <c r="C30" i="153"/>
  <c r="C32" i="153"/>
  <c r="C41" i="153"/>
  <c r="C16" i="153"/>
  <c r="B17" i="153"/>
  <c r="B18" i="153"/>
  <c r="B19" i="153"/>
  <c r="B20" i="153"/>
  <c r="B21" i="153"/>
  <c r="B22" i="153"/>
  <c r="B23" i="153"/>
  <c r="B25" i="153"/>
  <c r="B26" i="153"/>
  <c r="B27" i="153"/>
  <c r="B28" i="153"/>
  <c r="B30" i="153"/>
  <c r="B31" i="153"/>
  <c r="B32" i="153"/>
  <c r="B41" i="153"/>
  <c r="B16" i="153"/>
  <c r="H17" i="11"/>
  <c r="C17" i="11"/>
  <c r="B17" i="11"/>
  <c r="H16" i="11"/>
  <c r="C16" i="11"/>
  <c r="B16" i="11"/>
  <c r="A135" i="308"/>
  <c r="A79" i="308"/>
  <c r="R20" i="308"/>
  <c r="P20" i="308"/>
  <c r="P165" i="308"/>
  <c r="R165" i="308"/>
  <c r="P166" i="308"/>
  <c r="R166" i="308"/>
  <c r="R164" i="308"/>
  <c r="P164" i="308"/>
  <c r="P138" i="308"/>
  <c r="R138" i="308"/>
  <c r="P139" i="308"/>
  <c r="R139" i="308"/>
  <c r="P140" i="308"/>
  <c r="R140" i="308"/>
  <c r="P141" i="308"/>
  <c r="R141" i="308"/>
  <c r="P142" i="308"/>
  <c r="R142" i="308"/>
  <c r="P143" i="308"/>
  <c r="R143" i="308"/>
  <c r="P144" i="308"/>
  <c r="R144" i="308"/>
  <c r="P145" i="308"/>
  <c r="R145" i="308"/>
  <c r="P146" i="308"/>
  <c r="R146" i="308"/>
  <c r="P147" i="308"/>
  <c r="R147" i="308"/>
  <c r="P148" i="308"/>
  <c r="R148" i="308"/>
  <c r="P149" i="308"/>
  <c r="R149" i="308"/>
  <c r="P150" i="308"/>
  <c r="R150" i="308"/>
  <c r="P152" i="308"/>
  <c r="R152" i="308"/>
  <c r="P153" i="308"/>
  <c r="R153" i="308"/>
  <c r="P155" i="308"/>
  <c r="R155" i="308"/>
  <c r="P156" i="308"/>
  <c r="R156" i="308"/>
  <c r="P157" i="308"/>
  <c r="R157" i="308"/>
  <c r="P158" i="308"/>
  <c r="R158" i="308"/>
  <c r="P159" i="308"/>
  <c r="R159" i="308"/>
  <c r="P160" i="308"/>
  <c r="R160" i="308"/>
  <c r="P161" i="308"/>
  <c r="R161" i="308"/>
  <c r="P162" i="308"/>
  <c r="R162" i="308"/>
  <c r="P163" i="308"/>
  <c r="R163" i="308"/>
  <c r="P111" i="308"/>
  <c r="R111" i="308"/>
  <c r="P113" i="308"/>
  <c r="R113" i="308"/>
  <c r="P114" i="308"/>
  <c r="R114" i="308"/>
  <c r="P115" i="308"/>
  <c r="R115" i="308"/>
  <c r="P136" i="308"/>
  <c r="R136" i="308"/>
  <c r="P137" i="308"/>
  <c r="R137" i="308"/>
  <c r="P71" i="308"/>
  <c r="R71" i="308"/>
  <c r="P72" i="308"/>
  <c r="R72" i="308"/>
  <c r="P73" i="308"/>
  <c r="R73" i="308"/>
  <c r="P74" i="308"/>
  <c r="R74" i="308"/>
  <c r="P75" i="308"/>
  <c r="R75" i="308"/>
  <c r="P76" i="308"/>
  <c r="R76" i="308"/>
  <c r="P77" i="308"/>
  <c r="R77" i="308"/>
  <c r="P78" i="308"/>
  <c r="R78" i="308"/>
  <c r="P80" i="308"/>
  <c r="R80" i="308"/>
  <c r="P81" i="308"/>
  <c r="R81" i="308"/>
  <c r="P82" i="308"/>
  <c r="R82" i="308"/>
  <c r="P83" i="308"/>
  <c r="R83" i="308"/>
  <c r="P84" i="308"/>
  <c r="R84" i="308"/>
  <c r="P85" i="308"/>
  <c r="R85" i="308"/>
  <c r="P86" i="308"/>
  <c r="R86" i="308"/>
  <c r="P87" i="308"/>
  <c r="R87" i="308"/>
  <c r="P88" i="308"/>
  <c r="R88" i="308"/>
  <c r="P89" i="308"/>
  <c r="R89" i="308"/>
  <c r="P90" i="308"/>
  <c r="R90" i="308"/>
  <c r="P91" i="308"/>
  <c r="R91" i="308"/>
  <c r="P92" i="308"/>
  <c r="R92" i="308"/>
  <c r="P93" i="308"/>
  <c r="R93" i="308"/>
  <c r="P94" i="308"/>
  <c r="R94" i="308"/>
  <c r="P95" i="308"/>
  <c r="R95" i="308"/>
  <c r="P96" i="308"/>
  <c r="R96" i="308"/>
  <c r="P98" i="308"/>
  <c r="R98" i="308"/>
  <c r="P99" i="308"/>
  <c r="R99" i="308"/>
  <c r="P100" i="308"/>
  <c r="R100" i="308"/>
  <c r="P101" i="308"/>
  <c r="R101" i="308"/>
  <c r="P102" i="308"/>
  <c r="R102" i="308"/>
  <c r="P103" i="308"/>
  <c r="R103" i="308"/>
  <c r="P104" i="308"/>
  <c r="R104" i="308"/>
  <c r="P105" i="308"/>
  <c r="R105" i="308"/>
  <c r="P106" i="308"/>
  <c r="R106" i="308"/>
  <c r="P107" i="308"/>
  <c r="R107" i="308"/>
  <c r="P108" i="308"/>
  <c r="R108" i="308"/>
  <c r="P109" i="308"/>
  <c r="R109" i="308"/>
  <c r="B164" i="308"/>
  <c r="B165" i="308"/>
  <c r="B166" i="308"/>
  <c r="B138" i="308"/>
  <c r="B139" i="308"/>
  <c r="B140" i="308"/>
  <c r="B141" i="308"/>
  <c r="B142" i="308"/>
  <c r="B143" i="308"/>
  <c r="B144" i="308"/>
  <c r="B145" i="308"/>
  <c r="B146" i="308"/>
  <c r="B147" i="308"/>
  <c r="B148" i="308"/>
  <c r="B149" i="308"/>
  <c r="B150" i="308"/>
  <c r="B152" i="308"/>
  <c r="B153" i="308"/>
  <c r="B155" i="308"/>
  <c r="B156" i="308"/>
  <c r="B157" i="308"/>
  <c r="B158" i="308"/>
  <c r="B159" i="308"/>
  <c r="B160" i="308"/>
  <c r="B161" i="308"/>
  <c r="B162" i="308"/>
  <c r="B163" i="308"/>
  <c r="B113" i="308"/>
  <c r="B114" i="308"/>
  <c r="B115" i="308"/>
  <c r="B136" i="308"/>
  <c r="B137" i="308"/>
  <c r="B106" i="308"/>
  <c r="B107" i="308"/>
  <c r="B108" i="308"/>
  <c r="B109" i="308"/>
  <c r="B111" i="308"/>
  <c r="B73" i="308"/>
  <c r="B74" i="308"/>
  <c r="B75" i="308"/>
  <c r="B76" i="308"/>
  <c r="B77" i="308"/>
  <c r="B78" i="308"/>
  <c r="B80" i="308"/>
  <c r="B81" i="308"/>
  <c r="B82" i="308"/>
  <c r="B83" i="308"/>
  <c r="B84" i="308"/>
  <c r="B85" i="308"/>
  <c r="B86" i="308"/>
  <c r="B87" i="308"/>
  <c r="B88" i="308"/>
  <c r="B89" i="308"/>
  <c r="B90" i="308"/>
  <c r="B91" i="308"/>
  <c r="B92" i="308"/>
  <c r="B93" i="308"/>
  <c r="B94" i="308"/>
  <c r="B95" i="308"/>
  <c r="B96" i="308"/>
  <c r="B98" i="308"/>
  <c r="B99" i="308"/>
  <c r="B100" i="308"/>
  <c r="B101" i="308"/>
  <c r="B102" i="308"/>
  <c r="B103" i="308"/>
  <c r="B104" i="308"/>
  <c r="B105" i="308"/>
  <c r="B41" i="308"/>
  <c r="P41" i="308"/>
  <c r="R41" i="308"/>
  <c r="B42" i="308"/>
  <c r="P42" i="308"/>
  <c r="R42" i="308"/>
  <c r="B43" i="308"/>
  <c r="P43" i="308"/>
  <c r="R43" i="308"/>
  <c r="B45" i="308"/>
  <c r="P45" i="308"/>
  <c r="R45" i="308"/>
  <c r="B46" i="308"/>
  <c r="P46" i="308"/>
  <c r="R46" i="308"/>
  <c r="B49" i="308"/>
  <c r="P49" i="308"/>
  <c r="R49" i="308"/>
  <c r="B50" i="308"/>
  <c r="P50" i="308"/>
  <c r="R50" i="308"/>
  <c r="B51" i="308"/>
  <c r="P51" i="308"/>
  <c r="R51" i="308"/>
  <c r="B52" i="308"/>
  <c r="P52" i="308"/>
  <c r="R52" i="308"/>
  <c r="B53" i="308"/>
  <c r="P53" i="308"/>
  <c r="R53" i="308"/>
  <c r="B54" i="308"/>
  <c r="P54" i="308"/>
  <c r="R54" i="308"/>
  <c r="B55" i="308"/>
  <c r="P55" i="308"/>
  <c r="R55" i="308"/>
  <c r="B56" i="308"/>
  <c r="P56" i="308"/>
  <c r="R56" i="308"/>
  <c r="B57" i="308"/>
  <c r="P57" i="308"/>
  <c r="R57" i="308"/>
  <c r="B59" i="308"/>
  <c r="P59" i="308"/>
  <c r="R59" i="308"/>
  <c r="B60" i="308"/>
  <c r="P60" i="308"/>
  <c r="R60" i="308"/>
  <c r="B61" i="308"/>
  <c r="P61" i="308"/>
  <c r="R61" i="308"/>
  <c r="B63" i="308"/>
  <c r="P63" i="308"/>
  <c r="R63" i="308"/>
  <c r="B64" i="308"/>
  <c r="P64" i="308"/>
  <c r="R64" i="308"/>
  <c r="B65" i="308"/>
  <c r="P65" i="308"/>
  <c r="R65" i="308"/>
  <c r="B66" i="308"/>
  <c r="P66" i="308"/>
  <c r="R66" i="308"/>
  <c r="B67" i="308"/>
  <c r="P67" i="308"/>
  <c r="R67" i="308"/>
  <c r="B68" i="308"/>
  <c r="P68" i="308"/>
  <c r="R68" i="308"/>
  <c r="B69" i="308"/>
  <c r="P69" i="308"/>
  <c r="R69" i="308"/>
  <c r="B70" i="308"/>
  <c r="P70" i="308"/>
  <c r="R70" i="308"/>
  <c r="B71" i="308"/>
  <c r="A19" i="308"/>
  <c r="BV185" i="254"/>
  <c r="BU182" i="254"/>
  <c r="BV179" i="254"/>
  <c r="BU176" i="254"/>
  <c r="BV173" i="254"/>
  <c r="BU170" i="254"/>
  <c r="BV167" i="254"/>
  <c r="BU164" i="254"/>
  <c r="BV161" i="254"/>
  <c r="BU158" i="254"/>
  <c r="BV155" i="254"/>
  <c r="BU152" i="254"/>
  <c r="BV149" i="254"/>
  <c r="BU146" i="254"/>
  <c r="BV143" i="254"/>
  <c r="BU140" i="254"/>
  <c r="BV137" i="254"/>
  <c r="BU134" i="254"/>
  <c r="M16" i="117"/>
  <c r="M17" i="117"/>
  <c r="M18" i="117"/>
  <c r="M19" i="117"/>
  <c r="M20" i="117"/>
  <c r="BS140" i="254"/>
  <c r="BS152" i="254"/>
  <c r="BS134" i="254"/>
  <c r="BS146" i="254"/>
  <c r="BS182" i="254"/>
  <c r="BS164" i="254"/>
  <c r="BS176" i="254"/>
  <c r="BS158" i="254"/>
  <c r="BS170" i="254"/>
  <c r="B14" i="117" l="1"/>
  <c r="U15" i="117"/>
  <c r="U16" i="117" s="1"/>
  <c r="U17" i="117" s="1"/>
  <c r="U18" i="117" s="1"/>
  <c r="U19" i="117" s="1"/>
  <c r="U20" i="117" s="1"/>
  <c r="U21" i="117" s="1"/>
  <c r="U22" i="117" s="1"/>
  <c r="S19" i="117"/>
  <c r="K18" i="153"/>
  <c r="Z164" i="254"/>
  <c r="BQ164" i="254" s="1"/>
  <c r="C164" i="254"/>
  <c r="B169" i="254"/>
  <c r="B164" i="254"/>
  <c r="B165" i="254"/>
  <c r="B181" i="254"/>
  <c r="B176" i="254"/>
  <c r="B177" i="254"/>
  <c r="B178" i="254" s="1"/>
  <c r="B179" i="254" s="1"/>
  <c r="C176" i="254"/>
  <c r="Z176" i="254"/>
  <c r="BQ176" i="254" s="1"/>
  <c r="B151" i="254"/>
  <c r="B146" i="254"/>
  <c r="B147" i="254"/>
  <c r="B148" i="254" s="1"/>
  <c r="Z146" i="254"/>
  <c r="BQ146" i="254" s="1"/>
  <c r="C170" i="254"/>
  <c r="B175" i="254"/>
  <c r="B170" i="254"/>
  <c r="Z170" i="254"/>
  <c r="BQ170" i="254" s="1"/>
  <c r="B171" i="254"/>
  <c r="B135" i="254"/>
  <c r="B136" i="254" s="1"/>
  <c r="Z134" i="254"/>
  <c r="BQ134" i="254" s="1"/>
  <c r="B134" i="254"/>
  <c r="B139" i="254"/>
  <c r="Z140" i="254"/>
  <c r="BQ140" i="254" s="1"/>
  <c r="B145" i="254"/>
  <c r="B140" i="254"/>
  <c r="B141" i="254"/>
  <c r="B157" i="254"/>
  <c r="B152" i="254"/>
  <c r="B153" i="254"/>
  <c r="B154" i="254" s="1"/>
  <c r="Z152" i="254"/>
  <c r="BQ152" i="254" s="1"/>
  <c r="C152" i="254"/>
  <c r="B159" i="254"/>
  <c r="B160" i="254" s="1"/>
  <c r="B163" i="254"/>
  <c r="Z158" i="254"/>
  <c r="BQ158" i="254" s="1"/>
  <c r="C158" i="254"/>
  <c r="B158" i="254"/>
  <c r="B183" i="254"/>
  <c r="B184" i="254" s="1"/>
  <c r="Z182" i="254"/>
  <c r="BQ182" i="254" s="1"/>
  <c r="B182" i="254"/>
  <c r="C182" i="254"/>
  <c r="B187" i="254"/>
  <c r="B18" i="117" l="1"/>
  <c r="S20" i="117"/>
  <c r="B19" i="117"/>
  <c r="K19" i="153"/>
  <c r="A18" i="153"/>
  <c r="B155" i="254"/>
  <c r="B156" i="254" s="1"/>
  <c r="B185" i="254"/>
  <c r="B186" i="254" s="1"/>
  <c r="Z136" i="254"/>
  <c r="BQ136" i="254" s="1"/>
  <c r="C136" i="254"/>
  <c r="B137" i="254"/>
  <c r="Z179" i="254"/>
  <c r="BQ179" i="254" s="1"/>
  <c r="C179" i="254"/>
  <c r="B180" i="254"/>
  <c r="Z187" i="254"/>
  <c r="BQ187" i="254" s="1"/>
  <c r="C187" i="254"/>
  <c r="C148" i="254"/>
  <c r="Z148" i="254"/>
  <c r="BQ148" i="254" s="1"/>
  <c r="Z184" i="254"/>
  <c r="BQ184" i="254" s="1"/>
  <c r="C184" i="254"/>
  <c r="Z163" i="254"/>
  <c r="BQ163" i="254" s="1"/>
  <c r="C163" i="254"/>
  <c r="C175" i="254"/>
  <c r="Z175" i="254"/>
  <c r="BQ175" i="254" s="1"/>
  <c r="Z171" i="254"/>
  <c r="BQ171" i="254" s="1"/>
  <c r="C171" i="254"/>
  <c r="B172" i="254"/>
  <c r="B173" i="254" s="1"/>
  <c r="Z160" i="254"/>
  <c r="BQ160" i="254" s="1"/>
  <c r="C160" i="254"/>
  <c r="Z147" i="254"/>
  <c r="BQ147" i="254" s="1"/>
  <c r="C147" i="254"/>
  <c r="Z154" i="254"/>
  <c r="BQ154" i="254" s="1"/>
  <c r="C154" i="254"/>
  <c r="Z141" i="254"/>
  <c r="BQ141" i="254" s="1"/>
  <c r="C141" i="254"/>
  <c r="Z145" i="254"/>
  <c r="BQ145" i="254" s="1"/>
  <c r="C145" i="254"/>
  <c r="Z139" i="254"/>
  <c r="BQ139" i="254" s="1"/>
  <c r="C139" i="254"/>
  <c r="Z165" i="254"/>
  <c r="BQ165" i="254" s="1"/>
  <c r="C165" i="254"/>
  <c r="C151" i="254"/>
  <c r="Z151" i="254"/>
  <c r="BQ151" i="254" s="1"/>
  <c r="Z183" i="254"/>
  <c r="BQ183" i="254" s="1"/>
  <c r="C183" i="254"/>
  <c r="Z159" i="254"/>
  <c r="BQ159" i="254" s="1"/>
  <c r="C159" i="254"/>
  <c r="Z135" i="254"/>
  <c r="BQ135" i="254" s="1"/>
  <c r="C135" i="254"/>
  <c r="C178" i="254"/>
  <c r="Z178" i="254"/>
  <c r="BQ178" i="254" s="1"/>
  <c r="B166" i="254"/>
  <c r="B161" i="254"/>
  <c r="B162" i="254" s="1"/>
  <c r="C153" i="254"/>
  <c r="Z153" i="254"/>
  <c r="BQ153" i="254" s="1"/>
  <c r="Z157" i="254"/>
  <c r="BQ157" i="254" s="1"/>
  <c r="C157" i="254"/>
  <c r="B142" i="254"/>
  <c r="B149" i="254"/>
  <c r="C177" i="254"/>
  <c r="Z177" i="254"/>
  <c r="BQ177" i="254" s="1"/>
  <c r="C181" i="254"/>
  <c r="Z181" i="254"/>
  <c r="BQ181" i="254" s="1"/>
  <c r="Z169" i="254"/>
  <c r="BQ169" i="254" s="1"/>
  <c r="C169" i="254"/>
  <c r="S21" i="117" l="1"/>
  <c r="B21" i="117" s="1"/>
  <c r="B20" i="117"/>
  <c r="K20" i="153"/>
  <c r="A19" i="153"/>
  <c r="C155" i="254"/>
  <c r="Z155" i="254"/>
  <c r="BQ155" i="254" s="1"/>
  <c r="C185" i="254"/>
  <c r="Z156" i="254"/>
  <c r="BQ156" i="254" s="1"/>
  <c r="C156" i="254"/>
  <c r="Z185" i="254"/>
  <c r="BQ185" i="254" s="1"/>
  <c r="C173" i="254"/>
  <c r="Z173" i="254"/>
  <c r="BQ173" i="254" s="1"/>
  <c r="B174" i="254"/>
  <c r="Z137" i="254"/>
  <c r="BQ137" i="254" s="1"/>
  <c r="C137" i="254"/>
  <c r="Z142" i="254"/>
  <c r="BQ142" i="254" s="1"/>
  <c r="C142" i="254"/>
  <c r="Z166" i="254"/>
  <c r="BQ166" i="254" s="1"/>
  <c r="C166" i="254"/>
  <c r="C162" i="254"/>
  <c r="Z162" i="254"/>
  <c r="BQ162" i="254" s="1"/>
  <c r="Z161" i="254"/>
  <c r="BQ161" i="254" s="1"/>
  <c r="C161" i="254"/>
  <c r="B167" i="254"/>
  <c r="C180" i="254"/>
  <c r="Z180" i="254"/>
  <c r="BQ180" i="254" s="1"/>
  <c r="Z149" i="254"/>
  <c r="BQ149" i="254" s="1"/>
  <c r="C149" i="254"/>
  <c r="B138" i="254"/>
  <c r="Z186" i="254"/>
  <c r="BQ186" i="254" s="1"/>
  <c r="C186" i="254"/>
  <c r="B150" i="254"/>
  <c r="C172" i="254"/>
  <c r="Z172" i="254"/>
  <c r="BQ172" i="254" s="1"/>
  <c r="B143" i="254"/>
  <c r="B144" i="254" s="1"/>
  <c r="K21" i="153" l="1"/>
  <c r="A20" i="153"/>
  <c r="Z144" i="254"/>
  <c r="BQ144" i="254" s="1"/>
  <c r="C144" i="254"/>
  <c r="Z150" i="254"/>
  <c r="BQ150" i="254" s="1"/>
  <c r="C150" i="254"/>
  <c r="C167" i="254"/>
  <c r="Z167" i="254"/>
  <c r="BQ167" i="254" s="1"/>
  <c r="Z138" i="254"/>
  <c r="BQ138" i="254" s="1"/>
  <c r="C138" i="254"/>
  <c r="C143" i="254"/>
  <c r="Z143" i="254"/>
  <c r="BQ143" i="254" s="1"/>
  <c r="Z174" i="254"/>
  <c r="BQ174" i="254" s="1"/>
  <c r="C174" i="254"/>
  <c r="B168" i="254"/>
  <c r="K22" i="153" l="1"/>
  <c r="A21" i="153"/>
  <c r="Z168" i="254"/>
  <c r="BQ168" i="254" s="1"/>
  <c r="C168" i="254"/>
  <c r="K23" i="153" l="1"/>
  <c r="A22" i="153"/>
  <c r="M15" i="117"/>
  <c r="M14" i="117"/>
  <c r="B22" i="117"/>
  <c r="B17" i="117"/>
  <c r="C146" i="254" s="1"/>
  <c r="B16" i="117"/>
  <c r="B15" i="117"/>
  <c r="C134" i="254" s="1"/>
  <c r="B13" i="117"/>
  <c r="B12" i="117"/>
  <c r="B11" i="117"/>
  <c r="B10" i="117"/>
  <c r="J13" i="117"/>
  <c r="J12" i="117"/>
  <c r="J11" i="117"/>
  <c r="J15" i="117"/>
  <c r="C14" i="113"/>
  <c r="T20" i="153"/>
  <c r="K25" i="153" l="1"/>
  <c r="A23" i="153"/>
  <c r="P15" i="117"/>
  <c r="P16" i="117"/>
  <c r="C140" i="254"/>
  <c r="A23" i="231"/>
  <c r="B11" i="144"/>
  <c r="D11" i="144"/>
  <c r="D10" i="144"/>
  <c r="B10" i="144"/>
  <c r="H16" i="153"/>
  <c r="AA15" i="308"/>
  <c r="R39" i="308"/>
  <c r="R37" i="308"/>
  <c r="R36" i="308"/>
  <c r="R35" i="308"/>
  <c r="R34" i="308"/>
  <c r="R33" i="308"/>
  <c r="R32" i="308"/>
  <c r="R31" i="308"/>
  <c r="R30" i="308"/>
  <c r="R29" i="308"/>
  <c r="R28" i="308"/>
  <c r="R27" i="308"/>
  <c r="R26" i="308"/>
  <c r="R25" i="308"/>
  <c r="R24" i="308"/>
  <c r="R23" i="308"/>
  <c r="R22" i="308"/>
  <c r="R21" i="308"/>
  <c r="R17" i="308"/>
  <c r="R16" i="308"/>
  <c r="R14" i="308"/>
  <c r="R13" i="308"/>
  <c r="P14" i="308"/>
  <c r="P16" i="308"/>
  <c r="P17" i="308"/>
  <c r="P21" i="308"/>
  <c r="P22" i="308"/>
  <c r="P23" i="308"/>
  <c r="P24" i="308"/>
  <c r="P25" i="308"/>
  <c r="P26" i="308"/>
  <c r="P27" i="308"/>
  <c r="P28" i="308"/>
  <c r="P29" i="308"/>
  <c r="P30" i="308"/>
  <c r="P31" i="308"/>
  <c r="P32" i="308"/>
  <c r="P33" i="308"/>
  <c r="P34" i="308"/>
  <c r="P35" i="308"/>
  <c r="P36" i="308"/>
  <c r="P37" i="308"/>
  <c r="P39" i="308"/>
  <c r="P13" i="308"/>
  <c r="B14" i="308"/>
  <c r="A15" i="308"/>
  <c r="B16" i="308"/>
  <c r="B17" i="308"/>
  <c r="B20" i="308"/>
  <c r="B21" i="308"/>
  <c r="B22" i="308"/>
  <c r="B23" i="308"/>
  <c r="B24" i="308"/>
  <c r="B25" i="308"/>
  <c r="B26" i="308"/>
  <c r="B27" i="308"/>
  <c r="B28" i="308"/>
  <c r="B29" i="308"/>
  <c r="B30" i="308"/>
  <c r="B31" i="308"/>
  <c r="B32" i="308"/>
  <c r="B33" i="308"/>
  <c r="B34" i="308"/>
  <c r="B35" i="308"/>
  <c r="B36" i="308"/>
  <c r="B37" i="308"/>
  <c r="B39" i="308"/>
  <c r="B72" i="308"/>
  <c r="B13" i="308"/>
  <c r="A13" i="308"/>
  <c r="A12" i="308"/>
  <c r="U14" i="308"/>
  <c r="T14" i="308"/>
  <c r="J34" i="117"/>
  <c r="K26" i="153" l="1"/>
  <c r="A25" i="153"/>
  <c r="U17" i="308"/>
  <c r="T16" i="308"/>
  <c r="T17" i="308" s="1"/>
  <c r="T18" i="308" s="1"/>
  <c r="T20" i="308" s="1"/>
  <c r="T21" i="308" s="1"/>
  <c r="T22" i="308" s="1"/>
  <c r="T23" i="308" s="1"/>
  <c r="T24" i="308" s="1"/>
  <c r="T25" i="308" s="1"/>
  <c r="T26" i="308" s="1"/>
  <c r="T27" i="308" s="1"/>
  <c r="T28" i="308" s="1"/>
  <c r="T29" i="308" s="1"/>
  <c r="T30" i="308" s="1"/>
  <c r="T31" i="308" s="1"/>
  <c r="T32" i="308" s="1"/>
  <c r="T33" i="308" s="1"/>
  <c r="T34" i="308" s="1"/>
  <c r="T35" i="308" s="1"/>
  <c r="T36" i="308" s="1"/>
  <c r="T37" i="308" s="1"/>
  <c r="T39" i="308" s="1"/>
  <c r="T41" i="308" s="1"/>
  <c r="T42" i="308" s="1"/>
  <c r="T43" i="308" s="1"/>
  <c r="T44" i="308" s="1"/>
  <c r="T46" i="308" s="1"/>
  <c r="T48" i="308" s="1"/>
  <c r="T49" i="308" s="1"/>
  <c r="T50" i="308" s="1"/>
  <c r="T51" i="308" s="1"/>
  <c r="T52" i="308" s="1"/>
  <c r="T53" i="308" s="1"/>
  <c r="T54" i="308" s="1"/>
  <c r="T55" i="308" s="1"/>
  <c r="T56" i="308" s="1"/>
  <c r="T57" i="308" s="1"/>
  <c r="T59" i="308" s="1"/>
  <c r="T60" i="308" s="1"/>
  <c r="T61" i="308" s="1"/>
  <c r="T62" i="308" s="1"/>
  <c r="T63" i="308" s="1"/>
  <c r="T64" i="308" s="1"/>
  <c r="T65" i="308" s="1"/>
  <c r="T66" i="308" s="1"/>
  <c r="T67" i="308" s="1"/>
  <c r="T68" i="308" s="1"/>
  <c r="T69" i="308" s="1"/>
  <c r="T70" i="308" s="1"/>
  <c r="T71" i="308" s="1"/>
  <c r="T72" i="308" s="1"/>
  <c r="T73" i="308" s="1"/>
  <c r="T74" i="308" s="1"/>
  <c r="T75" i="308" s="1"/>
  <c r="T76" i="308" s="1"/>
  <c r="T77" i="308" s="1"/>
  <c r="T78" i="308" s="1"/>
  <c r="T80" i="308" s="1"/>
  <c r="T81" i="308" s="1"/>
  <c r="T82" i="308" s="1"/>
  <c r="T83" i="308" s="1"/>
  <c r="T84" i="308" s="1"/>
  <c r="T85" i="308" s="1"/>
  <c r="T86" i="308" s="1"/>
  <c r="T87" i="308" s="1"/>
  <c r="T88" i="308" s="1"/>
  <c r="A14" i="308"/>
  <c r="K27" i="153" l="1"/>
  <c r="A26" i="153"/>
  <c r="T89" i="308"/>
  <c r="T90" i="308" s="1"/>
  <c r="T91" i="308" s="1"/>
  <c r="T92" i="308" s="1"/>
  <c r="T93" i="308" s="1"/>
  <c r="T94" i="308" s="1"/>
  <c r="T95" i="308" s="1"/>
  <c r="T96" i="308" s="1"/>
  <c r="T97" i="308" s="1"/>
  <c r="U18" i="308"/>
  <c r="U20" i="308" s="1"/>
  <c r="U21" i="308" s="1"/>
  <c r="U22" i="308" s="1"/>
  <c r="U23" i="308" s="1"/>
  <c r="U24" i="308" s="1"/>
  <c r="U25" i="308" s="1"/>
  <c r="U26" i="308" s="1"/>
  <c r="U27" i="308" s="1"/>
  <c r="U28" i="308" s="1"/>
  <c r="U29" i="308" s="1"/>
  <c r="U30" i="308" s="1"/>
  <c r="U31" i="308" s="1"/>
  <c r="U32" i="308" s="1"/>
  <c r="U33" i="308" s="1"/>
  <c r="U34" i="308" s="1"/>
  <c r="U35" i="308" s="1"/>
  <c r="U36" i="308" s="1"/>
  <c r="U37" i="308" s="1"/>
  <c r="U39" i="308" s="1"/>
  <c r="U41" i="308" s="1"/>
  <c r="U42" i="308" s="1"/>
  <c r="U43" i="308" s="1"/>
  <c r="U44" i="308" s="1"/>
  <c r="U46" i="308" s="1"/>
  <c r="U49" i="308" s="1"/>
  <c r="U50" i="308" s="1"/>
  <c r="U51" i="308" s="1"/>
  <c r="U52" i="308" s="1"/>
  <c r="U53" i="308" s="1"/>
  <c r="U54" i="308" s="1"/>
  <c r="U55" i="308" s="1"/>
  <c r="U56" i="308" s="1"/>
  <c r="U57" i="308" s="1"/>
  <c r="U60" i="308" s="1"/>
  <c r="U61" i="308" s="1"/>
  <c r="U62" i="308" s="1"/>
  <c r="U63" i="308" s="1"/>
  <c r="U64" i="308" s="1"/>
  <c r="U65" i="308" s="1"/>
  <c r="U66" i="308" s="1"/>
  <c r="U67" i="308" s="1"/>
  <c r="U68" i="308" s="1"/>
  <c r="U69" i="308" s="1"/>
  <c r="U70" i="308" s="1"/>
  <c r="U71" i="308" s="1"/>
  <c r="U72" i="308" s="1"/>
  <c r="U73" i="308" s="1"/>
  <c r="U74" i="308" s="1"/>
  <c r="U75" i="308" s="1"/>
  <c r="U76" i="308" s="1"/>
  <c r="U77" i="308" s="1"/>
  <c r="U78" i="308" s="1"/>
  <c r="U80" i="308" s="1"/>
  <c r="U81" i="308" s="1"/>
  <c r="U82" i="308" s="1"/>
  <c r="U83" i="308" s="1"/>
  <c r="U84" i="308" s="1"/>
  <c r="U85" i="308" s="1"/>
  <c r="U86" i="308" s="1"/>
  <c r="U87" i="308" s="1"/>
  <c r="U88" i="308" s="1"/>
  <c r="T98" i="308" l="1"/>
  <c r="T99" i="308" s="1"/>
  <c r="T100" i="308" s="1"/>
  <c r="T101" i="308" s="1"/>
  <c r="T102" i="308" s="1"/>
  <c r="T103" i="308" s="1"/>
  <c r="T104" i="308" s="1"/>
  <c r="T105" i="308" s="1"/>
  <c r="T106" i="308" s="1"/>
  <c r="T107" i="308" s="1"/>
  <c r="T108" i="308" s="1"/>
  <c r="T109" i="308" s="1"/>
  <c r="T111" i="308" s="1"/>
  <c r="T112" i="308" s="1"/>
  <c r="T114" i="308" s="1"/>
  <c r="T115" i="308" s="1"/>
  <c r="K28" i="153"/>
  <c r="A27" i="153"/>
  <c r="U89" i="308"/>
  <c r="U90" i="308" s="1"/>
  <c r="U91" i="308" s="1"/>
  <c r="U92" i="308" s="1"/>
  <c r="U93" i="308" s="1"/>
  <c r="U94" i="308" s="1"/>
  <c r="U95" i="308" s="1"/>
  <c r="U96" i="308" s="1"/>
  <c r="U97" i="308" s="1"/>
  <c r="U98" i="308" s="1"/>
  <c r="U99" i="308" s="1"/>
  <c r="U100" i="308" s="1"/>
  <c r="U101" i="308" s="1"/>
  <c r="U102" i="308" s="1"/>
  <c r="U103" i="308" s="1"/>
  <c r="U104" i="308" s="1"/>
  <c r="U105" i="308" s="1"/>
  <c r="U106" i="308" s="1"/>
  <c r="U107" i="308" s="1"/>
  <c r="U108" i="308" s="1"/>
  <c r="U109" i="308" s="1"/>
  <c r="U112" i="308" s="1"/>
  <c r="U114" i="308" s="1"/>
  <c r="U115" i="308" s="1"/>
  <c r="A16" i="308"/>
  <c r="T135" i="308" l="1"/>
  <c r="T137" i="308" s="1"/>
  <c r="T138" i="308" s="1"/>
  <c r="T139" i="308" s="1"/>
  <c r="T140" i="308" s="1"/>
  <c r="T141" i="308" s="1"/>
  <c r="T142" i="308" s="1"/>
  <c r="T143" i="308" s="1"/>
  <c r="T144" i="308" s="1"/>
  <c r="T145" i="308" s="1"/>
  <c r="T146" i="308" s="1"/>
  <c r="T147" i="308" s="1"/>
  <c r="T148" i="308" s="1"/>
  <c r="T149" i="308" s="1"/>
  <c r="T150" i="308" s="1"/>
  <c r="T151" i="308" s="1"/>
  <c r="T152" i="308" s="1"/>
  <c r="T153" i="308" s="1"/>
  <c r="T154" i="308" s="1"/>
  <c r="T156" i="308" s="1"/>
  <c r="T157" i="308" s="1"/>
  <c r="T158" i="308" s="1"/>
  <c r="T159" i="308" s="1"/>
  <c r="T160" i="308" s="1"/>
  <c r="T161" i="308" s="1"/>
  <c r="T162" i="308" s="1"/>
  <c r="T163" i="308" s="1"/>
  <c r="T164" i="308" s="1"/>
  <c r="T165" i="308" s="1"/>
  <c r="T166" i="308" s="1"/>
  <c r="T116" i="308"/>
  <c r="U135" i="308"/>
  <c r="U137" i="308" s="1"/>
  <c r="U138" i="308" s="1"/>
  <c r="U139" i="308" s="1"/>
  <c r="U140" i="308" s="1"/>
  <c r="U141" i="308" s="1"/>
  <c r="U142" i="308" s="1"/>
  <c r="U143" i="308" s="1"/>
  <c r="U144" i="308" s="1"/>
  <c r="U145" i="308" s="1"/>
  <c r="U146" i="308" s="1"/>
  <c r="U147" i="308" s="1"/>
  <c r="U148" i="308" s="1"/>
  <c r="U149" i="308" s="1"/>
  <c r="U150" i="308" s="1"/>
  <c r="U151" i="308" s="1"/>
  <c r="U152" i="308" s="1"/>
  <c r="U153" i="308" s="1"/>
  <c r="U154" i="308" s="1"/>
  <c r="U156" i="308" s="1"/>
  <c r="U157" i="308" s="1"/>
  <c r="U158" i="308" s="1"/>
  <c r="U159" i="308" s="1"/>
  <c r="U160" i="308" s="1"/>
  <c r="U161" i="308" s="1"/>
  <c r="U162" i="308" s="1"/>
  <c r="U163" i="308" s="1"/>
  <c r="U164" i="308" s="1"/>
  <c r="U165" i="308" s="1"/>
  <c r="U166" i="308" s="1"/>
  <c r="U116" i="308"/>
  <c r="U118" i="308" s="1"/>
  <c r="U119" i="308" s="1"/>
  <c r="U120" i="308" s="1"/>
  <c r="U121" i="308" s="1"/>
  <c r="U122" i="308" s="1"/>
  <c r="U123" i="308" s="1"/>
  <c r="U124" i="308" s="1"/>
  <c r="U125" i="308" s="1"/>
  <c r="U126" i="308" s="1"/>
  <c r="U127" i="308" s="1"/>
  <c r="U128" i="308" s="1"/>
  <c r="U129" i="308" s="1"/>
  <c r="U130" i="308" s="1"/>
  <c r="U131" i="308" s="1"/>
  <c r="U132" i="308" s="1"/>
  <c r="U133" i="308" s="1"/>
  <c r="U134" i="308" s="1"/>
  <c r="A97" i="308"/>
  <c r="K30" i="153"/>
  <c r="A28" i="153"/>
  <c r="A18" i="308"/>
  <c r="A17" i="308"/>
  <c r="T118" i="308" l="1"/>
  <c r="A117" i="308"/>
  <c r="K31" i="153"/>
  <c r="A30" i="153"/>
  <c r="A41" i="308"/>
  <c r="A42" i="308"/>
  <c r="A118" i="308" l="1"/>
  <c r="T119" i="308"/>
  <c r="K32" i="153"/>
  <c r="A31" i="153"/>
  <c r="A43" i="308"/>
  <c r="T120" i="308" l="1"/>
  <c r="A119" i="308"/>
  <c r="K33" i="153"/>
  <c r="A32" i="153"/>
  <c r="A20" i="308"/>
  <c r="A120" i="308" l="1"/>
  <c r="T121" i="308"/>
  <c r="K34" i="153"/>
  <c r="A33" i="153"/>
  <c r="A45" i="308"/>
  <c r="A21" i="308"/>
  <c r="T122" i="308" l="1"/>
  <c r="A121" i="308"/>
  <c r="K35" i="153"/>
  <c r="A34" i="153"/>
  <c r="A46" i="308"/>
  <c r="A22" i="308"/>
  <c r="A122" i="308" l="1"/>
  <c r="T123" i="308"/>
  <c r="K36" i="153"/>
  <c r="A35" i="153"/>
  <c r="A48" i="308"/>
  <c r="T124" i="308" l="1"/>
  <c r="A123" i="308"/>
  <c r="K37" i="153"/>
  <c r="A36" i="153"/>
  <c r="A49" i="308"/>
  <c r="A124" i="308" l="1"/>
  <c r="T125" i="308"/>
  <c r="K38" i="153"/>
  <c r="A37" i="153"/>
  <c r="A50" i="308"/>
  <c r="T126" i="308" l="1"/>
  <c r="A125" i="308"/>
  <c r="K39" i="153"/>
  <c r="A38" i="153"/>
  <c r="A51" i="308"/>
  <c r="A126" i="308" l="1"/>
  <c r="T127" i="308"/>
  <c r="K40" i="153"/>
  <c r="A39" i="153"/>
  <c r="A52" i="308"/>
  <c r="T128" i="308" l="1"/>
  <c r="A127" i="308"/>
  <c r="K41" i="153"/>
  <c r="A41" i="153" s="1"/>
  <c r="A40" i="153"/>
  <c r="A53" i="308"/>
  <c r="T129" i="308" l="1"/>
  <c r="A128" i="308"/>
  <c r="A54" i="308"/>
  <c r="T130" i="308" l="1"/>
  <c r="A129" i="308"/>
  <c r="A55" i="308"/>
  <c r="A23" i="308"/>
  <c r="A130" i="308" l="1"/>
  <c r="T131" i="308"/>
  <c r="A56" i="308"/>
  <c r="A24" i="308"/>
  <c r="T132" i="308" l="1"/>
  <c r="A131" i="308"/>
  <c r="A25" i="308"/>
  <c r="A132" i="308" l="1"/>
  <c r="T133" i="308"/>
  <c r="A57" i="308"/>
  <c r="A26" i="308"/>
  <c r="T134" i="308" l="1"/>
  <c r="A134" i="308" s="1"/>
  <c r="A133" i="308"/>
  <c r="A27" i="308"/>
  <c r="A59" i="308" l="1"/>
  <c r="A28" i="308"/>
  <c r="A29" i="308" l="1"/>
  <c r="A60" i="308" l="1"/>
  <c r="A30" i="308"/>
  <c r="A61" i="308" l="1"/>
  <c r="A31" i="308"/>
  <c r="A62" i="308" l="1"/>
  <c r="A63" i="308" l="1"/>
  <c r="A32" i="308"/>
  <c r="A64" i="308" l="1"/>
  <c r="A33" i="308" l="1"/>
  <c r="A65" i="308" l="1"/>
  <c r="A34" i="308"/>
  <c r="A35" i="308" l="1"/>
  <c r="A66" i="308" l="1"/>
  <c r="A36" i="308" l="1"/>
  <c r="A67" i="308" l="1"/>
  <c r="A37" i="308"/>
  <c r="A68" i="308" l="1"/>
  <c r="A39" i="308" l="1"/>
  <c r="A69" i="308" l="1"/>
  <c r="A70" i="308" l="1"/>
  <c r="J35" i="117"/>
  <c r="I31" i="117"/>
  <c r="F31" i="117"/>
  <c r="I30" i="117"/>
  <c r="F30" i="117"/>
  <c r="M28" i="117"/>
  <c r="O12" i="115" l="1" a="1"/>
  <c r="O13" i="115" s="1"/>
  <c r="K47" i="153"/>
  <c r="K49" i="153"/>
  <c r="K51" i="153"/>
  <c r="K28" i="11"/>
  <c r="K26" i="11"/>
  <c r="K24" i="11"/>
  <c r="DC29" i="268"/>
  <c r="DC31" i="268"/>
  <c r="DC33" i="268"/>
  <c r="K21" i="143"/>
  <c r="K19" i="143"/>
  <c r="K17" i="143"/>
  <c r="T174" i="308"/>
  <c r="T171" i="308"/>
  <c r="T168" i="308"/>
  <c r="H13" i="115"/>
  <c r="H12" i="115"/>
  <c r="H15" i="115"/>
  <c r="H17" i="115"/>
  <c r="H19" i="115"/>
  <c r="H21" i="115"/>
  <c r="H23" i="115"/>
  <c r="H2" i="115"/>
  <c r="A11" i="143"/>
  <c r="L12" i="115" l="1" a="1"/>
  <c r="L12" i="115" s="1"/>
  <c r="L13" i="115" s="1" a="1"/>
  <c r="L13" i="115" s="1"/>
  <c r="L14" i="115" s="1" a="1"/>
  <c r="L14" i="115" s="1"/>
  <c r="A71" i="308"/>
  <c r="O12" i="115"/>
  <c r="O15" i="115"/>
  <c r="O14" i="115"/>
  <c r="O16" i="115"/>
  <c r="T169" i="308"/>
  <c r="K20" i="143"/>
  <c r="DC34" i="268"/>
  <c r="DC32" i="268"/>
  <c r="K27" i="11"/>
  <c r="K50" i="153"/>
  <c r="K25" i="11"/>
  <c r="K48" i="153"/>
  <c r="K18" i="143"/>
  <c r="DC30" i="268"/>
  <c r="K29" i="11"/>
  <c r="K22" i="143"/>
  <c r="T175" i="308"/>
  <c r="K52" i="153"/>
  <c r="T172" i="308"/>
  <c r="O27" i="139"/>
  <c r="AU21" i="139"/>
  <c r="AU21" i="309"/>
  <c r="AY20" i="309"/>
  <c r="O27" i="309"/>
  <c r="L32" i="309"/>
  <c r="L32" i="139"/>
  <c r="Z34" i="254"/>
  <c r="BQ34" i="254" s="1"/>
  <c r="Z36" i="254"/>
  <c r="BQ195" i="254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A72" i="308" l="1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92" i="254"/>
  <c r="BS128" i="254"/>
  <c r="BS110" i="254"/>
  <c r="BS86" i="254"/>
  <c r="BS122" i="254"/>
  <c r="BS104" i="254"/>
  <c r="BS116" i="254"/>
  <c r="BS98" i="254"/>
  <c r="A73" i="308" l="1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A74" i="308" l="1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A75" i="308" l="1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A76" i="308" l="1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A77" i="308" l="1"/>
  <c r="Z96" i="254"/>
  <c r="BQ96" i="254" s="1"/>
  <c r="C96" i="254"/>
  <c r="A78" i="308" l="1"/>
  <c r="BV83" i="254"/>
  <c r="BU80" i="254"/>
  <c r="M40" i="117"/>
  <c r="J40" i="117"/>
  <c r="J39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180" i="308"/>
  <c r="E180" i="308"/>
  <c r="Q177" i="308"/>
  <c r="E177" i="308"/>
  <c r="Q174" i="308"/>
  <c r="E174" i="308"/>
  <c r="Q171" i="308"/>
  <c r="E171" i="308"/>
  <c r="Q168" i="308"/>
  <c r="E168" i="308"/>
  <c r="K7" i="308"/>
  <c r="K5" i="308"/>
  <c r="K3" i="308"/>
  <c r="K1" i="308"/>
  <c r="A3" i="308"/>
  <c r="BS80" i="254"/>
  <c r="Z80" i="254" l="1"/>
  <c r="B81" i="254"/>
  <c r="B80" i="254"/>
  <c r="A80" i="308" l="1"/>
  <c r="B82" i="254"/>
  <c r="B83" i="254" s="1"/>
  <c r="C81" i="254"/>
  <c r="AS4" i="254"/>
  <c r="A21" i="235"/>
  <c r="I31" i="235"/>
  <c r="A15" i="235"/>
  <c r="D13" i="235"/>
  <c r="C190" i="254"/>
  <c r="B191" i="254"/>
  <c r="BQ190" i="254"/>
  <c r="BQ194" i="254"/>
  <c r="BQ196" i="254"/>
  <c r="BQ197" i="254"/>
  <c r="BQ198" i="254"/>
  <c r="BQ193" i="254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188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28" i="11"/>
  <c r="J28" i="11"/>
  <c r="J51" i="153"/>
  <c r="D51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W66" i="298"/>
  <c r="A79" i="292"/>
  <c r="W66" i="294"/>
  <c r="I78" i="280"/>
  <c r="I78" i="272"/>
  <c r="I78" i="276"/>
  <c r="I78" i="284"/>
  <c r="H95" i="303"/>
  <c r="S66" i="295"/>
  <c r="H95" i="302"/>
  <c r="W67" i="291"/>
  <c r="H95" i="304"/>
  <c r="W67" i="279"/>
  <c r="AX23" i="283"/>
  <c r="AE66" i="277"/>
  <c r="A54" i="293"/>
  <c r="A81" i="308" l="1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AE67" i="295"/>
  <c r="A82" i="308" l="1"/>
  <c r="C85" i="254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38" i="117"/>
  <c r="P3" i="117"/>
  <c r="P4" i="117"/>
  <c r="P5" i="117"/>
  <c r="P6" i="117"/>
  <c r="P7" i="117"/>
  <c r="P8" i="117"/>
  <c r="P9" i="117"/>
  <c r="P10" i="117"/>
  <c r="P14" i="117"/>
  <c r="P17" i="117"/>
  <c r="P19" i="117"/>
  <c r="P21" i="117"/>
  <c r="P22" i="117"/>
  <c r="P23" i="117"/>
  <c r="P24" i="117"/>
  <c r="P25" i="117"/>
  <c r="P26" i="117"/>
  <c r="P27" i="117"/>
  <c r="P33" i="117"/>
  <c r="P34" i="117"/>
  <c r="P35" i="117"/>
  <c r="P36" i="117"/>
  <c r="P2" i="117"/>
  <c r="J37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A83" i="308" l="1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22" i="117"/>
  <c r="M22" i="117"/>
  <c r="A84" i="308" l="1"/>
  <c r="J6" i="117"/>
  <c r="J19" i="117"/>
  <c r="F9" i="111"/>
  <c r="A85" i="308" l="1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199" i="254"/>
  <c r="C199" i="254"/>
  <c r="A86" i="308" l="1"/>
  <c r="I32" i="117"/>
  <c r="F32" i="117"/>
  <c r="I29" i="117"/>
  <c r="F29" i="117"/>
  <c r="I28" i="117"/>
  <c r="A87" i="308" l="1"/>
  <c r="P31" i="117"/>
  <c r="P29" i="117"/>
  <c r="P28" i="117"/>
  <c r="P30" i="117"/>
  <c r="P32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32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A88" i="308" l="1"/>
  <c r="M35" i="117"/>
  <c r="M72" i="117"/>
  <c r="J72" i="117"/>
  <c r="M64" i="117"/>
  <c r="J64" i="117"/>
  <c r="I64" i="117"/>
  <c r="F64" i="117"/>
  <c r="AY20" i="139"/>
  <c r="X17" i="200"/>
  <c r="M39" i="117" l="1"/>
  <c r="X17" i="135"/>
  <c r="J49" i="153"/>
  <c r="D49" i="153"/>
  <c r="J26" i="11"/>
  <c r="D26" i="11"/>
  <c r="A89" i="308" l="1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A90" i="308" l="1"/>
  <c r="A18" i="205"/>
  <c r="A16" i="205"/>
  <c r="A13" i="205"/>
  <c r="A11" i="205"/>
  <c r="A8" i="205"/>
  <c r="A6" i="205"/>
  <c r="A91" i="308" l="1"/>
  <c r="A3" i="205"/>
  <c r="BE3" i="205"/>
  <c r="A92" i="308" l="1"/>
  <c r="I27" i="228"/>
  <c r="CJ33" i="227"/>
  <c r="A93" i="308" l="1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A94" i="308" l="1"/>
  <c r="BX58" i="200"/>
  <c r="BC8" i="200"/>
  <c r="BC6" i="200"/>
  <c r="DH6" i="200" s="1"/>
  <c r="BC4" i="200"/>
  <c r="DH4" i="200" s="1"/>
  <c r="A4" i="200"/>
  <c r="BC2" i="200"/>
  <c r="A82" i="288"/>
  <c r="A54" i="276"/>
  <c r="BB23" i="281"/>
  <c r="A64" i="276"/>
  <c r="AI24" i="303"/>
  <c r="A82" i="294"/>
  <c r="V69" i="277"/>
  <c r="A54" i="290"/>
  <c r="A26" i="291"/>
  <c r="AE67" i="289"/>
  <c r="AT23" i="275"/>
  <c r="S67" i="279"/>
  <c r="AE66" i="281"/>
  <c r="E34" i="306"/>
  <c r="A27" i="283"/>
  <c r="A54" i="271"/>
  <c r="AE66" i="295"/>
  <c r="C23" i="280"/>
  <c r="W67" i="294"/>
  <c r="W79" i="118"/>
  <c r="S66" i="278"/>
  <c r="S66" i="281"/>
  <c r="A79" i="271"/>
  <c r="W78" i="304"/>
  <c r="A79" i="297"/>
  <c r="V69" i="293"/>
  <c r="AV24" i="118"/>
  <c r="A54" i="282"/>
  <c r="A74" i="283"/>
  <c r="AX23" i="298"/>
  <c r="C23" i="281"/>
  <c r="A64" i="278"/>
  <c r="BB23" i="286"/>
  <c r="A27" i="289"/>
  <c r="W67" i="297"/>
  <c r="S67" i="294"/>
  <c r="A26" i="278"/>
  <c r="AX23" i="292"/>
  <c r="A27" i="279"/>
  <c r="V69" i="280"/>
  <c r="A64" i="281"/>
  <c r="AX23" i="288"/>
  <c r="A82" i="275"/>
  <c r="W66" i="277"/>
  <c r="W66" i="282"/>
  <c r="W66" i="286"/>
  <c r="W78" i="118"/>
  <c r="AN24" i="118"/>
  <c r="S66" i="288"/>
  <c r="AT23" i="276"/>
  <c r="AE79" i="118"/>
  <c r="S67" i="276"/>
  <c r="A26" i="284"/>
  <c r="W66" i="281"/>
  <c r="A82" i="271"/>
  <c r="BB23" i="284"/>
  <c r="V69" i="276"/>
  <c r="I78" i="282"/>
  <c r="AE79" i="302"/>
  <c r="W79" i="304"/>
  <c r="A79" i="282"/>
  <c r="C23" i="294"/>
  <c r="S67" i="272"/>
  <c r="A82" i="272"/>
  <c r="A54" i="289"/>
  <c r="AE67" i="283"/>
  <c r="AE66" i="286"/>
  <c r="A26" i="283"/>
  <c r="A27" i="284"/>
  <c r="A27" i="271"/>
  <c r="S78" i="302"/>
  <c r="W66" i="280"/>
  <c r="I78" i="283"/>
  <c r="BB23" i="282"/>
  <c r="S66" i="292"/>
  <c r="W66" i="289"/>
  <c r="A61" i="284"/>
  <c r="A54" i="288"/>
  <c r="W66" i="272"/>
  <c r="AX23" i="281"/>
  <c r="A26" i="276"/>
  <c r="BB23" i="291"/>
  <c r="S78" i="303"/>
  <c r="A79" i="272"/>
  <c r="C23" i="292"/>
  <c r="S66" i="273"/>
  <c r="W66" i="295"/>
  <c r="AE67" i="298"/>
  <c r="A26" i="298"/>
  <c r="BB23" i="271"/>
  <c r="AT23" i="280"/>
  <c r="A27" i="278"/>
  <c r="A27" i="291"/>
  <c r="A74" i="279"/>
  <c r="AE66" i="294"/>
  <c r="S66" i="289"/>
  <c r="C23" i="289"/>
  <c r="A64" i="273"/>
  <c r="S66" i="297"/>
  <c r="I78" i="294"/>
  <c r="S78" i="118"/>
  <c r="AN24" i="303"/>
  <c r="S79" i="304"/>
  <c r="A79" i="274"/>
  <c r="C24" i="303"/>
  <c r="S67" i="282"/>
  <c r="A54" i="273"/>
  <c r="A26" i="205"/>
  <c r="A61" i="274"/>
  <c r="AT23" i="277"/>
  <c r="AE67" i="296"/>
  <c r="AE66" i="284"/>
  <c r="A64" i="296"/>
  <c r="I78" i="279"/>
  <c r="AX23" i="293"/>
  <c r="A27" i="276"/>
  <c r="S66" i="285"/>
  <c r="AT23" i="281"/>
  <c r="AN24" i="302"/>
  <c r="S67" i="288"/>
  <c r="A27" i="287"/>
  <c r="S66" i="298"/>
  <c r="V69" i="290"/>
  <c r="A26" i="293"/>
  <c r="V69" i="285"/>
  <c r="V69" i="205"/>
  <c r="AT23" i="205"/>
  <c r="BB23" i="289"/>
  <c r="BB23" i="278"/>
  <c r="I78" i="295"/>
  <c r="AT23" i="294"/>
  <c r="A82" i="293"/>
  <c r="W67" i="275"/>
  <c r="W67" i="285"/>
  <c r="A26" i="279"/>
  <c r="S67" i="285"/>
  <c r="S67" i="293"/>
  <c r="A26" i="282"/>
  <c r="S67" i="297"/>
  <c r="S66" i="274"/>
  <c r="V69" i="292"/>
  <c r="A64" i="295"/>
  <c r="V69" i="273"/>
  <c r="W66" i="275"/>
  <c r="A71" i="118"/>
  <c r="AE66" i="291"/>
  <c r="AT23" i="283"/>
  <c r="A82" i="287"/>
  <c r="C23" i="284"/>
  <c r="A27" i="295"/>
  <c r="V69" i="274"/>
  <c r="S67" i="290"/>
  <c r="A26" i="287"/>
  <c r="AX23" i="290"/>
  <c r="A82" i="283"/>
  <c r="AT23" i="293"/>
  <c r="C23" i="271"/>
  <c r="A27" i="298"/>
  <c r="A79" i="291"/>
  <c r="AT23" i="290"/>
  <c r="AE66" i="278"/>
  <c r="V69" i="289"/>
  <c r="AX23" i="297"/>
  <c r="A54" i="283"/>
  <c r="AE66" i="285"/>
  <c r="A27" i="280"/>
  <c r="A79" i="284"/>
  <c r="BB23" i="293"/>
  <c r="AE67" i="276"/>
  <c r="A79" i="281"/>
  <c r="S79" i="118"/>
  <c r="C23" i="295"/>
  <c r="W66" i="276"/>
  <c r="A61" i="277"/>
  <c r="A54" i="287"/>
  <c r="W67" i="298"/>
  <c r="A34" i="306"/>
  <c r="A64" i="284"/>
  <c r="A26" i="295"/>
  <c r="AX23" i="286"/>
  <c r="A54" i="295"/>
  <c r="A79" i="280"/>
  <c r="A61" i="278"/>
  <c r="AN24" i="304"/>
  <c r="S66" i="279"/>
  <c r="A82" i="284"/>
  <c r="W67" i="271"/>
  <c r="S79" i="302"/>
  <c r="A27" i="292"/>
  <c r="AT23" i="297"/>
  <c r="S67" i="289"/>
  <c r="A74" i="274"/>
  <c r="BB23" i="290"/>
  <c r="W66" i="278"/>
  <c r="A61" i="281"/>
  <c r="S66" i="283"/>
  <c r="AV24" i="303"/>
  <c r="AE66" i="271"/>
  <c r="I78" i="288"/>
  <c r="A64" i="275"/>
  <c r="AE67" i="282"/>
  <c r="A54" i="297"/>
  <c r="AE67" i="297"/>
  <c r="A61" i="276"/>
  <c r="V69" i="272"/>
  <c r="A27" i="297"/>
  <c r="AT23" i="279"/>
  <c r="BB23" i="274"/>
  <c r="AE66" i="297"/>
  <c r="W67" i="293"/>
  <c r="A64" i="283"/>
  <c r="A82" i="274"/>
  <c r="S67" i="281"/>
  <c r="A79" i="278"/>
  <c r="D14" i="307"/>
  <c r="A27" i="282"/>
  <c r="A64" i="274"/>
  <c r="A54" i="277"/>
  <c r="AE67" i="290"/>
  <c r="W67" i="282"/>
  <c r="A79" i="289"/>
  <c r="W67" i="278"/>
  <c r="W67" i="281"/>
  <c r="A54" i="294"/>
  <c r="S78" i="304"/>
  <c r="A82" i="291"/>
  <c r="W67" i="287"/>
  <c r="I78" i="292"/>
  <c r="A61" i="285"/>
  <c r="AT23" i="284"/>
  <c r="A79" i="277"/>
  <c r="A4" i="306"/>
  <c r="I78" i="278"/>
  <c r="AE67" i="293"/>
  <c r="S66" i="205"/>
  <c r="I78" i="205"/>
  <c r="A71" i="304"/>
  <c r="A54" i="281"/>
  <c r="AE67" i="286"/>
  <c r="A82" i="205"/>
  <c r="A26" i="280"/>
  <c r="AE67" i="274"/>
  <c r="A82" i="282"/>
  <c r="BB23" i="294"/>
  <c r="BB23" i="296"/>
  <c r="V69" i="279"/>
  <c r="A79" i="293"/>
  <c r="AE78" i="118"/>
  <c r="I78" i="274"/>
  <c r="BB23" i="277"/>
  <c r="AE67" i="285"/>
  <c r="A79" i="288"/>
  <c r="AE66" i="298"/>
  <c r="A74" i="276"/>
  <c r="AE66" i="289"/>
  <c r="A27" i="285"/>
  <c r="S67" i="273"/>
  <c r="S66" i="287"/>
  <c r="AE67" i="271"/>
  <c r="A61" i="289"/>
  <c r="C23" i="277"/>
  <c r="A82" i="285"/>
  <c r="S66" i="290"/>
  <c r="A82" i="273"/>
  <c r="C24" i="118"/>
  <c r="BB23" i="288"/>
  <c r="S67" i="271"/>
  <c r="AT23" i="288"/>
  <c r="I78" i="297"/>
  <c r="A64" i="287"/>
  <c r="W66" i="274"/>
  <c r="AX23" i="280"/>
  <c r="A64" i="280"/>
  <c r="A27" i="293"/>
  <c r="AE67" i="279"/>
  <c r="AE67" i="281"/>
  <c r="S67" i="274"/>
  <c r="A79" i="275"/>
  <c r="A26" i="292"/>
  <c r="AT23" i="295"/>
  <c r="AE67" i="287"/>
  <c r="W66" i="293"/>
  <c r="AT23" i="298"/>
  <c r="V69" i="282"/>
  <c r="A61" i="273"/>
  <c r="AE66" i="282"/>
  <c r="BB23" i="297"/>
  <c r="A61" i="272"/>
  <c r="W67" i="296"/>
  <c r="S66" i="280"/>
  <c r="A61" i="290"/>
  <c r="I78" i="296"/>
  <c r="AX23" i="272"/>
  <c r="A64" i="285"/>
  <c r="A79" i="287"/>
  <c r="A54" i="286"/>
  <c r="A64" i="293"/>
  <c r="S67" i="291"/>
  <c r="A67" i="302"/>
  <c r="C23" i="286"/>
  <c r="AX23" i="295"/>
  <c r="A27" i="281"/>
  <c r="W67" i="284"/>
  <c r="A35" i="306"/>
  <c r="I78" i="290"/>
  <c r="C23" i="272"/>
  <c r="AE66" i="288"/>
  <c r="W67" i="288"/>
  <c r="AX23" i="278"/>
  <c r="A64" i="291"/>
  <c r="A61" i="271"/>
  <c r="A26" i="271"/>
  <c r="S67" i="277"/>
  <c r="S66" i="275"/>
  <c r="W67" i="290"/>
  <c r="A27" i="275"/>
  <c r="AI24" i="302"/>
  <c r="C23" i="283"/>
  <c r="W66" i="279"/>
  <c r="C23" i="290"/>
  <c r="AE66" i="283"/>
  <c r="A27" i="294"/>
  <c r="A74" i="272"/>
  <c r="A27" i="296"/>
  <c r="W66" i="288"/>
  <c r="AX23" i="274"/>
  <c r="AE79" i="303"/>
  <c r="AE66" i="273"/>
  <c r="A82" i="276"/>
  <c r="A79" i="285"/>
  <c r="AX23" i="271"/>
  <c r="A64" i="282"/>
  <c r="AE67" i="273"/>
  <c r="S67" i="286"/>
  <c r="AT23" i="271"/>
  <c r="W67" i="289"/>
  <c r="V69" i="275"/>
  <c r="A26" i="296"/>
  <c r="S79" i="303"/>
  <c r="W66" i="292"/>
  <c r="AT23" i="296"/>
  <c r="A64" i="297"/>
  <c r="A82" i="292"/>
  <c r="C23" i="293"/>
  <c r="S67" i="278"/>
  <c r="A26" i="274"/>
  <c r="S66" i="294"/>
  <c r="BB23" i="295"/>
  <c r="A64" i="277"/>
  <c r="I78" i="281"/>
  <c r="A82" i="298"/>
  <c r="AE67" i="291"/>
  <c r="AE66" i="272"/>
  <c r="A27" i="274"/>
  <c r="I78" i="286"/>
  <c r="C23" i="278"/>
  <c r="AE66" i="276"/>
  <c r="AT23" i="285"/>
  <c r="A54" i="205"/>
  <c r="AE66" i="274"/>
  <c r="AT23" i="278"/>
  <c r="S67" i="296"/>
  <c r="AX23" i="277"/>
  <c r="W66" i="205"/>
  <c r="BB23" i="272"/>
  <c r="AT23" i="291"/>
  <c r="AX23" i="273"/>
  <c r="AE67" i="284"/>
  <c r="A54" i="296"/>
  <c r="AE67" i="272"/>
  <c r="A27" i="277"/>
  <c r="A26" i="273"/>
  <c r="W66" i="284"/>
  <c r="S66" i="293"/>
  <c r="AE66" i="275"/>
  <c r="W67" i="295"/>
  <c r="C24" i="304"/>
  <c r="W67" i="273"/>
  <c r="A61" i="275"/>
  <c r="AE66" i="287"/>
  <c r="I78" i="291"/>
  <c r="A74" i="278"/>
  <c r="AX23" i="275"/>
  <c r="A26" i="290"/>
  <c r="V69" i="288"/>
  <c r="BB23" i="292"/>
  <c r="I78" i="273"/>
  <c r="W66" i="290"/>
  <c r="A61" i="280"/>
  <c r="V69" i="296"/>
  <c r="W67" i="283"/>
  <c r="A3" i="307"/>
  <c r="AX23" i="289"/>
  <c r="A74" i="289"/>
  <c r="AT23" i="274"/>
  <c r="A54" i="292"/>
  <c r="S66" i="271"/>
  <c r="AE67" i="277"/>
  <c r="A64" i="288"/>
  <c r="S67" i="298"/>
  <c r="V69" i="295"/>
  <c r="BB23" i="287"/>
  <c r="A82" i="289"/>
  <c r="BB23" i="283"/>
  <c r="W79" i="303"/>
  <c r="AX23" i="296"/>
  <c r="AV24" i="304"/>
  <c r="AE67" i="275"/>
  <c r="C23" i="288"/>
  <c r="A61" i="279"/>
  <c r="V69" i="287"/>
  <c r="A79" i="273"/>
  <c r="V69" i="278"/>
  <c r="C23" i="275"/>
  <c r="A82" i="290"/>
  <c r="A26" i="289"/>
  <c r="S66" i="291"/>
  <c r="W67" i="274"/>
  <c r="A64" i="292"/>
  <c r="A27" i="290"/>
  <c r="A82" i="297"/>
  <c r="A74" i="280"/>
  <c r="AI24" i="304"/>
  <c r="I78" i="287"/>
  <c r="C24" i="302"/>
  <c r="S66" i="286"/>
  <c r="A27" i="272"/>
  <c r="A74" i="277"/>
  <c r="A54" i="272"/>
  <c r="V69" i="281"/>
  <c r="A54" i="285"/>
  <c r="S67" i="283"/>
  <c r="AT23" i="289"/>
  <c r="A57" i="118"/>
  <c r="A64" i="286"/>
  <c r="A57" i="303"/>
  <c r="AX23" i="279"/>
  <c r="A79" i="298"/>
  <c r="S66" i="272"/>
  <c r="C23" i="274"/>
  <c r="C23" i="287"/>
  <c r="V69" i="284"/>
  <c r="S66" i="282"/>
  <c r="AX23" i="276"/>
  <c r="D9" i="306"/>
  <c r="A26" i="272"/>
  <c r="E35" i="306"/>
  <c r="C23" i="282"/>
  <c r="AE67" i="294"/>
  <c r="BB23" i="279"/>
  <c r="A82" i="280"/>
  <c r="A79" i="295"/>
  <c r="AV24" i="302"/>
  <c r="BB23" i="280"/>
  <c r="A79" i="294"/>
  <c r="C23" i="291"/>
  <c r="A54" i="298"/>
  <c r="AE67" i="288"/>
  <c r="W78" i="302"/>
  <c r="W66" i="271"/>
  <c r="A82" i="281"/>
  <c r="A74" i="282"/>
  <c r="A64" i="279"/>
  <c r="C23" i="296"/>
  <c r="C23" i="273"/>
  <c r="A26" i="285"/>
  <c r="AT23" i="272"/>
  <c r="A82" i="278"/>
  <c r="BB23" i="276"/>
  <c r="A71" i="302"/>
  <c r="AE66" i="279"/>
  <c r="AE78" i="304"/>
  <c r="A54" i="279"/>
  <c r="W67" i="276"/>
  <c r="AE67" i="292"/>
  <c r="A74" i="273"/>
  <c r="S67" i="295"/>
  <c r="AX23" i="294"/>
  <c r="C23" i="297"/>
  <c r="W66" i="291"/>
  <c r="S66" i="296"/>
  <c r="A57" i="304"/>
  <c r="A54" i="284"/>
  <c r="A61" i="205"/>
  <c r="AE79" i="304"/>
  <c r="A79" i="290"/>
  <c r="A82" i="279"/>
  <c r="A82" i="277"/>
  <c r="C23" i="205"/>
  <c r="A79" i="279"/>
  <c r="A26" i="288"/>
  <c r="V69" i="294"/>
  <c r="W67" i="280"/>
  <c r="BB23" i="285"/>
  <c r="W67" i="272"/>
  <c r="A54" i="274"/>
  <c r="A64" i="294"/>
  <c r="AT23" i="273"/>
  <c r="C23" i="276"/>
  <c r="W66" i="287"/>
  <c r="S66" i="284"/>
  <c r="I78" i="289"/>
  <c r="A27" i="205"/>
  <c r="A54" i="291"/>
  <c r="I78" i="293"/>
  <c r="A26" i="297"/>
  <c r="AI24" i="118"/>
  <c r="AE67" i="278"/>
  <c r="V69" i="291"/>
  <c r="C23" i="298"/>
  <c r="I78" i="275"/>
  <c r="A54" i="278"/>
  <c r="W66" i="297"/>
  <c r="A64" i="289"/>
  <c r="A82" i="296"/>
  <c r="V69" i="298"/>
  <c r="I78" i="277"/>
  <c r="S67" i="292"/>
  <c r="A61" i="283"/>
  <c r="A64" i="205"/>
  <c r="AE66" i="293"/>
  <c r="BB23" i="273"/>
  <c r="BB23" i="205"/>
  <c r="W78" i="303"/>
  <c r="BB23" i="298"/>
  <c r="A79" i="276"/>
  <c r="A27" i="273"/>
  <c r="A79" i="296"/>
  <c r="A74" i="275"/>
  <c r="A54" i="275"/>
  <c r="AX23" i="285"/>
  <c r="I78" i="271"/>
  <c r="A57" i="302"/>
  <c r="A64" i="272"/>
  <c r="BB23" i="275"/>
  <c r="C23" i="279"/>
  <c r="A27" i="288"/>
  <c r="V69" i="286"/>
  <c r="A79" i="283"/>
  <c r="A26" i="286"/>
  <c r="AX23" i="205"/>
  <c r="W67" i="292"/>
  <c r="A61" i="282"/>
  <c r="AX23" i="284"/>
  <c r="V69" i="297"/>
  <c r="W66" i="273"/>
  <c r="S67" i="280"/>
  <c r="AE66" i="205"/>
  <c r="AE67" i="205"/>
  <c r="V69" i="271"/>
  <c r="S67" i="275"/>
  <c r="AE67" i="280"/>
  <c r="AT23" i="287"/>
  <c r="A64" i="298"/>
  <c r="A74" i="284"/>
  <c r="W66" i="283"/>
  <c r="AT23" i="286"/>
  <c r="W66" i="285"/>
  <c r="A26" i="294"/>
  <c r="V69" i="283"/>
  <c r="S66" i="277"/>
  <c r="W67" i="286"/>
  <c r="A64" i="271"/>
  <c r="W66" i="296"/>
  <c r="A54" i="280"/>
  <c r="A82" i="286"/>
  <c r="A71" i="303"/>
  <c r="A74" i="281"/>
  <c r="S67" i="287"/>
  <c r="AX23" i="291"/>
  <c r="W67" i="205"/>
  <c r="AT23" i="292"/>
  <c r="I78" i="298"/>
  <c r="AE66" i="280"/>
  <c r="W79" i="302"/>
  <c r="A79" i="205"/>
  <c r="AE78" i="303"/>
  <c r="I78" i="285"/>
  <c r="S66" i="276"/>
  <c r="AX23" i="287"/>
  <c r="A27" i="286"/>
  <c r="AT23" i="282"/>
  <c r="A64" i="290"/>
  <c r="A26" i="275"/>
  <c r="A26" i="277"/>
  <c r="S67" i="284"/>
  <c r="A26" i="281"/>
  <c r="W67" i="277"/>
  <c r="A79" i="286"/>
  <c r="AX23" i="282"/>
  <c r="C23" i="285"/>
  <c r="A61" i="295"/>
  <c r="S67" i="205"/>
  <c r="A95" i="308" l="1"/>
  <c r="A27" i="118"/>
  <c r="D47" i="153"/>
  <c r="D24" i="11"/>
  <c r="A96" i="308" l="1"/>
  <c r="M29" i="117"/>
  <c r="J24" i="117"/>
  <c r="J31" i="117"/>
  <c r="J25" i="117"/>
  <c r="CJ30" i="175"/>
  <c r="Q25" i="171"/>
  <c r="BN25" i="171"/>
  <c r="A61" i="287"/>
  <c r="A61" i="286"/>
  <c r="A61" i="296"/>
  <c r="A61" i="293"/>
  <c r="A67" i="118"/>
  <c r="A24" i="154" l="1"/>
  <c r="BC22" i="154"/>
  <c r="A20" i="154"/>
  <c r="AW18" i="154"/>
  <c r="A98" i="308" l="1"/>
  <c r="A18" i="1"/>
  <c r="AT16" i="1"/>
  <c r="A99" i="308" l="1"/>
  <c r="J29" i="117"/>
  <c r="A61" i="291"/>
  <c r="A67" i="303"/>
  <c r="A74" i="290"/>
  <c r="A100" i="308" l="1"/>
  <c r="A18" i="171"/>
  <c r="BC16" i="171"/>
  <c r="AG13" i="171"/>
  <c r="BC23" i="145"/>
  <c r="A21" i="145"/>
  <c r="AW19" i="145"/>
  <c r="AD15" i="145"/>
  <c r="AE14" i="154"/>
  <c r="A61" i="297"/>
  <c r="A101" i="308" l="1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57" i="153"/>
  <c r="D57" i="153"/>
  <c r="D53" i="153"/>
  <c r="A102" i="308" l="1"/>
  <c r="J32" i="11"/>
  <c r="D32" i="11"/>
  <c r="D30" i="11"/>
  <c r="J49" i="117" l="1"/>
  <c r="J48" i="117"/>
  <c r="A103" i="308" l="1"/>
  <c r="A14" i="100"/>
  <c r="A104" i="308" l="1"/>
  <c r="A19" i="112"/>
  <c r="A20" i="112"/>
  <c r="A21" i="110"/>
  <c r="A20" i="110"/>
  <c r="D23" i="143"/>
  <c r="A105" i="308" l="1"/>
  <c r="M47" i="117"/>
  <c r="M46" i="117"/>
  <c r="A106" i="308" l="1"/>
  <c r="G9" i="109"/>
  <c r="A107" i="308" l="1"/>
  <c r="J26" i="117"/>
  <c r="J47" i="117"/>
  <c r="A61" i="294"/>
  <c r="A61" i="288"/>
  <c r="J52" i="117" l="1"/>
  <c r="A108" i="308" l="1"/>
  <c r="M48" i="117"/>
  <c r="A109" i="308" l="1"/>
  <c r="J51" i="117"/>
  <c r="J50" i="117"/>
  <c r="J46" i="117"/>
  <c r="M52" i="117"/>
  <c r="M51" i="117"/>
  <c r="M49" i="117"/>
  <c r="M45" i="117"/>
  <c r="CJ67" i="1" l="1"/>
  <c r="Z75" i="1" s="1"/>
  <c r="A111" i="308" l="1"/>
  <c r="F6" i="114"/>
  <c r="BE6" i="145"/>
  <c r="F28" i="117"/>
  <c r="AE66" i="296"/>
  <c r="AE78" i="302"/>
  <c r="AE66" i="292"/>
  <c r="AE66" i="290"/>
  <c r="BC7" i="175" l="1"/>
  <c r="BC5" i="175"/>
  <c r="DH5" i="175" s="1"/>
  <c r="BC3" i="175"/>
  <c r="DH3" i="175" s="1"/>
  <c r="A3" i="175"/>
  <c r="BH1" i="175"/>
  <c r="A113" i="308" l="1"/>
  <c r="A15" i="112"/>
  <c r="C19" i="114"/>
  <c r="A16" i="110"/>
  <c r="BE8" i="145"/>
  <c r="A114" i="308" l="1"/>
  <c r="A20" i="114"/>
  <c r="A17" i="110"/>
  <c r="A16" i="112"/>
  <c r="C13" i="133"/>
  <c r="A115" i="308" l="1"/>
  <c r="H58" i="110"/>
  <c r="F21" i="109"/>
  <c r="H52" i="112"/>
  <c r="H42" i="114"/>
  <c r="A13" i="118" l="1"/>
  <c r="A11" i="118"/>
  <c r="A23" i="171"/>
  <c r="BD8" i="171"/>
  <c r="BD6" i="171"/>
  <c r="DH6" i="171" s="1"/>
  <c r="BD4" i="171"/>
  <c r="DH4" i="171" s="1"/>
  <c r="A4" i="171"/>
  <c r="BD2" i="171"/>
  <c r="J37" i="11"/>
  <c r="J35" i="11"/>
  <c r="D37" i="11"/>
  <c r="D35" i="11"/>
  <c r="A136" i="308" l="1"/>
  <c r="J43" i="117"/>
  <c r="J30" i="117"/>
  <c r="A67" i="304"/>
  <c r="A61" i="298"/>
  <c r="A61" i="292"/>
  <c r="A151" i="308" l="1"/>
  <c r="A137" i="308"/>
  <c r="M42" i="117"/>
  <c r="M34" i="117"/>
  <c r="M33" i="117"/>
  <c r="M26" i="117"/>
  <c r="M25" i="117"/>
  <c r="M24" i="117"/>
  <c r="M23" i="117"/>
  <c r="A74" i="294"/>
  <c r="A74" i="296"/>
  <c r="A74" i="297"/>
  <c r="A74" i="285"/>
  <c r="A74" i="288"/>
  <c r="A91" i="303"/>
  <c r="A74" i="286"/>
  <c r="A74" i="295"/>
  <c r="A74" i="291"/>
  <c r="A74" i="287"/>
  <c r="M37" i="117" l="1"/>
  <c r="M38" i="117"/>
  <c r="M31" i="117"/>
  <c r="M30" i="117"/>
  <c r="A74" i="298"/>
  <c r="A91" i="302"/>
  <c r="A74" i="292"/>
  <c r="A74" i="293"/>
  <c r="A91" i="118"/>
  <c r="A91" i="304"/>
  <c r="A138" i="308" l="1"/>
  <c r="BH6" i="148"/>
  <c r="A139" i="308" l="1"/>
  <c r="BE6" i="139"/>
  <c r="DH6" i="145"/>
  <c r="BC6" i="154"/>
  <c r="DH6" i="154" l="1"/>
  <c r="A140" i="308" l="1"/>
  <c r="A28" i="118"/>
  <c r="A15" i="136"/>
  <c r="A16" i="148"/>
  <c r="A14" i="149"/>
  <c r="A14" i="1"/>
  <c r="A141" i="308" l="1"/>
  <c r="CJ28" i="175"/>
  <c r="A15" i="171"/>
  <c r="CJ28" i="150"/>
  <c r="CJ28" i="148"/>
  <c r="CJ45" i="136"/>
  <c r="I25" i="149"/>
  <c r="A142" i="308" l="1"/>
  <c r="J24" i="11"/>
  <c r="J47" i="153"/>
  <c r="H25" i="133"/>
  <c r="A143" i="308" l="1"/>
  <c r="B24" i="149"/>
  <c r="A144" i="308" l="1"/>
  <c r="A41" i="118"/>
  <c r="A61" i="118"/>
  <c r="AD59" i="118"/>
  <c r="A82" i="118"/>
  <c r="CJ69" i="1" l="1"/>
  <c r="BN26" i="136"/>
  <c r="Q26" i="136"/>
  <c r="A37" i="1"/>
  <c r="A16" i="118"/>
  <c r="A18" i="118"/>
  <c r="A145" i="308" l="1"/>
  <c r="A53" i="118"/>
  <c r="A6" i="118"/>
  <c r="A3" i="118"/>
  <c r="F6" i="133" l="1"/>
  <c r="N6" i="133" s="1"/>
  <c r="F7" i="111"/>
  <c r="N7" i="111" s="1"/>
  <c r="G6" i="113"/>
  <c r="O6" i="113" s="1"/>
  <c r="E22" i="111"/>
  <c r="A23" i="112"/>
  <c r="A24" i="110"/>
  <c r="BB6" i="136" l="1"/>
  <c r="DH6" i="136" s="1"/>
  <c r="BC6" i="135"/>
  <c r="DH6" i="135" s="1"/>
  <c r="A146" i="308" l="1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A147" i="308" l="1"/>
  <c r="CJ65" i="1"/>
  <c r="CH75" i="1" s="1"/>
  <c r="A148" i="308" l="1"/>
  <c r="J53" i="153"/>
  <c r="J30" i="11"/>
  <c r="CF41" i="145"/>
  <c r="H54" i="112"/>
  <c r="H61" i="110"/>
  <c r="J23" i="143"/>
  <c r="J17" i="143"/>
  <c r="J55" i="153"/>
  <c r="D55" i="153"/>
  <c r="A149" i="308" l="1"/>
  <c r="M3" i="117"/>
  <c r="M2" i="117"/>
  <c r="A74" i="205"/>
  <c r="A74" i="271"/>
  <c r="A150" i="308" l="1"/>
  <c r="D30" i="112"/>
  <c r="DH6" i="148"/>
  <c r="A16" i="154" l="1"/>
  <c r="BC8" i="154"/>
  <c r="A4" i="154"/>
  <c r="BC2" i="154"/>
  <c r="BC4" i="154"/>
  <c r="DH4" i="154" s="1"/>
  <c r="AW23" i="154"/>
  <c r="AR19" i="154"/>
  <c r="A152" i="308" l="1"/>
  <c r="E11" i="153"/>
  <c r="E7" i="153"/>
  <c r="Q7" i="153" s="1"/>
  <c r="A7" i="153"/>
  <c r="I4" i="153"/>
  <c r="A153" i="308" l="1"/>
  <c r="CO6" i="139"/>
  <c r="BC7" i="150" l="1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A155" i="308" l="1"/>
  <c r="A24" i="136"/>
  <c r="A156" i="308" l="1"/>
  <c r="CF39" i="145"/>
  <c r="A17" i="145"/>
  <c r="D17" i="143"/>
  <c r="A157" i="308" l="1"/>
  <c r="CF43" i="145"/>
  <c r="P29" i="145"/>
  <c r="A25" i="145"/>
  <c r="BE4" i="145"/>
  <c r="DH4" i="145" s="1"/>
  <c r="BE2" i="145"/>
  <c r="A4" i="145"/>
  <c r="I15" i="144"/>
  <c r="D15" i="144"/>
  <c r="E8" i="143" l="1"/>
  <c r="A4" i="143"/>
  <c r="E4" i="143"/>
  <c r="Q4" i="143" s="1"/>
  <c r="A158" i="308" l="1"/>
  <c r="A32" i="1"/>
  <c r="A159" i="308" l="1"/>
  <c r="A33" i="118"/>
  <c r="A160" i="308" l="1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29" i="6"/>
  <c r="AF29" i="6"/>
  <c r="BA11" i="6"/>
  <c r="BA5" i="6"/>
  <c r="BA7" i="6"/>
  <c r="DH7" i="6" s="1"/>
  <c r="A7" i="6"/>
  <c r="BB4" i="1"/>
  <c r="DH4" i="1" s="1"/>
  <c r="A161" i="308" l="1"/>
  <c r="A18" i="100"/>
  <c r="A162" i="308" l="1"/>
  <c r="F8" i="112"/>
  <c r="A22" i="1" l="1"/>
  <c r="AZ20" i="1"/>
  <c r="A163" i="308" l="1"/>
  <c r="F3" i="111"/>
  <c r="A5" i="111"/>
  <c r="A164" i="308" l="1"/>
  <c r="A4" i="113"/>
  <c r="C17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A165" i="308" l="1"/>
  <c r="H64" i="110"/>
  <c r="B45" i="110"/>
  <c r="D27" i="110"/>
  <c r="A25" i="110"/>
  <c r="F5" i="110"/>
  <c r="N5" i="110" s="1"/>
  <c r="F3" i="110"/>
  <c r="A5" i="110"/>
  <c r="F9" i="110"/>
  <c r="E26" i="114"/>
  <c r="B22" i="114"/>
  <c r="A166" i="308" l="1"/>
  <c r="BX58" i="135"/>
  <c r="H27" i="133" l="1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195" i="254" l="1"/>
  <c r="A139" i="254"/>
  <c r="A152" i="254"/>
  <c r="A187" i="254"/>
  <c r="A156" i="254"/>
  <c r="A147" i="254"/>
  <c r="A160" i="254"/>
  <c r="A165" i="254"/>
  <c r="A134" i="254"/>
  <c r="A154" i="254"/>
  <c r="A150" i="254"/>
  <c r="A182" i="254"/>
  <c r="A171" i="254"/>
  <c r="A175" i="254"/>
  <c r="A143" i="254"/>
  <c r="A179" i="254"/>
  <c r="A181" i="254"/>
  <c r="A184" i="254"/>
  <c r="A144" i="254"/>
  <c r="A173" i="254"/>
  <c r="A178" i="254"/>
  <c r="A138" i="254"/>
  <c r="A148" i="254"/>
  <c r="A155" i="254"/>
  <c r="A186" i="254"/>
  <c r="A135" i="254"/>
  <c r="A140" i="254"/>
  <c r="A163" i="254"/>
  <c r="A183" i="254"/>
  <c r="A158" i="254"/>
  <c r="A161" i="254"/>
  <c r="A157" i="254"/>
  <c r="A167" i="254"/>
  <c r="A172" i="254"/>
  <c r="A185" i="254"/>
  <c r="A166" i="254"/>
  <c r="A159" i="254"/>
  <c r="A180" i="254"/>
  <c r="A164" i="254"/>
  <c r="A136" i="254"/>
  <c r="A176" i="254"/>
  <c r="A177" i="254"/>
  <c r="A162" i="254"/>
  <c r="A169" i="254"/>
  <c r="A151" i="254"/>
  <c r="A146" i="254"/>
  <c r="A137" i="254"/>
  <c r="A141" i="254"/>
  <c r="A174" i="254"/>
  <c r="A153" i="254"/>
  <c r="A145" i="254"/>
  <c r="A168" i="254"/>
  <c r="A149" i="254"/>
  <c r="A170" i="254"/>
  <c r="A142" i="254"/>
  <c r="A197" i="254"/>
  <c r="A198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190" i="254"/>
  <c r="A193" i="254"/>
  <c r="A188" i="254"/>
  <c r="A196" i="254"/>
  <c r="A191" i="254"/>
  <c r="A85" i="254"/>
  <c r="A194" i="254"/>
  <c r="A84" i="254"/>
  <c r="A189" i="254"/>
  <c r="A192" i="254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<sst xmlns="http://schemas.openxmlformats.org/spreadsheetml/2006/main" count="6608" uniqueCount="1447">
  <si>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</si>
  <si>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</si>
  <si>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</si>
  <si>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</si>
  <si>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</si>
  <si>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</si>
  <si>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</si>
  <si>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</si>
  <si>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</si>
  <si>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</si>
  <si>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</si>
  <si>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</si>
  <si>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</si>
  <si>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</si>
  <si>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</si>
  <si>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</si>
  <si>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</si>
  <si>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</si>
  <si>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</si>
  <si>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</si>
  <si>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</si>
  <si>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</si>
  <si>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</si>
  <si>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</si>
  <si>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</si>
  <si>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</si>
  <si>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</si>
  <si>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</si>
  <si>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</si>
  <si>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</si>
  <si>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</si>
  <si>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</si>
  <si>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</si>
  <si>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</si>
  <si>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</si>
  <si>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</si>
  <si>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</si>
  <si>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</si>
  <si>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</si>
  <si>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</si>
  <si>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</si>
  <si>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</si>
  <si>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</si>
  <si>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</si>
  <si>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</si>
  <si>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</si>
  <si>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</si>
  <si>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</si>
  <si>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</si>
  <si>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</si>
  <si>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</si>
  <si>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</si>
  <si>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</si>
  <si>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</si>
  <si>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</si>
  <si>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</si>
  <si>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</si>
  <si>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</si>
  <si>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</si>
  <si>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</si>
  <si>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</si>
  <si>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</si>
  <si>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</si>
  <si>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</si>
  <si>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</si>
  <si>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</si>
  <si>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</si>
  <si>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</si>
  <si>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</si>
  <si>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</si>
  <si>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</si>
  <si>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</si>
  <si>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</si>
  <si>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</si>
  <si>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</si>
  <si>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</si>
  <si>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</si>
  <si>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</si>
  <si>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</si>
  <si>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</si>
  <si>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</si>
  <si>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</si>
  <si>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</si>
  <si>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</si>
  <si>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</si>
  <si>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</si>
  <si>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</si>
  <si>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</si>
  <si>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</si>
  <si>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</si>
  <si>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</si>
  <si>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</si>
  <si>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</si>
  <si>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</si>
  <si>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</si>
  <si>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</si>
  <si>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</si>
  <si>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</si>
  <si>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</si>
  <si>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</si>
  <si>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</si>
  <si>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1.2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</si>
  <si>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</si>
  <si>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</si>
  <si>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</si>
  <si>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</si>
  <si>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</si>
  <si>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</si>
  <si>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</si>
  <si>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</si>
  <si>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</si>
  <si>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</si>
  <si>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</si>
  <si>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</si>
  <si>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</si>
  <si>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</si>
  <si>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</si>
  <si>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</si>
  <si>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</si>
  <si>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</si>
  <si>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</si>
  <si>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</si>
  <si>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</si>
  <si>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</si>
  <si>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</si>
  <si>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</si>
  <si>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</si>
  <si>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</si>
  <si>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</si>
  <si>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</si>
  <si>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</si>
  <si>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</si>
  <si>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</si>
  <si>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</si>
  <si>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</si>
  <si>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</si>
  <si>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</si>
  <si>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</si>
  <si>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</si>
  <si>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</si>
  <si>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</si>
  <si>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</si>
  <si>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</si>
  <si>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</si>
  <si>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</si>
  <si>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</si>
  <si>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</si>
  <si>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</si>
  <si>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</si>
  <si>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</si>
  <si>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</si>
  <si>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</si>
  <si>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</si>
  <si>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</si>
  <si>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</si>
  <si>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</si>
  <si>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</si>
  <si>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</si>
  <si>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</si>
  <si>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</si>
  <si>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</si>
  <si>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</si>
  <si>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</si>
  <si>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</si>
  <si>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</si>
  <si>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</si>
  <si>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</si>
  <si>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</si>
  <si>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</si>
  <si>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</si>
  <si>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</si>
  <si>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</si>
  <si>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</si>
  <si>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</si>
  <si>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</si>
  <si>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</si>
  <si>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</si>
  <si>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</si>
  <si>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</si>
  <si>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</si>
  <si>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</si>
  <si>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</si>
  <si>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</si>
  <si>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</si>
  <si>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</si>
  <si>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</si>
  <si>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</si>
  <si>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</si>
  <si>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</si>
  <si>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</si>
  <si>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</si>
  <si>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</si>
  <si>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</si>
  <si>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</si>
  <si>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</si>
  <si>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</si>
  <si>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</si>
  <si>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</si>
  <si>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</si>
  <si>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</si>
  <si>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</si>
  <si>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</si>
  <si>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</si>
  <si>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</si>
  <si>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</si>
  <si>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</si>
  <si>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</si>
  <si>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</si>
  <si>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</si>
  <si>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</si>
  <si>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</si>
  <si>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</si>
  <si>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</si>
  <si>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</si>
  <si>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</si>
  <si>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</si>
  <si>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</si>
  <si>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</si>
  <si>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</si>
  <si>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</si>
  <si>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</si>
  <si>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</si>
  <si>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</si>
  <si>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</si>
  <si>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</si>
  <si>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</si>
  <si>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</si>
  <si>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</si>
  <si>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</si>
  <si>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</si>
  <si>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</si>
  <si>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</si>
  <si>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</si>
  <si>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</si>
  <si>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</si>
  <si>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</si>
  <si>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</si>
  <si>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</si>
  <si>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</si>
  <si>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</si>
  <si>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</si>
  <si>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</si>
  <si>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</si>
  <si>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</si>
  <si>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</si>
  <si>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</si>
  <si>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</si>
  <si>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</si>
  <si>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</si>
  <si>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</si>
  <si>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</si>
  <si>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</si>
  <si>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</si>
  <si>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</si>
  <si>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</si>
  <si>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</si>
  <si>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</si>
  <si>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</si>
  <si>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</si>
  <si>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</si>
  <si>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</si>
  <si>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</si>
  <si>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</si>
  <si>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</si>
  <si>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</si>
  <si>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</si>
  <si>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</si>
  <si>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</si>
  <si>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</si>
  <si>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</si>
  <si>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</si>
  <si>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</si>
  <si>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</si>
  <si>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</si>
  <si>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</si>
  <si>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</si>
  <si>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</si>
  <si>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</si>
  <si>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</si>
  <si>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</si>
  <si>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</si>
  <si>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</si>
  <si>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</si>
  <si>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</si>
  <si>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</si>
  <si>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</si>
  <si>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</si>
  <si>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</si>
  <si>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</si>
  <si>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</si>
  <si>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</si>
  <si>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</si>
  <si>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</si>
  <si>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</si>
  <si>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</si>
  <si>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</si>
  <si>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</si>
  <si>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</si>
  <si>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</si>
  <si>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</si>
  <si>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</si>
  <si>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</si>
  <si>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</si>
  <si>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</si>
  <si>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</si>
  <si>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</si>
  <si>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</si>
  <si>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</si>
  <si>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</si>
  <si>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</si>
  <si>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</si>
  <si>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</si>
  <si>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</si>
  <si>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</si>
  <si>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</si>
  <si>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</si>
  <si>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</si>
  <si>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</si>
  <si>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</si>
  <si>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</si>
  <si>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</si>
  <si>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</si>
  <si>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</si>
  <si>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</si>
  <si>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</si>
  <si>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</si>
  <si>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</si>
  <si>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</si>
  <si>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</si>
  <si>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</si>
  <si>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</si>
  <si>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</si>
  <si>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</si>
  <si>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</si>
  <si>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</si>
  <si>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</si>
  <si>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</si>
  <si>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</si>
  <si>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</si>
  <si>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</si>
  <si>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</si>
  <si>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</si>
  <si>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представителя ген.подрядной организации:</t>
  </si>
  <si>
    <t>3.7</t>
  </si>
  <si>
    <t>3.8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</si>
  <si>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</si>
  <si>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</si>
  <si>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</si>
  <si>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</si>
  <si>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</si>
  <si>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</si>
  <si>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</si>
  <si>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</si>
  <si>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</si>
  <si>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</si>
  <si>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</si>
  <si>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</si>
  <si>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</si>
  <si>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</si>
  <si>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</si>
  <si>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</si>
  <si>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</si>
  <si>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</si>
  <si>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</si>
  <si>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</si>
  <si>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</si>
  <si>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</si>
  <si>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</si>
  <si>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</si>
  <si>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</si>
  <si>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</si>
  <si>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</si>
  <si>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</si>
  <si>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</si>
  <si>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</si>
  <si>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</si>
  <si>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</si>
  <si>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</si>
  <si>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</si>
  <si>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</si>
  <si>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</si>
  <si>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</si>
  <si>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</si>
  <si>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</si>
  <si>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</si>
  <si>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</si>
  <si>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</si>
  <si>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</si>
  <si>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</si>
  <si>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</si>
  <si>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</si>
  <si>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</si>
  <si>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</si>
  <si>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</si>
  <si>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</si>
  <si>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</si>
  <si>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</si>
  <si>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</si>
  <si>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</si>
  <si>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</si>
  <si>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</si>
  <si>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</si>
  <si>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</si>
  <si>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</si>
  <si>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</si>
  <si>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</si>
  <si>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</si>
  <si>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</si>
  <si>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3.9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</si>
  <si>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</si>
  <si>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</si>
  <si>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</si>
  <si>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</si>
  <si>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</si>
  <si>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</si>
  <si>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</si>
  <si>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</si>
  <si>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</si>
  <si>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</si>
  <si>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</si>
  <si>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</si>
  <si>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</si>
  <si>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</si>
  <si>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</si>
  <si>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</si>
  <si>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</si>
  <si>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</si>
  <si>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</si>
  <si>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</si>
  <si>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</si>
  <si>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</si>
  <si>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</si>
  <si>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</si>
  <si>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</si>
  <si>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</si>
  <si>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</si>
  <si>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</si>
  <si>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</si>
  <si>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</si>
  <si>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</si>
  <si>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</si>
  <si>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</si>
  <si>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</si>
  <si>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</si>
  <si>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</si>
  <si>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</si>
  <si>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</si>
  <si>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</si>
  <si>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</si>
  <si>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</si>
  <si>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</si>
  <si>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</si>
  <si>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</si>
  <si>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</si>
  <si>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</si>
  <si>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</si>
  <si>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3.10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</si>
  <si>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</si>
  <si>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</si>
  <si>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</si>
  <si>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</si>
  <si>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</si>
  <si>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</si>
  <si>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</si>
  <si>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</si>
  <si>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</si>
  <si>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</si>
  <si>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</si>
  <si>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</si>
  <si>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</si>
  <si>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</si>
  <si>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</si>
  <si>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</si>
  <si>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</si>
  <si>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</si>
  <si>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</si>
  <si>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</si>
  <si>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</si>
  <si>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</si>
  <si>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</si>
  <si>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</si>
  <si>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</si>
  <si>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</si>
  <si>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</si>
  <si>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</si>
  <si>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</si>
  <si>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</si>
  <si>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</si>
  <si>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</si>
  <si>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</si>
  <si>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</si>
  <si>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</si>
  <si>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</si>
  <si>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</si>
  <si>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</si>
  <si>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</si>
  <si>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</si>
  <si>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</si>
  <si>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</si>
  <si>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</si>
  <si>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</si>
  <si>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</si>
  <si>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</si>
  <si>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</si>
  <si>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</si>
  <si>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</si>
  <si>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</si>
  <si>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</si>
  <si>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</si>
  <si>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</si>
  <si>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</si>
  <si>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</si>
  <si>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</si>
  <si>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</si>
  <si>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</si>
  <si>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</si>
  <si>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</si>
  <si>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</si>
  <si>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</si>
  <si>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</si>
  <si>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</si>
  <si>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</si>
  <si>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</si>
  <si>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</si>
  <si>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</si>
  <si>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</si>
  <si>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</si>
  <si>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</si>
  <si>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</si>
  <si>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</si>
  <si>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</si>
  <si>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</si>
  <si>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</si>
  <si>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</si>
  <si>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</si>
  <si>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</si>
  <si>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</si>
  <si>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</si>
  <si>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</si>
  <si>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</si>
  <si>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</si>
  <si>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</si>
  <si>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</si>
  <si>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</si>
  <si>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</si>
  <si>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</si>
  <si>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</si>
  <si>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</si>
  <si>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</si>
  <si>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</si>
  <si>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</si>
  <si>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</si>
  <si>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</si>
  <si>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</si>
  <si>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</si>
  <si>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</si>
  <si>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</si>
  <si>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</si>
  <si>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</si>
  <si>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</si>
  <si>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</si>
  <si>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</si>
  <si>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</si>
  <si>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</si>
  <si>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</si>
  <si>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</si>
  <si>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</si>
  <si>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</si>
  <si>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</si>
  <si>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</si>
  <si>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</si>
  <si>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</si>
  <si>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</si>
  <si>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</si>
  <si>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</si>
  <si>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</si>
  <si>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</si>
  <si>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</si>
  <si>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</si>
  <si>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</si>
  <si>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</si>
  <si>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</si>
  <si>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</si>
  <si>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</si>
  <si>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</si>
  <si>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</si>
  <si>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</si>
  <si>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</si>
  <si>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</si>
  <si>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</si>
  <si>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</si>
  <si>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</si>
  <si>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</si>
  <si>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</si>
  <si>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</si>
  <si>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</si>
  <si>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</si>
  <si>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</si>
  <si>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</si>
  <si>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</si>
  <si>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</si>
  <si>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</si>
  <si>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</si>
  <si>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</si>
  <si>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</si>
  <si>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</si>
  <si>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</si>
  <si>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</si>
  <si>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</si>
  <si>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</si>
  <si>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</si>
  <si>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</si>
  <si>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</si>
  <si>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</si>
  <si>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</si>
  <si>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</si>
  <si>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</si>
  <si>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</si>
  <si>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</si>
  <si>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</si>
  <si>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</si>
  <si>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</si>
  <si>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</si>
  <si>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</si>
  <si>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</si>
  <si>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</si>
  <si>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</si>
  <si>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</si>
  <si>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</si>
  <si>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</si>
  <si>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</si>
  <si>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</si>
  <si>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</si>
  <si>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</si>
  <si>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</si>
  <si>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</si>
  <si>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</si>
  <si>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</si>
  <si>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</si>
  <si>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</si>
  <si>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</si>
  <si>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</si>
  <si>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</si>
  <si>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</si>
  <si>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</si>
  <si>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</si>
  <si>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</si>
  <si>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</si>
  <si>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</si>
  <si>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</si>
  <si>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</si>
  <si>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</si>
  <si>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</si>
  <si>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</si>
  <si>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</si>
  <si>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</si>
  <si>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</si>
  <si>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</si>
  <si>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</si>
  <si>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</si>
  <si>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</si>
  <si>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</si>
  <si>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</si>
  <si>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</si>
  <si>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</si>
  <si>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</si>
  <si>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</si>
  <si>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</si>
  <si>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</si>
  <si>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</si>
  <si>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</si>
  <si>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</si>
  <si>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</si>
  <si>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</si>
  <si>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</si>
  <si>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</si>
  <si>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</si>
  <si>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</si>
  <si>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</si>
  <si>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</si>
  <si>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</si>
  <si>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</si>
  <si>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</si>
  <si>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</si>
  <si>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</si>
  <si>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</si>
  <si>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</si>
  <si>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</si>
  <si>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</si>
  <si>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</si>
  <si>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</si>
  <si>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</si>
  <si>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</si>
  <si>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</si>
  <si>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</si>
  <si>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</si>
  <si>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</si>
  <si>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</si>
  <si>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</si>
  <si>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</si>
  <si>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</si>
  <si>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</si>
  <si>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</si>
  <si>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</si>
  <si>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</si>
  <si>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</si>
  <si>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</si>
  <si>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</si>
  <si>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</si>
  <si>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</si>
  <si>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</si>
  <si>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</si>
  <si>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</si>
  <si>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</si>
  <si>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</si>
  <si>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</si>
  <si>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</si>
  <si>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</si>
  <si>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</si>
  <si>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</si>
  <si>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</si>
  <si>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</si>
  <si>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</si>
  <si>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</si>
  <si>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</si>
  <si>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</si>
  <si>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</si>
  <si>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</si>
  <si>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</si>
  <si>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</si>
  <si>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</si>
  <si>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</si>
  <si>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</si>
  <si>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</si>
  <si>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</si>
  <si>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</si>
  <si>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</si>
  <si>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</si>
  <si>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</si>
  <si>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</si>
  <si>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</si>
  <si>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</si>
  <si>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</si>
  <si>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</si>
  <si>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</si>
  <si>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</si>
  <si>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</si>
  <si>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</si>
  <si>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</si>
  <si>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</si>
  <si>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</si>
  <si>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</si>
  <si>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</si>
  <si>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</si>
  <si>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</si>
  <si>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</si>
  <si>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</si>
  <si>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</si>
  <si>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</si>
  <si>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</si>
  <si>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</si>
  <si>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</si>
  <si>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</si>
  <si>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</si>
  <si>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</si>
  <si>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</si>
  <si>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</si>
  <si>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</si>
  <si>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</si>
  <si>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</si>
  <si>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</si>
  <si>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</si>
  <si>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</si>
  <si>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</si>
  <si>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</si>
  <si>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</si>
  <si>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</si>
  <si>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</si>
  <si>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</si>
  <si>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</si>
  <si>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</si>
  <si>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</si>
  <si>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</si>
  <si>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</si>
  <si>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</si>
  <si>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</si>
  <si>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</si>
  <si>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</si>
  <si>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</si>
  <si>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</si>
  <si>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</si>
  <si>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</si>
  <si>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</si>
  <si>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</si>
  <si>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</si>
  <si>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</si>
  <si>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</si>
  <si>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</si>
  <si>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</si>
  <si>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</si>
  <si>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</si>
  <si>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</si>
  <si>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</si>
  <si>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</si>
  <si>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</si>
  <si>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</si>
  <si>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</si>
  <si>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</si>
  <si>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</si>
  <si>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</si>
  <si>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</si>
  <si>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</si>
  <si>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</si>
  <si>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</si>
  <si>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</si>
  <si>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</si>
  <si>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</si>
  <si>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</si>
  <si>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</si>
  <si>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</si>
  <si>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</si>
  <si>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</si>
  <si>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</si>
  <si>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</si>
  <si>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</si>
  <si>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</si>
  <si>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</si>
  <si>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</si>
  <si>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</si>
  <si>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</si>
  <si>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</si>
  <si>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</si>
  <si>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</si>
  <si>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</si>
  <si>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</si>
  <si>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</si>
  <si>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</si>
  <si>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</si>
  <si>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</si>
  <si>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</si>
  <si>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</si>
  <si>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</si>
  <si>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</si>
  <si>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</si>
  <si>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</si>
  <si>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</si>
  <si>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</si>
  <si>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</si>
  <si>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</si>
  <si>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</si>
  <si>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</si>
  <si>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</si>
  <si>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</si>
  <si>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</si>
  <si>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</si>
  <si>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</si>
  <si>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</si>
  <si>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</si>
  <si>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</si>
  <si>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</si>
  <si>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</si>
  <si>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</si>
  <si>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</si>
  <si>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ЗП1</t>
  </si>
  <si>
    <t>РЛК 1б-10.IV/400 УХЛ1</t>
  </si>
  <si>
    <t>ПФ-115</t>
  </si>
  <si>
    <t>ОПН-П-10/12/10/500 УХЛ1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</si>
  <si>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</si>
  <si>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</si>
  <si>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</si>
  <si>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</si>
  <si>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</si>
  <si>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</si>
  <si>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</si>
  <si>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</si>
  <si>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</si>
  <si>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</si>
  <si>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</si>
  <si>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</si>
  <si>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</si>
  <si>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</si>
  <si>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</si>
  <si>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</si>
  <si>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</si>
  <si>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</si>
  <si>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</si>
  <si>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</si>
  <si>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</si>
  <si>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</si>
  <si>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</si>
  <si>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</si>
  <si>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</si>
  <si>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</si>
  <si>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</si>
  <si>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</si>
  <si>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</si>
  <si>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</si>
  <si>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</si>
  <si>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</si>
  <si>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</si>
  <si>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№3.5 Обратная засыпка скважин; Исполнительная схема №3.6 Обратная засыпка скважин</t>
  </si>
  <si>
    <t>Исполнительная схема №1.1 Разработка грунта котлована под фундамент КТП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</si>
  <si>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</si>
  <si>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</si>
  <si>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</si>
  <si>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</si>
  <si>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</si>
  <si>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</si>
  <si>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</si>
  <si>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</si>
  <si>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</si>
  <si>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</si>
  <si>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</si>
  <si>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13</t>
  </si>
  <si>
    <t>1-Ф_КТП</t>
  </si>
  <si>
    <t>2-Ф_КТП</t>
  </si>
  <si>
    <t>3-Ф_КТП</t>
  </si>
  <si>
    <t>4-Ф_КТП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</si>
  <si>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</si>
  <si>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</si>
  <si>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</si>
  <si>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</si>
  <si>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</si>
  <si>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</si>
  <si>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</si>
  <si>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</si>
  <si>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</si>
  <si>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</si>
  <si>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</si>
  <si>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</si>
  <si>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</si>
  <si>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</si>
  <si>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</si>
  <si>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</si>
  <si>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</si>
  <si>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</si>
  <si>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</si>
  <si>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</si>
  <si>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 также представители иных лиц, учавствующих в освидетельствовании:</t>
  </si>
  <si>
    <t>Курбатов А.В.</t>
  </si>
  <si>
    <t>Величко А.А.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</si>
  <si>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</si>
  <si>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</si>
  <si>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</si>
  <si>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</si>
  <si>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</si>
  <si>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</si>
  <si>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КЛ-211</t>
  </si>
  <si>
    <t>Покраска металлоконструкций антикорозийным негорючим составом</t>
  </si>
  <si>
    <t>2,93 м2</t>
  </si>
  <si>
    <t>Электроды сварочные</t>
  </si>
  <si>
    <t>0,6 кг</t>
  </si>
  <si>
    <t>заземление</t>
  </si>
  <si>
    <t xml:space="preserve">Полоса стальная 40х5 </t>
  </si>
  <si>
    <t>6 м / 9,36 кг</t>
  </si>
  <si>
    <t>Уголок стальной 63х63х5</t>
  </si>
  <si>
    <t>9 м / 43,36 кг</t>
  </si>
  <si>
    <t>Рыльков</t>
  </si>
  <si>
    <t>Устройство песчанного основания</t>
  </si>
  <si>
    <t>Паспорт №31/08/22 от 31.08.2022 ООО "ДК "Горизонт"</t>
  </si>
  <si>
    <t>Засыпка кабеля песком</t>
  </si>
  <si>
    <t>Исполнительная схема №1 Монтаж контура заземления КК-0,4кВ</t>
  </si>
  <si>
    <t>2-КЗ_КК</t>
  </si>
  <si>
    <t>1-КЗ_КК</t>
  </si>
  <si>
    <t>3-КЗ_КК</t>
  </si>
  <si>
    <t>4-КЗ_КК</t>
  </si>
  <si>
    <t>5-КЗ_КК</t>
  </si>
  <si>
    <t>Прокладка труб в траншее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</si>
  <si>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</si>
  <si>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</si>
  <si>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 xml:space="preserve">Ведомость объемов работ 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</si>
  <si>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</si>
  <si>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</si>
  <si>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</si>
  <si>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</si>
  <si>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</si>
  <si>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</si>
  <si>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</si>
  <si>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</si>
  <si>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</si>
  <si>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</si>
  <si>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</si>
  <si>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</si>
  <si>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</si>
  <si>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</si>
  <si>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</si>
  <si>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</si>
  <si>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</si>
  <si>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</si>
  <si>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</si>
  <si>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</si>
  <si>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</si>
  <si>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</si>
  <si>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</si>
  <si>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</si>
  <si>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</si>
  <si>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</si>
  <si>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</si>
  <si>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</si>
  <si>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</si>
  <si>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</si>
  <si>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</si>
  <si>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</si>
  <si>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</si>
  <si>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</si>
  <si>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</si>
  <si>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</si>
  <si>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</si>
  <si>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</si>
  <si>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</si>
  <si>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</si>
  <si>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</si>
  <si>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</si>
  <si>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</si>
  <si>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</si>
  <si>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</si>
  <si>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</si>
  <si>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</si>
  <si>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</si>
  <si>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</si>
  <si>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</si>
  <si>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</si>
  <si>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</si>
  <si>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</si>
  <si>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</si>
  <si>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</si>
  <si>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</si>
  <si>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</si>
  <si>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</si>
  <si>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</si>
  <si>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</si>
  <si>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</si>
  <si>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</si>
  <si>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</si>
  <si>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</si>
  <si>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</si>
  <si>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</si>
  <si>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</si>
  <si>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</si>
  <si>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</si>
  <si>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</si>
  <si>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</si>
  <si>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</si>
  <si>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</si>
  <si>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</si>
  <si>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</si>
  <si>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</si>
  <si>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</si>
  <si>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</si>
  <si>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</si>
  <si>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</si>
  <si>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</si>
  <si>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</si>
  <si>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</si>
  <si>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</si>
  <si>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</si>
  <si>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</si>
  <si>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</si>
  <si>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</si>
  <si>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</si>
  <si>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</si>
  <si>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</si>
  <si>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</si>
  <si>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</si>
  <si>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</si>
  <si>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</si>
  <si>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</si>
  <si>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</si>
  <si>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</si>
  <si>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</si>
  <si>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</si>
  <si>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</si>
  <si>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</si>
  <si>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</si>
  <si>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</si>
  <si>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</si>
  <si>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</si>
  <si>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</si>
  <si>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</si>
  <si>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</si>
  <si>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</si>
  <si>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</si>
  <si>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</si>
  <si>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</si>
  <si>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</si>
  <si>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</si>
  <si>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</si>
  <si>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</si>
  <si>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</si>
  <si>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</si>
  <si>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</si>
  <si>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</si>
  <si>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</si>
  <si>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</si>
  <si>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</si>
  <si>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</si>
  <si>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</si>
  <si>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</si>
  <si>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</si>
  <si>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</si>
  <si>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</si>
  <si>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</si>
  <si>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</si>
  <si>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</si>
  <si>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</si>
  <si>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</si>
  <si>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</si>
  <si>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</si>
  <si>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</si>
  <si>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</si>
  <si>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</si>
  <si>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</si>
  <si>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</si>
  <si>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</si>
  <si>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</si>
  <si>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</si>
  <si>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</si>
  <si>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</si>
  <si>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</si>
  <si>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</si>
  <si>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</si>
  <si>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</si>
  <si>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</si>
  <si>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</si>
  <si>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</si>
  <si>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</si>
  <si>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</si>
  <si>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</si>
  <si>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</si>
  <si>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</si>
  <si>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</si>
  <si>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</si>
  <si>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</si>
  <si>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</si>
  <si>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</si>
  <si>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</si>
  <si>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</si>
  <si>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</si>
  <si>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</si>
  <si>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</si>
  <si>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</si>
  <si>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</si>
  <si>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</si>
  <si>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</si>
  <si>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</si>
  <si>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</si>
  <si>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</si>
  <si>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</si>
  <si>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</si>
  <si>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</si>
  <si>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</si>
  <si>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</si>
  <si>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</si>
  <si>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</si>
  <si>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</si>
  <si>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</si>
  <si>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</si>
  <si>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</si>
  <si>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</si>
  <si>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</si>
  <si>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</si>
  <si>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</si>
  <si>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</si>
  <si>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</si>
  <si>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</si>
  <si>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шт</t>
  </si>
  <si>
    <t>м3</t>
  </si>
  <si>
    <t>м2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</si>
  <si>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</si>
  <si>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</si>
  <si>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</si>
  <si>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</si>
  <si>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</si>
  <si>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</si>
  <si>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</si>
  <si>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Исполнительная схема №3.1 Бурение скважин под установку опор одностоечных; Исполнительная схема №3.2 Бурение скважин под установку опор двухстоечных</t>
  </si>
  <si>
    <t>Контрольно-исполнительная съемка; Исполнительная схема №2.4 Прокладка труб в траншее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</si>
  <si>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</si>
  <si>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</si>
  <si>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</si>
  <si>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</si>
  <si>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</si>
  <si>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</si>
  <si>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</si>
  <si>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</si>
  <si>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</si>
  <si>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</si>
  <si>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Заместитель генерального директора по капитальному  строительству ООО «Электромонтаж-110»</t>
  </si>
  <si>
    <t>Шлёнский С.В.</t>
  </si>
  <si>
    <t>С.В. Шлёнский</t>
  </si>
  <si>
    <t>Начальник участка ООО «Электромонтаж-110»</t>
  </si>
  <si>
    <t>А.В. Курбатов</t>
  </si>
  <si>
    <t>Начальник геодезического отдела ООО «Электромонтаж-110»</t>
  </si>
  <si>
    <t>Фатахова Е.Я.</t>
  </si>
  <si>
    <t>Е.Я. Фатахова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</si>
  <si>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</si>
  <si>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</si>
  <si>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t>
  </si>
  <si>
    <t>Филиал ПАО  "Россети Ленэнерго" "СЭС" "Сертоловский РЭС"</t>
  </si>
  <si>
    <t>г.Санкт-Петербург, территория предприятия "Ручьи" (21-052603 и др.)</t>
  </si>
  <si>
    <t>ТЗК</t>
  </si>
  <si>
    <t>Исполнительная схема №1.2. Устройство песчаного основания котлована</t>
  </si>
  <si>
    <t xml:space="preserve">Исполнительная схема №1.3. Устройство щебеночного основания котлована </t>
  </si>
  <si>
    <t>Исполнительная схема №1.4. Монтаж блоков ФБС</t>
  </si>
  <si>
    <t>24</t>
  </si>
  <si>
    <t>октрября</t>
  </si>
  <si>
    <t>Паспорт №124</t>
  </si>
  <si>
    <t>№21-052603</t>
  </si>
  <si>
    <t>шт.</t>
  </si>
  <si>
    <t>м/шт</t>
  </si>
  <si>
    <t>м3/т</t>
  </si>
  <si>
    <r>
      <t>Пусконаладочные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работы</t>
    </r>
  </si>
  <si>
    <r>
      <t>Транспортировка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мусора</t>
    </r>
  </si>
  <si>
    <r>
      <t>Погрузка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вывоз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извлеченного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полигон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ТБО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 расстояние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26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км</t>
    </r>
  </si>
  <si>
    <r>
      <t>Песок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строительный</t>
    </r>
  </si>
  <si>
    <t>63х63х6 L=2,5 м</t>
  </si>
  <si>
    <t>50х5 мм</t>
  </si>
  <si>
    <t>10 шт.</t>
  </si>
  <si>
    <t>СЭС-21-052603-ЭС1</t>
  </si>
  <si>
    <t>Жамойдин Ф.Ф.</t>
  </si>
  <si>
    <t xml:space="preserve">Ф.Ф. Жамойдин </t>
  </si>
  <si>
    <t>Начальник Сертоловского РЭС филиала ПАО "Россети Ленэнерго" "СЭС"</t>
  </si>
  <si>
    <t>Исаков М.В.</t>
  </si>
  <si>
    <t>М.В. Исаков\</t>
  </si>
  <si>
    <t>Приказ №365 от 01.07.2024</t>
  </si>
  <si>
    <t>кабельная канализация из труб ТЗК</t>
  </si>
  <si>
    <t>строительного песка толщиной 100 мм</t>
  </si>
  <si>
    <r>
      <t xml:space="preserve"> -4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</si>
  <si>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Устройство ГНБ перехода №1</t>
  </si>
  <si>
    <t>Устройство ГНБ перехода №2</t>
  </si>
  <si>
    <t>Устройство ГНБ перехода №3</t>
  </si>
  <si>
    <t>Устройство ГНБ переходов</t>
  </si>
  <si>
    <t>Прокладка КЛ-10кВ</t>
  </si>
  <si>
    <t>Паспорт качества №24ТП 993 от 31.08.2024</t>
  </si>
  <si>
    <t>Кабель силовой АПвПу2г 1х150(70). Паспорт качества №2313-23-1 от 26.09.2023</t>
  </si>
  <si>
    <t>ноября</t>
  </si>
  <si>
    <t>Плитка ПЗК. Технический паспорт б/н от 12.03.2021</t>
  </si>
  <si>
    <t>Технический паспорт б/н от 12.03.2021</t>
  </si>
  <si>
    <t>Засыпка траншеи грунтом</t>
  </si>
  <si>
    <t>Разработка грунта приемных и стартовых котлованов</t>
  </si>
  <si>
    <t>октября</t>
  </si>
  <si>
    <t>14</t>
  </si>
  <si>
    <t>Паспорт №2116/24 от 18.11.2024</t>
  </si>
  <si>
    <r>
      <t>Работы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вскрытию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восстановлению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благоустройства</t>
    </r>
  </si>
  <si>
    <r>
      <t>Разборка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газонного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покрытия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зоне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производства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работ</t>
    </r>
  </si>
  <si>
    <t>м2/м3</t>
  </si>
  <si>
    <r>
      <t>Восстановление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плодородного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слоя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привозным грунтом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средней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см</t>
    </r>
  </si>
  <si>
    <r>
      <t>Посев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газонных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трав</t>
    </r>
  </si>
  <si>
    <t>м2/кг</t>
  </si>
  <si>
    <r>
      <t>Нарезка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швов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фрезами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(асфальт)</t>
    </r>
  </si>
  <si>
    <r>
      <t>Разборка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щебеночного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основания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тротуара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средней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последующей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погрузкой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 м3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автосамосвал</t>
    </r>
  </si>
  <si>
    <r>
      <t>Розлив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битумной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эмульсии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устройства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сцепки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щебня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 асфальтобетоном,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ГОСТ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52128-2003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(расход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л/м2)</t>
    </r>
  </si>
  <si>
    <t>м2/л/кг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</si>
  <si>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асфальтобетона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крупнозернистого плотный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тип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см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</si>
  <si>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асфальтобетона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мелкозернистого плотного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тип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</t>
    </r>
    <r>
      <rPr>
        <sz val="12"/>
        <color theme="1"/>
        <rFont val="Times New Roman"/>
        <family val="1"/>
        <charset val="204"/>
      </rPr>
      <t xml:space="preserve"> 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см</t>
    </r>
  </si>
  <si>
    <r>
      <t>Земляные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работы</t>
    </r>
  </si>
  <si>
    <t>м/м3</t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</si>
  <si>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емкостью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ковша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</si>
  <si>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доработка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</si>
  <si>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отвал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h=900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(500х900)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последующей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погрузкой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 автосамосвал,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т.ч: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</si>
  <si>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</si>
  <si>
    <t>Водоотлив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</si>
  <si>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постели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песка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(h=0,1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м)</t>
    </r>
  </si>
  <si>
    <r>
      <t>-траншея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шириной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500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</si>
  <si>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постели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трубы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песка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(h=0,1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м)</t>
    </r>
  </si>
  <si>
    <r>
      <t>Прокладка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ПЭ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готовой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траншее</t>
    </r>
  </si>
  <si>
    <r>
      <t>Концевая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заделка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</si>
  <si>
    <t>концов</t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</si>
  <si>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просеянным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h=0,4м</t>
    </r>
  </si>
  <si>
    <r>
      <t>Электромонтажные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работы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</si>
  <si>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готовой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ПЗК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</si>
  <si>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ПЭ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трубе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</si>
  <si>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ПЭ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проект.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</si>
  <si>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КТП</t>
    </r>
  </si>
  <si>
    <r>
      <t>Защита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плитами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ПЗК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240х480х16</t>
    </r>
  </si>
  <si>
    <r>
      <t>Подключение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жил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</si>
  <si>
    <r>
      <t>Монтаж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демонтаж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буровой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установки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(ГНБ)</t>
    </r>
  </si>
  <si>
    <r>
      <t>шт/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</si>
  <si>
    <r>
      <t>Крепление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деревянными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щитами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стенок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котлованов</t>
    </r>
  </si>
  <si>
    <t>м/м</t>
  </si>
  <si>
    <r>
      <t>Механическая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резка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полиэтиленовых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диаметр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труб: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160 мм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ГНБ)</t>
    </r>
  </si>
  <si>
    <r>
      <t>Сварка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ПЭ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Ø160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бестраншейном переходе</t>
    </r>
  </si>
  <si>
    <r>
      <t>Герметизация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каналов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диаметром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160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ГНБ),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 т.ч.: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</si>
  <si>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уплотнение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заглушками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</si>
  <si>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уплотнение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концах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</si>
  <si>
    <t>-механизировано</t>
  </si>
  <si>
    <r>
      <t>Фазировка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линии</t>
    </r>
  </si>
  <si>
    <r>
      <t>Проверка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целостности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</si>
  <si>
    <r>
      <t>Измерение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сопротивления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изоляции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мегаомметром</t>
    </r>
  </si>
  <si>
    <t>Исп.</t>
  </si>
  <si>
    <r>
      <t>Муфта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концевая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кабельная</t>
    </r>
  </si>
  <si>
    <r>
      <t>Уплотнитель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проходов</t>
    </r>
  </si>
  <si>
    <t>УкПт-Р-175/50</t>
  </si>
  <si>
    <r>
      <t>Заглушка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ПЭ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φ160</t>
    </r>
  </si>
  <si>
    <r>
      <t>Плита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закрытия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</si>
  <si>
    <r>
      <t>ПЗК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240х480х16</t>
    </r>
  </si>
  <si>
    <r>
      <t>Асфальтобетон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крупнозернистый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плотный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тип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</t>
    </r>
  </si>
  <si>
    <r>
      <t>Асфальтобетон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мелкозернистый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плотного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тип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</t>
    </r>
  </si>
  <si>
    <r>
      <t>Щебень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М1200,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фр.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40-70</t>
    </r>
  </si>
  <si>
    <r>
      <t>Битумная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эмульсия</t>
    </r>
  </si>
  <si>
    <r>
      <t>ГОСТ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52128-2003</t>
    </r>
  </si>
  <si>
    <t>кг</t>
  </si>
  <si>
    <r>
      <t>Грунт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плодородный</t>
    </r>
  </si>
  <si>
    <r>
      <t>Семена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газонных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трав</t>
    </r>
  </si>
  <si>
    <t>Бентонит</t>
  </si>
  <si>
    <r>
      <t>Swelltonite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HQ</t>
    </r>
  </si>
  <si>
    <t>Полимер</t>
  </si>
  <si>
    <r>
      <t>Supra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Xan</t>
    </r>
  </si>
  <si>
    <t>Вода</t>
  </si>
  <si>
    <r>
      <t>ТУ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22.21.21-002-16073610-2019</t>
    </r>
  </si>
  <si>
    <t xml:space="preserve">Приказ №365 от 01.07.2024
</t>
  </si>
  <si>
    <t>Устройство песчаного основания траншеи</t>
  </si>
  <si>
    <t>Обратная засыпка кабеля песком</t>
  </si>
  <si>
    <t>Исполнительная схема №2.11 Обратная засыпка траншеи грунтом; Исполнительная схема №2.12 Обратная засыпка котлованов грунтом; Исполнительная схема №2.13 Обратная засыпка котлованов грунтом;</t>
  </si>
  <si>
    <t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</si>
  <si>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Строительство КЛ-0,4 кВ от новой КТП до КК №2</t>
  </si>
  <si>
    <r>
      <t>Геодезическая</t>
    </r>
    <r>
      <rPr>
        <sz val="11"/>
        <color theme="1"/>
        <rFont val="Times New Roman"/>
        <family val="1"/>
        <charset val="204"/>
      </rPr>
      <t xml:space="preserve"> </t>
    </r>
    <r>
      <rPr>
        <i/>
        <sz val="11"/>
        <color theme="1"/>
        <rFont val="ISOCPEUR"/>
        <family val="2"/>
        <charset val="204"/>
      </rPr>
      <t>разбивка</t>
    </r>
  </si>
  <si>
    <r>
      <t>Выполнение</t>
    </r>
    <r>
      <rPr>
        <sz val="11"/>
        <color theme="1"/>
        <rFont val="Times New Roman"/>
        <family val="1"/>
        <charset val="204"/>
      </rPr>
      <t xml:space="preserve"> </t>
    </r>
    <r>
      <rPr>
        <i/>
        <sz val="11"/>
        <color theme="1"/>
        <rFont val="ISOCPEUR"/>
        <family val="2"/>
        <charset val="204"/>
      </rPr>
      <t>КИС</t>
    </r>
  </si>
  <si>
    <t>22,5/4,5</t>
  </si>
  <si>
    <t>25/0,5</t>
  </si>
  <si>
    <t xml:space="preserve"> 25/5</t>
  </si>
  <si>
    <t>5/2,25</t>
  </si>
  <si>
    <t>5/0,25</t>
  </si>
  <si>
    <t>5/0,5</t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</si>
  <si>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отвал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 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h=900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(500х1250)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последующей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погрузкой 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автосамосвал,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т.ч:</t>
    </r>
  </si>
  <si>
    <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песком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уплотнением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(h=0,2м)</t>
    </r>
  </si>
  <si>
    <r>
      <t>Прокладка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АПвБШп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4х240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</si>
  <si>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КК</t>
    </r>
  </si>
  <si>
    <r>
      <t>Монтаж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концевых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муфт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сеч.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240</t>
    </r>
  </si>
  <si>
    <t>5,75/10,35</t>
  </si>
  <si>
    <r>
      <t>Строительство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КЛ-0,4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КТП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3213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№1</t>
    </r>
  </si>
  <si>
    <t>83,25/16,65</t>
  </si>
  <si>
    <t>92,5/18,5</t>
  </si>
  <si>
    <t>92,5/1,85</t>
  </si>
  <si>
    <r>
      <t>Разборка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существующего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асфальтобетонного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покрытия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тротуара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средней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10см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последующей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погрузкой 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автосамосвал</t>
    </r>
  </si>
  <si>
    <t>72,5/7,25</t>
  </si>
  <si>
    <r>
      <t>72,5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/14,5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</si>
  <si>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основания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дороги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щебня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природного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камня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расклинцовкой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1200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фр.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40-70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мм,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 ГОСТ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9757-90,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слоя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h=20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см</t>
    </r>
  </si>
  <si>
    <t>72,5/14,5</t>
  </si>
  <si>
    <r>
      <t>72,5/21,75/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21,32</t>
    </r>
  </si>
  <si>
    <t>72,5/3,625</t>
  </si>
  <si>
    <t>21,5/10,21</t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</si>
  <si>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отвал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h=950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(500х1250)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последующей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погрузкой в автосамосвал, в т.ч:</t>
    </r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</si>
  <si>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отвал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h=950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(1000х1250)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последующей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погрузкой 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автосамосвал,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т.ч:</t>
    </r>
  </si>
  <si>
    <t>7/6,65</t>
  </si>
  <si>
    <t>18,5/8,33</t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</si>
  <si>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отвал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h=900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(800х900)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последующей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погрузкой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 автосамосвал,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т.ч:</t>
    </r>
  </si>
  <si>
    <t>114/82,08</t>
  </si>
  <si>
    <t>27/1,35</t>
  </si>
  <si>
    <r>
      <t>-траншея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шириной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800</t>
    </r>
  </si>
  <si>
    <t>114/9,12</t>
  </si>
  <si>
    <t>13/0,65</t>
  </si>
  <si>
    <r>
      <t>-траншея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шириной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1000</t>
    </r>
  </si>
  <si>
    <t>7/0,7</t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</si>
  <si>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песком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 h=650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(500х1250)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т.ч:</t>
    </r>
  </si>
  <si>
    <t>21,5/6,99</t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</si>
  <si>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песком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 h=650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(1000х1250)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т.ч:</t>
    </r>
  </si>
  <si>
    <t>7/4,55</t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</si>
  <si>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просеянным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h=400 (500х900)</t>
    </r>
  </si>
  <si>
    <t>18,5/3,7</t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</si>
  <si>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просеянным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h=600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, (800х900)</t>
    </r>
  </si>
  <si>
    <t>114/54,72</t>
  </si>
  <si>
    <r>
      <t>Прокладка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АПвБШп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4х240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КТП</t>
    </r>
  </si>
  <si>
    <r>
      <t>Прокладка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АПвБШп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4х240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3213</t>
    </r>
  </si>
  <si>
    <r>
      <t>Монтаж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концевых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муфт</t>
    </r>
    <r>
      <rPr>
        <sz val="12"/>
        <color theme="1"/>
        <rFont val="Times New Roman"/>
        <family val="1"/>
        <charset val="204"/>
      </rPr>
      <t xml:space="preserve">  </t>
    </r>
    <r>
      <rPr>
        <i/>
        <sz val="12"/>
        <color theme="1"/>
        <rFont val="ISOCPEUR"/>
        <family val="2"/>
        <charset val="204"/>
      </rPr>
      <t>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сеч.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240</t>
    </r>
  </si>
  <si>
    <t>255/532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</si>
  <si>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негорючей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перегородки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кирпича</t>
    </r>
  </si>
  <si>
    <t>114/456</t>
  </si>
  <si>
    <t>40,01/72,02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</si>
  <si>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№8</t>
    </r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</si>
  <si>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рабочего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котлована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(3,0мх2,0м),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h=2,0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устройства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емкостью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ковша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 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асфальте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т.ч.:</t>
    </r>
  </si>
  <si>
    <t xml:space="preserve"> 1/12</t>
  </si>
  <si>
    <t xml:space="preserve"> 5/11</t>
  </si>
  <si>
    <t xml:space="preserve"> 5/1</t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</si>
  <si>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приемного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котлована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(3,0мх2,5м),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h=2,2м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устройства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емкостью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ковша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 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газоне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т.ч.:</t>
    </r>
  </si>
  <si>
    <t>1/16,5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</si>
  <si>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закладкой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пакета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2-х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ТЗК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ЭНЕРГОПЛАСТ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ТС2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DN160 SN16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КЛ</t>
    </r>
    <r>
      <rPr>
        <sz val="12"/>
        <color theme="1"/>
        <rFont val="Times New Roman"/>
        <family val="1"/>
        <charset val="204"/>
      </rPr>
      <t xml:space="preserve">  </t>
    </r>
    <r>
      <rPr>
        <i/>
        <sz val="12"/>
        <color theme="1"/>
        <rFont val="ISOCPEUR"/>
        <family val="2"/>
        <charset val="204"/>
      </rPr>
      <t>(строительная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длина)</t>
    </r>
  </si>
  <si>
    <t>31/31,93</t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</si>
  <si>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котлованов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просеянным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 послойной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трамбовкой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</si>
  <si>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№9</t>
    </r>
  </si>
  <si>
    <r>
      <t>Кабель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силовой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изоляцией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сшитого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полиэтилена,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сеч.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240</t>
    </r>
  </si>
  <si>
    <r>
      <t>АПвБШп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4х240</t>
    </r>
  </si>
  <si>
    <t>4ПКВНТпН-Б-1-150...240</t>
  </si>
  <si>
    <t>1. Строительство КЛ-0,4кВ №1</t>
  </si>
  <si>
    <t>2. Строительство КЛ-0,4кВ №2</t>
  </si>
  <si>
    <r>
      <t>Кабельный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киоск</t>
    </r>
  </si>
  <si>
    <t>3. Строительство 2КК-0,4кВ</t>
  </si>
  <si>
    <t>3.1</t>
  </si>
  <si>
    <t>2.2</t>
  </si>
  <si>
    <r>
      <t>Сталь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угловая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63х63х6</t>
    </r>
  </si>
  <si>
    <r>
      <t>Сталь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листовая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2мм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950х400</t>
    </r>
  </si>
  <si>
    <r>
      <t>Сталь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листовая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2мм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380х400</t>
    </r>
  </si>
  <si>
    <r>
      <t>Сталь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полосовая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40х4</t>
    </r>
  </si>
  <si>
    <r>
      <t>Бирка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"Домик"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маркировочная</t>
    </r>
  </si>
  <si>
    <t>150х100х2мм</t>
  </si>
  <si>
    <r>
      <t>Кабельные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стяжки</t>
    </r>
  </si>
  <si>
    <t>2,5х100</t>
  </si>
  <si>
    <r>
      <t>Щебень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М1200,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фр.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20-40</t>
    </r>
  </si>
  <si>
    <r>
      <t>Труба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ПЭ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ЭНЕРГОПЛАСТ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ТС2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DN160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SN16</t>
    </r>
  </si>
  <si>
    <r>
      <t>Труба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ПЭ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ЭНЕРГОПЛАСТ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ТС2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DN160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SN16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(ГНБ)</t>
    </r>
  </si>
  <si>
    <r>
      <t>Кирпич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полнотелый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250х120х65</t>
    </r>
  </si>
  <si>
    <t>1. Строительство 2КК-0,4кВ</t>
  </si>
  <si>
    <r>
      <t>2. Строительство КЛ-0,4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КТП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№2</t>
    </r>
  </si>
  <si>
    <r>
      <t>3. Строительство КЛ-0,4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КТП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3213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№1</t>
    </r>
  </si>
  <si>
    <t>АПвБШп 4х240</t>
  </si>
  <si>
    <t>ПО "Энергокомлект"</t>
  </si>
  <si>
    <t>24.08.2024</t>
  </si>
  <si>
    <t>18,46 м</t>
  </si>
  <si>
    <t>384,5 м</t>
  </si>
  <si>
    <t>№2491871, в траншее, ГНБ и заходы в КТП,КК -384,5м</t>
  </si>
  <si>
    <t>№2491871, в траншее, ГНБ и заходы в КТП, КК-19,46м</t>
  </si>
  <si>
    <r>
      <t xml:space="preserve"> -3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</si>
  <si>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КЛ-0,4кВ от новой КТП до КК №2</t>
  </si>
  <si>
    <t>КЛ-0,4 кВ от новой КТП и ТП 3213 до КК №1</t>
  </si>
  <si>
    <r>
      <rPr>
        <b/>
        <i/>
        <sz val="10"/>
        <color theme="1"/>
        <rFont val="Times New Roman"/>
        <family val="1"/>
        <charset val="204"/>
      </rPr>
      <t>Каб.2.</t>
    </r>
    <r>
      <rPr>
        <i/>
        <sz val="10"/>
        <color theme="1"/>
        <rFont val="Times New Roman"/>
        <family val="1"/>
        <charset val="204"/>
      </rPr>
      <t xml:space="preserve"> от новой КТП и ТП 3213 до КК №1</t>
    </r>
  </si>
  <si>
    <r>
      <rPr>
        <b/>
        <i/>
        <sz val="10"/>
        <color theme="1"/>
        <rFont val="Times New Roman"/>
        <family val="1"/>
        <charset val="204"/>
      </rPr>
      <t xml:space="preserve">Каб.1. </t>
    </r>
    <r>
      <rPr>
        <sz val="10"/>
        <color theme="1"/>
        <rFont val="Times New Roman"/>
        <family val="1"/>
        <charset val="204"/>
      </rPr>
      <t>от новой КТП до КК №2</t>
    </r>
  </si>
  <si>
    <t>Монтаж несгораемых перегородок</t>
  </si>
  <si>
    <t>Сертификат соответствия №РОСС RU.СМ29.Н00498 срок действия с 16.09.2022 г. по 15.09.2025 г.</t>
  </si>
  <si>
    <t>Кирпич; Сертификат соответствия №РОСС RU.СМ29.Н00498 срок действия с 16.09.2022 г. по 15.09.2025 г.</t>
  </si>
  <si>
    <t>Информационное письмо №1157 от 26.0,4.2016 "Центр Декларирования Сертификации" (ООО "ЦДС)"</t>
  </si>
  <si>
    <t>Исполнительная схема №2.1 Разработка грунта котлованов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</t>
  </si>
  <si>
    <t>Заводка кабеля в КТП, КК</t>
  </si>
  <si>
    <t>1. Строительство КЛ-0,4кВ направлением от новой КТП до КК №2 кабелем АПвБШп 4х240 длиной Lстр.=18,46м;
2. Строительство КЛ-0,4кВ направлением КЛ-0,4 кВ от новой КТП и ТП 3213 до КК №1 кабелем АПвБШп 4х240 длиной Lстр.=384,5м;</t>
  </si>
  <si>
    <r>
      <t>Установка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киоска</t>
    </r>
  </si>
  <si>
    <r>
      <t>Монтаж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киоска</t>
    </r>
  </si>
  <si>
    <t>компл</t>
  </si>
  <si>
    <r>
      <t>Монтаж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рамы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установку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КК</t>
    </r>
  </si>
  <si>
    <t>компл.</t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</si>
  <si>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сталь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угловая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63х63х6</t>
    </r>
  </si>
  <si>
    <r>
      <t>Зашивка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рамы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стальными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листами,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2мм</t>
    </r>
  </si>
  <si>
    <r>
      <t>-лист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950х400</t>
    </r>
  </si>
  <si>
    <r>
      <t>-лист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380х400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</si>
  <si>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заземляющего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устройства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КК</t>
    </r>
  </si>
  <si>
    <r>
      <t>-горизонтальный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заземлитель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стальная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полоса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40х4</t>
    </r>
  </si>
  <si>
    <r>
      <t>-заземляющий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проводник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ст.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полосовой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40х4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открыто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 конструкциям</t>
    </r>
  </si>
  <si>
    <r>
      <t>-вертикальный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заземлитель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сталь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угловая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63х63х6</t>
    </r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</si>
  <si>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отвал,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 ЗУ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300х700</t>
    </r>
  </si>
  <si>
    <t>6/1,26</t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</si>
  <si>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просеянным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категории</t>
    </r>
  </si>
  <si>
    <r>
      <t>Присоединение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жил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сечением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240мм2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</si>
  <si>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щебеночной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подсыпки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КК</t>
    </r>
  </si>
  <si>
    <t>4/0,4</t>
  </si>
  <si>
    <r>
      <t>Измерение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сопротивления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растеканию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заземляющих устройств</t>
    </r>
  </si>
  <si>
    <t>изм</t>
  </si>
  <si>
    <r>
      <t>Проверка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наличия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цепи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между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заземлителями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 заземлёнными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элементами</t>
    </r>
  </si>
  <si>
    <t>точек</t>
  </si>
  <si>
    <r>
      <t>Замер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сопротивления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цепи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«фаза-ноль»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кабельной линии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</si>
</sst>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</numFmts>
  <fonts count="15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sz val="18"/>
      <color rgb="FFFF0000"/>
      <name val="Times New Roman"/>
      <family val="1"/>
      <charset val="204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sz val="11"/>
      <color theme="1"/>
      <name val="ISOCPEUR"/>
      <family val="2"/>
      <charset val="204"/>
    </font>
    <font>
      <i/>
      <sz val="11"/>
      <color theme="1"/>
      <name val="ISOCPEUR"/>
      <family val="2"/>
      <charset val="204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7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8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281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9" fillId="0" borderId="5" xfId="7" applyFont="1" applyBorder="1" applyAlignment="1">
      <alignment horizontal="left" vertical="top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3" xfId="7" applyFont="1" applyBorder="1" applyAlignment="1">
      <alignment vertical="top" wrapText="1"/>
    </xf>
    <xf numFmtId="0" fontId="35" fillId="0" borderId="55" xfId="7" applyBorder="1" applyAlignment="1">
      <alignment vertical="top" wrapText="1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49" fontId="28" fillId="0" borderId="3" xfId="50" applyNumberFormat="1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2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20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6" fillId="0" borderId="0" xfId="51" applyFont="1"/>
    <xf numFmtId="0" fontId="126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8" fillId="0" borderId="0" xfId="51" applyFont="1" applyAlignment="1">
      <alignment vertical="center"/>
    </xf>
    <xf numFmtId="0" fontId="130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8" fillId="2" borderId="0" xfId="51" applyFont="1" applyFill="1" applyAlignment="1">
      <alignment vertical="top"/>
    </xf>
    <xf numFmtId="0" fontId="130" fillId="2" borderId="0" xfId="51" applyFont="1" applyFill="1"/>
    <xf numFmtId="0" fontId="130" fillId="0" borderId="0" xfId="51" applyFont="1"/>
    <xf numFmtId="0" fontId="19" fillId="2" borderId="0" xfId="51" applyFont="1" applyFill="1" applyAlignment="1">
      <alignment vertical="top"/>
    </xf>
    <xf numFmtId="0" fontId="128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9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0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7" fillId="0" borderId="0" xfId="0" applyFont="1" applyAlignment="1">
      <alignment vertical="center" wrapText="1"/>
    </xf>
    <xf numFmtId="0" fontId="137" fillId="0" borderId="0" xfId="0" applyFont="1" applyAlignment="1">
      <alignment horizontal="center" vertical="center" wrapText="1"/>
    </xf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104" fillId="0" borderId="0" xfId="0" applyFont="1"/>
    <xf numFmtId="0" fontId="25" fillId="0" borderId="1" xfId="51" applyFont="1" applyBorder="1"/>
    <xf numFmtId="0" fontId="25" fillId="0" borderId="0" xfId="51" applyFont="1"/>
    <xf numFmtId="0" fontId="128" fillId="0" borderId="2" xfId="51" applyFont="1" applyBorder="1" applyAlignment="1">
      <alignment vertical="top"/>
    </xf>
    <xf numFmtId="0" fontId="128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1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4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6" xfId="7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115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0" fontId="114" fillId="0" borderId="3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4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59" xfId="7" applyBorder="1" applyAlignment="1">
      <alignment horizontal="center" vertical="center" wrapText="1"/>
    </xf>
    <xf numFmtId="0" fontId="42" fillId="0" borderId="0" xfId="1" applyFont="1"/>
    <xf numFmtId="0" fontId="127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2" fillId="0" borderId="0" xfId="53" applyFont="1" applyAlignment="1">
      <alignment wrapText="1"/>
    </xf>
    <xf numFmtId="0" fontId="35" fillId="36" borderId="61" xfId="7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2" xfId="7" applyBorder="1" applyAlignment="1">
      <alignment horizontal="left" vertical="top" wrapText="1"/>
    </xf>
    <xf numFmtId="0" fontId="35" fillId="0" borderId="63" xfId="7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2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2" xfId="7" applyNumberFormat="1" applyFill="1" applyBorder="1" applyAlignment="1">
      <alignment horizontal="left" vertical="top" wrapText="1"/>
    </xf>
    <xf numFmtId="0" fontId="35" fillId="38" borderId="62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3" fillId="0" borderId="0" xfId="56" applyFont="1"/>
    <xf numFmtId="0" fontId="31" fillId="0" borderId="0" xfId="57" applyFont="1"/>
    <xf numFmtId="0" fontId="138" fillId="0" borderId="0" xfId="57" applyFont="1"/>
    <xf numFmtId="0" fontId="138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8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top" wrapText="1"/>
    </xf>
    <xf numFmtId="0" fontId="138" fillId="39" borderId="0" xfId="56" applyFont="1" applyFill="1"/>
    <xf numFmtId="0" fontId="31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20" fillId="39" borderId="0" xfId="56" applyFont="1" applyFill="1"/>
    <xf numFmtId="0" fontId="140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20" fillId="39" borderId="0" xfId="56" applyFont="1" applyFill="1" applyAlignment="1">
      <alignment horizontal="center"/>
    </xf>
    <xf numFmtId="0" fontId="140" fillId="39" borderId="0" xfId="56" applyFont="1" applyFill="1" applyAlignment="1">
      <alignment horizontal="left"/>
    </xf>
    <xf numFmtId="0" fontId="138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8" fillId="39" borderId="0" xfId="57" applyFont="1" applyFill="1" applyAlignment="1">
      <alignment horizontal="center"/>
    </xf>
    <xf numFmtId="0" fontId="138" fillId="39" borderId="0" xfId="57" applyFont="1" applyFill="1"/>
    <xf numFmtId="0" fontId="120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49" fontId="138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center" vertical="center"/>
    </xf>
    <xf numFmtId="0" fontId="139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8" fillId="39" borderId="0" xfId="56" applyFont="1" applyFill="1" applyAlignment="1">
      <alignment vertical="top" wrapText="1"/>
    </xf>
    <xf numFmtId="0" fontId="138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8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7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7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8" fillId="0" borderId="0" xfId="0" applyFont="1"/>
    <xf numFmtId="0" fontId="148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8" fillId="0" borderId="3" xfId="0" applyFont="1" applyBorder="1" applyAlignment="1">
      <alignment horizontal="center" vertical="center" wrapText="1"/>
    </xf>
    <xf numFmtId="49" fontId="148" fillId="0" borderId="3" xfId="0" applyNumberFormat="1" applyFont="1" applyBorder="1" applyAlignment="1">
      <alignment horizontal="center" vertical="center" wrapText="1"/>
    </xf>
    <xf numFmtId="0" fontId="148" fillId="0" borderId="0" xfId="0" applyFont="1" applyAlignment="1">
      <alignment wrapText="1"/>
    </xf>
    <xf numFmtId="14" fontId="148" fillId="0" borderId="0" xfId="0" applyNumberFormat="1" applyFont="1" applyAlignment="1">
      <alignment wrapText="1"/>
    </xf>
    <xf numFmtId="0" fontId="148" fillId="0" borderId="1" xfId="0" applyFont="1" applyBorder="1"/>
    <xf numFmtId="0" fontId="148" fillId="0" borderId="0" xfId="0" applyFont="1" applyAlignment="1">
      <alignment horizontal="left"/>
    </xf>
    <xf numFmtId="0" fontId="148" fillId="0" borderId="9" xfId="0" applyFont="1" applyBorder="1"/>
    <xf numFmtId="0" fontId="148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8" fillId="0" borderId="0" xfId="0" applyFont="1" applyAlignment="1">
      <alignment horizontal="right"/>
    </xf>
    <xf numFmtId="0" fontId="148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9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23" fillId="0" borderId="0" xfId="7" applyNumberFormat="1" applyFont="1" applyAlignment="1">
      <alignment horizontal="left"/>
    </xf>
    <xf numFmtId="2" fontId="142" fillId="0" borderId="0" xfId="7" applyNumberFormat="1" applyFont="1" applyAlignment="1">
      <alignment vertical="top"/>
    </xf>
    <xf numFmtId="0" fontId="139" fillId="0" borderId="3" xfId="7" applyFont="1" applyBorder="1" applyAlignment="1">
      <alignment horizontal="center" vertical="center" wrapText="1"/>
    </xf>
    <xf numFmtId="0" fontId="138" fillId="0" borderId="3" xfId="7" applyFont="1" applyBorder="1" applyAlignment="1">
      <alignment horizontal="center" vertical="center" wrapText="1"/>
    </xf>
    <xf numFmtId="0" fontId="138" fillId="0" borderId="0" xfId="7" applyFont="1" applyAlignment="1">
      <alignment vertical="center" wrapText="1"/>
    </xf>
    <xf numFmtId="0" fontId="138" fillId="0" borderId="0" xfId="7" applyFont="1" applyAlignment="1">
      <alignment horizontal="center"/>
    </xf>
    <xf numFmtId="0" fontId="138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2" fillId="0" borderId="2" xfId="51" applyFont="1" applyBorder="1" applyAlignment="1">
      <alignment vertical="top" wrapText="1"/>
    </xf>
    <xf numFmtId="0" fontId="116" fillId="0" borderId="1" xfId="51" applyFont="1" applyBorder="1" applyAlignment="1">
      <alignment wrapText="1"/>
    </xf>
    <xf numFmtId="0" fontId="116" fillId="0" borderId="0" xfId="51" applyFont="1" applyAlignment="1">
      <alignment wrapText="1"/>
    </xf>
    <xf numFmtId="0" fontId="122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2" fontId="139" fillId="0" borderId="0" xfId="7" applyNumberFormat="1" applyFont="1" applyAlignment="1">
      <alignment vertical="center"/>
    </xf>
    <xf numFmtId="0" fontId="139" fillId="0" borderId="0" xfId="7" applyFont="1" applyAlignment="1">
      <alignment vertical="center"/>
    </xf>
    <xf numFmtId="0" fontId="151" fillId="0" borderId="0" xfId="7" applyFont="1"/>
    <xf numFmtId="0" fontId="151" fillId="0" borderId="0" xfId="7" applyFont="1" applyAlignment="1">
      <alignment horizontal="left"/>
    </xf>
    <xf numFmtId="0" fontId="150" fillId="0" borderId="0" xfId="7" applyFont="1"/>
    <xf numFmtId="0" fontId="23" fillId="0" borderId="0" xfId="7" applyFont="1" applyAlignment="1">
      <alignment textRotation="90"/>
    </xf>
    <xf numFmtId="0" fontId="151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5" fillId="0" borderId="0" xfId="0" applyFont="1" applyAlignment="1">
      <alignment horizontal="center" vertical="center" wrapText="1"/>
    </xf>
    <xf numFmtId="49" fontId="150" fillId="0" borderId="0" xfId="50" applyNumberFormat="1" applyFont="1" applyFill="1" applyBorder="1" applyAlignment="1">
      <alignment horizontal="center" vertical="center" wrapText="1"/>
    </xf>
    <xf numFmtId="0" fontId="153" fillId="0" borderId="0" xfId="7" applyFont="1" applyAlignment="1">
      <alignment vertical="top" wrapText="1"/>
    </xf>
    <xf numFmtId="0" fontId="152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35" fillId="37" borderId="37" xfId="7" applyFill="1" applyBorder="1" applyAlignment="1">
      <alignment horizontal="center" vertical="center" wrapText="1"/>
    </xf>
    <xf numFmtId="49" fontId="35" fillId="37" borderId="3" xfId="7" applyNumberFormat="1" applyFill="1" applyBorder="1" applyAlignment="1">
      <alignment horizontal="center" vertical="center" wrapText="1"/>
    </xf>
    <xf numFmtId="164" fontId="35" fillId="37" borderId="3" xfId="7" applyNumberFormat="1" applyFill="1" applyBorder="1" applyAlignment="1">
      <alignment horizontal="center" vertical="center" wrapText="1"/>
    </xf>
    <xf numFmtId="0" fontId="71" fillId="37" borderId="3" xfId="7" applyFont="1" applyFill="1" applyBorder="1" applyAlignment="1">
      <alignment horizontal="center" vertical="center" wrapText="1"/>
    </xf>
    <xf numFmtId="0" fontId="35" fillId="37" borderId="11" xfId="7" applyFill="1" applyBorder="1" applyAlignment="1">
      <alignment horizontal="center" vertical="center" wrapText="1"/>
    </xf>
    <xf numFmtId="0" fontId="35" fillId="37" borderId="5" xfId="7" applyFill="1" applyBorder="1" applyAlignment="1">
      <alignment horizontal="center" vertical="center" wrapText="1"/>
    </xf>
    <xf numFmtId="49" fontId="138" fillId="0" borderId="0" xfId="7" applyNumberFormat="1" applyFont="1" applyAlignment="1">
      <alignment vertical="center" wrapText="1"/>
    </xf>
    <xf numFmtId="0" fontId="138" fillId="0" borderId="0" xfId="7" applyFont="1" applyAlignment="1">
      <alignment vertical="center"/>
    </xf>
    <xf numFmtId="49" fontId="138" fillId="0" borderId="0" xfId="7" applyNumberFormat="1" applyFont="1" applyAlignment="1">
      <alignment vertical="center"/>
    </xf>
    <xf numFmtId="0" fontId="136" fillId="0" borderId="68" xfId="0" applyFont="1" applyBorder="1" applyAlignment="1">
      <alignment vertical="center" wrapText="1"/>
    </xf>
    <xf numFmtId="0" fontId="136" fillId="0" borderId="69" xfId="0" applyFont="1" applyBorder="1" applyAlignment="1">
      <alignment horizontal="center" vertical="center" wrapText="1"/>
    </xf>
    <xf numFmtId="0" fontId="154" fillId="0" borderId="0" xfId="0" applyFont="1" applyAlignment="1">
      <alignment vertical="center" wrapText="1"/>
    </xf>
    <xf numFmtId="0" fontId="136" fillId="0" borderId="70" xfId="0" applyFont="1" applyBorder="1" applyAlignment="1">
      <alignment vertical="center" wrapText="1"/>
    </xf>
    <xf numFmtId="0" fontId="136" fillId="0" borderId="71" xfId="0" applyFont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36" fillId="0" borderId="68" xfId="0" applyFont="1" applyBorder="1" applyAlignment="1">
      <alignment horizontal="left" vertical="center" wrapText="1" indent="13"/>
    </xf>
    <xf numFmtId="0" fontId="9" fillId="0" borderId="69" xfId="0" applyFont="1" applyBorder="1" applyAlignment="1">
      <alignment vertical="center" wrapText="1"/>
    </xf>
    <xf numFmtId="0" fontId="136" fillId="0" borderId="72" xfId="0" applyFont="1" applyBorder="1" applyAlignment="1">
      <alignment horizontal="center" vertical="center" wrapText="1"/>
    </xf>
    <xf numFmtId="0" fontId="136" fillId="0" borderId="69" xfId="0" applyFont="1" applyBorder="1" applyAlignment="1">
      <alignment horizontal="left" vertical="center" wrapText="1" indent="2"/>
    </xf>
    <xf numFmtId="0" fontId="136" fillId="0" borderId="74" xfId="0" applyFont="1" applyBorder="1" applyAlignment="1">
      <alignment horizontal="center" vertical="center" wrapText="1"/>
    </xf>
    <xf numFmtId="0" fontId="136" fillId="0" borderId="74" xfId="0" applyFont="1" applyBorder="1" applyAlignment="1">
      <alignment vertical="center" wrapText="1"/>
    </xf>
    <xf numFmtId="0" fontId="136" fillId="0" borderId="74" xfId="0" applyFont="1" applyBorder="1" applyAlignment="1">
      <alignment horizontal="left" vertical="center" wrapText="1" indent="2"/>
    </xf>
    <xf numFmtId="0" fontId="136" fillId="0" borderId="74" xfId="0" applyFont="1" applyBorder="1" applyAlignment="1">
      <alignment horizontal="left" vertical="center" wrapText="1" indent="1"/>
    </xf>
    <xf numFmtId="0" fontId="42" fillId="0" borderId="69" xfId="0" applyFont="1" applyBorder="1" applyAlignment="1">
      <alignment vertical="center" wrapText="1"/>
    </xf>
    <xf numFmtId="168" fontId="28" fillId="0" borderId="8" xfId="0" applyNumberFormat="1" applyFont="1" applyBorder="1" applyAlignment="1">
      <alignment horizontal="center" vertical="center"/>
    </xf>
    <xf numFmtId="167" fontId="28" fillId="0" borderId="8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/>
    </xf>
    <xf numFmtId="0" fontId="35" fillId="35" borderId="3" xfId="7" applyFill="1" applyBorder="1" applyAlignment="1">
      <alignment horizontal="center" vertical="center"/>
    </xf>
    <xf numFmtId="16" fontId="35" fillId="0" borderId="0" xfId="7" applyNumberFormat="1" applyAlignment="1">
      <alignment vertical="top"/>
    </xf>
    <xf numFmtId="0" fontId="154" fillId="0" borderId="75" xfId="0" applyFont="1" applyBorder="1" applyAlignment="1">
      <alignment vertical="center" wrapText="1"/>
    </xf>
    <xf numFmtId="0" fontId="136" fillId="0" borderId="69" xfId="0" applyFont="1" applyBorder="1" applyAlignment="1">
      <alignment horizontal="left" vertical="center" wrapText="1" indent="1"/>
    </xf>
    <xf numFmtId="0" fontId="136" fillId="0" borderId="69" xfId="0" applyFont="1" applyBorder="1" applyAlignment="1">
      <alignment vertical="center" wrapText="1"/>
    </xf>
    <xf numFmtId="0" fontId="136" fillId="0" borderId="71" xfId="0" applyFont="1" applyBorder="1" applyAlignment="1">
      <alignment horizontal="left" vertical="center" wrapText="1" indent="2"/>
    </xf>
    <xf numFmtId="0" fontId="136" fillId="0" borderId="68" xfId="0" applyFont="1" applyBorder="1" applyAlignment="1">
      <alignment horizontal="center" vertical="center" wrapText="1"/>
    </xf>
    <xf numFmtId="0" fontId="136" fillId="0" borderId="68" xfId="0" applyFont="1" applyBorder="1" applyAlignment="1">
      <alignment horizontal="justify" vertical="center" wrapText="1"/>
    </xf>
    <xf numFmtId="16" fontId="136" fillId="0" borderId="69" xfId="0" applyNumberFormat="1" applyFont="1" applyBorder="1" applyAlignment="1">
      <alignment horizontal="center" vertical="center" wrapText="1"/>
    </xf>
    <xf numFmtId="0" fontId="136" fillId="0" borderId="0" xfId="0" applyFont="1"/>
    <xf numFmtId="0" fontId="136" fillId="0" borderId="74" xfId="0" applyFont="1" applyBorder="1" applyAlignment="1">
      <alignment horizontal="justify" vertical="center" wrapText="1"/>
    </xf>
    <xf numFmtId="0" fontId="136" fillId="0" borderId="70" xfId="0" applyFont="1" applyBorder="1" applyAlignment="1">
      <alignment horizontal="justify" vertical="center" wrapText="1"/>
    </xf>
    <xf numFmtId="0" fontId="64" fillId="2" borderId="3" xfId="0" applyFont="1" applyFill="1" applyBorder="1" applyAlignment="1">
      <alignment horizontal="center" vertical="center"/>
    </xf>
    <xf numFmtId="0" fontId="155" fillId="0" borderId="70" xfId="0" applyFont="1" applyBorder="1" applyAlignment="1">
      <alignment vertical="center" wrapText="1"/>
    </xf>
    <xf numFmtId="0" fontId="155" fillId="0" borderId="71" xfId="0" applyFont="1" applyBorder="1" applyAlignment="1">
      <alignment horizontal="center" vertical="center" wrapText="1"/>
    </xf>
    <xf numFmtId="0" fontId="155" fillId="0" borderId="68" xfId="0" applyFont="1" applyBorder="1" applyAlignment="1">
      <alignment vertical="center" wrapText="1"/>
    </xf>
    <xf numFmtId="0" fontId="155" fillId="0" borderId="69" xfId="0" applyFont="1" applyBorder="1" applyAlignment="1">
      <alignment horizontal="center" vertical="center" wrapText="1"/>
    </xf>
    <xf numFmtId="0" fontId="136" fillId="0" borderId="76" xfId="0" applyFont="1" applyBorder="1" applyAlignment="1">
      <alignment vertical="center" wrapText="1"/>
    </xf>
    <xf numFmtId="0" fontId="136" fillId="0" borderId="70" xfId="0" applyFont="1" applyBorder="1" applyAlignment="1">
      <alignment horizontal="center" vertical="center" wrapText="1"/>
    </xf>
    <xf numFmtId="0" fontId="136" fillId="0" borderId="70" xfId="0" applyFont="1" applyBorder="1" applyAlignment="1">
      <alignment horizontal="left" vertical="center" wrapText="1" indent="1"/>
    </xf>
    <xf numFmtId="0" fontId="136" fillId="0" borderId="71" xfId="0" applyFont="1" applyBorder="1" applyAlignment="1">
      <alignment horizontal="left" vertical="center" wrapText="1" indent="1"/>
    </xf>
    <xf numFmtId="0" fontId="136" fillId="0" borderId="70" xfId="0" applyFont="1" applyBorder="1" applyAlignment="1">
      <alignment horizontal="left" vertical="center" wrapText="1" indent="13"/>
    </xf>
    <xf numFmtId="0" fontId="136" fillId="0" borderId="68" xfId="0" applyFont="1" applyBorder="1" applyAlignment="1">
      <alignment horizontal="left" vertical="center" wrapText="1" indent="2"/>
    </xf>
    <xf numFmtId="0" fontId="1" fillId="0" borderId="73" xfId="0" applyFont="1" applyBorder="1" applyAlignment="1">
      <alignment vertical="center" wrapText="1"/>
    </xf>
    <xf numFmtId="0" fontId="136" fillId="0" borderId="68" xfId="0" applyFont="1" applyBorder="1" applyAlignment="1">
      <alignment horizontal="left" vertical="center" wrapText="1" indent="8"/>
    </xf>
    <xf numFmtId="16" fontId="136" fillId="0" borderId="74" xfId="0" applyNumberFormat="1" applyFont="1" applyBorder="1" applyAlignment="1">
      <alignment horizontal="left" vertical="center" wrapText="1" indent="2"/>
    </xf>
    <xf numFmtId="0" fontId="9" fillId="0" borderId="71" xfId="0" applyFont="1" applyBorder="1" applyAlignment="1">
      <alignment vertical="center" wrapText="1"/>
    </xf>
    <xf numFmtId="0" fontId="28" fillId="0" borderId="3" xfId="50" applyNumberFormat="1" applyFont="1" applyFill="1" applyBorder="1" applyAlignment="1">
      <alignment horizontal="center" vertical="center" wrapText="1"/>
    </xf>
    <xf numFmtId="0" fontId="0" fillId="0" borderId="3" xfId="0" applyBorder="1" applyAlignment="1">
      <alignment horizontal="right"/>
    </xf>
    <xf numFmtId="0" fontId="147" fillId="0" borderId="3" xfId="0" applyFont="1" applyBorder="1" applyAlignment="1">
      <alignment horizontal="left"/>
    </xf>
    <xf numFmtId="0" fontId="147" fillId="0" borderId="0" xfId="0" applyFont="1" applyAlignment="1">
      <alignment horizontal="center"/>
    </xf>
    <xf numFmtId="0" fontId="0" fillId="0" borderId="3" xfId="0" applyBorder="1" applyAlignment="1">
      <alignment horizontal="right" wrapText="1"/>
    </xf>
    <xf numFmtId="0" fontId="147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7" fillId="0" borderId="8" xfId="0" applyFont="1" applyBorder="1" applyAlignment="1">
      <alignment horizontal="center"/>
    </xf>
    <xf numFmtId="0" fontId="147" fillId="0" borderId="9" xfId="0" applyFont="1" applyBorder="1" applyAlignment="1">
      <alignment horizontal="center"/>
    </xf>
    <xf numFmtId="0" fontId="147" fillId="0" borderId="10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48" fillId="0" borderId="0" xfId="0" applyFont="1" applyAlignment="1">
      <alignment horizontal="left" wrapText="1"/>
    </xf>
    <xf numFmtId="0" fontId="148" fillId="0" borderId="0" xfId="0" applyFont="1" applyAlignment="1">
      <alignment horizontal="left"/>
    </xf>
    <xf numFmtId="0" fontId="148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justify" vertical="center" wrapText="1"/>
    </xf>
    <xf numFmtId="0" fontId="148" fillId="0" borderId="3" xfId="0" applyFont="1" applyBorder="1" applyAlignment="1">
      <alignment horizontal="left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68" fillId="0" borderId="0" xfId="0" applyFont="1" applyAlignment="1">
      <alignment horizontal="center"/>
    </xf>
    <xf numFmtId="0" fontId="148" fillId="0" borderId="3" xfId="0" applyFont="1" applyBorder="1" applyAlignment="1">
      <alignment horizontal="left" vertical="center" wrapText="1"/>
    </xf>
    <xf numFmtId="0" fontId="148" fillId="0" borderId="3" xfId="0" applyFont="1" applyBorder="1" applyAlignment="1">
      <alignment horizontal="left" vertical="center"/>
    </xf>
    <xf numFmtId="0" fontId="148" fillId="0" borderId="64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left" wrapText="1"/>
    </xf>
    <xf numFmtId="0" fontId="148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8" fillId="0" borderId="8" xfId="0" applyFont="1" applyBorder="1" applyAlignment="1">
      <alignment horizontal="center" vertical="center" wrapText="1"/>
    </xf>
    <xf numFmtId="0" fontId="148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justify" wrapText="1"/>
    </xf>
    <xf numFmtId="0" fontId="148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8" fillId="0" borderId="12" xfId="0" applyFont="1" applyBorder="1" applyAlignment="1">
      <alignment horizontal="center" vertical="center" wrapText="1"/>
    </xf>
    <xf numFmtId="0" fontId="148" fillId="0" borderId="59" xfId="0" applyFont="1" applyBorder="1" applyAlignment="1">
      <alignment horizontal="center" vertical="center" wrapText="1"/>
    </xf>
    <xf numFmtId="0" fontId="148" fillId="0" borderId="11" xfId="0" applyFont="1" applyBorder="1" applyAlignment="1">
      <alignment horizontal="center" vertical="center" wrapText="1"/>
    </xf>
    <xf numFmtId="0" fontId="148" fillId="0" borderId="7" xfId="0" applyFont="1" applyBorder="1" applyAlignment="1">
      <alignment horizontal="justify" wrapText="1"/>
    </xf>
    <xf numFmtId="0" fontId="148" fillId="0" borderId="2" xfId="0" applyFont="1" applyBorder="1" applyAlignment="1">
      <alignment horizontal="justify" wrapText="1"/>
    </xf>
    <xf numFmtId="0" fontId="148" fillId="0" borderId="64" xfId="0" applyFont="1" applyBorder="1" applyAlignment="1">
      <alignment horizontal="left" vertical="top" wrapText="1"/>
    </xf>
    <xf numFmtId="0" fontId="148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48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8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53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0" fillId="0" borderId="2" xfId="0" applyFont="1" applyBorder="1" applyAlignment="1">
      <alignment horizontal="left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43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/>
    </xf>
    <xf numFmtId="0" fontId="41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74" fillId="0" borderId="2" xfId="0" applyFont="1" applyBorder="1" applyAlignment="1">
      <alignment horizontal="center" vertical="top"/>
    </xf>
    <xf numFmtId="0" fontId="74" fillId="0" borderId="0" xfId="0" applyFont="1" applyAlignment="1">
      <alignment horizontal="center" vertical="top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149" fillId="0" borderId="8" xfId="0" applyFont="1" applyBorder="1" applyAlignment="1">
      <alignment horizontal="center" vertical="center" wrapText="1"/>
    </xf>
    <xf numFmtId="0" fontId="149" fillId="0" borderId="9" xfId="0" applyFont="1" applyBorder="1" applyAlignment="1">
      <alignment horizontal="center" vertical="center" wrapText="1"/>
    </xf>
    <xf numFmtId="0" fontId="149" fillId="0" borderId="1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wrapText="1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2" borderId="3" xfId="0" applyFont="1" applyFill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top" wrapText="1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31" fillId="0" borderId="2" xfId="7" applyNumberFormat="1" applyFont="1" applyBorder="1" applyAlignment="1">
      <alignment horizontal="center" vertical="top"/>
    </xf>
    <xf numFmtId="2" fontId="28" fillId="0" borderId="1" xfId="7" applyNumberFormat="1" applyFont="1" applyBorder="1" applyAlignment="1">
      <alignment horizontal="center" wrapText="1"/>
    </xf>
    <xf numFmtId="14" fontId="28" fillId="0" borderId="1" xfId="7" applyNumberFormat="1" applyFont="1" applyBorder="1" applyAlignment="1">
      <alignment horizontal="center"/>
    </xf>
    <xf numFmtId="0" fontId="139" fillId="0" borderId="8" xfId="7" applyFont="1" applyBorder="1" applyAlignment="1">
      <alignment horizontal="left" vertical="center" wrapText="1"/>
    </xf>
    <xf numFmtId="0" fontId="139" fillId="0" borderId="9" xfId="7" applyFont="1" applyBorder="1" applyAlignment="1">
      <alignment horizontal="left" vertical="center" wrapText="1"/>
    </xf>
    <xf numFmtId="0" fontId="139" fillId="0" borderId="10" xfId="7" applyFont="1" applyBorder="1" applyAlignment="1">
      <alignment horizontal="left" vertical="center" wrapText="1"/>
    </xf>
    <xf numFmtId="0" fontId="138" fillId="0" borderId="3" xfId="7" applyFont="1" applyBorder="1" applyAlignment="1">
      <alignment horizontal="left" vertical="center" wrapText="1"/>
    </xf>
    <xf numFmtId="0" fontId="138" fillId="0" borderId="3" xfId="7" applyFont="1" applyBorder="1" applyAlignment="1">
      <alignment horizontal="center" vertical="center" wrapText="1"/>
    </xf>
    <xf numFmtId="0" fontId="142" fillId="0" borderId="8" xfId="7" applyFont="1" applyBorder="1" applyAlignment="1">
      <alignment horizontal="center" vertical="center" wrapText="1"/>
    </xf>
    <xf numFmtId="0" fontId="142" fillId="0" borderId="9" xfId="7" applyFont="1" applyBorder="1" applyAlignment="1">
      <alignment horizontal="center" vertical="center" wrapText="1"/>
    </xf>
    <xf numFmtId="0" fontId="142" fillId="0" borderId="10" xfId="7" applyFont="1" applyBorder="1" applyAlignment="1">
      <alignment horizontal="center" vertical="center" wrapText="1"/>
    </xf>
    <xf numFmtId="0" fontId="138" fillId="0" borderId="8" xfId="7" applyFont="1" applyBorder="1" applyAlignment="1">
      <alignment horizontal="center" vertical="center" wrapText="1"/>
    </xf>
    <xf numFmtId="0" fontId="138" fillId="0" borderId="10" xfId="7" applyFont="1" applyBorder="1" applyAlignment="1">
      <alignment horizontal="center" vertical="center" wrapText="1"/>
    </xf>
    <xf numFmtId="0" fontId="138" fillId="0" borderId="8" xfId="7" applyFont="1" applyBorder="1" applyAlignment="1">
      <alignment horizontal="left" vertical="center" wrapText="1"/>
    </xf>
    <xf numFmtId="0" fontId="138" fillId="0" borderId="9" xfId="7" applyFont="1" applyBorder="1" applyAlignment="1">
      <alignment horizontal="left" vertical="center" wrapText="1"/>
    </xf>
    <xf numFmtId="0" fontId="138" fillId="0" borderId="10" xfId="7" applyFont="1" applyBorder="1" applyAlignment="1">
      <alignment horizontal="left" vertical="center"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151" fillId="0" borderId="0" xfId="7" applyFont="1" applyAlignment="1">
      <alignment horizontal="center"/>
    </xf>
    <xf numFmtId="2" fontId="46" fillId="0" borderId="0" xfId="7" applyNumberFormat="1" applyFont="1" applyAlignment="1">
      <alignment horizontal="center" vertical="top"/>
    </xf>
    <xf numFmtId="2" fontId="31" fillId="0" borderId="0" xfId="7" applyNumberFormat="1" applyFont="1" applyAlignment="1">
      <alignment horizontal="center" vertical="top"/>
    </xf>
    <xf numFmtId="2" fontId="142" fillId="0" borderId="1" xfId="7" applyNumberFormat="1" applyFont="1" applyBorder="1" applyAlignment="1">
      <alignment horizontal="center" vertical="top"/>
    </xf>
    <xf numFmtId="0" fontId="136" fillId="0" borderId="65" xfId="0" applyFont="1" applyBorder="1" applyAlignment="1">
      <alignment horizontal="center" vertical="center" wrapText="1"/>
    </xf>
    <xf numFmtId="0" fontId="136" fillId="0" borderId="66" xfId="0" applyFont="1" applyBorder="1" applyAlignment="1">
      <alignment horizontal="center" vertical="center" wrapText="1"/>
    </xf>
    <xf numFmtId="0" fontId="136" fillId="0" borderId="67" xfId="0" applyFont="1" applyBorder="1" applyAlignment="1">
      <alignment horizontal="center" vertical="center" wrapText="1"/>
    </xf>
    <xf numFmtId="2" fontId="139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0" fontId="139" fillId="0" borderId="3" xfId="7" applyFont="1" applyBorder="1" applyAlignment="1">
      <alignment horizontal="center" vertical="center" wrapText="1"/>
    </xf>
    <xf numFmtId="172" fontId="138" fillId="0" borderId="3" xfId="7" applyNumberFormat="1" applyFont="1" applyBorder="1" applyAlignment="1">
      <alignment horizontal="center" vertical="center" wrapText="1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26" fillId="0" borderId="1" xfId="0" applyFont="1" applyBorder="1" applyAlignment="1">
      <alignment horizontal="center" vertical="top"/>
    </xf>
    <xf numFmtId="0" fontId="26" fillId="0" borderId="0" xfId="0" applyFont="1" applyAlignment="1">
      <alignment horizontal="center" vertical="top"/>
    </xf>
    <xf numFmtId="0" fontId="25" fillId="0" borderId="1" xfId="0" applyFont="1" applyBorder="1" applyAlignment="1">
      <alignment horizontal="center" wrapText="1"/>
    </xf>
    <xf numFmtId="0" fontId="25" fillId="0" borderId="1" xfId="0" applyFont="1" applyBorder="1" applyAlignment="1">
      <alignment horizontal="left" wrapText="1"/>
    </xf>
    <xf numFmtId="0" fontId="25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9" fillId="0" borderId="0" xfId="0" applyFont="1" applyAlignment="1">
      <alignment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distributed" wrapText="1" indent="2"/>
    </xf>
    <xf numFmtId="0" fontId="9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1" xfId="0" applyFont="1" applyBorder="1" applyAlignment="1">
      <alignment horizontal="left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4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28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left" wrapText="1"/>
    </xf>
    <xf numFmtId="168" fontId="28" fillId="0" borderId="3" xfId="0" applyNumberFormat="1" applyFont="1" applyBorder="1" applyAlignment="1">
      <alignment horizontal="center" vertical="center"/>
    </xf>
    <xf numFmtId="166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0" fontId="23" fillId="0" borderId="9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1" fillId="0" borderId="10" xfId="0" applyFont="1" applyBorder="1" applyAlignment="1">
      <alignment horizontal="left" vertical="center"/>
    </xf>
    <xf numFmtId="0" fontId="11" fillId="0" borderId="3" xfId="0" applyFont="1" applyBorder="1" applyAlignment="1">
      <alignment horizontal="left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26" fillId="0" borderId="0" xfId="6" applyFont="1" applyAlignment="1">
      <alignment horizontal="center" vertical="top"/>
    </xf>
    <xf numFmtId="0" fontId="10" fillId="0" borderId="0" xfId="6" applyFont="1" applyAlignment="1">
      <alignment horizontal="center"/>
    </xf>
    <xf numFmtId="0" fontId="25" fillId="0" borderId="1" xfId="6" applyFont="1" applyBorder="1" applyAlignment="1">
      <alignment horizontal="center"/>
    </xf>
    <xf numFmtId="0" fontId="27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14" fontId="25" fillId="0" borderId="1" xfId="6" applyNumberFormat="1" applyFont="1" applyBorder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26" fillId="0" borderId="2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10" fillId="0" borderId="0" xfId="6" applyFont="1" applyAlignment="1">
      <alignment horizontal="left"/>
    </xf>
    <xf numFmtId="0" fontId="25" fillId="0" borderId="1" xfId="6" applyFont="1" applyBorder="1" applyAlignment="1">
      <alignment horizontal="left"/>
    </xf>
    <xf numFmtId="0" fontId="9" fillId="0" borderId="0" xfId="6" applyFont="1" applyAlignment="1">
      <alignment horizontal="left"/>
    </xf>
    <xf numFmtId="0" fontId="25" fillId="0" borderId="1" xfId="6" applyFont="1" applyBorder="1" applyAlignment="1">
      <alignment horizontal="left" wrapText="1"/>
    </xf>
    <xf numFmtId="0" fontId="9" fillId="0" borderId="0" xfId="6" applyFont="1" applyAlignment="1">
      <alignment horizontal="center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9" fillId="0" borderId="0" xfId="6" applyFont="1"/>
    <xf numFmtId="0" fontId="25" fillId="0" borderId="0" xfId="6" applyFont="1" applyAlignment="1">
      <alignment horizontal="left" wrapText="1"/>
    </xf>
    <xf numFmtId="0" fontId="25" fillId="0" borderId="0" xfId="6" applyFont="1" applyAlignment="1">
      <alignment horizontal="left"/>
    </xf>
    <xf numFmtId="0" fontId="25" fillId="0" borderId="9" xfId="6" applyFont="1" applyBorder="1" applyAlignment="1">
      <alignment horizontal="left"/>
    </xf>
    <xf numFmtId="0" fontId="10" fillId="0" borderId="0" xfId="6" applyFont="1" applyAlignment="1">
      <alignment horizontal="center" vertical="center" wrapText="1"/>
    </xf>
    <xf numFmtId="0" fontId="10" fillId="0" borderId="0" xfId="6" applyFont="1" applyAlignment="1">
      <alignment horizontal="center" vertical="center"/>
    </xf>
    <xf numFmtId="0" fontId="25" fillId="0" borderId="9" xfId="6" applyFont="1" applyBorder="1" applyAlignment="1">
      <alignment horizontal="center"/>
    </xf>
    <xf numFmtId="0" fontId="9" fillId="0" borderId="0" xfId="6" applyFont="1" applyAlignment="1">
      <alignment horizontal="left" wrapText="1"/>
    </xf>
    <xf numFmtId="0" fontId="26" fillId="0" borderId="2" xfId="6" applyFont="1" applyBorder="1" applyAlignment="1">
      <alignment horizontal="center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9" fillId="0" borderId="0" xfId="6" applyFont="1" applyAlignment="1">
      <alignment horizontal="left" vertical="top"/>
    </xf>
    <xf numFmtId="0" fontId="74" fillId="0" borderId="2" xfId="6" applyFont="1" applyBorder="1" applyAlignment="1">
      <alignment horizontal="center" vertical="top"/>
    </xf>
    <xf numFmtId="0" fontId="66" fillId="0" borderId="3" xfId="5" applyFont="1" applyBorder="1" applyAlignment="1">
      <alignment horizontal="center" vertical="center" wrapText="1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26" fillId="0" borderId="0" xfId="5" applyFont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26" fillId="0" borderId="2" xfId="5" applyFont="1" applyBorder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25" fillId="0" borderId="2" xfId="6" applyFont="1" applyBorder="1" applyAlignment="1">
      <alignment horizontal="center" vertical="top"/>
    </xf>
    <xf numFmtId="0" fontId="27" fillId="0" borderId="1" xfId="6" applyFont="1" applyBorder="1" applyAlignment="1">
      <alignment horizontal="center"/>
    </xf>
    <xf numFmtId="14" fontId="25" fillId="0" borderId="1" xfId="6" applyNumberFormat="1" applyFont="1" applyBorder="1" applyAlignment="1">
      <alignment horizontal="center"/>
    </xf>
    <xf numFmtId="0" fontId="26" fillId="0" borderId="0" xfId="6" applyFont="1"/>
    <xf numFmtId="0" fontId="25" fillId="0" borderId="1" xfId="6" applyFont="1" applyBorder="1" applyAlignment="1">
      <alignment horizontal="center" wrapText="1"/>
    </xf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27" fillId="0" borderId="2" xfId="6" applyFont="1" applyBorder="1" applyAlignment="1">
      <alignment horizontal="center" vertical="center" wrapText="1"/>
    </xf>
    <xf numFmtId="0" fontId="27" fillId="0" borderId="0" xfId="6" applyFont="1" applyAlignment="1">
      <alignment horizontal="center" vertical="center" wrapText="1"/>
    </xf>
    <xf numFmtId="0" fontId="27" fillId="0" borderId="49" xfId="6" applyFont="1" applyBorder="1" applyAlignment="1">
      <alignment horizontal="center" vertical="center" wrapText="1"/>
    </xf>
    <xf numFmtId="0" fontId="27" fillId="0" borderId="64" xfId="6" applyFont="1" applyBorder="1" applyAlignment="1">
      <alignment horizontal="center" vertical="center" wrapText="1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122" fillId="2" borderId="2" xfId="51" applyFont="1" applyFill="1" applyBorder="1" applyAlignment="1">
      <alignment horizontal="center" vertical="center"/>
    </xf>
    <xf numFmtId="0" fontId="121" fillId="2" borderId="1" xfId="51" applyFont="1" applyFill="1" applyBorder="1" applyAlignment="1">
      <alignment horizontal="center" wrapText="1"/>
    </xf>
    <xf numFmtId="0" fontId="122" fillId="2" borderId="2" xfId="51" applyFont="1" applyFill="1" applyBorder="1" applyAlignment="1">
      <alignment horizontal="center" vertical="center" wrapText="1"/>
    </xf>
    <xf numFmtId="0" fontId="122" fillId="2" borderId="1" xfId="51" applyFont="1" applyFill="1" applyBorder="1" applyAlignment="1">
      <alignment horizontal="center" vertical="center"/>
    </xf>
    <xf numFmtId="0" fontId="122" fillId="2" borderId="0" xfId="51" applyFont="1" applyFill="1" applyAlignment="1">
      <alignment horizontal="center" vertical="center" wrapText="1"/>
    </xf>
    <xf numFmtId="0" fontId="120" fillId="2" borderId="0" xfId="51" applyFont="1" applyFill="1" applyAlignment="1">
      <alignment horizontal="left" vertical="center"/>
    </xf>
    <xf numFmtId="0" fontId="15" fillId="0" borderId="0" xfId="51" applyFont="1" applyAlignment="1">
      <alignment horizontal="right" vertical="top" wrapText="1"/>
    </xf>
    <xf numFmtId="0" fontId="120" fillId="2" borderId="0" xfId="51" applyFont="1" applyFill="1" applyAlignment="1">
      <alignment horizontal="left" vertical="center" wrapText="1"/>
    </xf>
    <xf numFmtId="0" fontId="121" fillId="2" borderId="1" xfId="51" applyFont="1" applyFill="1" applyBorder="1" applyAlignment="1">
      <alignment horizontal="center" vertical="center" wrapText="1"/>
    </xf>
    <xf numFmtId="0" fontId="122" fillId="2" borderId="1" xfId="51" applyFont="1" applyFill="1" applyBorder="1" applyAlignment="1">
      <alignment horizontal="center" vertical="center" wrapText="1"/>
    </xf>
    <xf numFmtId="0" fontId="116" fillId="2" borderId="1" xfId="51" applyFont="1" applyFill="1" applyBorder="1" applyAlignment="1">
      <alignment horizontal="left" vertical="center" wrapText="1"/>
    </xf>
    <xf numFmtId="0" fontId="116" fillId="2" borderId="1" xfId="51" applyFont="1" applyFill="1" applyBorder="1" applyAlignment="1">
      <alignment horizontal="left" vertical="center"/>
    </xf>
    <xf numFmtId="0" fontId="123" fillId="2" borderId="0" xfId="51" applyFont="1" applyFill="1" applyAlignment="1">
      <alignment horizontal="center" vertical="center" wrapText="1"/>
    </xf>
    <xf numFmtId="0" fontId="123" fillId="2" borderId="0" xfId="51" applyFont="1" applyFill="1" applyAlignment="1">
      <alignment horizontal="center" vertical="center"/>
    </xf>
    <xf numFmtId="0" fontId="120" fillId="2" borderId="0" xfId="51" applyFont="1" applyFill="1" applyAlignment="1">
      <alignment horizontal="center" vertical="center"/>
    </xf>
    <xf numFmtId="0" fontId="116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14" fontId="116" fillId="2" borderId="1" xfId="51" applyNumberFormat="1" applyFont="1" applyFill="1" applyBorder="1" applyAlignment="1">
      <alignment horizontal="center" vertical="center"/>
    </xf>
    <xf numFmtId="0" fontId="120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22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20" fillId="2" borderId="1" xfId="51" applyFont="1" applyFill="1" applyBorder="1" applyAlignment="1">
      <alignment horizontal="center" vertical="center" wrapText="1"/>
    </xf>
    <xf numFmtId="0" fontId="116" fillId="2" borderId="1" xfId="51" quotePrefix="1" applyFont="1" applyFill="1" applyBorder="1" applyAlignment="1">
      <alignment horizontal="left" vertical="center"/>
    </xf>
    <xf numFmtId="0" fontId="116" fillId="2" borderId="1" xfId="51" applyFont="1" applyFill="1" applyBorder="1" applyAlignment="1">
      <alignment horizontal="left"/>
    </xf>
    <xf numFmtId="0" fontId="122" fillId="2" borderId="0" xfId="51" applyFont="1" applyFill="1" applyAlignment="1">
      <alignment horizontal="center" vertical="center"/>
    </xf>
    <xf numFmtId="0" fontId="120" fillId="2" borderId="1" xfId="51" applyFont="1" applyFill="1" applyBorder="1" applyAlignment="1">
      <alignment horizontal="center" vertical="top" wrapText="1"/>
    </xf>
    <xf numFmtId="0" fontId="120" fillId="2" borderId="0" xfId="51" applyFont="1" applyFill="1" applyAlignment="1">
      <alignment horizontal="justify" vertical="center" wrapText="1"/>
    </xf>
    <xf numFmtId="0" fontId="15" fillId="0" borderId="0" xfId="51" applyFont="1" applyAlignment="1">
      <alignment horizontal="left"/>
    </xf>
    <xf numFmtId="0" fontId="21" fillId="0" borderId="1" xfId="51" applyFont="1" applyBorder="1" applyAlignment="1">
      <alignment horizontal="left" wrapText="1"/>
    </xf>
    <xf numFmtId="0" fontId="128" fillId="0" borderId="2" xfId="51" applyFont="1" applyBorder="1" applyAlignment="1">
      <alignment horizontal="center" vertical="top"/>
    </xf>
    <xf numFmtId="0" fontId="125" fillId="2" borderId="1" xfId="51" applyFont="1" applyFill="1" applyBorder="1" applyAlignment="1">
      <alignment horizontal="center" vertical="center"/>
    </xf>
    <xf numFmtId="0" fontId="124" fillId="2" borderId="1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left"/>
    </xf>
    <xf numFmtId="0" fontId="116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7" fillId="2" borderId="1" xfId="51" applyFont="1" applyFill="1" applyBorder="1" applyAlignment="1">
      <alignment horizontal="center" wrapText="1"/>
    </xf>
    <xf numFmtId="0" fontId="120" fillId="2" borderId="0" xfId="51" applyFont="1" applyFill="1" applyAlignment="1">
      <alignment horizontal="left" wrapText="1"/>
    </xf>
    <xf numFmtId="0" fontId="120" fillId="0" borderId="0" xfId="51" applyFont="1" applyAlignment="1">
      <alignment horizontal="right" vertical="top" wrapText="1"/>
    </xf>
    <xf numFmtId="0" fontId="120" fillId="0" borderId="0" xfId="51" applyFont="1" applyAlignment="1">
      <alignment horizontal="left" vertical="center"/>
    </xf>
    <xf numFmtId="0" fontId="121" fillId="0" borderId="1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center"/>
    </xf>
    <xf numFmtId="0" fontId="116" fillId="0" borderId="1" xfId="51" applyFont="1" applyBorder="1" applyAlignment="1">
      <alignment horizontal="center" vertical="center" wrapText="1"/>
    </xf>
    <xf numFmtId="0" fontId="122" fillId="0" borderId="2" xfId="51" applyFont="1" applyBorder="1" applyAlignment="1">
      <alignment horizontal="center" vertical="center" wrapText="1"/>
    </xf>
    <xf numFmtId="0" fontId="116" fillId="0" borderId="1" xfId="51" applyFont="1" applyBorder="1" applyAlignment="1">
      <alignment horizontal="left" vertical="center" wrapText="1"/>
    </xf>
    <xf numFmtId="0" fontId="116" fillId="0" borderId="1" xfId="51" applyFont="1" applyBorder="1" applyAlignment="1">
      <alignment horizontal="left" vertical="center"/>
    </xf>
    <xf numFmtId="0" fontId="123" fillId="0" borderId="0" xfId="51" applyFont="1" applyAlignment="1">
      <alignment horizontal="center" vertical="center" wrapText="1"/>
    </xf>
    <xf numFmtId="0" fontId="123" fillId="0" borderId="0" xfId="51" applyFont="1" applyAlignment="1">
      <alignment horizontal="center" vertical="center"/>
    </xf>
    <xf numFmtId="0" fontId="120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5" fillId="0" borderId="0" xfId="51" applyFont="1" applyAlignment="1">
      <alignment horizontal="left" vertical="center" wrapText="1"/>
    </xf>
    <xf numFmtId="0" fontId="15" fillId="0" borderId="0" xfId="51" applyFont="1" applyAlignment="1">
      <alignment horizontal="left" vertical="center"/>
    </xf>
    <xf numFmtId="0" fontId="127" fillId="0" borderId="1" xfId="51" applyFont="1" applyBorder="1" applyAlignment="1">
      <alignment horizontal="left" vertical="center"/>
    </xf>
    <xf numFmtId="0" fontId="128" fillId="0" borderId="2" xfId="51" applyFont="1" applyBorder="1" applyAlignment="1">
      <alignment horizontal="center" vertical="center"/>
    </xf>
    <xf numFmtId="0" fontId="127" fillId="0" borderId="0" xfId="51" quotePrefix="1" applyFont="1" applyAlignment="1">
      <alignment horizontal="left"/>
    </xf>
    <xf numFmtId="0" fontId="127" fillId="0" borderId="1" xfId="51" applyFont="1" applyBorder="1" applyAlignment="1">
      <alignment horizontal="left"/>
    </xf>
    <xf numFmtId="0" fontId="122" fillId="0" borderId="1" xfId="51" applyFont="1" applyBorder="1" applyAlignment="1">
      <alignment horizontal="center" vertical="center" wrapText="1"/>
    </xf>
    <xf numFmtId="0" fontId="15" fillId="0" borderId="2" xfId="51" applyFont="1" applyBorder="1" applyAlignment="1">
      <alignment horizontal="left" vertical="center"/>
    </xf>
    <xf numFmtId="0" fontId="129" fillId="0" borderId="1" xfId="51" applyFont="1" applyBorder="1" applyAlignment="1">
      <alignment horizontal="center" wrapText="1"/>
    </xf>
    <xf numFmtId="0" fontId="128" fillId="0" borderId="0" xfId="51" applyFont="1" applyAlignment="1">
      <alignment horizontal="center" vertical="center"/>
    </xf>
    <xf numFmtId="0" fontId="20" fillId="0" borderId="0" xfId="51" applyFont="1" applyAlignment="1">
      <alignment horizontal="left"/>
    </xf>
    <xf numFmtId="0" fontId="127" fillId="0" borderId="1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130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21" fillId="2" borderId="1" xfId="51" applyFont="1" applyFill="1" applyBorder="1" applyAlignment="1">
      <alignment horizontal="left" wrapText="1"/>
    </xf>
    <xf numFmtId="0" fontId="130" fillId="0" borderId="2" xfId="51" applyFont="1" applyBorder="1" applyAlignment="1">
      <alignment horizontal="center" vertical="center"/>
    </xf>
    <xf numFmtId="0" fontId="127" fillId="0" borderId="1" xfId="51" applyFont="1" applyBorder="1" applyAlignment="1">
      <alignment horizontal="center" vertical="center" wrapText="1"/>
    </xf>
    <xf numFmtId="0" fontId="130" fillId="0" borderId="2" xfId="51" applyFont="1" applyBorder="1" applyAlignment="1">
      <alignment horizontal="center" vertical="center" wrapText="1"/>
    </xf>
    <xf numFmtId="0" fontId="18" fillId="0" borderId="0" xfId="51" applyFont="1" applyAlignment="1">
      <alignment horizontal="center"/>
    </xf>
    <xf numFmtId="0" fontId="131" fillId="0" borderId="1" xfId="51" applyFont="1" applyBorder="1" applyAlignment="1">
      <alignment horizontal="center"/>
    </xf>
    <xf numFmtId="0" fontId="15" fillId="0" borderId="0" xfId="51" applyFont="1" applyAlignment="1">
      <alignment horizontal="left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2" borderId="0" xfId="51" applyFont="1" applyFill="1" applyAlignment="1">
      <alignment horizontal="left" vertical="center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30" fillId="0" borderId="0" xfId="51" applyFont="1" applyAlignment="1">
      <alignment horizontal="right" vertical="top" wrapText="1"/>
    </xf>
    <xf numFmtId="0" fontId="40" fillId="0" borderId="0" xfId="51" applyFont="1" applyAlignment="1">
      <alignment horizontal="left"/>
    </xf>
    <xf numFmtId="0" fontId="116" fillId="0" borderId="1" xfId="51" applyFont="1" applyBorder="1" applyAlignment="1">
      <alignment horizontal="center" wrapText="1"/>
    </xf>
    <xf numFmtId="0" fontId="42" fillId="0" borderId="0" xfId="51" applyFont="1" applyAlignment="1">
      <alignment horizontal="left"/>
    </xf>
    <xf numFmtId="0" fontId="116" fillId="0" borderId="1" xfId="51" applyFont="1" applyBorder="1" applyAlignment="1">
      <alignment horizontal="center"/>
    </xf>
    <xf numFmtId="0" fontId="127" fillId="0" borderId="1" xfId="51" applyFont="1" applyBorder="1" applyAlignment="1">
      <alignment horizontal="center"/>
    </xf>
    <xf numFmtId="0" fontId="128" fillId="0" borderId="0" xfId="51" applyFont="1" applyAlignment="1">
      <alignment horizontal="center" vertical="top"/>
    </xf>
    <xf numFmtId="0" fontId="128" fillId="0" borderId="2" xfId="51" applyFont="1" applyBorder="1" applyAlignment="1">
      <alignment horizontal="center" vertical="top" wrapText="1"/>
    </xf>
    <xf numFmtId="0" fontId="127" fillId="0" borderId="1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top"/>
    </xf>
    <xf numFmtId="0" fontId="128" fillId="0" borderId="0" xfId="51" applyFont="1" applyAlignment="1">
      <alignment horizontal="center" vertical="top" wrapText="1"/>
    </xf>
    <xf numFmtId="0" fontId="118" fillId="0" borderId="0" xfId="51" applyFont="1" applyAlignment="1">
      <alignment horizontal="center" vertical="top" wrapText="1"/>
    </xf>
    <xf numFmtId="0" fontId="40" fillId="0" borderId="0" xfId="51" applyFont="1" applyAlignment="1">
      <alignment horizontal="left" wrapText="1"/>
    </xf>
    <xf numFmtId="0" fontId="116" fillId="0" borderId="1" xfId="51" applyFont="1" applyBorder="1" applyAlignment="1">
      <alignment horizontal="left" wrapText="1"/>
    </xf>
    <xf numFmtId="0" fontId="122" fillId="0" borderId="2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top" wrapText="1"/>
    </xf>
    <xf numFmtId="0" fontId="20" fillId="0" borderId="2" xfId="51" applyFont="1" applyBorder="1" applyAlignment="1">
      <alignment horizontal="center" vertical="top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18" fillId="0" borderId="1" xfId="51" applyFont="1" applyBorder="1" applyAlignment="1">
      <alignment horizontal="center"/>
    </xf>
    <xf numFmtId="0" fontId="42" fillId="0" borderId="0" xfId="51" applyFont="1" applyAlignment="1">
      <alignment horizontal="left" wrapText="1"/>
    </xf>
    <xf numFmtId="0" fontId="122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42" fillId="0" borderId="0" xfId="51" applyFont="1" applyAlignment="1">
      <alignment horizontal="right"/>
    </xf>
    <xf numFmtId="0" fontId="128" fillId="0" borderId="0" xfId="51" quotePrefix="1" applyFont="1" applyAlignment="1">
      <alignment horizontal="center" wrapText="1"/>
    </xf>
    <xf numFmtId="0" fontId="127" fillId="0" borderId="1" xfId="51" applyFont="1" applyBorder="1" applyAlignment="1">
      <alignment horizontal="left" wrapText="1"/>
    </xf>
    <xf numFmtId="0" fontId="21" fillId="0" borderId="0" xfId="51" applyFont="1" applyAlignment="1">
      <alignment horizontal="center" wrapText="1"/>
    </xf>
    <xf numFmtId="1" fontId="127" fillId="0" borderId="1" xfId="51" applyNumberFormat="1" applyFont="1" applyBorder="1" applyAlignment="1">
      <alignment horizontal="center"/>
    </xf>
    <xf numFmtId="16" fontId="127" fillId="0" borderId="1" xfId="51" applyNumberFormat="1" applyFont="1" applyBorder="1" applyAlignment="1">
      <alignment horizontal="center"/>
    </xf>
    <xf numFmtId="1" fontId="127" fillId="0" borderId="9" xfId="51" applyNumberFormat="1" applyFont="1" applyBorder="1" applyAlignment="1">
      <alignment horizontal="center"/>
    </xf>
    <xf numFmtId="16" fontId="127" fillId="0" borderId="9" xfId="51" applyNumberFormat="1" applyFont="1" applyBorder="1" applyAlignment="1">
      <alignment horizontal="center"/>
    </xf>
    <xf numFmtId="0" fontId="42" fillId="0" borderId="0" xfId="51" applyFont="1" applyAlignment="1">
      <alignment horizontal="center"/>
    </xf>
    <xf numFmtId="0" fontId="130" fillId="0" borderId="2" xfId="51" applyFont="1" applyBorder="1" applyAlignment="1">
      <alignment horizontal="center" vertical="top"/>
    </xf>
    <xf numFmtId="0" fontId="42" fillId="0" borderId="0" xfId="53" applyFont="1" applyAlignment="1">
      <alignment horizontal="lef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0" fillId="0" borderId="1" xfId="51" applyFont="1" applyBorder="1" applyAlignment="1">
      <alignment horizontal="center"/>
    </xf>
    <xf numFmtId="0" fontId="130" fillId="0" borderId="2" xfId="53" applyFont="1" applyBorder="1" applyAlignment="1">
      <alignment horizontal="center" wrapText="1"/>
    </xf>
    <xf numFmtId="0" fontId="129" fillId="0" borderId="1" xfId="51" applyFont="1" applyBorder="1" applyAlignment="1">
      <alignment horizontal="left" wrapText="1"/>
    </xf>
    <xf numFmtId="0" fontId="121" fillId="0" borderId="1" xfId="51" applyFont="1" applyBorder="1" applyAlignment="1">
      <alignment horizontal="left" wrapText="1"/>
    </xf>
    <xf numFmtId="0" fontId="9" fillId="0" borderId="0" xfId="0" applyFont="1" applyAlignment="1">
      <alignment horizontal="justify" wrapText="1"/>
    </xf>
    <xf numFmtId="0" fontId="11" fillId="0" borderId="1" xfId="0" applyFont="1" applyBorder="1" applyAlignment="1">
      <alignment horizontal="center" wrapText="1"/>
    </xf>
    <xf numFmtId="0" fontId="26" fillId="0" borderId="2" xfId="0" applyFont="1" applyBorder="1" applyAlignment="1">
      <alignment horizontal="center" vertical="top" wrapText="1"/>
    </xf>
    <xf numFmtId="0" fontId="43" fillId="0" borderId="8" xfId="0" applyFont="1" applyBorder="1" applyAlignment="1">
      <alignment vertical="center" wrapText="1"/>
    </xf>
    <xf numFmtId="0" fontId="43" fillId="0" borderId="10" xfId="0" applyFont="1" applyBorder="1" applyAlignment="1">
      <alignment vertical="center" wrapText="1"/>
    </xf>
    <xf numFmtId="0" fontId="28" fillId="0" borderId="8" xfId="0" applyFont="1" applyBorder="1" applyAlignment="1">
      <alignment vertical="center" wrapText="1"/>
    </xf>
    <xf numFmtId="0" fontId="28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9" fillId="0" borderId="1" xfId="0" applyFont="1" applyBorder="1"/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117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170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43" fillId="0" borderId="0" xfId="0" applyFont="1" applyAlignment="1">
      <alignment horizontal="center" vertical="center"/>
    </xf>
    <xf numFmtId="0" fontId="23" fillId="0" borderId="0" xfId="7" applyFont="1" applyAlignment="1">
      <alignment horizontal="center" textRotation="90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10" fillId="0" borderId="0" xfId="0" applyFont="1" applyAlignment="1">
      <alignment horizontal="right"/>
    </xf>
    <xf numFmtId="0" fontId="30" fillId="0" borderId="0" xfId="0" applyFont="1" applyAlignment="1">
      <alignment horizontal="center" vertical="top"/>
    </xf>
    <xf numFmtId="0" fontId="11" fillId="0" borderId="0" xfId="0" applyFont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30" fillId="0" borderId="2" xfId="0" applyFont="1" applyBorder="1" applyAlignment="1">
      <alignment horizontal="center" vertical="top"/>
    </xf>
    <xf numFmtId="0" fontId="11" fillId="0" borderId="1" xfId="6" applyFont="1" applyBorder="1" applyAlignment="1">
      <alignment horizontal="center"/>
    </xf>
    <xf numFmtId="0" fontId="11" fillId="0" borderId="1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10" fillId="0" borderId="1" xfId="6" applyFont="1" applyBorder="1" applyAlignment="1">
      <alignment horizontal="center"/>
    </xf>
    <xf numFmtId="0" fontId="42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center" vertical="top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5" fillId="0" borderId="1" xfId="0" applyFont="1" applyBorder="1" applyAlignment="1">
      <alignment horizontal="center" vertical="top"/>
    </xf>
    <xf numFmtId="0" fontId="2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25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74" fillId="0" borderId="0" xfId="0" applyFont="1" applyAlignment="1">
      <alignment horizontal="center" vertical="top" wrapText="1"/>
    </xf>
    <xf numFmtId="0" fontId="10" fillId="0" borderId="0" xfId="0" applyFont="1"/>
    <xf numFmtId="0" fontId="25" fillId="0" borderId="1" xfId="0" applyFont="1" applyBorder="1" applyAlignment="1">
      <alignment horizontal="justify" wrapText="1"/>
    </xf>
    <xf numFmtId="0" fontId="9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 vertical="top" wrapText="1"/>
    </xf>
    <xf numFmtId="0" fontId="25" fillId="0" borderId="9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5" fillId="0" borderId="9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31" fillId="39" borderId="0" xfId="56" applyFont="1" applyFill="1" applyAlignment="1">
      <alignment horizontal="center"/>
    </xf>
    <xf numFmtId="0" fontId="138" fillId="39" borderId="0" xfId="56" applyFont="1" applyFill="1" applyAlignment="1">
      <alignment vertical="center" wrapText="1"/>
    </xf>
    <xf numFmtId="0" fontId="138" fillId="39" borderId="0" xfId="56" applyFont="1" applyFill="1" applyAlignment="1">
      <alignment horizontal="right"/>
    </xf>
    <xf numFmtId="0" fontId="138" fillId="39" borderId="0" xfId="56" applyFont="1" applyFill="1" applyAlignment="1">
      <alignment wrapText="1"/>
    </xf>
    <xf numFmtId="0" fontId="140" fillId="31" borderId="0" xfId="56" applyFont="1" applyFill="1" applyAlignment="1">
      <alignment horizontal="left" vertical="top" wrapText="1"/>
    </xf>
    <xf numFmtId="0" fontId="138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5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0" fontId="139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center" vertical="center"/>
    </xf>
    <xf numFmtId="0" fontId="139" fillId="39" borderId="0" xfId="56" applyFont="1" applyFill="1" applyAlignment="1">
      <alignment horizontal="left"/>
    </xf>
    <xf numFmtId="0" fontId="46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left" vertical="center" wrapText="1"/>
    </xf>
    <xf numFmtId="0" fontId="144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8" fillId="0" borderId="0" xfId="56" applyFont="1" applyAlignment="1">
      <alignment horizontal="left" vertical="center" wrapText="1"/>
    </xf>
    <xf numFmtId="0" fontId="140" fillId="39" borderId="1" xfId="56" applyFont="1" applyFill="1" applyBorder="1" applyAlignment="1">
      <alignment horizontal="center" vertical="top" wrapText="1"/>
    </xf>
    <xf numFmtId="0" fontId="139" fillId="39" borderId="1" xfId="56" applyFont="1" applyFill="1" applyBorder="1" applyAlignment="1">
      <alignment horizontal="center" wrapText="1"/>
    </xf>
    <xf numFmtId="0" fontId="138" fillId="39" borderId="1" xfId="56" applyFont="1" applyFill="1" applyBorder="1" applyAlignment="1">
      <alignment horizontal="center" wrapText="1"/>
    </xf>
    <xf numFmtId="0" fontId="139" fillId="39" borderId="1" xfId="56" applyFont="1" applyFill="1" applyBorder="1" applyAlignment="1">
      <alignment horizontal="center"/>
    </xf>
    <xf numFmtId="0" fontId="139" fillId="39" borderId="0" xfId="56" applyFont="1" applyFill="1" applyAlignment="1">
      <alignment horizontal="center" wrapText="1"/>
    </xf>
    <xf numFmtId="165" fontId="141" fillId="0" borderId="0" xfId="56" applyNumberFormat="1" applyFont="1" applyAlignment="1">
      <alignment horizontal="center"/>
    </xf>
    <xf numFmtId="0" fontId="142" fillId="39" borderId="0" xfId="56" applyFont="1" applyFill="1" applyAlignment="1">
      <alignment horizontal="center"/>
    </xf>
    <xf numFmtId="0" fontId="25" fillId="0" borderId="9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9" fillId="0" borderId="1" xfId="0" applyFont="1" applyBorder="1" applyAlignment="1">
      <alignment horizontal="left" wrapText="1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10" fillId="0" borderId="0" xfId="0" applyFont="1" applyAlignment="1">
      <alignment horizontal="left" vertical="center"/>
    </xf>
    <xf numFmtId="0" fontId="133" fillId="0" borderId="1" xfId="51" applyFont="1" applyBorder="1" applyAlignment="1">
      <alignment horizontal="center" vertical="top" wrapText="1"/>
    </xf>
    <xf numFmtId="0" fontId="116" fillId="0" borderId="9" xfId="51" applyFont="1" applyBorder="1" applyAlignment="1">
      <alignment horizontal="left" wrapText="1"/>
    </xf>
    <xf numFmtId="0" fontId="128" fillId="0" borderId="0" xfId="51" quotePrefix="1" applyFont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7" fillId="0" borderId="0" xfId="51" applyFont="1" applyAlignment="1">
      <alignment horizontal="center" wrapText="1"/>
    </xf>
    <xf numFmtId="14" fontId="32" fillId="0" borderId="1" xfId="51" applyNumberFormat="1" applyFont="1" applyBorder="1" applyAlignment="1">
      <alignment horizontal="center"/>
    </xf>
    <xf numFmtId="14" fontId="18" fillId="0" borderId="1" xfId="51" applyNumberFormat="1" applyFont="1" applyBorder="1" applyAlignment="1">
      <alignment horizontal="center"/>
    </xf>
    <xf numFmtId="0" fontId="127" fillId="0" borderId="1" xfId="51" applyFont="1" applyBorder="1" applyAlignment="1">
      <alignment horizontal="justify" wrapText="1"/>
    </xf>
    <xf numFmtId="0" fontId="31" fillId="2" borderId="0" xfId="51" applyFont="1" applyFill="1" applyAlignment="1">
      <alignment horizontal="center"/>
    </xf>
    <xf numFmtId="0" fontId="33" fillId="0" borderId="2" xfId="51" applyFont="1" applyBorder="1" applyAlignment="1">
      <alignment horizontal="center" vertical="center" wrapText="1"/>
    </xf>
    <xf numFmtId="0" fontId="121" fillId="0" borderId="1" xfId="51" applyFont="1" applyBorder="1" applyAlignment="1">
      <alignment horizontal="center" vertical="center" wrapText="1"/>
    </xf>
    <xf numFmtId="0" fontId="127" fillId="0" borderId="1" xfId="51" quotePrefix="1" applyFont="1" applyBorder="1" applyAlignment="1">
      <alignment horizontal="left"/>
    </xf>
    <xf numFmtId="0" fontId="9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25" fillId="0" borderId="2" xfId="0" applyFont="1" applyBorder="1" applyAlignment="1">
      <alignment horizontal="left" wrapText="1"/>
    </xf>
    <xf numFmtId="0" fontId="15" fillId="0" borderId="0" xfId="1" applyFont="1" applyAlignment="1">
      <alignment horizontal="right" vertical="top" wrapText="1"/>
    </xf>
    <xf numFmtId="0" fontId="116" fillId="0" borderId="1" xfId="1" applyFont="1" applyBorder="1" applyAlignment="1">
      <alignment horizontal="center" vertical="top" wrapText="1"/>
    </xf>
    <xf numFmtId="0" fontId="128" fillId="0" borderId="2" xfId="1" applyFont="1" applyBorder="1" applyAlignment="1">
      <alignment horizontal="center" vertical="top"/>
    </xf>
    <xf numFmtId="0" fontId="73" fillId="0" borderId="0" xfId="1" applyFont="1" applyAlignment="1">
      <alignment horizontal="center"/>
    </xf>
    <xf numFmtId="0" fontId="127" fillId="0" borderId="1" xfId="1" applyFont="1" applyBorder="1" applyAlignment="1">
      <alignment horizontal="center" wrapText="1"/>
    </xf>
    <xf numFmtId="0" fontId="128" fillId="0" borderId="2" xfId="1" applyFont="1" applyBorder="1" applyAlignment="1">
      <alignment horizontal="center" vertical="top" wrapText="1"/>
    </xf>
    <xf numFmtId="0" fontId="19" fillId="0" borderId="2" xfId="1" applyFont="1" applyBorder="1" applyAlignment="1">
      <alignment horizontal="center" vertical="top" wrapText="1"/>
    </xf>
    <xf numFmtId="0" fontId="116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42" fillId="0" borderId="0" xfId="1" applyFont="1" applyAlignment="1">
      <alignment horizontal="left"/>
    </xf>
    <xf numFmtId="0" fontId="42" fillId="0" borderId="0" xfId="1" applyFont="1" applyAlignment="1">
      <alignment horizontal="left" wrapText="1"/>
    </xf>
    <xf numFmtId="0" fontId="127" fillId="0" borderId="1" xfId="1" applyFont="1" applyBorder="1" applyAlignment="1">
      <alignment horizontal="left"/>
    </xf>
    <xf numFmtId="0" fontId="127" fillId="0" borderId="1" xfId="1" quotePrefix="1" applyFont="1" applyBorder="1" applyAlignment="1">
      <alignment horizontal="left"/>
    </xf>
    <xf numFmtId="0" fontId="21" fillId="0" borderId="1" xfId="1" applyFont="1" applyBorder="1" applyAlignment="1">
      <alignment horizontal="center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21" fillId="0" borderId="1" xfId="1" applyFont="1" applyBorder="1" applyAlignment="1">
      <alignment horizontal="left"/>
    </xf>
    <xf numFmtId="0" fontId="19" fillId="0" borderId="0" xfId="1" applyFont="1" applyAlignment="1">
      <alignment horizontal="center" vertical="top" wrapText="1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6" fillId="0" borderId="1" xfId="1" applyFont="1" applyBorder="1" applyAlignment="1">
      <alignment horizontal="left" wrapText="1"/>
    </xf>
    <xf numFmtId="0" fontId="116" fillId="0" borderId="1" xfId="1" applyFont="1" applyBorder="1" applyAlignment="1">
      <alignment horizontal="left"/>
    </xf>
    <xf numFmtId="0" fontId="122" fillId="0" borderId="2" xfId="1" applyFont="1" applyBorder="1" applyAlignment="1">
      <alignment horizontal="center" vertical="top" wrapText="1"/>
    </xf>
    <xf numFmtId="0" fontId="122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19" fillId="0" borderId="2" xfId="1" applyFont="1" applyBorder="1" applyAlignment="1">
      <alignment horizontal="center" vertical="top"/>
    </xf>
    <xf numFmtId="0" fontId="21" fillId="0" borderId="1" xfId="1" applyFont="1" applyBorder="1" applyAlignment="1">
      <alignment horizontal="left" wrapText="1"/>
    </xf>
    <xf numFmtId="0" fontId="127" fillId="0" borderId="9" xfId="1" applyFont="1" applyBorder="1" applyAlignment="1">
      <alignment horizontal="left"/>
    </xf>
    <xf numFmtId="0" fontId="128" fillId="0" borderId="0" xfId="1" applyFont="1" applyAlignment="1">
      <alignment horizontal="center" vertical="top" wrapText="1"/>
    </xf>
    <xf numFmtId="0" fontId="128" fillId="0" borderId="0" xfId="1" applyFont="1" applyAlignment="1">
      <alignment horizontal="center" vertical="top"/>
    </xf>
    <xf numFmtId="0" fontId="9" fillId="0" borderId="0" xfId="1" applyFont="1" applyAlignment="1">
      <alignment horizontal="center"/>
    </xf>
    <xf numFmtId="0" fontId="74" fillId="0" borderId="0" xfId="1" applyFont="1" applyAlignment="1">
      <alignment horizontal="center"/>
    </xf>
    <xf numFmtId="0" fontId="127" fillId="0" borderId="1" xfId="1" applyFont="1" applyBorder="1" applyAlignment="1">
      <alignment horizontal="center"/>
    </xf>
    <xf numFmtId="16" fontId="21" fillId="0" borderId="1" xfId="1" applyNumberFormat="1" applyFont="1" applyBorder="1" applyAlignment="1">
      <alignment horizontal="left" wrapText="1"/>
    </xf>
    <xf numFmtId="0" fontId="127" fillId="0" borderId="1" xfId="1" applyFont="1" applyBorder="1" applyAlignment="1">
      <alignment horizontal="left" wrapText="1"/>
    </xf>
    <xf numFmtId="0" fontId="27" fillId="0" borderId="1" xfId="1" applyFont="1" applyBorder="1" applyAlignment="1">
      <alignment horizontal="center"/>
    </xf>
    <xf numFmtId="1" fontId="127" fillId="0" borderId="1" xfId="1" applyNumberFormat="1" applyFont="1" applyBorder="1" applyAlignment="1">
      <alignment horizontal="center"/>
    </xf>
    <xf numFmtId="164" fontId="127" fillId="0" borderId="1" xfId="1" applyNumberFormat="1" applyFont="1" applyBorder="1" applyAlignment="1">
      <alignment horizontal="center"/>
    </xf>
    <xf numFmtId="16" fontId="127" fillId="0" borderId="1" xfId="1" applyNumberFormat="1" applyFont="1" applyBorder="1" applyAlignment="1">
      <alignment horizontal="center"/>
    </xf>
    <xf numFmtId="0" fontId="127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132" fillId="0" borderId="0" xfId="53" applyFont="1" applyAlignment="1">
      <alignment horizontal="left" wrapText="1"/>
    </xf>
    <xf numFmtId="0" fontId="130" fillId="0" borderId="2" xfId="1" applyFont="1" applyBorder="1" applyAlignment="1">
      <alignment horizontal="center" vertical="top"/>
    </xf>
    <xf numFmtId="0" fontId="128" fillId="0" borderId="2" xfId="53" applyFont="1" applyBorder="1" applyAlignment="1">
      <alignment horizontal="center" vertical="top" wrapText="1"/>
    </xf>
    <xf numFmtId="0" fontId="27" fillId="0" borderId="9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136" fillId="0" borderId="70" xfId="0" applyFont="1" applyBorder="1" applyAlignment="1">
      <alignment horizontal="left" vertical="center" wrapText="1" indent="11"/>
    </xf>
    <xf numFmtId="0" fontId="9" fillId="0" borderId="74" xfId="0" applyFont="1" applyBorder="1" applyAlignment="1">
      <alignment vertical="center" wrapText="1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09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sheetMetadata" Target="metadata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18</xdr:col>
      <xdr:colOff>94826</xdr:colOff>
      <xdr:row>0</xdr:row>
      <xdr:rowOff>31328</xdr:rowOff>
    </xdr:from>
    <xdr:to>
      <xdr:col>18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9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activeCell="B14" sqref="B14"/>
    </sheetView>
  </sheetViews>
  <sheetFormatPr defaultRowHeight="14.4" outlineLevelRow="1" x14ac:dyDescent="0.3"/>
  <cols>
    <col min="2" max="2" width="20.6640625" bestFit="1" customWidth="1"/>
    <col min="3" max="3" width="12.33203125" customWidth="1"/>
    <col min="6" max="7" width="11.6640625" bestFit="1" customWidth="1"/>
    <col min="14" max="14" width="19.5546875" customWidth="1"/>
    <col min="15" max="15" width="12.109375" bestFit="1" customWidth="1"/>
    <col min="16" max="16" width="12.5546875" bestFit="1" customWidth="1"/>
  </cols>
  <sheetData>
    <row r="1" spans="1:16" outlineLevel="1" x14ac:dyDescent="0.3">
      <c r="A1" s="650" t="s">
        <v>1061</v>
      </c>
      <c r="B1" s="650"/>
      <c r="C1" s="650"/>
      <c r="J1" s="656" t="s">
        <v>1062</v>
      </c>
      <c r="K1" s="657"/>
      <c r="L1" s="657"/>
      <c r="M1" s="658"/>
      <c r="N1" s="520" t="s">
        <v>143</v>
      </c>
      <c r="O1" s="520" t="s">
        <v>145</v>
      </c>
      <c r="P1" s="520" t="s">
        <v>1063</v>
      </c>
    </row>
    <row r="2" spans="1:16" outlineLevel="1" x14ac:dyDescent="0.3">
      <c r="A2" s="648" t="s">
        <v>1064</v>
      </c>
      <c r="B2" s="648"/>
      <c r="C2" s="649" t="s">
        <v>1065</v>
      </c>
      <c r="D2" s="649"/>
      <c r="E2" s="649"/>
      <c r="F2" s="649"/>
      <c r="G2" s="649"/>
      <c r="H2" s="649"/>
      <c r="J2" s="659" t="s">
        <v>1066</v>
      </c>
      <c r="K2" s="659"/>
      <c r="L2" s="659"/>
      <c r="M2" s="659"/>
      <c r="N2" s="521" t="s">
        <v>1067</v>
      </c>
      <c r="O2" s="521" t="s">
        <v>1068</v>
      </c>
      <c r="P2" s="521" t="s">
        <v>1069</v>
      </c>
    </row>
    <row r="3" spans="1:16" ht="29.4" customHeight="1" outlineLevel="1" x14ac:dyDescent="0.3">
      <c r="A3" s="651" t="s">
        <v>1070</v>
      </c>
      <c r="B3" s="651"/>
      <c r="C3" s="652" t="s">
        <v>1071</v>
      </c>
      <c r="D3" s="652"/>
      <c r="E3" s="652"/>
      <c r="F3" s="652"/>
      <c r="G3" s="652"/>
      <c r="H3" s="652"/>
      <c r="J3" s="653" t="s">
        <v>1072</v>
      </c>
      <c r="K3" s="654"/>
      <c r="L3" s="654"/>
      <c r="M3" s="655"/>
      <c r="N3" s="522" t="s">
        <v>1073</v>
      </c>
      <c r="O3" s="521" t="s">
        <v>1074</v>
      </c>
      <c r="P3" s="521" t="s">
        <v>1075</v>
      </c>
    </row>
    <row r="4" spans="1:16" outlineLevel="1" x14ac:dyDescent="0.3">
      <c r="A4" s="648" t="s">
        <v>1076</v>
      </c>
      <c r="B4" s="648"/>
      <c r="C4" s="649" t="s">
        <v>1077</v>
      </c>
      <c r="D4" s="649"/>
      <c r="E4" s="649"/>
      <c r="F4" s="649"/>
      <c r="G4" s="649"/>
      <c r="H4" s="649"/>
      <c r="J4" s="523"/>
      <c r="K4" s="523"/>
      <c r="L4" s="523"/>
      <c r="M4" s="523"/>
      <c r="N4" s="523" t="s">
        <v>1078</v>
      </c>
      <c r="O4" s="523" t="s">
        <v>1079</v>
      </c>
      <c r="P4" s="523" t="s">
        <v>1080</v>
      </c>
    </row>
    <row r="5" spans="1:16" outlineLevel="1" x14ac:dyDescent="0.3">
      <c r="A5" s="648" t="s">
        <v>1081</v>
      </c>
      <c r="B5" s="648"/>
      <c r="C5" s="649" t="s">
        <v>1082</v>
      </c>
      <c r="D5" s="649"/>
      <c r="E5" s="649"/>
      <c r="F5" s="649"/>
      <c r="G5" s="649"/>
      <c r="H5" s="649"/>
      <c r="J5" s="523"/>
      <c r="K5" s="523"/>
      <c r="L5" s="523"/>
      <c r="M5" s="523"/>
      <c r="N5" s="523"/>
      <c r="O5" s="523"/>
      <c r="P5" s="523"/>
    </row>
    <row r="6" spans="1:16" outlineLevel="1" x14ac:dyDescent="0.3"/>
    <row r="7" spans="1:16" outlineLevel="1" x14ac:dyDescent="0.3"/>
    <row r="8" spans="1:16" outlineLevel="1" x14ac:dyDescent="0.3">
      <c r="B8" s="650" t="s">
        <v>1083</v>
      </c>
      <c r="C8" s="650"/>
      <c r="D8" s="650"/>
      <c r="E8" s="650"/>
      <c r="F8" s="650"/>
      <c r="G8" s="650"/>
    </row>
    <row r="9" spans="1:16" s="17" customFormat="1" ht="28.8" x14ac:dyDescent="0.3">
      <c r="B9" s="17" t="s">
        <v>1084</v>
      </c>
      <c r="C9" s="524" t="s">
        <v>1085</v>
      </c>
      <c r="D9" s="17" t="s">
        <v>1086</v>
      </c>
      <c r="E9" s="17" t="s">
        <v>1087</v>
      </c>
      <c r="F9" s="524" t="s">
        <v>1088</v>
      </c>
      <c r="G9" s="524" t="s">
        <v>1089</v>
      </c>
    </row>
    <row r="10" spans="1:16" x14ac:dyDescent="0.3">
      <c r="A10" s="525">
        <v>1</v>
      </c>
      <c r="B10" s="525" t="s">
        <v>1090</v>
      </c>
      <c r="C10" s="525">
        <v>4</v>
      </c>
      <c r="D10" s="525">
        <v>400</v>
      </c>
      <c r="E10" s="525">
        <v>64</v>
      </c>
      <c r="F10" s="526" t="s">
        <v>1091</v>
      </c>
      <c r="G10" s="526" t="s">
        <v>1092</v>
      </c>
    </row>
  </sheetData>
  <mergeCells count="13">
    <mergeCell ref="A3:B3"/>
    <mergeCell ref="C3:H3"/>
    <mergeCell ref="J3:M3"/>
    <mergeCell ref="A1:C1"/>
    <mergeCell ref="J1:M1"/>
    <mergeCell ref="A2:B2"/>
    <mergeCell ref="C2:H2"/>
    <mergeCell ref="J2:M2"/>
    <mergeCell ref="A4:B4"/>
    <mergeCell ref="C4:H4"/>
    <mergeCell ref="A5:B5"/>
    <mergeCell ref="C5:H5"/>
    <mergeCell ref="B8:G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27" customWidth="1"/>
    <col min="2" max="2" width="21.6640625" style="527" customWidth="1"/>
    <col min="3" max="3" width="20.6640625" style="527" customWidth="1"/>
    <col min="4" max="4" width="20.5546875" style="527" customWidth="1"/>
    <col min="5" max="5" width="34.88671875" style="527" customWidth="1"/>
    <col min="6" max="16384" width="8.88671875" style="527"/>
  </cols>
  <sheetData>
    <row r="2" spans="1:8" ht="31.2" x14ac:dyDescent="0.3">
      <c r="E2" s="528" t="s">
        <v>1093</v>
      </c>
      <c r="H2" s="529" t="str">
        <f ca="1">MID(CELL("имяфайла",A2),SEARCH("]",CELL("имяфайла",A2))+1,LEN(CELL("имяфайла",A2)))</f>
        <v>ПБУР 1</v>
      </c>
    </row>
    <row r="3" spans="1:8" x14ac:dyDescent="0.3">
      <c r="A3" s="668" t="s">
        <v>1094</v>
      </c>
      <c r="B3" s="668"/>
      <c r="C3" s="668"/>
      <c r="D3" s="668"/>
      <c r="E3" s="668"/>
      <c r="H3" s="289">
        <f ca="1">RIGHT(H2,LEN(H2)-5)+9</f>
        <v>10</v>
      </c>
    </row>
    <row r="4" spans="1:8" x14ac:dyDescent="0.3">
      <c r="A4" s="668" t="str">
        <f ca="1">CONCATENATE("МЕТОДОМ ГНБ",INDIRECT("'Для ГНБ'!R"&amp;H3&amp;"C1",0))</f>
        <v>МЕТОДОМ ГНБ1</v>
      </c>
      <c r="B4" s="668"/>
      <c r="C4" s="668"/>
      <c r="D4" s="668"/>
      <c r="E4" s="668"/>
    </row>
    <row r="5" spans="1:8" ht="4.95" customHeight="1" x14ac:dyDescent="0.3">
      <c r="A5" s="530"/>
      <c r="B5" s="530"/>
      <c r="C5" s="530"/>
      <c r="D5" s="530"/>
      <c r="E5" s="530"/>
    </row>
    <row r="6" spans="1:8" ht="78.599999999999994" customHeight="1" x14ac:dyDescent="0.3">
      <c r="A6" s="669" t="s">
        <v>1095</v>
      </c>
      <c r="B6" s="669"/>
      <c r="C6" s="669"/>
      <c r="D6" s="663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663"/>
    </row>
    <row r="7" spans="1:8" ht="75" customHeight="1" x14ac:dyDescent="0.3">
      <c r="A7" s="669" t="s">
        <v>1096</v>
      </c>
      <c r="B7" s="670"/>
      <c r="C7" s="66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D7" s="663"/>
      <c r="E7" s="663"/>
    </row>
    <row r="8" spans="1:8" ht="55.2" customHeight="1" x14ac:dyDescent="0.3">
      <c r="A8" s="665" t="s">
        <v>1097</v>
      </c>
      <c r="B8" s="665"/>
      <c r="C8" s="665"/>
      <c r="D8" s="663" t="str">
        <f>ФОРМА!C6</f>
        <v>г.Санкт-Петербург, территория предприятия "Ручьи" (21-052603 и др.)</v>
      </c>
      <c r="E8" s="663"/>
    </row>
    <row r="9" spans="1:8" ht="40.950000000000003" customHeight="1" x14ac:dyDescent="0.3">
      <c r="A9" s="665" t="s">
        <v>1098</v>
      </c>
      <c r="B9" s="665"/>
      <c r="C9" s="665"/>
      <c r="D9" s="666" t="str">
        <f ca="1">INDIRECT("'Для ГНБ'!R"&amp;H3&amp;"C2",0)</f>
        <v>Закрытый переход №1</v>
      </c>
      <c r="E9" s="666"/>
    </row>
    <row r="10" spans="1:8" ht="53.4" customHeight="1" x14ac:dyDescent="0.3">
      <c r="A10" s="665" t="s">
        <v>1099</v>
      </c>
      <c r="B10" s="665"/>
      <c r="C10" s="665"/>
      <c r="D10" s="667" t="str">
        <f>'Для ГНБ'!C2</f>
        <v>Прокладка 2-х труб ПНД ПЭ100 D-110 мм. методом ГНБ</v>
      </c>
      <c r="E10" s="667"/>
    </row>
    <row r="11" spans="1:8" x14ac:dyDescent="0.3">
      <c r="A11" s="662" t="s">
        <v>1070</v>
      </c>
      <c r="B11" s="662"/>
      <c r="C11" s="662"/>
      <c r="D11" s="663" t="str">
        <f>'Для ГНБ'!C3</f>
        <v>Vermeer Navigator D 36x50 SII</v>
      </c>
      <c r="E11" s="663"/>
    </row>
    <row r="12" spans="1:8" x14ac:dyDescent="0.3">
      <c r="A12" s="662" t="s">
        <v>1100</v>
      </c>
      <c r="B12" s="662"/>
      <c r="C12" s="662"/>
      <c r="D12" s="663" t="str">
        <f>'Для ГНБ'!C4</f>
        <v>4,57 м</v>
      </c>
      <c r="E12" s="663"/>
    </row>
    <row r="13" spans="1:8" x14ac:dyDescent="0.3">
      <c r="A13" s="664" t="s">
        <v>1081</v>
      </c>
      <c r="B13" s="664"/>
      <c r="C13" s="664"/>
      <c r="D13" s="663" t="str">
        <f>'Для ГНБ'!C5</f>
        <v>Digitrack Eclipse</v>
      </c>
      <c r="E13" s="663"/>
    </row>
    <row r="14" spans="1:8" ht="31.2" customHeight="1" x14ac:dyDescent="0.3">
      <c r="A14" s="662" t="s">
        <v>1101</v>
      </c>
      <c r="B14" s="662"/>
      <c r="C14" s="662"/>
      <c r="D14" s="663" t="str">
        <f>CONCATENATE('Для ГНБ'!N2," ",'Для ГНБ'!O2)</f>
        <v>Буровой мастер  Киселев Д.В.</v>
      </c>
      <c r="E14" s="663"/>
    </row>
    <row r="15" spans="1:8" x14ac:dyDescent="0.3">
      <c r="A15" s="664" t="s">
        <v>1102</v>
      </c>
      <c r="B15" s="664"/>
      <c r="C15" s="664"/>
      <c r="D15" s="663" t="str">
        <f>CONCATENATE('Для ГНБ'!N3," ",'Для ГНБ'!O3)</f>
        <v>Оператор буровой установки  Петров П.М.</v>
      </c>
      <c r="E15" s="663"/>
    </row>
    <row r="17" spans="1:5" ht="62.4" x14ac:dyDescent="0.3">
      <c r="A17" s="531" t="s">
        <v>239</v>
      </c>
      <c r="B17" s="531" t="s">
        <v>1103</v>
      </c>
      <c r="C17" s="531" t="s">
        <v>1104</v>
      </c>
      <c r="D17" s="531" t="s">
        <v>1105</v>
      </c>
      <c r="E17" s="531" t="s">
        <v>1106</v>
      </c>
    </row>
    <row r="18" spans="1:5" x14ac:dyDescent="0.3">
      <c r="A18" s="531">
        <v>1</v>
      </c>
      <c r="B18" s="532">
        <v>0</v>
      </c>
      <c r="C18" s="532" t="s">
        <v>1107</v>
      </c>
      <c r="D18" s="532">
        <v>44</v>
      </c>
      <c r="E18" s="532" t="s">
        <v>1108</v>
      </c>
    </row>
    <row r="19" spans="1:5" x14ac:dyDescent="0.3">
      <c r="A19" s="531">
        <v>2</v>
      </c>
      <c r="B19" s="532">
        <v>4.57</v>
      </c>
      <c r="C19" s="532" t="s">
        <v>1109</v>
      </c>
      <c r="D19" s="532">
        <v>128</v>
      </c>
      <c r="E19" s="532"/>
    </row>
    <row r="20" spans="1:5" x14ac:dyDescent="0.3">
      <c r="A20" s="531">
        <v>3</v>
      </c>
      <c r="B20" s="532">
        <v>9.14</v>
      </c>
      <c r="C20" s="532" t="s">
        <v>1110</v>
      </c>
      <c r="D20" s="532">
        <v>255</v>
      </c>
      <c r="E20" s="532"/>
    </row>
    <row r="21" spans="1:5" x14ac:dyDescent="0.3">
      <c r="A21" s="531">
        <v>4</v>
      </c>
      <c r="B21" s="532">
        <v>13.71</v>
      </c>
      <c r="C21" s="532" t="s">
        <v>1111</v>
      </c>
      <c r="D21" s="532">
        <v>320</v>
      </c>
      <c r="E21" s="532"/>
    </row>
    <row r="22" spans="1:5" x14ac:dyDescent="0.3">
      <c r="A22" s="531">
        <v>5</v>
      </c>
      <c r="B22" s="532">
        <v>18.28</v>
      </c>
      <c r="C22" s="532" t="s">
        <v>1112</v>
      </c>
      <c r="D22" s="532">
        <v>355</v>
      </c>
      <c r="E22" s="532"/>
    </row>
    <row r="23" spans="1:5" x14ac:dyDescent="0.3">
      <c r="A23" s="531">
        <v>6</v>
      </c>
      <c r="B23" s="532">
        <v>22.85</v>
      </c>
      <c r="C23" s="532" t="s">
        <v>1113</v>
      </c>
      <c r="D23" s="532">
        <v>355</v>
      </c>
      <c r="E23" s="532"/>
    </row>
    <row r="24" spans="1:5" x14ac:dyDescent="0.3">
      <c r="A24" s="531">
        <v>7</v>
      </c>
      <c r="B24" s="532">
        <v>27.42</v>
      </c>
      <c r="C24" s="532">
        <v>26696</v>
      </c>
      <c r="D24" s="532">
        <v>337</v>
      </c>
      <c r="E24" s="532"/>
    </row>
    <row r="25" spans="1:5" x14ac:dyDescent="0.3">
      <c r="A25" s="531">
        <v>8</v>
      </c>
      <c r="B25" s="532">
        <v>31.99</v>
      </c>
      <c r="C25" s="532">
        <v>22341</v>
      </c>
      <c r="D25" s="532">
        <v>320</v>
      </c>
      <c r="E25" s="532"/>
    </row>
    <row r="26" spans="1:5" x14ac:dyDescent="0.3">
      <c r="A26" s="531">
        <v>9</v>
      </c>
      <c r="B26" s="532">
        <v>36.56</v>
      </c>
      <c r="C26" s="532">
        <v>23743</v>
      </c>
      <c r="D26" s="532">
        <v>300</v>
      </c>
      <c r="E26" s="532"/>
    </row>
    <row r="27" spans="1:5" x14ac:dyDescent="0.3">
      <c r="A27" s="531">
        <v>10</v>
      </c>
      <c r="B27" s="532">
        <v>41.13</v>
      </c>
      <c r="C27" s="532">
        <v>30317</v>
      </c>
      <c r="D27" s="532">
        <v>301</v>
      </c>
      <c r="E27" s="532"/>
    </row>
    <row r="28" spans="1:5" x14ac:dyDescent="0.3">
      <c r="A28" s="531">
        <v>11</v>
      </c>
      <c r="B28" s="532">
        <v>45.7</v>
      </c>
      <c r="C28" s="532">
        <v>16619</v>
      </c>
      <c r="D28" s="532">
        <v>275</v>
      </c>
      <c r="E28" s="532"/>
    </row>
    <row r="29" spans="1:5" x14ac:dyDescent="0.3">
      <c r="A29" s="531">
        <v>12</v>
      </c>
      <c r="B29" s="532">
        <v>50.27</v>
      </c>
      <c r="C29" s="532">
        <v>26573</v>
      </c>
      <c r="D29" s="532">
        <v>222</v>
      </c>
      <c r="E29" s="532"/>
    </row>
    <row r="30" spans="1:5" x14ac:dyDescent="0.3">
      <c r="A30" s="531">
        <v>13</v>
      </c>
      <c r="B30" s="532">
        <v>54.84</v>
      </c>
      <c r="C30" s="532">
        <v>13759</v>
      </c>
      <c r="D30" s="532">
        <v>173</v>
      </c>
      <c r="E30" s="532"/>
    </row>
    <row r="31" spans="1:5" x14ac:dyDescent="0.3">
      <c r="A31" s="531">
        <v>14</v>
      </c>
      <c r="B31" s="532">
        <v>59.41</v>
      </c>
      <c r="C31" s="532">
        <v>25173</v>
      </c>
      <c r="D31" s="532">
        <v>143</v>
      </c>
      <c r="E31" s="532"/>
    </row>
    <row r="32" spans="1:5" x14ac:dyDescent="0.3">
      <c r="A32" s="531">
        <v>15</v>
      </c>
      <c r="B32" s="532">
        <v>64</v>
      </c>
      <c r="C32" s="532" t="s">
        <v>1114</v>
      </c>
      <c r="D32" s="532">
        <v>65</v>
      </c>
      <c r="E32" s="532" t="s">
        <v>1115</v>
      </c>
    </row>
    <row r="34" spans="1:5" ht="30.6" customHeight="1" x14ac:dyDescent="0.3">
      <c r="A34" s="660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60"/>
      <c r="E34" s="533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5" customHeight="1" x14ac:dyDescent="0.3">
      <c r="A35" s="660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60"/>
      <c r="E35" s="534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99999999999999" customHeight="1" x14ac:dyDescent="0.3"/>
    <row r="37" spans="1:5" ht="30.6" customHeight="1" x14ac:dyDescent="0.3">
      <c r="B37" s="660" t="s">
        <v>1116</v>
      </c>
      <c r="C37" s="660"/>
      <c r="D37" s="535"/>
      <c r="E37" s="536" t="str">
        <f>CONCATENATE("/ ",'Для ГНБ'!P2," /")</f>
        <v>/ Д.В. Киселев  /</v>
      </c>
    </row>
    <row r="38" spans="1:5" ht="30" customHeight="1" x14ac:dyDescent="0.3">
      <c r="B38" s="661" t="s">
        <v>1117</v>
      </c>
      <c r="C38" s="661"/>
      <c r="D38" s="537"/>
      <c r="E38" s="536" t="str">
        <f>CONCATENATE("/ ",'Для ГНБ'!P3," /")</f>
        <v>/ П.М. Петров /</v>
      </c>
    </row>
    <row r="39" spans="1:5" x14ac:dyDescent="0.3">
      <c r="C39" s="527" t="s">
        <v>93</v>
      </c>
    </row>
  </sheetData>
  <mergeCells count="26">
    <mergeCell ref="A3:E3"/>
    <mergeCell ref="A4:E4"/>
    <mergeCell ref="A6:C6"/>
    <mergeCell ref="D6:E6"/>
    <mergeCell ref="A7:B7"/>
    <mergeCell ref="C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B37:C37"/>
    <mergeCell ref="B38:C38"/>
    <mergeCell ref="A14:C14"/>
    <mergeCell ref="D14:E14"/>
    <mergeCell ref="A15:C15"/>
    <mergeCell ref="D15:E15"/>
    <mergeCell ref="A34:B34"/>
    <mergeCell ref="A35:B3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view="pageBreakPreview" topLeftCell="A7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38" customWidth="1"/>
    <col min="2" max="2" width="21.6640625" style="527" customWidth="1"/>
    <col min="3" max="3" width="30.88671875" style="527" customWidth="1"/>
    <col min="4" max="4" width="20.5546875" style="527" customWidth="1"/>
    <col min="5" max="5" width="30.88671875" style="527" customWidth="1"/>
    <col min="6" max="13" width="8.88671875" style="527"/>
    <col min="14" max="14" width="54.33203125" style="527" customWidth="1"/>
    <col min="15" max="16384" width="8.88671875" style="527"/>
  </cols>
  <sheetData>
    <row r="2" spans="1:14" x14ac:dyDescent="0.3">
      <c r="E2" s="528" t="s">
        <v>1118</v>
      </c>
      <c r="H2" s="529" t="str">
        <f ca="1">MID(CELL("имяфайла",A2),SEARCH("]",CELL("имяфайла",A2))+1,LEN(CELL("имяфайла",A2)))</f>
        <v>ИППТ 1</v>
      </c>
    </row>
    <row r="3" spans="1:14" x14ac:dyDescent="0.3">
      <c r="A3" s="668" t="str">
        <f ca="1">CONCATENATE("Исполнительный паспорт №",INDIRECT("'Для ГНБ'!R"&amp;H3&amp;"C1",0))</f>
        <v>Исполнительный паспорт №1</v>
      </c>
      <c r="B3" s="668"/>
      <c r="C3" s="668"/>
      <c r="D3" s="668"/>
      <c r="E3" s="668"/>
      <c r="H3" s="289">
        <f ca="1">RIGHT(H2,LEN(H2)-5)+9</f>
        <v>10</v>
      </c>
    </row>
    <row r="4" spans="1:14" ht="7.2" customHeight="1" x14ac:dyDescent="0.3">
      <c r="A4" s="539"/>
      <c r="B4" s="530"/>
      <c r="C4" s="530"/>
      <c r="D4" s="530"/>
      <c r="E4" s="530"/>
    </row>
    <row r="5" spans="1:14" ht="31.2" x14ac:dyDescent="0.3">
      <c r="A5" s="531" t="s">
        <v>1119</v>
      </c>
      <c r="B5" s="695" t="s">
        <v>1120</v>
      </c>
      <c r="C5" s="695"/>
      <c r="D5" s="695" t="s">
        <v>1121</v>
      </c>
      <c r="E5" s="695"/>
    </row>
    <row r="6" spans="1:14" ht="21" customHeight="1" x14ac:dyDescent="0.3">
      <c r="A6" s="695">
        <v>1</v>
      </c>
      <c r="B6" s="670" t="s">
        <v>1122</v>
      </c>
      <c r="C6" s="670"/>
      <c r="D6" s="696"/>
      <c r="E6" s="696"/>
    </row>
    <row r="7" spans="1:14" ht="140.4" x14ac:dyDescent="0.3">
      <c r="A7" s="695"/>
      <c r="B7" s="697" t="s">
        <v>1123</v>
      </c>
      <c r="C7" s="697"/>
      <c r="D7" s="698" t="str">
        <f>N7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E7" s="698"/>
      <c r="N7" s="5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8" spans="1:14" ht="93" customHeight="1" x14ac:dyDescent="0.3">
      <c r="A8" s="695"/>
      <c r="B8" s="662" t="s">
        <v>1124</v>
      </c>
      <c r="C8" s="662"/>
      <c r="D8" s="699" t="str">
        <f>CONCATENATE("Шифр проекта: ",ФОРМА!B9)</f>
        <v>Шифр проекта: СЭС-21-052603-ЭС1</v>
      </c>
      <c r="E8" s="699"/>
    </row>
    <row r="9" spans="1:14" ht="30" customHeight="1" x14ac:dyDescent="0.3">
      <c r="A9" s="678">
        <v>2</v>
      </c>
      <c r="B9" s="679" t="s">
        <v>1125</v>
      </c>
      <c r="C9" s="679"/>
      <c r="D9" s="680"/>
      <c r="E9" s="681"/>
    </row>
    <row r="10" spans="1:14" ht="75" customHeight="1" x14ac:dyDescent="0.3">
      <c r="A10" s="678"/>
      <c r="B10" s="682" t="s">
        <v>1126</v>
      </c>
      <c r="C10" s="683"/>
      <c r="D10" s="684" t="s">
        <v>1127</v>
      </c>
      <c r="E10" s="685"/>
    </row>
    <row r="11" spans="1:14" ht="137.4" customHeight="1" x14ac:dyDescent="0.3">
      <c r="A11" s="686">
        <v>3</v>
      </c>
      <c r="B11" s="689" t="s">
        <v>1128</v>
      </c>
      <c r="C11" s="690"/>
      <c r="D11" s="680"/>
      <c r="E11" s="681"/>
    </row>
    <row r="12" spans="1:14" ht="156.6" customHeight="1" x14ac:dyDescent="0.3">
      <c r="A12" s="687"/>
      <c r="B12" s="691" t="s">
        <v>1129</v>
      </c>
      <c r="C12" s="692"/>
      <c r="D12" s="693" t="s">
        <v>1130</v>
      </c>
      <c r="E12" s="694"/>
    </row>
    <row r="13" spans="1:14" ht="93" customHeight="1" x14ac:dyDescent="0.3">
      <c r="A13" s="687"/>
      <c r="B13" s="671" t="s">
        <v>1131</v>
      </c>
      <c r="C13" s="661"/>
      <c r="D13" s="672" t="s">
        <v>1132</v>
      </c>
      <c r="E13" s="673"/>
    </row>
    <row r="14" spans="1:14" x14ac:dyDescent="0.3">
      <c r="A14" s="688"/>
      <c r="B14" s="674" t="s">
        <v>1133</v>
      </c>
      <c r="C14" s="675"/>
      <c r="D14" s="676" t="str">
        <f ca="1">INDIRECT("'Для ГНБ'!R"&amp;H3&amp;"C7",0)</f>
        <v>28.06.2024 г.</v>
      </c>
      <c r="E14" s="677"/>
    </row>
    <row r="15" spans="1:14" x14ac:dyDescent="0.3">
      <c r="D15" s="541"/>
      <c r="E15" s="541"/>
    </row>
    <row r="16" spans="1:14" x14ac:dyDescent="0.3">
      <c r="C16" s="542" t="str">
        <f>'Для ГНБ'!N4</f>
        <v>Начальник участка</v>
      </c>
      <c r="D16" s="535"/>
      <c r="E16" s="536" t="str">
        <f>CONCATENATE("/ ",'Для ГНБ'!P4," /")</f>
        <v>/ С.А. Карпов /</v>
      </c>
    </row>
    <row r="17" spans="1:5" x14ac:dyDescent="0.3">
      <c r="A17" s="543"/>
      <c r="B17" s="543"/>
      <c r="C17" s="543"/>
      <c r="D17" s="543"/>
      <c r="E17" s="543"/>
    </row>
  </sheetData>
  <mergeCells count="24"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view="pageBreakPreview" zoomScale="85" zoomScaleNormal="100" zoomScaleSheetLayoutView="85" workbookViewId="0">
      <selection activeCell="C12" sqref="C12"/>
    </sheetView>
  </sheetViews>
  <sheetFormatPr defaultRowHeight="13.2" x14ac:dyDescent="0.3"/>
  <cols>
    <col min="1" max="1" width="24.109375" style="185" customWidth="1"/>
    <col min="2" max="2" width="57.88671875" style="194" customWidth="1"/>
    <col min="3" max="4" width="24.6640625" style="101" customWidth="1"/>
    <col min="5" max="5" width="15.33203125" style="101" customWidth="1"/>
    <col min="6" max="6" width="21.109375" style="32" customWidth="1"/>
    <col min="7" max="7" width="28.88671875" style="101" customWidth="1"/>
    <col min="8" max="8" width="15.6640625" style="33" hidden="1" customWidth="1"/>
    <col min="9" max="10" width="15.6640625" style="33" customWidth="1"/>
    <col min="11" max="11" width="11.6640625" style="33" customWidth="1"/>
    <col min="12" max="12" width="26.109375" style="33" customWidth="1"/>
    <col min="13" max="15" width="15.6640625" style="33" customWidth="1"/>
    <col min="16" max="42" width="2.6640625" style="33" customWidth="1"/>
    <col min="43" max="257" width="9.109375" style="33"/>
    <col min="258" max="258" width="29.6640625" style="33" customWidth="1"/>
    <col min="259" max="259" width="49" style="33" customWidth="1"/>
    <col min="260" max="260" width="24.6640625" style="33" customWidth="1"/>
    <col min="261" max="261" width="15.33203125" style="33" customWidth="1"/>
    <col min="262" max="262" width="15.5546875" style="33" customWidth="1"/>
    <col min="263" max="263" width="10.44140625" style="33" customWidth="1"/>
    <col min="264" max="264" width="21.88671875" style="33" customWidth="1"/>
    <col min="265" max="298" width="2.6640625" style="33" customWidth="1"/>
    <col min="299" max="513" width="9.109375" style="33"/>
    <col min="514" max="514" width="29.6640625" style="33" customWidth="1"/>
    <col min="515" max="515" width="49" style="33" customWidth="1"/>
    <col min="516" max="516" width="24.6640625" style="33" customWidth="1"/>
    <col min="517" max="517" width="15.33203125" style="33" customWidth="1"/>
    <col min="518" max="518" width="15.5546875" style="33" customWidth="1"/>
    <col min="519" max="519" width="10.44140625" style="33" customWidth="1"/>
    <col min="520" max="520" width="21.88671875" style="33" customWidth="1"/>
    <col min="521" max="554" width="2.6640625" style="33" customWidth="1"/>
    <col min="555" max="769" width="9.109375" style="33"/>
    <col min="770" max="770" width="29.6640625" style="33" customWidth="1"/>
    <col min="771" max="771" width="49" style="33" customWidth="1"/>
    <col min="772" max="772" width="24.6640625" style="33" customWidth="1"/>
    <col min="773" max="773" width="15.33203125" style="33" customWidth="1"/>
    <col min="774" max="774" width="15.5546875" style="33" customWidth="1"/>
    <col min="775" max="775" width="10.44140625" style="33" customWidth="1"/>
    <col min="776" max="776" width="21.88671875" style="33" customWidth="1"/>
    <col min="777" max="810" width="2.6640625" style="33" customWidth="1"/>
    <col min="811" max="1025" width="9.109375" style="33"/>
    <col min="1026" max="1026" width="29.6640625" style="33" customWidth="1"/>
    <col min="1027" max="1027" width="49" style="33" customWidth="1"/>
    <col min="1028" max="1028" width="24.6640625" style="33" customWidth="1"/>
    <col min="1029" max="1029" width="15.33203125" style="33" customWidth="1"/>
    <col min="1030" max="1030" width="15.5546875" style="33" customWidth="1"/>
    <col min="1031" max="1031" width="10.44140625" style="33" customWidth="1"/>
    <col min="1032" max="1032" width="21.88671875" style="33" customWidth="1"/>
    <col min="1033" max="1066" width="2.6640625" style="33" customWidth="1"/>
    <col min="1067" max="1281" width="9.109375" style="33"/>
    <col min="1282" max="1282" width="29.6640625" style="33" customWidth="1"/>
    <col min="1283" max="1283" width="49" style="33" customWidth="1"/>
    <col min="1284" max="1284" width="24.6640625" style="33" customWidth="1"/>
    <col min="1285" max="1285" width="15.33203125" style="33" customWidth="1"/>
    <col min="1286" max="1286" width="15.5546875" style="33" customWidth="1"/>
    <col min="1287" max="1287" width="10.44140625" style="33" customWidth="1"/>
    <col min="1288" max="1288" width="21.88671875" style="33" customWidth="1"/>
    <col min="1289" max="1322" width="2.6640625" style="33" customWidth="1"/>
    <col min="1323" max="1537" width="9.109375" style="33"/>
    <col min="1538" max="1538" width="29.6640625" style="33" customWidth="1"/>
    <col min="1539" max="1539" width="49" style="33" customWidth="1"/>
    <col min="1540" max="1540" width="24.6640625" style="33" customWidth="1"/>
    <col min="1541" max="1541" width="15.33203125" style="33" customWidth="1"/>
    <col min="1542" max="1542" width="15.5546875" style="33" customWidth="1"/>
    <col min="1543" max="1543" width="10.44140625" style="33" customWidth="1"/>
    <col min="1544" max="1544" width="21.88671875" style="33" customWidth="1"/>
    <col min="1545" max="1578" width="2.6640625" style="33" customWidth="1"/>
    <col min="1579" max="1793" width="9.109375" style="33"/>
    <col min="1794" max="1794" width="29.6640625" style="33" customWidth="1"/>
    <col min="1795" max="1795" width="49" style="33" customWidth="1"/>
    <col min="1796" max="1796" width="24.6640625" style="33" customWidth="1"/>
    <col min="1797" max="1797" width="15.33203125" style="33" customWidth="1"/>
    <col min="1798" max="1798" width="15.5546875" style="33" customWidth="1"/>
    <col min="1799" max="1799" width="10.44140625" style="33" customWidth="1"/>
    <col min="1800" max="1800" width="21.88671875" style="33" customWidth="1"/>
    <col min="1801" max="1834" width="2.6640625" style="33" customWidth="1"/>
    <col min="1835" max="2049" width="9.109375" style="33"/>
    <col min="2050" max="2050" width="29.6640625" style="33" customWidth="1"/>
    <col min="2051" max="2051" width="49" style="33" customWidth="1"/>
    <col min="2052" max="2052" width="24.6640625" style="33" customWidth="1"/>
    <col min="2053" max="2053" width="15.33203125" style="33" customWidth="1"/>
    <col min="2054" max="2054" width="15.5546875" style="33" customWidth="1"/>
    <col min="2055" max="2055" width="10.44140625" style="33" customWidth="1"/>
    <col min="2056" max="2056" width="21.88671875" style="33" customWidth="1"/>
    <col min="2057" max="2090" width="2.6640625" style="33" customWidth="1"/>
    <col min="2091" max="2305" width="9.109375" style="33"/>
    <col min="2306" max="2306" width="29.6640625" style="33" customWidth="1"/>
    <col min="2307" max="2307" width="49" style="33" customWidth="1"/>
    <col min="2308" max="2308" width="24.6640625" style="33" customWidth="1"/>
    <col min="2309" max="2309" width="15.33203125" style="33" customWidth="1"/>
    <col min="2310" max="2310" width="15.5546875" style="33" customWidth="1"/>
    <col min="2311" max="2311" width="10.44140625" style="33" customWidth="1"/>
    <col min="2312" max="2312" width="21.88671875" style="33" customWidth="1"/>
    <col min="2313" max="2346" width="2.6640625" style="33" customWidth="1"/>
    <col min="2347" max="2561" width="9.109375" style="33"/>
    <col min="2562" max="2562" width="29.6640625" style="33" customWidth="1"/>
    <col min="2563" max="2563" width="49" style="33" customWidth="1"/>
    <col min="2564" max="2564" width="24.6640625" style="33" customWidth="1"/>
    <col min="2565" max="2565" width="15.33203125" style="33" customWidth="1"/>
    <col min="2566" max="2566" width="15.5546875" style="33" customWidth="1"/>
    <col min="2567" max="2567" width="10.44140625" style="33" customWidth="1"/>
    <col min="2568" max="2568" width="21.88671875" style="33" customWidth="1"/>
    <col min="2569" max="2602" width="2.6640625" style="33" customWidth="1"/>
    <col min="2603" max="2817" width="9.109375" style="33"/>
    <col min="2818" max="2818" width="29.6640625" style="33" customWidth="1"/>
    <col min="2819" max="2819" width="49" style="33" customWidth="1"/>
    <col min="2820" max="2820" width="24.6640625" style="33" customWidth="1"/>
    <col min="2821" max="2821" width="15.33203125" style="33" customWidth="1"/>
    <col min="2822" max="2822" width="15.5546875" style="33" customWidth="1"/>
    <col min="2823" max="2823" width="10.44140625" style="33" customWidth="1"/>
    <col min="2824" max="2824" width="21.88671875" style="33" customWidth="1"/>
    <col min="2825" max="2858" width="2.6640625" style="33" customWidth="1"/>
    <col min="2859" max="3073" width="9.109375" style="33"/>
    <col min="3074" max="3074" width="29.6640625" style="33" customWidth="1"/>
    <col min="3075" max="3075" width="49" style="33" customWidth="1"/>
    <col min="3076" max="3076" width="24.6640625" style="33" customWidth="1"/>
    <col min="3077" max="3077" width="15.33203125" style="33" customWidth="1"/>
    <col min="3078" max="3078" width="15.5546875" style="33" customWidth="1"/>
    <col min="3079" max="3079" width="10.44140625" style="33" customWidth="1"/>
    <col min="3080" max="3080" width="21.88671875" style="33" customWidth="1"/>
    <col min="3081" max="3114" width="2.6640625" style="33" customWidth="1"/>
    <col min="3115" max="3329" width="9.109375" style="33"/>
    <col min="3330" max="3330" width="29.6640625" style="33" customWidth="1"/>
    <col min="3331" max="3331" width="49" style="33" customWidth="1"/>
    <col min="3332" max="3332" width="24.6640625" style="33" customWidth="1"/>
    <col min="3333" max="3333" width="15.33203125" style="33" customWidth="1"/>
    <col min="3334" max="3334" width="15.5546875" style="33" customWidth="1"/>
    <col min="3335" max="3335" width="10.44140625" style="33" customWidth="1"/>
    <col min="3336" max="3336" width="21.88671875" style="33" customWidth="1"/>
    <col min="3337" max="3370" width="2.6640625" style="33" customWidth="1"/>
    <col min="3371" max="3585" width="9.109375" style="33"/>
    <col min="3586" max="3586" width="29.6640625" style="33" customWidth="1"/>
    <col min="3587" max="3587" width="49" style="33" customWidth="1"/>
    <col min="3588" max="3588" width="24.6640625" style="33" customWidth="1"/>
    <col min="3589" max="3589" width="15.33203125" style="33" customWidth="1"/>
    <col min="3590" max="3590" width="15.5546875" style="33" customWidth="1"/>
    <col min="3591" max="3591" width="10.44140625" style="33" customWidth="1"/>
    <col min="3592" max="3592" width="21.88671875" style="33" customWidth="1"/>
    <col min="3593" max="3626" width="2.6640625" style="33" customWidth="1"/>
    <col min="3627" max="3841" width="9.109375" style="33"/>
    <col min="3842" max="3842" width="29.6640625" style="33" customWidth="1"/>
    <col min="3843" max="3843" width="49" style="33" customWidth="1"/>
    <col min="3844" max="3844" width="24.6640625" style="33" customWidth="1"/>
    <col min="3845" max="3845" width="15.33203125" style="33" customWidth="1"/>
    <col min="3846" max="3846" width="15.5546875" style="33" customWidth="1"/>
    <col min="3847" max="3847" width="10.44140625" style="33" customWidth="1"/>
    <col min="3848" max="3848" width="21.88671875" style="33" customWidth="1"/>
    <col min="3849" max="3882" width="2.6640625" style="33" customWidth="1"/>
    <col min="3883" max="4097" width="9.109375" style="33"/>
    <col min="4098" max="4098" width="29.6640625" style="33" customWidth="1"/>
    <col min="4099" max="4099" width="49" style="33" customWidth="1"/>
    <col min="4100" max="4100" width="24.6640625" style="33" customWidth="1"/>
    <col min="4101" max="4101" width="15.33203125" style="33" customWidth="1"/>
    <col min="4102" max="4102" width="15.5546875" style="33" customWidth="1"/>
    <col min="4103" max="4103" width="10.44140625" style="33" customWidth="1"/>
    <col min="4104" max="4104" width="21.88671875" style="33" customWidth="1"/>
    <col min="4105" max="4138" width="2.6640625" style="33" customWidth="1"/>
    <col min="4139" max="4353" width="9.109375" style="33"/>
    <col min="4354" max="4354" width="29.6640625" style="33" customWidth="1"/>
    <col min="4355" max="4355" width="49" style="33" customWidth="1"/>
    <col min="4356" max="4356" width="24.6640625" style="33" customWidth="1"/>
    <col min="4357" max="4357" width="15.33203125" style="33" customWidth="1"/>
    <col min="4358" max="4358" width="15.5546875" style="33" customWidth="1"/>
    <col min="4359" max="4359" width="10.44140625" style="33" customWidth="1"/>
    <col min="4360" max="4360" width="21.88671875" style="33" customWidth="1"/>
    <col min="4361" max="4394" width="2.6640625" style="33" customWidth="1"/>
    <col min="4395" max="4609" width="9.109375" style="33"/>
    <col min="4610" max="4610" width="29.6640625" style="33" customWidth="1"/>
    <col min="4611" max="4611" width="49" style="33" customWidth="1"/>
    <col min="4612" max="4612" width="24.6640625" style="33" customWidth="1"/>
    <col min="4613" max="4613" width="15.33203125" style="33" customWidth="1"/>
    <col min="4614" max="4614" width="15.5546875" style="33" customWidth="1"/>
    <col min="4615" max="4615" width="10.44140625" style="33" customWidth="1"/>
    <col min="4616" max="4616" width="21.88671875" style="33" customWidth="1"/>
    <col min="4617" max="4650" width="2.6640625" style="33" customWidth="1"/>
    <col min="4651" max="4865" width="9.109375" style="33"/>
    <col min="4866" max="4866" width="29.6640625" style="33" customWidth="1"/>
    <col min="4867" max="4867" width="49" style="33" customWidth="1"/>
    <col min="4868" max="4868" width="24.6640625" style="33" customWidth="1"/>
    <col min="4869" max="4869" width="15.33203125" style="33" customWidth="1"/>
    <col min="4870" max="4870" width="15.5546875" style="33" customWidth="1"/>
    <col min="4871" max="4871" width="10.44140625" style="33" customWidth="1"/>
    <col min="4872" max="4872" width="21.88671875" style="33" customWidth="1"/>
    <col min="4873" max="4906" width="2.6640625" style="33" customWidth="1"/>
    <col min="4907" max="5121" width="9.109375" style="33"/>
    <col min="5122" max="5122" width="29.6640625" style="33" customWidth="1"/>
    <col min="5123" max="5123" width="49" style="33" customWidth="1"/>
    <col min="5124" max="5124" width="24.6640625" style="33" customWidth="1"/>
    <col min="5125" max="5125" width="15.33203125" style="33" customWidth="1"/>
    <col min="5126" max="5126" width="15.5546875" style="33" customWidth="1"/>
    <col min="5127" max="5127" width="10.44140625" style="33" customWidth="1"/>
    <col min="5128" max="5128" width="21.88671875" style="33" customWidth="1"/>
    <col min="5129" max="5162" width="2.6640625" style="33" customWidth="1"/>
    <col min="5163" max="5377" width="9.109375" style="33"/>
    <col min="5378" max="5378" width="29.6640625" style="33" customWidth="1"/>
    <col min="5379" max="5379" width="49" style="33" customWidth="1"/>
    <col min="5380" max="5380" width="24.6640625" style="33" customWidth="1"/>
    <col min="5381" max="5381" width="15.33203125" style="33" customWidth="1"/>
    <col min="5382" max="5382" width="15.5546875" style="33" customWidth="1"/>
    <col min="5383" max="5383" width="10.44140625" style="33" customWidth="1"/>
    <col min="5384" max="5384" width="21.88671875" style="33" customWidth="1"/>
    <col min="5385" max="5418" width="2.6640625" style="33" customWidth="1"/>
    <col min="5419" max="5633" width="9.109375" style="33"/>
    <col min="5634" max="5634" width="29.6640625" style="33" customWidth="1"/>
    <col min="5635" max="5635" width="49" style="33" customWidth="1"/>
    <col min="5636" max="5636" width="24.6640625" style="33" customWidth="1"/>
    <col min="5637" max="5637" width="15.33203125" style="33" customWidth="1"/>
    <col min="5638" max="5638" width="15.5546875" style="33" customWidth="1"/>
    <col min="5639" max="5639" width="10.44140625" style="33" customWidth="1"/>
    <col min="5640" max="5640" width="21.88671875" style="33" customWidth="1"/>
    <col min="5641" max="5674" width="2.6640625" style="33" customWidth="1"/>
    <col min="5675" max="5889" width="9.109375" style="33"/>
    <col min="5890" max="5890" width="29.6640625" style="33" customWidth="1"/>
    <col min="5891" max="5891" width="49" style="33" customWidth="1"/>
    <col min="5892" max="5892" width="24.6640625" style="33" customWidth="1"/>
    <col min="5893" max="5893" width="15.33203125" style="33" customWidth="1"/>
    <col min="5894" max="5894" width="15.5546875" style="33" customWidth="1"/>
    <col min="5895" max="5895" width="10.44140625" style="33" customWidth="1"/>
    <col min="5896" max="5896" width="21.88671875" style="33" customWidth="1"/>
    <col min="5897" max="5930" width="2.6640625" style="33" customWidth="1"/>
    <col min="5931" max="6145" width="9.109375" style="33"/>
    <col min="6146" max="6146" width="29.6640625" style="33" customWidth="1"/>
    <col min="6147" max="6147" width="49" style="33" customWidth="1"/>
    <col min="6148" max="6148" width="24.6640625" style="33" customWidth="1"/>
    <col min="6149" max="6149" width="15.33203125" style="33" customWidth="1"/>
    <col min="6150" max="6150" width="15.5546875" style="33" customWidth="1"/>
    <col min="6151" max="6151" width="10.44140625" style="33" customWidth="1"/>
    <col min="6152" max="6152" width="21.88671875" style="33" customWidth="1"/>
    <col min="6153" max="6186" width="2.6640625" style="33" customWidth="1"/>
    <col min="6187" max="6401" width="9.109375" style="33"/>
    <col min="6402" max="6402" width="29.6640625" style="33" customWidth="1"/>
    <col min="6403" max="6403" width="49" style="33" customWidth="1"/>
    <col min="6404" max="6404" width="24.6640625" style="33" customWidth="1"/>
    <col min="6405" max="6405" width="15.33203125" style="33" customWidth="1"/>
    <col min="6406" max="6406" width="15.5546875" style="33" customWidth="1"/>
    <col min="6407" max="6407" width="10.44140625" style="33" customWidth="1"/>
    <col min="6408" max="6408" width="21.88671875" style="33" customWidth="1"/>
    <col min="6409" max="6442" width="2.6640625" style="33" customWidth="1"/>
    <col min="6443" max="6657" width="9.109375" style="33"/>
    <col min="6658" max="6658" width="29.6640625" style="33" customWidth="1"/>
    <col min="6659" max="6659" width="49" style="33" customWidth="1"/>
    <col min="6660" max="6660" width="24.6640625" style="33" customWidth="1"/>
    <col min="6661" max="6661" width="15.33203125" style="33" customWidth="1"/>
    <col min="6662" max="6662" width="15.5546875" style="33" customWidth="1"/>
    <col min="6663" max="6663" width="10.44140625" style="33" customWidth="1"/>
    <col min="6664" max="6664" width="21.88671875" style="33" customWidth="1"/>
    <col min="6665" max="6698" width="2.6640625" style="33" customWidth="1"/>
    <col min="6699" max="6913" width="9.109375" style="33"/>
    <col min="6914" max="6914" width="29.6640625" style="33" customWidth="1"/>
    <col min="6915" max="6915" width="49" style="33" customWidth="1"/>
    <col min="6916" max="6916" width="24.6640625" style="33" customWidth="1"/>
    <col min="6917" max="6917" width="15.33203125" style="33" customWidth="1"/>
    <col min="6918" max="6918" width="15.5546875" style="33" customWidth="1"/>
    <col min="6919" max="6919" width="10.44140625" style="33" customWidth="1"/>
    <col min="6920" max="6920" width="21.88671875" style="33" customWidth="1"/>
    <col min="6921" max="6954" width="2.6640625" style="33" customWidth="1"/>
    <col min="6955" max="7169" width="9.109375" style="33"/>
    <col min="7170" max="7170" width="29.6640625" style="33" customWidth="1"/>
    <col min="7171" max="7171" width="49" style="33" customWidth="1"/>
    <col min="7172" max="7172" width="24.6640625" style="33" customWidth="1"/>
    <col min="7173" max="7173" width="15.33203125" style="33" customWidth="1"/>
    <col min="7174" max="7174" width="15.5546875" style="33" customWidth="1"/>
    <col min="7175" max="7175" width="10.44140625" style="33" customWidth="1"/>
    <col min="7176" max="7176" width="21.88671875" style="33" customWidth="1"/>
    <col min="7177" max="7210" width="2.6640625" style="33" customWidth="1"/>
    <col min="7211" max="7425" width="9.109375" style="33"/>
    <col min="7426" max="7426" width="29.6640625" style="33" customWidth="1"/>
    <col min="7427" max="7427" width="49" style="33" customWidth="1"/>
    <col min="7428" max="7428" width="24.6640625" style="33" customWidth="1"/>
    <col min="7429" max="7429" width="15.33203125" style="33" customWidth="1"/>
    <col min="7430" max="7430" width="15.5546875" style="33" customWidth="1"/>
    <col min="7431" max="7431" width="10.44140625" style="33" customWidth="1"/>
    <col min="7432" max="7432" width="21.88671875" style="33" customWidth="1"/>
    <col min="7433" max="7466" width="2.6640625" style="33" customWidth="1"/>
    <col min="7467" max="7681" width="9.109375" style="33"/>
    <col min="7682" max="7682" width="29.6640625" style="33" customWidth="1"/>
    <col min="7683" max="7683" width="49" style="33" customWidth="1"/>
    <col min="7684" max="7684" width="24.6640625" style="33" customWidth="1"/>
    <col min="7685" max="7685" width="15.33203125" style="33" customWidth="1"/>
    <col min="7686" max="7686" width="15.5546875" style="33" customWidth="1"/>
    <col min="7687" max="7687" width="10.44140625" style="33" customWidth="1"/>
    <col min="7688" max="7688" width="21.88671875" style="33" customWidth="1"/>
    <col min="7689" max="7722" width="2.6640625" style="33" customWidth="1"/>
    <col min="7723" max="7937" width="9.109375" style="33"/>
    <col min="7938" max="7938" width="29.6640625" style="33" customWidth="1"/>
    <col min="7939" max="7939" width="49" style="33" customWidth="1"/>
    <col min="7940" max="7940" width="24.6640625" style="33" customWidth="1"/>
    <col min="7941" max="7941" width="15.33203125" style="33" customWidth="1"/>
    <col min="7942" max="7942" width="15.5546875" style="33" customWidth="1"/>
    <col min="7943" max="7943" width="10.44140625" style="33" customWidth="1"/>
    <col min="7944" max="7944" width="21.88671875" style="33" customWidth="1"/>
    <col min="7945" max="7978" width="2.6640625" style="33" customWidth="1"/>
    <col min="7979" max="8193" width="9.109375" style="33"/>
    <col min="8194" max="8194" width="29.6640625" style="33" customWidth="1"/>
    <col min="8195" max="8195" width="49" style="33" customWidth="1"/>
    <col min="8196" max="8196" width="24.6640625" style="33" customWidth="1"/>
    <col min="8197" max="8197" width="15.33203125" style="33" customWidth="1"/>
    <col min="8198" max="8198" width="15.5546875" style="33" customWidth="1"/>
    <col min="8199" max="8199" width="10.44140625" style="33" customWidth="1"/>
    <col min="8200" max="8200" width="21.88671875" style="33" customWidth="1"/>
    <col min="8201" max="8234" width="2.6640625" style="33" customWidth="1"/>
    <col min="8235" max="8449" width="9.109375" style="33"/>
    <col min="8450" max="8450" width="29.6640625" style="33" customWidth="1"/>
    <col min="8451" max="8451" width="49" style="33" customWidth="1"/>
    <col min="8452" max="8452" width="24.6640625" style="33" customWidth="1"/>
    <col min="8453" max="8453" width="15.33203125" style="33" customWidth="1"/>
    <col min="8454" max="8454" width="15.5546875" style="33" customWidth="1"/>
    <col min="8455" max="8455" width="10.44140625" style="33" customWidth="1"/>
    <col min="8456" max="8456" width="21.88671875" style="33" customWidth="1"/>
    <col min="8457" max="8490" width="2.6640625" style="33" customWidth="1"/>
    <col min="8491" max="8705" width="9.109375" style="33"/>
    <col min="8706" max="8706" width="29.6640625" style="33" customWidth="1"/>
    <col min="8707" max="8707" width="49" style="33" customWidth="1"/>
    <col min="8708" max="8708" width="24.6640625" style="33" customWidth="1"/>
    <col min="8709" max="8709" width="15.33203125" style="33" customWidth="1"/>
    <col min="8710" max="8710" width="15.5546875" style="33" customWidth="1"/>
    <col min="8711" max="8711" width="10.44140625" style="33" customWidth="1"/>
    <col min="8712" max="8712" width="21.88671875" style="33" customWidth="1"/>
    <col min="8713" max="8746" width="2.6640625" style="33" customWidth="1"/>
    <col min="8747" max="8961" width="9.109375" style="33"/>
    <col min="8962" max="8962" width="29.6640625" style="33" customWidth="1"/>
    <col min="8963" max="8963" width="49" style="33" customWidth="1"/>
    <col min="8964" max="8964" width="24.6640625" style="33" customWidth="1"/>
    <col min="8965" max="8965" width="15.33203125" style="33" customWidth="1"/>
    <col min="8966" max="8966" width="15.5546875" style="33" customWidth="1"/>
    <col min="8967" max="8967" width="10.44140625" style="33" customWidth="1"/>
    <col min="8968" max="8968" width="21.88671875" style="33" customWidth="1"/>
    <col min="8969" max="9002" width="2.6640625" style="33" customWidth="1"/>
    <col min="9003" max="9217" width="9.109375" style="33"/>
    <col min="9218" max="9218" width="29.6640625" style="33" customWidth="1"/>
    <col min="9219" max="9219" width="49" style="33" customWidth="1"/>
    <col min="9220" max="9220" width="24.6640625" style="33" customWidth="1"/>
    <col min="9221" max="9221" width="15.33203125" style="33" customWidth="1"/>
    <col min="9222" max="9222" width="15.5546875" style="33" customWidth="1"/>
    <col min="9223" max="9223" width="10.44140625" style="33" customWidth="1"/>
    <col min="9224" max="9224" width="21.88671875" style="33" customWidth="1"/>
    <col min="9225" max="9258" width="2.6640625" style="33" customWidth="1"/>
    <col min="9259" max="9473" width="9.109375" style="33"/>
    <col min="9474" max="9474" width="29.6640625" style="33" customWidth="1"/>
    <col min="9475" max="9475" width="49" style="33" customWidth="1"/>
    <col min="9476" max="9476" width="24.6640625" style="33" customWidth="1"/>
    <col min="9477" max="9477" width="15.33203125" style="33" customWidth="1"/>
    <col min="9478" max="9478" width="15.5546875" style="33" customWidth="1"/>
    <col min="9479" max="9479" width="10.44140625" style="33" customWidth="1"/>
    <col min="9480" max="9480" width="21.88671875" style="33" customWidth="1"/>
    <col min="9481" max="9514" width="2.6640625" style="33" customWidth="1"/>
    <col min="9515" max="9729" width="9.109375" style="33"/>
    <col min="9730" max="9730" width="29.6640625" style="33" customWidth="1"/>
    <col min="9731" max="9731" width="49" style="33" customWidth="1"/>
    <col min="9732" max="9732" width="24.6640625" style="33" customWidth="1"/>
    <col min="9733" max="9733" width="15.33203125" style="33" customWidth="1"/>
    <col min="9734" max="9734" width="15.5546875" style="33" customWidth="1"/>
    <col min="9735" max="9735" width="10.44140625" style="33" customWidth="1"/>
    <col min="9736" max="9736" width="21.88671875" style="33" customWidth="1"/>
    <col min="9737" max="9770" width="2.6640625" style="33" customWidth="1"/>
    <col min="9771" max="9985" width="9.109375" style="33"/>
    <col min="9986" max="9986" width="29.6640625" style="33" customWidth="1"/>
    <col min="9987" max="9987" width="49" style="33" customWidth="1"/>
    <col min="9988" max="9988" width="24.6640625" style="33" customWidth="1"/>
    <col min="9989" max="9989" width="15.33203125" style="33" customWidth="1"/>
    <col min="9990" max="9990" width="15.5546875" style="33" customWidth="1"/>
    <col min="9991" max="9991" width="10.44140625" style="33" customWidth="1"/>
    <col min="9992" max="9992" width="21.88671875" style="33" customWidth="1"/>
    <col min="9993" max="10026" width="2.6640625" style="33" customWidth="1"/>
    <col min="10027" max="10241" width="9.109375" style="33"/>
    <col min="10242" max="10242" width="29.6640625" style="33" customWidth="1"/>
    <col min="10243" max="10243" width="49" style="33" customWidth="1"/>
    <col min="10244" max="10244" width="24.6640625" style="33" customWidth="1"/>
    <col min="10245" max="10245" width="15.33203125" style="33" customWidth="1"/>
    <col min="10246" max="10246" width="15.5546875" style="33" customWidth="1"/>
    <col min="10247" max="10247" width="10.44140625" style="33" customWidth="1"/>
    <col min="10248" max="10248" width="21.88671875" style="33" customWidth="1"/>
    <col min="10249" max="10282" width="2.6640625" style="33" customWidth="1"/>
    <col min="10283" max="10497" width="9.109375" style="33"/>
    <col min="10498" max="10498" width="29.6640625" style="33" customWidth="1"/>
    <col min="10499" max="10499" width="49" style="33" customWidth="1"/>
    <col min="10500" max="10500" width="24.6640625" style="33" customWidth="1"/>
    <col min="10501" max="10501" width="15.33203125" style="33" customWidth="1"/>
    <col min="10502" max="10502" width="15.5546875" style="33" customWidth="1"/>
    <col min="10503" max="10503" width="10.44140625" style="33" customWidth="1"/>
    <col min="10504" max="10504" width="21.88671875" style="33" customWidth="1"/>
    <col min="10505" max="10538" width="2.6640625" style="33" customWidth="1"/>
    <col min="10539" max="10753" width="9.109375" style="33"/>
    <col min="10754" max="10754" width="29.6640625" style="33" customWidth="1"/>
    <col min="10755" max="10755" width="49" style="33" customWidth="1"/>
    <col min="10756" max="10756" width="24.6640625" style="33" customWidth="1"/>
    <col min="10757" max="10757" width="15.33203125" style="33" customWidth="1"/>
    <col min="10758" max="10758" width="15.5546875" style="33" customWidth="1"/>
    <col min="10759" max="10759" width="10.44140625" style="33" customWidth="1"/>
    <col min="10760" max="10760" width="21.88671875" style="33" customWidth="1"/>
    <col min="10761" max="10794" width="2.6640625" style="33" customWidth="1"/>
    <col min="10795" max="11009" width="9.109375" style="33"/>
    <col min="11010" max="11010" width="29.6640625" style="33" customWidth="1"/>
    <col min="11011" max="11011" width="49" style="33" customWidth="1"/>
    <col min="11012" max="11012" width="24.6640625" style="33" customWidth="1"/>
    <col min="11013" max="11013" width="15.33203125" style="33" customWidth="1"/>
    <col min="11014" max="11014" width="15.5546875" style="33" customWidth="1"/>
    <col min="11015" max="11015" width="10.44140625" style="33" customWidth="1"/>
    <col min="11016" max="11016" width="21.88671875" style="33" customWidth="1"/>
    <col min="11017" max="11050" width="2.6640625" style="33" customWidth="1"/>
    <col min="11051" max="11265" width="9.109375" style="33"/>
    <col min="11266" max="11266" width="29.6640625" style="33" customWidth="1"/>
    <col min="11267" max="11267" width="49" style="33" customWidth="1"/>
    <col min="11268" max="11268" width="24.6640625" style="33" customWidth="1"/>
    <col min="11269" max="11269" width="15.33203125" style="33" customWidth="1"/>
    <col min="11270" max="11270" width="15.5546875" style="33" customWidth="1"/>
    <col min="11271" max="11271" width="10.44140625" style="33" customWidth="1"/>
    <col min="11272" max="11272" width="21.88671875" style="33" customWidth="1"/>
    <col min="11273" max="11306" width="2.6640625" style="33" customWidth="1"/>
    <col min="11307" max="11521" width="9.109375" style="33"/>
    <col min="11522" max="11522" width="29.6640625" style="33" customWidth="1"/>
    <col min="11523" max="11523" width="49" style="33" customWidth="1"/>
    <col min="11524" max="11524" width="24.6640625" style="33" customWidth="1"/>
    <col min="11525" max="11525" width="15.33203125" style="33" customWidth="1"/>
    <col min="11526" max="11526" width="15.5546875" style="33" customWidth="1"/>
    <col min="11527" max="11527" width="10.44140625" style="33" customWidth="1"/>
    <col min="11528" max="11528" width="21.88671875" style="33" customWidth="1"/>
    <col min="11529" max="11562" width="2.6640625" style="33" customWidth="1"/>
    <col min="11563" max="11777" width="9.109375" style="33"/>
    <col min="11778" max="11778" width="29.6640625" style="33" customWidth="1"/>
    <col min="11779" max="11779" width="49" style="33" customWidth="1"/>
    <col min="11780" max="11780" width="24.6640625" style="33" customWidth="1"/>
    <col min="11781" max="11781" width="15.33203125" style="33" customWidth="1"/>
    <col min="11782" max="11782" width="15.5546875" style="33" customWidth="1"/>
    <col min="11783" max="11783" width="10.44140625" style="33" customWidth="1"/>
    <col min="11784" max="11784" width="21.88671875" style="33" customWidth="1"/>
    <col min="11785" max="11818" width="2.6640625" style="33" customWidth="1"/>
    <col min="11819" max="12033" width="9.109375" style="33"/>
    <col min="12034" max="12034" width="29.6640625" style="33" customWidth="1"/>
    <col min="12035" max="12035" width="49" style="33" customWidth="1"/>
    <col min="12036" max="12036" width="24.6640625" style="33" customWidth="1"/>
    <col min="12037" max="12037" width="15.33203125" style="33" customWidth="1"/>
    <col min="12038" max="12038" width="15.5546875" style="33" customWidth="1"/>
    <col min="12039" max="12039" width="10.44140625" style="33" customWidth="1"/>
    <col min="12040" max="12040" width="21.88671875" style="33" customWidth="1"/>
    <col min="12041" max="12074" width="2.6640625" style="33" customWidth="1"/>
    <col min="12075" max="12289" width="9.109375" style="33"/>
    <col min="12290" max="12290" width="29.6640625" style="33" customWidth="1"/>
    <col min="12291" max="12291" width="49" style="33" customWidth="1"/>
    <col min="12292" max="12292" width="24.6640625" style="33" customWidth="1"/>
    <col min="12293" max="12293" width="15.33203125" style="33" customWidth="1"/>
    <col min="12294" max="12294" width="15.5546875" style="33" customWidth="1"/>
    <col min="12295" max="12295" width="10.44140625" style="33" customWidth="1"/>
    <col min="12296" max="12296" width="21.88671875" style="33" customWidth="1"/>
    <col min="12297" max="12330" width="2.6640625" style="33" customWidth="1"/>
    <col min="12331" max="12545" width="9.109375" style="33"/>
    <col min="12546" max="12546" width="29.6640625" style="33" customWidth="1"/>
    <col min="12547" max="12547" width="49" style="33" customWidth="1"/>
    <col min="12548" max="12548" width="24.6640625" style="33" customWidth="1"/>
    <col min="12549" max="12549" width="15.33203125" style="33" customWidth="1"/>
    <col min="12550" max="12550" width="15.5546875" style="33" customWidth="1"/>
    <col min="12551" max="12551" width="10.44140625" style="33" customWidth="1"/>
    <col min="12552" max="12552" width="21.88671875" style="33" customWidth="1"/>
    <col min="12553" max="12586" width="2.6640625" style="33" customWidth="1"/>
    <col min="12587" max="12801" width="9.109375" style="33"/>
    <col min="12802" max="12802" width="29.6640625" style="33" customWidth="1"/>
    <col min="12803" max="12803" width="49" style="33" customWidth="1"/>
    <col min="12804" max="12804" width="24.6640625" style="33" customWidth="1"/>
    <col min="12805" max="12805" width="15.33203125" style="33" customWidth="1"/>
    <col min="12806" max="12806" width="15.5546875" style="33" customWidth="1"/>
    <col min="12807" max="12807" width="10.44140625" style="33" customWidth="1"/>
    <col min="12808" max="12808" width="21.88671875" style="33" customWidth="1"/>
    <col min="12809" max="12842" width="2.6640625" style="33" customWidth="1"/>
    <col min="12843" max="13057" width="9.109375" style="33"/>
    <col min="13058" max="13058" width="29.6640625" style="33" customWidth="1"/>
    <col min="13059" max="13059" width="49" style="33" customWidth="1"/>
    <col min="13060" max="13060" width="24.6640625" style="33" customWidth="1"/>
    <col min="13061" max="13061" width="15.33203125" style="33" customWidth="1"/>
    <col min="13062" max="13062" width="15.5546875" style="33" customWidth="1"/>
    <col min="13063" max="13063" width="10.44140625" style="33" customWidth="1"/>
    <col min="13064" max="13064" width="21.88671875" style="33" customWidth="1"/>
    <col min="13065" max="13098" width="2.6640625" style="33" customWidth="1"/>
    <col min="13099" max="13313" width="9.109375" style="33"/>
    <col min="13314" max="13314" width="29.6640625" style="33" customWidth="1"/>
    <col min="13315" max="13315" width="49" style="33" customWidth="1"/>
    <col min="13316" max="13316" width="24.6640625" style="33" customWidth="1"/>
    <col min="13317" max="13317" width="15.33203125" style="33" customWidth="1"/>
    <col min="13318" max="13318" width="15.5546875" style="33" customWidth="1"/>
    <col min="13319" max="13319" width="10.44140625" style="33" customWidth="1"/>
    <col min="13320" max="13320" width="21.88671875" style="33" customWidth="1"/>
    <col min="13321" max="13354" width="2.6640625" style="33" customWidth="1"/>
    <col min="13355" max="13569" width="9.109375" style="33"/>
    <col min="13570" max="13570" width="29.6640625" style="33" customWidth="1"/>
    <col min="13571" max="13571" width="49" style="33" customWidth="1"/>
    <col min="13572" max="13572" width="24.6640625" style="33" customWidth="1"/>
    <col min="13573" max="13573" width="15.33203125" style="33" customWidth="1"/>
    <col min="13574" max="13574" width="15.5546875" style="33" customWidth="1"/>
    <col min="13575" max="13575" width="10.44140625" style="33" customWidth="1"/>
    <col min="13576" max="13576" width="21.88671875" style="33" customWidth="1"/>
    <col min="13577" max="13610" width="2.6640625" style="33" customWidth="1"/>
    <col min="13611" max="13825" width="9.109375" style="33"/>
    <col min="13826" max="13826" width="29.6640625" style="33" customWidth="1"/>
    <col min="13827" max="13827" width="49" style="33" customWidth="1"/>
    <col min="13828" max="13828" width="24.6640625" style="33" customWidth="1"/>
    <col min="13829" max="13829" width="15.33203125" style="33" customWidth="1"/>
    <col min="13830" max="13830" width="15.5546875" style="33" customWidth="1"/>
    <col min="13831" max="13831" width="10.44140625" style="33" customWidth="1"/>
    <col min="13832" max="13832" width="21.88671875" style="33" customWidth="1"/>
    <col min="13833" max="13866" width="2.6640625" style="33" customWidth="1"/>
    <col min="13867" max="14081" width="9.109375" style="33"/>
    <col min="14082" max="14082" width="29.6640625" style="33" customWidth="1"/>
    <col min="14083" max="14083" width="49" style="33" customWidth="1"/>
    <col min="14084" max="14084" width="24.6640625" style="33" customWidth="1"/>
    <col min="14085" max="14085" width="15.33203125" style="33" customWidth="1"/>
    <col min="14086" max="14086" width="15.5546875" style="33" customWidth="1"/>
    <col min="14087" max="14087" width="10.44140625" style="33" customWidth="1"/>
    <col min="14088" max="14088" width="21.88671875" style="33" customWidth="1"/>
    <col min="14089" max="14122" width="2.6640625" style="33" customWidth="1"/>
    <col min="14123" max="14337" width="9.109375" style="33"/>
    <col min="14338" max="14338" width="29.6640625" style="33" customWidth="1"/>
    <col min="14339" max="14339" width="49" style="33" customWidth="1"/>
    <col min="14340" max="14340" width="24.6640625" style="33" customWidth="1"/>
    <col min="14341" max="14341" width="15.33203125" style="33" customWidth="1"/>
    <col min="14342" max="14342" width="15.5546875" style="33" customWidth="1"/>
    <col min="14343" max="14343" width="10.44140625" style="33" customWidth="1"/>
    <col min="14344" max="14344" width="21.88671875" style="33" customWidth="1"/>
    <col min="14345" max="14378" width="2.6640625" style="33" customWidth="1"/>
    <col min="14379" max="14593" width="9.109375" style="33"/>
    <col min="14594" max="14594" width="29.6640625" style="33" customWidth="1"/>
    <col min="14595" max="14595" width="49" style="33" customWidth="1"/>
    <col min="14596" max="14596" width="24.6640625" style="33" customWidth="1"/>
    <col min="14597" max="14597" width="15.33203125" style="33" customWidth="1"/>
    <col min="14598" max="14598" width="15.5546875" style="33" customWidth="1"/>
    <col min="14599" max="14599" width="10.44140625" style="33" customWidth="1"/>
    <col min="14600" max="14600" width="21.88671875" style="33" customWidth="1"/>
    <col min="14601" max="14634" width="2.6640625" style="33" customWidth="1"/>
    <col min="14635" max="14849" width="9.109375" style="33"/>
    <col min="14850" max="14850" width="29.6640625" style="33" customWidth="1"/>
    <col min="14851" max="14851" width="49" style="33" customWidth="1"/>
    <col min="14852" max="14852" width="24.6640625" style="33" customWidth="1"/>
    <col min="14853" max="14853" width="15.33203125" style="33" customWidth="1"/>
    <col min="14854" max="14854" width="15.5546875" style="33" customWidth="1"/>
    <col min="14855" max="14855" width="10.44140625" style="33" customWidth="1"/>
    <col min="14856" max="14856" width="21.88671875" style="33" customWidth="1"/>
    <col min="14857" max="14890" width="2.6640625" style="33" customWidth="1"/>
    <col min="14891" max="15105" width="9.109375" style="33"/>
    <col min="15106" max="15106" width="29.6640625" style="33" customWidth="1"/>
    <col min="15107" max="15107" width="49" style="33" customWidth="1"/>
    <col min="15108" max="15108" width="24.6640625" style="33" customWidth="1"/>
    <col min="15109" max="15109" width="15.33203125" style="33" customWidth="1"/>
    <col min="15110" max="15110" width="15.5546875" style="33" customWidth="1"/>
    <col min="15111" max="15111" width="10.44140625" style="33" customWidth="1"/>
    <col min="15112" max="15112" width="21.88671875" style="33" customWidth="1"/>
    <col min="15113" max="15146" width="2.6640625" style="33" customWidth="1"/>
    <col min="15147" max="15361" width="9.109375" style="33"/>
    <col min="15362" max="15362" width="29.6640625" style="33" customWidth="1"/>
    <col min="15363" max="15363" width="49" style="33" customWidth="1"/>
    <col min="15364" max="15364" width="24.6640625" style="33" customWidth="1"/>
    <col min="15365" max="15365" width="15.33203125" style="33" customWidth="1"/>
    <col min="15366" max="15366" width="15.5546875" style="33" customWidth="1"/>
    <col min="15367" max="15367" width="10.44140625" style="33" customWidth="1"/>
    <col min="15368" max="15368" width="21.88671875" style="33" customWidth="1"/>
    <col min="15369" max="15402" width="2.6640625" style="33" customWidth="1"/>
    <col min="15403" max="15617" width="9.109375" style="33"/>
    <col min="15618" max="15618" width="29.6640625" style="33" customWidth="1"/>
    <col min="15619" max="15619" width="49" style="33" customWidth="1"/>
    <col min="15620" max="15620" width="24.6640625" style="33" customWidth="1"/>
    <col min="15621" max="15621" width="15.33203125" style="33" customWidth="1"/>
    <col min="15622" max="15622" width="15.5546875" style="33" customWidth="1"/>
    <col min="15623" max="15623" width="10.44140625" style="33" customWidth="1"/>
    <col min="15624" max="15624" width="21.88671875" style="33" customWidth="1"/>
    <col min="15625" max="15658" width="2.6640625" style="33" customWidth="1"/>
    <col min="15659" max="15873" width="9.109375" style="33"/>
    <col min="15874" max="15874" width="29.6640625" style="33" customWidth="1"/>
    <col min="15875" max="15875" width="49" style="33" customWidth="1"/>
    <col min="15876" max="15876" width="24.6640625" style="33" customWidth="1"/>
    <col min="15877" max="15877" width="15.33203125" style="33" customWidth="1"/>
    <col min="15878" max="15878" width="15.5546875" style="33" customWidth="1"/>
    <col min="15879" max="15879" width="10.44140625" style="33" customWidth="1"/>
    <col min="15880" max="15880" width="21.88671875" style="33" customWidth="1"/>
    <col min="15881" max="15914" width="2.6640625" style="33" customWidth="1"/>
    <col min="15915" max="16129" width="9.109375" style="33"/>
    <col min="16130" max="16130" width="29.6640625" style="33" customWidth="1"/>
    <col min="16131" max="16131" width="49" style="33" customWidth="1"/>
    <col min="16132" max="16132" width="24.6640625" style="33" customWidth="1"/>
    <col min="16133" max="16133" width="15.33203125" style="33" customWidth="1"/>
    <col min="16134" max="16134" width="15.5546875" style="33" customWidth="1"/>
    <col min="16135" max="16135" width="10.44140625" style="33" customWidth="1"/>
    <col min="16136" max="16136" width="21.88671875" style="33" customWidth="1"/>
    <col min="16137" max="16170" width="2.6640625" style="33" customWidth="1"/>
    <col min="16171" max="16384" width="9.109375" style="33"/>
  </cols>
  <sheetData>
    <row r="1" spans="1:17" ht="27.75" customHeight="1" thickBot="1" x14ac:dyDescent="0.35">
      <c r="A1" s="195" t="s">
        <v>142</v>
      </c>
      <c r="B1" s="196" t="s">
        <v>143</v>
      </c>
      <c r="C1" s="196" t="s">
        <v>144</v>
      </c>
      <c r="D1" s="196" t="s">
        <v>145</v>
      </c>
      <c r="E1" s="196" t="s">
        <v>145</v>
      </c>
      <c r="F1" s="197" t="s">
        <v>345</v>
      </c>
      <c r="G1" s="197" t="s">
        <v>555</v>
      </c>
      <c r="H1"/>
      <c r="I1"/>
      <c r="J1"/>
    </row>
    <row r="2" spans="1:17" ht="30" customHeight="1" x14ac:dyDescent="0.3">
      <c r="A2" s="192" t="s">
        <v>147</v>
      </c>
      <c r="B2" s="193" t="s">
        <v>1187</v>
      </c>
      <c r="C2" s="115" t="s">
        <v>1188</v>
      </c>
      <c r="D2" s="115" t="s">
        <v>1188</v>
      </c>
      <c r="E2" s="115" t="s">
        <v>1189</v>
      </c>
      <c r="F2" s="186" t="s">
        <v>1224</v>
      </c>
      <c r="G2" s="99" t="s">
        <v>558</v>
      </c>
      <c r="H2" s="33" t="str">
        <f>IF(F2="","",F2)</f>
        <v>Приказ №365 от 01.07.2024</v>
      </c>
      <c r="K2" s="240"/>
      <c r="N2" s="193" t="s">
        <v>936</v>
      </c>
      <c r="O2" s="115" t="s">
        <v>935</v>
      </c>
      <c r="P2" s="99" t="str">
        <f t="shared" ref="P2" si="0">MID(O2,FIND(CHAR(32),O2,1)+1,1)&amp;"."&amp;MID(O2,SEARCH(CHAR(32),O2,FIND(CHAR(32),O2,1)+1)+1,1)&amp;". "&amp;LEFT(O2,FIND(CHAR(32),O2,1)-1)</f>
        <v>С.В. Тугульбаев</v>
      </c>
      <c r="Q2" s="189" t="s">
        <v>937</v>
      </c>
    </row>
    <row r="3" spans="1:17" s="204" customFormat="1" x14ac:dyDescent="0.3">
      <c r="A3" s="200"/>
      <c r="B3" s="201"/>
      <c r="C3" s="202"/>
      <c r="D3" s="202"/>
      <c r="E3" s="202"/>
      <c r="F3" s="203" t="s">
        <v>64</v>
      </c>
      <c r="G3" s="203"/>
      <c r="H3" s="33"/>
    </row>
    <row r="4" spans="1:17" ht="30" customHeight="1" x14ac:dyDescent="0.3">
      <c r="A4" s="191" t="s">
        <v>146</v>
      </c>
      <c r="B4" s="591" t="s">
        <v>1221</v>
      </c>
      <c r="C4" s="264" t="s">
        <v>1222</v>
      </c>
      <c r="D4" s="264" t="s">
        <v>1222</v>
      </c>
      <c r="E4" s="264" t="s">
        <v>1223</v>
      </c>
      <c r="F4" s="190" t="s">
        <v>64</v>
      </c>
      <c r="G4" s="99" t="s">
        <v>556</v>
      </c>
    </row>
    <row r="5" spans="1:17" x14ac:dyDescent="0.3">
      <c r="A5" s="191" t="s">
        <v>606</v>
      </c>
      <c r="B5" s="591" t="s">
        <v>64</v>
      </c>
      <c r="C5" s="264" t="s">
        <v>64</v>
      </c>
      <c r="D5" s="264" t="s">
        <v>64</v>
      </c>
      <c r="E5" s="264" t="s">
        <v>64</v>
      </c>
      <c r="F5" s="187" t="s">
        <v>64</v>
      </c>
      <c r="G5" s="99" t="s">
        <v>608</v>
      </c>
    </row>
    <row r="6" spans="1:17" ht="30" customHeight="1" x14ac:dyDescent="0.3">
      <c r="A6" s="191" t="s">
        <v>607</v>
      </c>
      <c r="B6" s="591" t="s">
        <v>64</v>
      </c>
      <c r="C6" s="264" t="s">
        <v>64</v>
      </c>
      <c r="D6" s="264" t="s">
        <v>64</v>
      </c>
      <c r="E6" s="264" t="s">
        <v>64</v>
      </c>
      <c r="F6" s="187" t="s">
        <v>64</v>
      </c>
      <c r="G6" s="99" t="s">
        <v>609</v>
      </c>
    </row>
    <row r="7" spans="1:17" ht="30" customHeight="1" x14ac:dyDescent="0.3">
      <c r="A7" s="191" t="s">
        <v>613</v>
      </c>
      <c r="B7" s="591" t="s">
        <v>64</v>
      </c>
      <c r="C7" s="264" t="s">
        <v>64</v>
      </c>
      <c r="D7" s="264" t="s">
        <v>64</v>
      </c>
      <c r="E7" s="264" t="s">
        <v>64</v>
      </c>
      <c r="F7" s="187" t="s">
        <v>64</v>
      </c>
      <c r="G7" s="99"/>
    </row>
    <row r="8" spans="1:17" ht="30" customHeight="1" x14ac:dyDescent="0.3">
      <c r="A8" s="191" t="s">
        <v>149</v>
      </c>
      <c r="B8" s="591" t="s">
        <v>64</v>
      </c>
      <c r="C8" s="264" t="s">
        <v>64</v>
      </c>
      <c r="D8" s="264" t="s">
        <v>64</v>
      </c>
      <c r="E8" s="264" t="s">
        <v>64</v>
      </c>
      <c r="F8" s="190" t="s">
        <v>64</v>
      </c>
      <c r="G8" s="99" t="s">
        <v>559</v>
      </c>
    </row>
    <row r="9" spans="1:17" ht="30" customHeight="1" x14ac:dyDescent="0.3">
      <c r="A9" s="191" t="s">
        <v>1182</v>
      </c>
      <c r="B9" s="193" t="s">
        <v>936</v>
      </c>
      <c r="C9" s="115" t="s">
        <v>1219</v>
      </c>
      <c r="D9" s="115" t="s">
        <v>1219</v>
      </c>
      <c r="E9" s="115" t="s">
        <v>1220</v>
      </c>
      <c r="F9" s="590" t="s">
        <v>64</v>
      </c>
      <c r="G9" s="99" t="s">
        <v>933</v>
      </c>
    </row>
    <row r="10" spans="1:17" ht="30" customHeight="1" x14ac:dyDescent="0.3">
      <c r="A10" s="191" t="s">
        <v>457</v>
      </c>
      <c r="B10" s="193" t="s">
        <v>936</v>
      </c>
      <c r="C10" s="115" t="s">
        <v>1219</v>
      </c>
      <c r="D10" s="115" t="s">
        <v>1219</v>
      </c>
      <c r="E10" s="115" t="s">
        <v>1220</v>
      </c>
      <c r="F10" s="590" t="s">
        <v>64</v>
      </c>
      <c r="G10" s="99" t="s">
        <v>934</v>
      </c>
      <c r="L10" s="700" t="s">
        <v>1185</v>
      </c>
    </row>
    <row r="11" spans="1:17" s="204" customFormat="1" ht="15" customHeight="1" x14ac:dyDescent="0.3">
      <c r="A11" s="200"/>
      <c r="B11" s="201"/>
      <c r="C11" s="202"/>
      <c r="D11" s="202"/>
      <c r="E11" s="202"/>
      <c r="F11" s="203" t="s">
        <v>64</v>
      </c>
      <c r="G11" s="203"/>
      <c r="H11" s="33"/>
      <c r="K11" s="586"/>
      <c r="L11" s="700"/>
      <c r="M11" s="586"/>
    </row>
    <row r="12" spans="1:17" ht="60" customHeight="1" x14ac:dyDescent="0.3">
      <c r="A12" s="191" t="s">
        <v>54</v>
      </c>
      <c r="B12" s="193" t="s">
        <v>1190</v>
      </c>
      <c r="C12" s="115" t="s">
        <v>939</v>
      </c>
      <c r="D12" s="115" t="s">
        <v>939</v>
      </c>
      <c r="E12" s="115" t="s">
        <v>1191</v>
      </c>
      <c r="F12" s="186" t="s">
        <v>1224</v>
      </c>
      <c r="G12" s="198" t="s">
        <v>605</v>
      </c>
      <c r="H12" s="33" t="str">
        <f t="shared" ref="H12:H23" si="1">IF(F12="","",F12)</f>
        <v>Приказ №365 от 01.07.2024</v>
      </c>
      <c r="I12"/>
      <c r="L12" s="434" t="str">
        <f t="array" ref="L12">IFERROR(INDEX($H$2:$H$51,SMALL(IF(COUNTIF($K$11:K11,$H$2:$H$51)=0,ROW($H$1:$H$50)),1)),"")</f>
        <v>Приказ №365 от 01.07.2024</v>
      </c>
      <c r="O12" s="33" t="e" cm="1">
        <f t="array" aca="1" ref="O12:O16" ca="1">_xlfn.UNIQUE(H2:H23,FALSE,FALSE)</f>
        <v>#NAME?</v>
      </c>
    </row>
    <row r="13" spans="1:17" ht="30" customHeight="1" x14ac:dyDescent="0.3">
      <c r="A13" s="191" t="s">
        <v>148</v>
      </c>
      <c r="B13" s="193" t="s">
        <v>1187</v>
      </c>
      <c r="C13" s="115" t="s">
        <v>1188</v>
      </c>
      <c r="D13" s="115" t="s">
        <v>1188</v>
      </c>
      <c r="E13" s="115" t="s">
        <v>1189</v>
      </c>
      <c r="F13" s="186" t="s">
        <v>1224</v>
      </c>
      <c r="G13" s="99">
        <v>2</v>
      </c>
      <c r="H13" s="33" t="str">
        <f t="shared" si="1"/>
        <v>Приказ №365 от 01.07.2024</v>
      </c>
      <c r="L13" s="434">
        <f t="array" ref="L13">IFERROR(INDEX($H$2:$H$51,SMALL(IF(COUNTIF($L$10:L12,$H$2:$H$51)=0,ROW($H$1:$H$50)),1)),"")</f>
        <v>0</v>
      </c>
      <c r="O13" s="33" t="e">
        <f ca="1"/>
        <v>#NAME?</v>
      </c>
    </row>
    <row r="14" spans="1:17" s="204" customFormat="1" ht="26.4" x14ac:dyDescent="0.3">
      <c r="A14" s="200"/>
      <c r="B14" s="193" t="s">
        <v>1192</v>
      </c>
      <c r="C14" s="115" t="s">
        <v>1193</v>
      </c>
      <c r="D14" s="115" t="s">
        <v>1193</v>
      </c>
      <c r="E14" s="115" t="s">
        <v>1194</v>
      </c>
      <c r="F14" s="186" t="s">
        <v>1224</v>
      </c>
      <c r="G14" s="205"/>
      <c r="H14" s="33"/>
      <c r="L14" s="434" t="str">
        <f t="array" ref="L14">IFERROR(INDEX($H$2:$H$51,SMALL(IF(COUNTIF($L$10:L13,$H$2:$H$51)=0,ROW($H$1:$H$50)),1)),"")</f>
        <v/>
      </c>
      <c r="O14" s="204" t="e">
        <f ca="1"/>
        <v>#NAME?</v>
      </c>
    </row>
    <row r="15" spans="1:17" ht="30" customHeight="1" x14ac:dyDescent="0.3">
      <c r="A15" s="191" t="s">
        <v>482</v>
      </c>
      <c r="B15" s="193" t="s">
        <v>1187</v>
      </c>
      <c r="C15" s="115" t="s">
        <v>1188</v>
      </c>
      <c r="D15" s="115" t="s">
        <v>1188</v>
      </c>
      <c r="E15" s="115" t="s">
        <v>1189</v>
      </c>
      <c r="F15" s="186" t="s">
        <v>1224</v>
      </c>
      <c r="G15" s="99" t="s">
        <v>560</v>
      </c>
      <c r="H15" s="33" t="str">
        <f t="shared" si="1"/>
        <v>Приказ №365 от 01.07.2024</v>
      </c>
      <c r="L15" s="434" t="str">
        <f t="array" ref="L15">IFERROR(INDEX($H$2:$H$51,SMALL(IF(COUNTIF($L$10:L14,$H$2:$H$51)=0,ROW($H$1:$H$50)),1)),"")</f>
        <v/>
      </c>
      <c r="O15" s="33" t="e">
        <f ca="1"/>
        <v>#NAME?</v>
      </c>
    </row>
    <row r="16" spans="1:17" s="204" customFormat="1" x14ac:dyDescent="0.3">
      <c r="A16" s="200"/>
      <c r="B16" s="344"/>
      <c r="C16" s="345"/>
      <c r="D16" s="345"/>
      <c r="E16" s="345"/>
      <c r="F16" s="203"/>
      <c r="G16" s="203"/>
      <c r="H16" s="33"/>
      <c r="L16" s="434" t="str">
        <f t="array" ref="L16">IFERROR(INDEX($H$2:$H$51,SMALL(IF(COUNTIF($L$10:L15,$H$2:$H$51)=0,ROW($H$1:$H$50)),1)),"")</f>
        <v/>
      </c>
      <c r="O16" s="204" t="e">
        <f ca="1"/>
        <v>#NAME?</v>
      </c>
    </row>
    <row r="17" spans="1:12" ht="30" customHeight="1" x14ac:dyDescent="0.3">
      <c r="A17" s="191" t="s">
        <v>150</v>
      </c>
      <c r="B17" s="193" t="s">
        <v>1187</v>
      </c>
      <c r="C17" s="115" t="s">
        <v>1188</v>
      </c>
      <c r="D17" s="115" t="s">
        <v>1188</v>
      </c>
      <c r="E17" s="115" t="s">
        <v>1189</v>
      </c>
      <c r="F17" s="186" t="s">
        <v>1224</v>
      </c>
      <c r="G17" s="199" t="s">
        <v>561</v>
      </c>
      <c r="H17" s="33" t="str">
        <f t="shared" si="1"/>
        <v>Приказ №365 от 01.07.2024</v>
      </c>
      <c r="L17" s="434" t="str">
        <f t="array" ref="L17">IFERROR(INDEX($H$2:$H$51,SMALL(IF(COUNTIF($L$10:L16,$H$2:$H$51)=0,ROW($H$1:$H$50)),1)),"")</f>
        <v/>
      </c>
    </row>
    <row r="18" spans="1:12" s="204" customFormat="1" x14ac:dyDescent="0.3">
      <c r="A18" s="200"/>
      <c r="B18" s="344"/>
      <c r="C18" s="345"/>
      <c r="D18" s="345"/>
      <c r="E18" s="345"/>
      <c r="F18" s="205"/>
      <c r="G18" s="205"/>
      <c r="H18" s="33"/>
    </row>
    <row r="19" spans="1:12" ht="30" customHeight="1" x14ac:dyDescent="0.3">
      <c r="A19" s="191" t="s">
        <v>151</v>
      </c>
      <c r="B19" s="201" t="s">
        <v>64</v>
      </c>
      <c r="C19" s="202" t="s">
        <v>64</v>
      </c>
      <c r="D19" s="202" t="s">
        <v>64</v>
      </c>
      <c r="E19" s="202" t="s">
        <v>64</v>
      </c>
      <c r="F19" s="188"/>
      <c r="G19" s="99" t="s">
        <v>559</v>
      </c>
      <c r="H19" s="33" t="str">
        <f t="shared" si="1"/>
        <v/>
      </c>
    </row>
    <row r="20" spans="1:12" s="204" customFormat="1" x14ac:dyDescent="0.3">
      <c r="A20" s="200"/>
      <c r="B20" s="344"/>
      <c r="C20" s="345"/>
      <c r="D20" s="345"/>
      <c r="E20" s="345"/>
      <c r="F20" s="203"/>
      <c r="G20" s="203"/>
      <c r="H20" s="33"/>
    </row>
    <row r="21" spans="1:12" ht="30" customHeight="1" x14ac:dyDescent="0.3">
      <c r="A21" s="191" t="s">
        <v>177</v>
      </c>
      <c r="B21" s="591" t="s">
        <v>64</v>
      </c>
      <c r="C21" s="264" t="s">
        <v>64</v>
      </c>
      <c r="D21" s="264" t="s">
        <v>64</v>
      </c>
      <c r="E21" s="264" t="s">
        <v>64</v>
      </c>
      <c r="F21" s="189"/>
      <c r="G21" s="99" t="s">
        <v>557</v>
      </c>
      <c r="H21" s="33" t="str">
        <f t="shared" si="1"/>
        <v/>
      </c>
    </row>
    <row r="22" spans="1:12" x14ac:dyDescent="0.3">
      <c r="A22" s="200"/>
      <c r="B22" s="344"/>
      <c r="C22" s="345"/>
      <c r="D22" s="345"/>
      <c r="E22" s="345"/>
      <c r="F22" s="203"/>
      <c r="G22" s="203"/>
    </row>
    <row r="23" spans="1:12" ht="26.4" x14ac:dyDescent="0.3">
      <c r="A23" s="191" t="s">
        <v>147</v>
      </c>
      <c r="B23" s="193" t="s">
        <v>1187</v>
      </c>
      <c r="C23" s="115" t="s">
        <v>1188</v>
      </c>
      <c r="D23" s="115" t="s">
        <v>1188</v>
      </c>
      <c r="E23" s="115" t="s">
        <v>1189</v>
      </c>
      <c r="F23" s="186" t="s">
        <v>1224</v>
      </c>
      <c r="G23" s="99"/>
      <c r="H23" s="33" t="str">
        <f t="shared" si="1"/>
        <v>Приказ №365 от 01.07.2024</v>
      </c>
    </row>
    <row r="24" spans="1:12" x14ac:dyDescent="0.3">
      <c r="B24" s="343"/>
      <c r="C24" s="271"/>
      <c r="D24" s="271"/>
      <c r="E24" s="271"/>
    </row>
    <row r="25" spans="1:12" x14ac:dyDescent="0.3">
      <c r="A25" s="185" t="s">
        <v>536</v>
      </c>
    </row>
    <row r="29" spans="1:12" x14ac:dyDescent="0.3">
      <c r="B29" s="193" t="s">
        <v>936</v>
      </c>
      <c r="C29" s="115" t="s">
        <v>940</v>
      </c>
      <c r="D29" s="115" t="s">
        <v>940</v>
      </c>
      <c r="E29" s="99" t="s">
        <v>340</v>
      </c>
    </row>
    <row r="30" spans="1:12" ht="15" customHeight="1" x14ac:dyDescent="0.3"/>
    <row r="33" ht="15" customHeight="1" x14ac:dyDescent="0.3"/>
  </sheetData>
  <mergeCells count="1">
    <mergeCell ref="L10:L11"/>
  </mergeCells>
  <pageMargins left="0.74803149606299213" right="0.24" top="0.59055118110236227" bottom="0.6692913385826772" header="0.51181102362204722" footer="0.51181102362204722"/>
  <pageSetup paperSize="9" scale="47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view="pageBreakPreview" zoomScale="85" zoomScaleNormal="100" zoomScaleSheetLayoutView="85" workbookViewId="0">
      <selection activeCell="D15" sqref="D15"/>
    </sheetView>
  </sheetViews>
  <sheetFormatPr defaultRowHeight="13.2" x14ac:dyDescent="0.3"/>
  <cols>
    <col min="1" max="1" width="29.6640625" style="33" customWidth="1"/>
    <col min="2" max="2" width="41.109375" style="32" customWidth="1"/>
    <col min="3" max="3" width="38.44140625" style="32" customWidth="1"/>
    <col min="4" max="4" width="37" style="33" customWidth="1"/>
    <col min="5" max="5" width="43.5546875" style="33" customWidth="1"/>
    <col min="6" max="6" width="12.6640625" style="33" customWidth="1"/>
    <col min="7" max="7" width="15.5546875" style="32" customWidth="1"/>
    <col min="8" max="8" width="10.44140625" style="33" customWidth="1"/>
    <col min="9" max="19" width="15.6640625" style="33" customWidth="1"/>
    <col min="20" max="43" width="2.6640625" style="33" customWidth="1"/>
    <col min="44" max="256" width="9.109375" style="33"/>
    <col min="257" max="257" width="29.6640625" style="33" customWidth="1"/>
    <col min="258" max="259" width="38.44140625" style="33" customWidth="1"/>
    <col min="260" max="260" width="37" style="33" customWidth="1"/>
    <col min="261" max="261" width="15.33203125" style="33" customWidth="1"/>
    <col min="262" max="262" width="12.6640625" style="33" customWidth="1"/>
    <col min="263" max="263" width="15.5546875" style="33" customWidth="1"/>
    <col min="264" max="264" width="10.44140625" style="33" customWidth="1"/>
    <col min="265" max="265" width="21.88671875" style="33" customWidth="1"/>
    <col min="266" max="299" width="2.6640625" style="33" customWidth="1"/>
    <col min="300" max="512" width="9.109375" style="33"/>
    <col min="513" max="513" width="29.6640625" style="33" customWidth="1"/>
    <col min="514" max="515" width="38.44140625" style="33" customWidth="1"/>
    <col min="516" max="516" width="37" style="33" customWidth="1"/>
    <col min="517" max="517" width="15.33203125" style="33" customWidth="1"/>
    <col min="518" max="518" width="12.6640625" style="33" customWidth="1"/>
    <col min="519" max="519" width="15.5546875" style="33" customWidth="1"/>
    <col min="520" max="520" width="10.44140625" style="33" customWidth="1"/>
    <col min="521" max="521" width="21.88671875" style="33" customWidth="1"/>
    <col min="522" max="555" width="2.6640625" style="33" customWidth="1"/>
    <col min="556" max="768" width="9.109375" style="33"/>
    <col min="769" max="769" width="29.6640625" style="33" customWidth="1"/>
    <col min="770" max="771" width="38.44140625" style="33" customWidth="1"/>
    <col min="772" max="772" width="37" style="33" customWidth="1"/>
    <col min="773" max="773" width="15.33203125" style="33" customWidth="1"/>
    <col min="774" max="774" width="12.6640625" style="33" customWidth="1"/>
    <col min="775" max="775" width="15.5546875" style="33" customWidth="1"/>
    <col min="776" max="776" width="10.44140625" style="33" customWidth="1"/>
    <col min="777" max="777" width="21.88671875" style="33" customWidth="1"/>
    <col min="778" max="811" width="2.6640625" style="33" customWidth="1"/>
    <col min="812" max="1024" width="9.109375" style="33"/>
    <col min="1025" max="1025" width="29.6640625" style="33" customWidth="1"/>
    <col min="1026" max="1027" width="38.44140625" style="33" customWidth="1"/>
    <col min="1028" max="1028" width="37" style="33" customWidth="1"/>
    <col min="1029" max="1029" width="15.33203125" style="33" customWidth="1"/>
    <col min="1030" max="1030" width="12.6640625" style="33" customWidth="1"/>
    <col min="1031" max="1031" width="15.5546875" style="33" customWidth="1"/>
    <col min="1032" max="1032" width="10.44140625" style="33" customWidth="1"/>
    <col min="1033" max="1033" width="21.88671875" style="33" customWidth="1"/>
    <col min="1034" max="1067" width="2.6640625" style="33" customWidth="1"/>
    <col min="1068" max="1280" width="9.109375" style="33"/>
    <col min="1281" max="1281" width="29.6640625" style="33" customWidth="1"/>
    <col min="1282" max="1283" width="38.44140625" style="33" customWidth="1"/>
    <col min="1284" max="1284" width="37" style="33" customWidth="1"/>
    <col min="1285" max="1285" width="15.33203125" style="33" customWidth="1"/>
    <col min="1286" max="1286" width="12.6640625" style="33" customWidth="1"/>
    <col min="1287" max="1287" width="15.5546875" style="33" customWidth="1"/>
    <col min="1288" max="1288" width="10.44140625" style="33" customWidth="1"/>
    <col min="1289" max="1289" width="21.88671875" style="33" customWidth="1"/>
    <col min="1290" max="1323" width="2.6640625" style="33" customWidth="1"/>
    <col min="1324" max="1536" width="9.109375" style="33"/>
    <col min="1537" max="1537" width="29.6640625" style="33" customWidth="1"/>
    <col min="1538" max="1539" width="38.44140625" style="33" customWidth="1"/>
    <col min="1540" max="1540" width="37" style="33" customWidth="1"/>
    <col min="1541" max="1541" width="15.33203125" style="33" customWidth="1"/>
    <col min="1542" max="1542" width="12.6640625" style="33" customWidth="1"/>
    <col min="1543" max="1543" width="15.5546875" style="33" customWidth="1"/>
    <col min="1544" max="1544" width="10.44140625" style="33" customWidth="1"/>
    <col min="1545" max="1545" width="21.88671875" style="33" customWidth="1"/>
    <col min="1546" max="1579" width="2.6640625" style="33" customWidth="1"/>
    <col min="1580" max="1792" width="9.109375" style="33"/>
    <col min="1793" max="1793" width="29.6640625" style="33" customWidth="1"/>
    <col min="1794" max="1795" width="38.44140625" style="33" customWidth="1"/>
    <col min="1796" max="1796" width="37" style="33" customWidth="1"/>
    <col min="1797" max="1797" width="15.33203125" style="33" customWidth="1"/>
    <col min="1798" max="1798" width="12.6640625" style="33" customWidth="1"/>
    <col min="1799" max="1799" width="15.5546875" style="33" customWidth="1"/>
    <col min="1800" max="1800" width="10.44140625" style="33" customWidth="1"/>
    <col min="1801" max="1801" width="21.88671875" style="33" customWidth="1"/>
    <col min="1802" max="1835" width="2.6640625" style="33" customWidth="1"/>
    <col min="1836" max="2048" width="9.109375" style="33"/>
    <col min="2049" max="2049" width="29.6640625" style="33" customWidth="1"/>
    <col min="2050" max="2051" width="38.44140625" style="33" customWidth="1"/>
    <col min="2052" max="2052" width="37" style="33" customWidth="1"/>
    <col min="2053" max="2053" width="15.33203125" style="33" customWidth="1"/>
    <col min="2054" max="2054" width="12.6640625" style="33" customWidth="1"/>
    <col min="2055" max="2055" width="15.5546875" style="33" customWidth="1"/>
    <col min="2056" max="2056" width="10.44140625" style="33" customWidth="1"/>
    <col min="2057" max="2057" width="21.88671875" style="33" customWidth="1"/>
    <col min="2058" max="2091" width="2.6640625" style="33" customWidth="1"/>
    <col min="2092" max="2304" width="9.109375" style="33"/>
    <col min="2305" max="2305" width="29.6640625" style="33" customWidth="1"/>
    <col min="2306" max="2307" width="38.44140625" style="33" customWidth="1"/>
    <col min="2308" max="2308" width="37" style="33" customWidth="1"/>
    <col min="2309" max="2309" width="15.33203125" style="33" customWidth="1"/>
    <col min="2310" max="2310" width="12.6640625" style="33" customWidth="1"/>
    <col min="2311" max="2311" width="15.5546875" style="33" customWidth="1"/>
    <col min="2312" max="2312" width="10.44140625" style="33" customWidth="1"/>
    <col min="2313" max="2313" width="21.88671875" style="33" customWidth="1"/>
    <col min="2314" max="2347" width="2.6640625" style="33" customWidth="1"/>
    <col min="2348" max="2560" width="9.109375" style="33"/>
    <col min="2561" max="2561" width="29.6640625" style="33" customWidth="1"/>
    <col min="2562" max="2563" width="38.44140625" style="33" customWidth="1"/>
    <col min="2564" max="2564" width="37" style="33" customWidth="1"/>
    <col min="2565" max="2565" width="15.33203125" style="33" customWidth="1"/>
    <col min="2566" max="2566" width="12.6640625" style="33" customWidth="1"/>
    <col min="2567" max="2567" width="15.5546875" style="33" customWidth="1"/>
    <col min="2568" max="2568" width="10.44140625" style="33" customWidth="1"/>
    <col min="2569" max="2569" width="21.88671875" style="33" customWidth="1"/>
    <col min="2570" max="2603" width="2.6640625" style="33" customWidth="1"/>
    <col min="2604" max="2816" width="9.109375" style="33"/>
    <col min="2817" max="2817" width="29.6640625" style="33" customWidth="1"/>
    <col min="2818" max="2819" width="38.44140625" style="33" customWidth="1"/>
    <col min="2820" max="2820" width="37" style="33" customWidth="1"/>
    <col min="2821" max="2821" width="15.33203125" style="33" customWidth="1"/>
    <col min="2822" max="2822" width="12.6640625" style="33" customWidth="1"/>
    <col min="2823" max="2823" width="15.5546875" style="33" customWidth="1"/>
    <col min="2824" max="2824" width="10.44140625" style="33" customWidth="1"/>
    <col min="2825" max="2825" width="21.88671875" style="33" customWidth="1"/>
    <col min="2826" max="2859" width="2.6640625" style="33" customWidth="1"/>
    <col min="2860" max="3072" width="9.109375" style="33"/>
    <col min="3073" max="3073" width="29.6640625" style="33" customWidth="1"/>
    <col min="3074" max="3075" width="38.44140625" style="33" customWidth="1"/>
    <col min="3076" max="3076" width="37" style="33" customWidth="1"/>
    <col min="3077" max="3077" width="15.33203125" style="33" customWidth="1"/>
    <col min="3078" max="3078" width="12.6640625" style="33" customWidth="1"/>
    <col min="3079" max="3079" width="15.5546875" style="33" customWidth="1"/>
    <col min="3080" max="3080" width="10.44140625" style="33" customWidth="1"/>
    <col min="3081" max="3081" width="21.88671875" style="33" customWidth="1"/>
    <col min="3082" max="3115" width="2.6640625" style="33" customWidth="1"/>
    <col min="3116" max="3328" width="9.109375" style="33"/>
    <col min="3329" max="3329" width="29.6640625" style="33" customWidth="1"/>
    <col min="3330" max="3331" width="38.44140625" style="33" customWidth="1"/>
    <col min="3332" max="3332" width="37" style="33" customWidth="1"/>
    <col min="3333" max="3333" width="15.33203125" style="33" customWidth="1"/>
    <col min="3334" max="3334" width="12.6640625" style="33" customWidth="1"/>
    <col min="3335" max="3335" width="15.5546875" style="33" customWidth="1"/>
    <col min="3336" max="3336" width="10.44140625" style="33" customWidth="1"/>
    <col min="3337" max="3337" width="21.88671875" style="33" customWidth="1"/>
    <col min="3338" max="3371" width="2.6640625" style="33" customWidth="1"/>
    <col min="3372" max="3584" width="9.109375" style="33"/>
    <col min="3585" max="3585" width="29.6640625" style="33" customWidth="1"/>
    <col min="3586" max="3587" width="38.44140625" style="33" customWidth="1"/>
    <col min="3588" max="3588" width="37" style="33" customWidth="1"/>
    <col min="3589" max="3589" width="15.33203125" style="33" customWidth="1"/>
    <col min="3590" max="3590" width="12.6640625" style="33" customWidth="1"/>
    <col min="3591" max="3591" width="15.5546875" style="33" customWidth="1"/>
    <col min="3592" max="3592" width="10.44140625" style="33" customWidth="1"/>
    <col min="3593" max="3593" width="21.88671875" style="33" customWidth="1"/>
    <col min="3594" max="3627" width="2.6640625" style="33" customWidth="1"/>
    <col min="3628" max="3840" width="9.109375" style="33"/>
    <col min="3841" max="3841" width="29.6640625" style="33" customWidth="1"/>
    <col min="3842" max="3843" width="38.44140625" style="33" customWidth="1"/>
    <col min="3844" max="3844" width="37" style="33" customWidth="1"/>
    <col min="3845" max="3845" width="15.33203125" style="33" customWidth="1"/>
    <col min="3846" max="3846" width="12.6640625" style="33" customWidth="1"/>
    <col min="3847" max="3847" width="15.5546875" style="33" customWidth="1"/>
    <col min="3848" max="3848" width="10.44140625" style="33" customWidth="1"/>
    <col min="3849" max="3849" width="21.88671875" style="33" customWidth="1"/>
    <col min="3850" max="3883" width="2.6640625" style="33" customWidth="1"/>
    <col min="3884" max="4096" width="9.109375" style="33"/>
    <col min="4097" max="4097" width="29.6640625" style="33" customWidth="1"/>
    <col min="4098" max="4099" width="38.44140625" style="33" customWidth="1"/>
    <col min="4100" max="4100" width="37" style="33" customWidth="1"/>
    <col min="4101" max="4101" width="15.33203125" style="33" customWidth="1"/>
    <col min="4102" max="4102" width="12.6640625" style="33" customWidth="1"/>
    <col min="4103" max="4103" width="15.5546875" style="33" customWidth="1"/>
    <col min="4104" max="4104" width="10.44140625" style="33" customWidth="1"/>
    <col min="4105" max="4105" width="21.88671875" style="33" customWidth="1"/>
    <col min="4106" max="4139" width="2.6640625" style="33" customWidth="1"/>
    <col min="4140" max="4352" width="9.109375" style="33"/>
    <col min="4353" max="4353" width="29.6640625" style="33" customWidth="1"/>
    <col min="4354" max="4355" width="38.44140625" style="33" customWidth="1"/>
    <col min="4356" max="4356" width="37" style="33" customWidth="1"/>
    <col min="4357" max="4357" width="15.33203125" style="33" customWidth="1"/>
    <col min="4358" max="4358" width="12.6640625" style="33" customWidth="1"/>
    <col min="4359" max="4359" width="15.5546875" style="33" customWidth="1"/>
    <col min="4360" max="4360" width="10.44140625" style="33" customWidth="1"/>
    <col min="4361" max="4361" width="21.88671875" style="33" customWidth="1"/>
    <col min="4362" max="4395" width="2.6640625" style="33" customWidth="1"/>
    <col min="4396" max="4608" width="9.109375" style="33"/>
    <col min="4609" max="4609" width="29.6640625" style="33" customWidth="1"/>
    <col min="4610" max="4611" width="38.44140625" style="33" customWidth="1"/>
    <col min="4612" max="4612" width="37" style="33" customWidth="1"/>
    <col min="4613" max="4613" width="15.33203125" style="33" customWidth="1"/>
    <col min="4614" max="4614" width="12.6640625" style="33" customWidth="1"/>
    <col min="4615" max="4615" width="15.5546875" style="33" customWidth="1"/>
    <col min="4616" max="4616" width="10.44140625" style="33" customWidth="1"/>
    <col min="4617" max="4617" width="21.88671875" style="33" customWidth="1"/>
    <col min="4618" max="4651" width="2.6640625" style="33" customWidth="1"/>
    <col min="4652" max="4864" width="9.109375" style="33"/>
    <col min="4865" max="4865" width="29.6640625" style="33" customWidth="1"/>
    <col min="4866" max="4867" width="38.44140625" style="33" customWidth="1"/>
    <col min="4868" max="4868" width="37" style="33" customWidth="1"/>
    <col min="4869" max="4869" width="15.33203125" style="33" customWidth="1"/>
    <col min="4870" max="4870" width="12.6640625" style="33" customWidth="1"/>
    <col min="4871" max="4871" width="15.5546875" style="33" customWidth="1"/>
    <col min="4872" max="4872" width="10.44140625" style="33" customWidth="1"/>
    <col min="4873" max="4873" width="21.88671875" style="33" customWidth="1"/>
    <col min="4874" max="4907" width="2.6640625" style="33" customWidth="1"/>
    <col min="4908" max="5120" width="9.109375" style="33"/>
    <col min="5121" max="5121" width="29.6640625" style="33" customWidth="1"/>
    <col min="5122" max="5123" width="38.44140625" style="33" customWidth="1"/>
    <col min="5124" max="5124" width="37" style="33" customWidth="1"/>
    <col min="5125" max="5125" width="15.33203125" style="33" customWidth="1"/>
    <col min="5126" max="5126" width="12.6640625" style="33" customWidth="1"/>
    <col min="5127" max="5127" width="15.5546875" style="33" customWidth="1"/>
    <col min="5128" max="5128" width="10.44140625" style="33" customWidth="1"/>
    <col min="5129" max="5129" width="21.88671875" style="33" customWidth="1"/>
    <col min="5130" max="5163" width="2.6640625" style="33" customWidth="1"/>
    <col min="5164" max="5376" width="9.109375" style="33"/>
    <col min="5377" max="5377" width="29.6640625" style="33" customWidth="1"/>
    <col min="5378" max="5379" width="38.44140625" style="33" customWidth="1"/>
    <col min="5380" max="5380" width="37" style="33" customWidth="1"/>
    <col min="5381" max="5381" width="15.33203125" style="33" customWidth="1"/>
    <col min="5382" max="5382" width="12.6640625" style="33" customWidth="1"/>
    <col min="5383" max="5383" width="15.5546875" style="33" customWidth="1"/>
    <col min="5384" max="5384" width="10.44140625" style="33" customWidth="1"/>
    <col min="5385" max="5385" width="21.88671875" style="33" customWidth="1"/>
    <col min="5386" max="5419" width="2.6640625" style="33" customWidth="1"/>
    <col min="5420" max="5632" width="9.109375" style="33"/>
    <col min="5633" max="5633" width="29.6640625" style="33" customWidth="1"/>
    <col min="5634" max="5635" width="38.44140625" style="33" customWidth="1"/>
    <col min="5636" max="5636" width="37" style="33" customWidth="1"/>
    <col min="5637" max="5637" width="15.33203125" style="33" customWidth="1"/>
    <col min="5638" max="5638" width="12.6640625" style="33" customWidth="1"/>
    <col min="5639" max="5639" width="15.5546875" style="33" customWidth="1"/>
    <col min="5640" max="5640" width="10.44140625" style="33" customWidth="1"/>
    <col min="5641" max="5641" width="21.88671875" style="33" customWidth="1"/>
    <col min="5642" max="5675" width="2.6640625" style="33" customWidth="1"/>
    <col min="5676" max="5888" width="9.109375" style="33"/>
    <col min="5889" max="5889" width="29.6640625" style="33" customWidth="1"/>
    <col min="5890" max="5891" width="38.44140625" style="33" customWidth="1"/>
    <col min="5892" max="5892" width="37" style="33" customWidth="1"/>
    <col min="5893" max="5893" width="15.33203125" style="33" customWidth="1"/>
    <col min="5894" max="5894" width="12.6640625" style="33" customWidth="1"/>
    <col min="5895" max="5895" width="15.5546875" style="33" customWidth="1"/>
    <col min="5896" max="5896" width="10.44140625" style="33" customWidth="1"/>
    <col min="5897" max="5897" width="21.88671875" style="33" customWidth="1"/>
    <col min="5898" max="5931" width="2.6640625" style="33" customWidth="1"/>
    <col min="5932" max="6144" width="9.109375" style="33"/>
    <col min="6145" max="6145" width="29.6640625" style="33" customWidth="1"/>
    <col min="6146" max="6147" width="38.44140625" style="33" customWidth="1"/>
    <col min="6148" max="6148" width="37" style="33" customWidth="1"/>
    <col min="6149" max="6149" width="15.33203125" style="33" customWidth="1"/>
    <col min="6150" max="6150" width="12.6640625" style="33" customWidth="1"/>
    <col min="6151" max="6151" width="15.5546875" style="33" customWidth="1"/>
    <col min="6152" max="6152" width="10.44140625" style="33" customWidth="1"/>
    <col min="6153" max="6153" width="21.88671875" style="33" customWidth="1"/>
    <col min="6154" max="6187" width="2.6640625" style="33" customWidth="1"/>
    <col min="6188" max="6400" width="9.109375" style="33"/>
    <col min="6401" max="6401" width="29.6640625" style="33" customWidth="1"/>
    <col min="6402" max="6403" width="38.44140625" style="33" customWidth="1"/>
    <col min="6404" max="6404" width="37" style="33" customWidth="1"/>
    <col min="6405" max="6405" width="15.33203125" style="33" customWidth="1"/>
    <col min="6406" max="6406" width="12.6640625" style="33" customWidth="1"/>
    <col min="6407" max="6407" width="15.5546875" style="33" customWidth="1"/>
    <col min="6408" max="6408" width="10.44140625" style="33" customWidth="1"/>
    <col min="6409" max="6409" width="21.88671875" style="33" customWidth="1"/>
    <col min="6410" max="6443" width="2.6640625" style="33" customWidth="1"/>
    <col min="6444" max="6656" width="9.109375" style="33"/>
    <col min="6657" max="6657" width="29.6640625" style="33" customWidth="1"/>
    <col min="6658" max="6659" width="38.44140625" style="33" customWidth="1"/>
    <col min="6660" max="6660" width="37" style="33" customWidth="1"/>
    <col min="6661" max="6661" width="15.33203125" style="33" customWidth="1"/>
    <col min="6662" max="6662" width="12.6640625" style="33" customWidth="1"/>
    <col min="6663" max="6663" width="15.5546875" style="33" customWidth="1"/>
    <col min="6664" max="6664" width="10.44140625" style="33" customWidth="1"/>
    <col min="6665" max="6665" width="21.88671875" style="33" customWidth="1"/>
    <col min="6666" max="6699" width="2.6640625" style="33" customWidth="1"/>
    <col min="6700" max="6912" width="9.109375" style="33"/>
    <col min="6913" max="6913" width="29.6640625" style="33" customWidth="1"/>
    <col min="6914" max="6915" width="38.44140625" style="33" customWidth="1"/>
    <col min="6916" max="6916" width="37" style="33" customWidth="1"/>
    <col min="6917" max="6917" width="15.33203125" style="33" customWidth="1"/>
    <col min="6918" max="6918" width="12.6640625" style="33" customWidth="1"/>
    <col min="6919" max="6919" width="15.5546875" style="33" customWidth="1"/>
    <col min="6920" max="6920" width="10.44140625" style="33" customWidth="1"/>
    <col min="6921" max="6921" width="21.88671875" style="33" customWidth="1"/>
    <col min="6922" max="6955" width="2.6640625" style="33" customWidth="1"/>
    <col min="6956" max="7168" width="9.109375" style="33"/>
    <col min="7169" max="7169" width="29.6640625" style="33" customWidth="1"/>
    <col min="7170" max="7171" width="38.44140625" style="33" customWidth="1"/>
    <col min="7172" max="7172" width="37" style="33" customWidth="1"/>
    <col min="7173" max="7173" width="15.33203125" style="33" customWidth="1"/>
    <col min="7174" max="7174" width="12.6640625" style="33" customWidth="1"/>
    <col min="7175" max="7175" width="15.5546875" style="33" customWidth="1"/>
    <col min="7176" max="7176" width="10.44140625" style="33" customWidth="1"/>
    <col min="7177" max="7177" width="21.88671875" style="33" customWidth="1"/>
    <col min="7178" max="7211" width="2.6640625" style="33" customWidth="1"/>
    <col min="7212" max="7424" width="9.109375" style="33"/>
    <col min="7425" max="7425" width="29.6640625" style="33" customWidth="1"/>
    <col min="7426" max="7427" width="38.44140625" style="33" customWidth="1"/>
    <col min="7428" max="7428" width="37" style="33" customWidth="1"/>
    <col min="7429" max="7429" width="15.33203125" style="33" customWidth="1"/>
    <col min="7430" max="7430" width="12.6640625" style="33" customWidth="1"/>
    <col min="7431" max="7431" width="15.5546875" style="33" customWidth="1"/>
    <col min="7432" max="7432" width="10.44140625" style="33" customWidth="1"/>
    <col min="7433" max="7433" width="21.88671875" style="33" customWidth="1"/>
    <col min="7434" max="7467" width="2.6640625" style="33" customWidth="1"/>
    <col min="7468" max="7680" width="9.109375" style="33"/>
    <col min="7681" max="7681" width="29.6640625" style="33" customWidth="1"/>
    <col min="7682" max="7683" width="38.44140625" style="33" customWidth="1"/>
    <col min="7684" max="7684" width="37" style="33" customWidth="1"/>
    <col min="7685" max="7685" width="15.33203125" style="33" customWidth="1"/>
    <col min="7686" max="7686" width="12.6640625" style="33" customWidth="1"/>
    <col min="7687" max="7687" width="15.5546875" style="33" customWidth="1"/>
    <col min="7688" max="7688" width="10.44140625" style="33" customWidth="1"/>
    <col min="7689" max="7689" width="21.88671875" style="33" customWidth="1"/>
    <col min="7690" max="7723" width="2.6640625" style="33" customWidth="1"/>
    <col min="7724" max="7936" width="9.109375" style="33"/>
    <col min="7937" max="7937" width="29.6640625" style="33" customWidth="1"/>
    <col min="7938" max="7939" width="38.44140625" style="33" customWidth="1"/>
    <col min="7940" max="7940" width="37" style="33" customWidth="1"/>
    <col min="7941" max="7941" width="15.33203125" style="33" customWidth="1"/>
    <col min="7942" max="7942" width="12.6640625" style="33" customWidth="1"/>
    <col min="7943" max="7943" width="15.5546875" style="33" customWidth="1"/>
    <col min="7944" max="7944" width="10.44140625" style="33" customWidth="1"/>
    <col min="7945" max="7945" width="21.88671875" style="33" customWidth="1"/>
    <col min="7946" max="7979" width="2.6640625" style="33" customWidth="1"/>
    <col min="7980" max="8192" width="9.109375" style="33"/>
    <col min="8193" max="8193" width="29.6640625" style="33" customWidth="1"/>
    <col min="8194" max="8195" width="38.44140625" style="33" customWidth="1"/>
    <col min="8196" max="8196" width="37" style="33" customWidth="1"/>
    <col min="8197" max="8197" width="15.33203125" style="33" customWidth="1"/>
    <col min="8198" max="8198" width="12.6640625" style="33" customWidth="1"/>
    <col min="8199" max="8199" width="15.5546875" style="33" customWidth="1"/>
    <col min="8200" max="8200" width="10.44140625" style="33" customWidth="1"/>
    <col min="8201" max="8201" width="21.88671875" style="33" customWidth="1"/>
    <col min="8202" max="8235" width="2.6640625" style="33" customWidth="1"/>
    <col min="8236" max="8448" width="9.109375" style="33"/>
    <col min="8449" max="8449" width="29.6640625" style="33" customWidth="1"/>
    <col min="8450" max="8451" width="38.44140625" style="33" customWidth="1"/>
    <col min="8452" max="8452" width="37" style="33" customWidth="1"/>
    <col min="8453" max="8453" width="15.33203125" style="33" customWidth="1"/>
    <col min="8454" max="8454" width="12.6640625" style="33" customWidth="1"/>
    <col min="8455" max="8455" width="15.5546875" style="33" customWidth="1"/>
    <col min="8456" max="8456" width="10.44140625" style="33" customWidth="1"/>
    <col min="8457" max="8457" width="21.88671875" style="33" customWidth="1"/>
    <col min="8458" max="8491" width="2.6640625" style="33" customWidth="1"/>
    <col min="8492" max="8704" width="9.109375" style="33"/>
    <col min="8705" max="8705" width="29.6640625" style="33" customWidth="1"/>
    <col min="8706" max="8707" width="38.44140625" style="33" customWidth="1"/>
    <col min="8708" max="8708" width="37" style="33" customWidth="1"/>
    <col min="8709" max="8709" width="15.33203125" style="33" customWidth="1"/>
    <col min="8710" max="8710" width="12.6640625" style="33" customWidth="1"/>
    <col min="8711" max="8711" width="15.5546875" style="33" customWidth="1"/>
    <col min="8712" max="8712" width="10.44140625" style="33" customWidth="1"/>
    <col min="8713" max="8713" width="21.88671875" style="33" customWidth="1"/>
    <col min="8714" max="8747" width="2.6640625" style="33" customWidth="1"/>
    <col min="8748" max="8960" width="9.109375" style="33"/>
    <col min="8961" max="8961" width="29.6640625" style="33" customWidth="1"/>
    <col min="8962" max="8963" width="38.44140625" style="33" customWidth="1"/>
    <col min="8964" max="8964" width="37" style="33" customWidth="1"/>
    <col min="8965" max="8965" width="15.33203125" style="33" customWidth="1"/>
    <col min="8966" max="8966" width="12.6640625" style="33" customWidth="1"/>
    <col min="8967" max="8967" width="15.5546875" style="33" customWidth="1"/>
    <col min="8968" max="8968" width="10.44140625" style="33" customWidth="1"/>
    <col min="8969" max="8969" width="21.88671875" style="33" customWidth="1"/>
    <col min="8970" max="9003" width="2.6640625" style="33" customWidth="1"/>
    <col min="9004" max="9216" width="9.109375" style="33"/>
    <col min="9217" max="9217" width="29.6640625" style="33" customWidth="1"/>
    <col min="9218" max="9219" width="38.44140625" style="33" customWidth="1"/>
    <col min="9220" max="9220" width="37" style="33" customWidth="1"/>
    <col min="9221" max="9221" width="15.33203125" style="33" customWidth="1"/>
    <col min="9222" max="9222" width="12.6640625" style="33" customWidth="1"/>
    <col min="9223" max="9223" width="15.5546875" style="33" customWidth="1"/>
    <col min="9224" max="9224" width="10.44140625" style="33" customWidth="1"/>
    <col min="9225" max="9225" width="21.88671875" style="33" customWidth="1"/>
    <col min="9226" max="9259" width="2.6640625" style="33" customWidth="1"/>
    <col min="9260" max="9472" width="9.109375" style="33"/>
    <col min="9473" max="9473" width="29.6640625" style="33" customWidth="1"/>
    <col min="9474" max="9475" width="38.44140625" style="33" customWidth="1"/>
    <col min="9476" max="9476" width="37" style="33" customWidth="1"/>
    <col min="9477" max="9477" width="15.33203125" style="33" customWidth="1"/>
    <col min="9478" max="9478" width="12.6640625" style="33" customWidth="1"/>
    <col min="9479" max="9479" width="15.5546875" style="33" customWidth="1"/>
    <col min="9480" max="9480" width="10.44140625" style="33" customWidth="1"/>
    <col min="9481" max="9481" width="21.88671875" style="33" customWidth="1"/>
    <col min="9482" max="9515" width="2.6640625" style="33" customWidth="1"/>
    <col min="9516" max="9728" width="9.109375" style="33"/>
    <col min="9729" max="9729" width="29.6640625" style="33" customWidth="1"/>
    <col min="9730" max="9731" width="38.44140625" style="33" customWidth="1"/>
    <col min="9732" max="9732" width="37" style="33" customWidth="1"/>
    <col min="9733" max="9733" width="15.33203125" style="33" customWidth="1"/>
    <col min="9734" max="9734" width="12.6640625" style="33" customWidth="1"/>
    <col min="9735" max="9735" width="15.5546875" style="33" customWidth="1"/>
    <col min="9736" max="9736" width="10.44140625" style="33" customWidth="1"/>
    <col min="9737" max="9737" width="21.88671875" style="33" customWidth="1"/>
    <col min="9738" max="9771" width="2.6640625" style="33" customWidth="1"/>
    <col min="9772" max="9984" width="9.109375" style="33"/>
    <col min="9985" max="9985" width="29.6640625" style="33" customWidth="1"/>
    <col min="9986" max="9987" width="38.44140625" style="33" customWidth="1"/>
    <col min="9988" max="9988" width="37" style="33" customWidth="1"/>
    <col min="9989" max="9989" width="15.33203125" style="33" customWidth="1"/>
    <col min="9990" max="9990" width="12.6640625" style="33" customWidth="1"/>
    <col min="9991" max="9991" width="15.5546875" style="33" customWidth="1"/>
    <col min="9992" max="9992" width="10.44140625" style="33" customWidth="1"/>
    <col min="9993" max="9993" width="21.88671875" style="33" customWidth="1"/>
    <col min="9994" max="10027" width="2.6640625" style="33" customWidth="1"/>
    <col min="10028" max="10240" width="9.109375" style="33"/>
    <col min="10241" max="10241" width="29.6640625" style="33" customWidth="1"/>
    <col min="10242" max="10243" width="38.44140625" style="33" customWidth="1"/>
    <col min="10244" max="10244" width="37" style="33" customWidth="1"/>
    <col min="10245" max="10245" width="15.33203125" style="33" customWidth="1"/>
    <col min="10246" max="10246" width="12.6640625" style="33" customWidth="1"/>
    <col min="10247" max="10247" width="15.5546875" style="33" customWidth="1"/>
    <col min="10248" max="10248" width="10.44140625" style="33" customWidth="1"/>
    <col min="10249" max="10249" width="21.88671875" style="33" customWidth="1"/>
    <col min="10250" max="10283" width="2.6640625" style="33" customWidth="1"/>
    <col min="10284" max="10496" width="9.109375" style="33"/>
    <col min="10497" max="10497" width="29.6640625" style="33" customWidth="1"/>
    <col min="10498" max="10499" width="38.44140625" style="33" customWidth="1"/>
    <col min="10500" max="10500" width="37" style="33" customWidth="1"/>
    <col min="10501" max="10501" width="15.33203125" style="33" customWidth="1"/>
    <col min="10502" max="10502" width="12.6640625" style="33" customWidth="1"/>
    <col min="10503" max="10503" width="15.5546875" style="33" customWidth="1"/>
    <col min="10504" max="10504" width="10.44140625" style="33" customWidth="1"/>
    <col min="10505" max="10505" width="21.88671875" style="33" customWidth="1"/>
    <col min="10506" max="10539" width="2.6640625" style="33" customWidth="1"/>
    <col min="10540" max="10752" width="9.109375" style="33"/>
    <col min="10753" max="10753" width="29.6640625" style="33" customWidth="1"/>
    <col min="10754" max="10755" width="38.44140625" style="33" customWidth="1"/>
    <col min="10756" max="10756" width="37" style="33" customWidth="1"/>
    <col min="10757" max="10757" width="15.33203125" style="33" customWidth="1"/>
    <col min="10758" max="10758" width="12.6640625" style="33" customWidth="1"/>
    <col min="10759" max="10759" width="15.5546875" style="33" customWidth="1"/>
    <col min="10760" max="10760" width="10.44140625" style="33" customWidth="1"/>
    <col min="10761" max="10761" width="21.88671875" style="33" customWidth="1"/>
    <col min="10762" max="10795" width="2.6640625" style="33" customWidth="1"/>
    <col min="10796" max="11008" width="9.109375" style="33"/>
    <col min="11009" max="11009" width="29.6640625" style="33" customWidth="1"/>
    <col min="11010" max="11011" width="38.44140625" style="33" customWidth="1"/>
    <col min="11012" max="11012" width="37" style="33" customWidth="1"/>
    <col min="11013" max="11013" width="15.33203125" style="33" customWidth="1"/>
    <col min="11014" max="11014" width="12.6640625" style="33" customWidth="1"/>
    <col min="11015" max="11015" width="15.5546875" style="33" customWidth="1"/>
    <col min="11016" max="11016" width="10.44140625" style="33" customWidth="1"/>
    <col min="11017" max="11017" width="21.88671875" style="33" customWidth="1"/>
    <col min="11018" max="11051" width="2.6640625" style="33" customWidth="1"/>
    <col min="11052" max="11264" width="9.109375" style="33"/>
    <col min="11265" max="11265" width="29.6640625" style="33" customWidth="1"/>
    <col min="11266" max="11267" width="38.44140625" style="33" customWidth="1"/>
    <col min="11268" max="11268" width="37" style="33" customWidth="1"/>
    <col min="11269" max="11269" width="15.33203125" style="33" customWidth="1"/>
    <col min="11270" max="11270" width="12.6640625" style="33" customWidth="1"/>
    <col min="11271" max="11271" width="15.5546875" style="33" customWidth="1"/>
    <col min="11272" max="11272" width="10.44140625" style="33" customWidth="1"/>
    <col min="11273" max="11273" width="21.88671875" style="33" customWidth="1"/>
    <col min="11274" max="11307" width="2.6640625" style="33" customWidth="1"/>
    <col min="11308" max="11520" width="9.109375" style="33"/>
    <col min="11521" max="11521" width="29.6640625" style="33" customWidth="1"/>
    <col min="11522" max="11523" width="38.44140625" style="33" customWidth="1"/>
    <col min="11524" max="11524" width="37" style="33" customWidth="1"/>
    <col min="11525" max="11525" width="15.33203125" style="33" customWidth="1"/>
    <col min="11526" max="11526" width="12.6640625" style="33" customWidth="1"/>
    <col min="11527" max="11527" width="15.5546875" style="33" customWidth="1"/>
    <col min="11528" max="11528" width="10.44140625" style="33" customWidth="1"/>
    <col min="11529" max="11529" width="21.88671875" style="33" customWidth="1"/>
    <col min="11530" max="11563" width="2.6640625" style="33" customWidth="1"/>
    <col min="11564" max="11776" width="9.109375" style="33"/>
    <col min="11777" max="11777" width="29.6640625" style="33" customWidth="1"/>
    <col min="11778" max="11779" width="38.44140625" style="33" customWidth="1"/>
    <col min="11780" max="11780" width="37" style="33" customWidth="1"/>
    <col min="11781" max="11781" width="15.33203125" style="33" customWidth="1"/>
    <col min="11782" max="11782" width="12.6640625" style="33" customWidth="1"/>
    <col min="11783" max="11783" width="15.5546875" style="33" customWidth="1"/>
    <col min="11784" max="11784" width="10.44140625" style="33" customWidth="1"/>
    <col min="11785" max="11785" width="21.88671875" style="33" customWidth="1"/>
    <col min="11786" max="11819" width="2.6640625" style="33" customWidth="1"/>
    <col min="11820" max="12032" width="9.109375" style="33"/>
    <col min="12033" max="12033" width="29.6640625" style="33" customWidth="1"/>
    <col min="12034" max="12035" width="38.44140625" style="33" customWidth="1"/>
    <col min="12036" max="12036" width="37" style="33" customWidth="1"/>
    <col min="12037" max="12037" width="15.33203125" style="33" customWidth="1"/>
    <col min="12038" max="12038" width="12.6640625" style="33" customWidth="1"/>
    <col min="12039" max="12039" width="15.5546875" style="33" customWidth="1"/>
    <col min="12040" max="12040" width="10.44140625" style="33" customWidth="1"/>
    <col min="12041" max="12041" width="21.88671875" style="33" customWidth="1"/>
    <col min="12042" max="12075" width="2.6640625" style="33" customWidth="1"/>
    <col min="12076" max="12288" width="9.109375" style="33"/>
    <col min="12289" max="12289" width="29.6640625" style="33" customWidth="1"/>
    <col min="12290" max="12291" width="38.44140625" style="33" customWidth="1"/>
    <col min="12292" max="12292" width="37" style="33" customWidth="1"/>
    <col min="12293" max="12293" width="15.33203125" style="33" customWidth="1"/>
    <col min="12294" max="12294" width="12.6640625" style="33" customWidth="1"/>
    <col min="12295" max="12295" width="15.5546875" style="33" customWidth="1"/>
    <col min="12296" max="12296" width="10.44140625" style="33" customWidth="1"/>
    <col min="12297" max="12297" width="21.88671875" style="33" customWidth="1"/>
    <col min="12298" max="12331" width="2.6640625" style="33" customWidth="1"/>
    <col min="12332" max="12544" width="9.109375" style="33"/>
    <col min="12545" max="12545" width="29.6640625" style="33" customWidth="1"/>
    <col min="12546" max="12547" width="38.44140625" style="33" customWidth="1"/>
    <col min="12548" max="12548" width="37" style="33" customWidth="1"/>
    <col min="12549" max="12549" width="15.33203125" style="33" customWidth="1"/>
    <col min="12550" max="12550" width="12.6640625" style="33" customWidth="1"/>
    <col min="12551" max="12551" width="15.5546875" style="33" customWidth="1"/>
    <col min="12552" max="12552" width="10.44140625" style="33" customWidth="1"/>
    <col min="12553" max="12553" width="21.88671875" style="33" customWidth="1"/>
    <col min="12554" max="12587" width="2.6640625" style="33" customWidth="1"/>
    <col min="12588" max="12800" width="9.109375" style="33"/>
    <col min="12801" max="12801" width="29.6640625" style="33" customWidth="1"/>
    <col min="12802" max="12803" width="38.44140625" style="33" customWidth="1"/>
    <col min="12804" max="12804" width="37" style="33" customWidth="1"/>
    <col min="12805" max="12805" width="15.33203125" style="33" customWidth="1"/>
    <col min="12806" max="12806" width="12.6640625" style="33" customWidth="1"/>
    <col min="12807" max="12807" width="15.5546875" style="33" customWidth="1"/>
    <col min="12808" max="12808" width="10.44140625" style="33" customWidth="1"/>
    <col min="12809" max="12809" width="21.88671875" style="33" customWidth="1"/>
    <col min="12810" max="12843" width="2.6640625" style="33" customWidth="1"/>
    <col min="12844" max="13056" width="9.109375" style="33"/>
    <col min="13057" max="13057" width="29.6640625" style="33" customWidth="1"/>
    <col min="13058" max="13059" width="38.44140625" style="33" customWidth="1"/>
    <col min="13060" max="13060" width="37" style="33" customWidth="1"/>
    <col min="13061" max="13061" width="15.33203125" style="33" customWidth="1"/>
    <col min="13062" max="13062" width="12.6640625" style="33" customWidth="1"/>
    <col min="13063" max="13063" width="15.5546875" style="33" customWidth="1"/>
    <col min="13064" max="13064" width="10.44140625" style="33" customWidth="1"/>
    <col min="13065" max="13065" width="21.88671875" style="33" customWidth="1"/>
    <col min="13066" max="13099" width="2.6640625" style="33" customWidth="1"/>
    <col min="13100" max="13312" width="9.109375" style="33"/>
    <col min="13313" max="13313" width="29.6640625" style="33" customWidth="1"/>
    <col min="13314" max="13315" width="38.44140625" style="33" customWidth="1"/>
    <col min="13316" max="13316" width="37" style="33" customWidth="1"/>
    <col min="13317" max="13317" width="15.33203125" style="33" customWidth="1"/>
    <col min="13318" max="13318" width="12.6640625" style="33" customWidth="1"/>
    <col min="13319" max="13319" width="15.5546875" style="33" customWidth="1"/>
    <col min="13320" max="13320" width="10.44140625" style="33" customWidth="1"/>
    <col min="13321" max="13321" width="21.88671875" style="33" customWidth="1"/>
    <col min="13322" max="13355" width="2.6640625" style="33" customWidth="1"/>
    <col min="13356" max="13568" width="9.109375" style="33"/>
    <col min="13569" max="13569" width="29.6640625" style="33" customWidth="1"/>
    <col min="13570" max="13571" width="38.44140625" style="33" customWidth="1"/>
    <col min="13572" max="13572" width="37" style="33" customWidth="1"/>
    <col min="13573" max="13573" width="15.33203125" style="33" customWidth="1"/>
    <col min="13574" max="13574" width="12.6640625" style="33" customWidth="1"/>
    <col min="13575" max="13575" width="15.5546875" style="33" customWidth="1"/>
    <col min="13576" max="13576" width="10.44140625" style="33" customWidth="1"/>
    <col min="13577" max="13577" width="21.88671875" style="33" customWidth="1"/>
    <col min="13578" max="13611" width="2.6640625" style="33" customWidth="1"/>
    <col min="13612" max="13824" width="9.109375" style="33"/>
    <col min="13825" max="13825" width="29.6640625" style="33" customWidth="1"/>
    <col min="13826" max="13827" width="38.44140625" style="33" customWidth="1"/>
    <col min="13828" max="13828" width="37" style="33" customWidth="1"/>
    <col min="13829" max="13829" width="15.33203125" style="33" customWidth="1"/>
    <col min="13830" max="13830" width="12.6640625" style="33" customWidth="1"/>
    <col min="13831" max="13831" width="15.5546875" style="33" customWidth="1"/>
    <col min="13832" max="13832" width="10.44140625" style="33" customWidth="1"/>
    <col min="13833" max="13833" width="21.88671875" style="33" customWidth="1"/>
    <col min="13834" max="13867" width="2.6640625" style="33" customWidth="1"/>
    <col min="13868" max="14080" width="9.109375" style="33"/>
    <col min="14081" max="14081" width="29.6640625" style="33" customWidth="1"/>
    <col min="14082" max="14083" width="38.44140625" style="33" customWidth="1"/>
    <col min="14084" max="14084" width="37" style="33" customWidth="1"/>
    <col min="14085" max="14085" width="15.33203125" style="33" customWidth="1"/>
    <col min="14086" max="14086" width="12.6640625" style="33" customWidth="1"/>
    <col min="14087" max="14087" width="15.5546875" style="33" customWidth="1"/>
    <col min="14088" max="14088" width="10.44140625" style="33" customWidth="1"/>
    <col min="14089" max="14089" width="21.88671875" style="33" customWidth="1"/>
    <col min="14090" max="14123" width="2.6640625" style="33" customWidth="1"/>
    <col min="14124" max="14336" width="9.109375" style="33"/>
    <col min="14337" max="14337" width="29.6640625" style="33" customWidth="1"/>
    <col min="14338" max="14339" width="38.44140625" style="33" customWidth="1"/>
    <col min="14340" max="14340" width="37" style="33" customWidth="1"/>
    <col min="14341" max="14341" width="15.33203125" style="33" customWidth="1"/>
    <col min="14342" max="14342" width="12.6640625" style="33" customWidth="1"/>
    <col min="14343" max="14343" width="15.5546875" style="33" customWidth="1"/>
    <col min="14344" max="14344" width="10.44140625" style="33" customWidth="1"/>
    <col min="14345" max="14345" width="21.88671875" style="33" customWidth="1"/>
    <col min="14346" max="14379" width="2.6640625" style="33" customWidth="1"/>
    <col min="14380" max="14592" width="9.109375" style="33"/>
    <col min="14593" max="14593" width="29.6640625" style="33" customWidth="1"/>
    <col min="14594" max="14595" width="38.44140625" style="33" customWidth="1"/>
    <col min="14596" max="14596" width="37" style="33" customWidth="1"/>
    <col min="14597" max="14597" width="15.33203125" style="33" customWidth="1"/>
    <col min="14598" max="14598" width="12.6640625" style="33" customWidth="1"/>
    <col min="14599" max="14599" width="15.5546875" style="33" customWidth="1"/>
    <col min="14600" max="14600" width="10.44140625" style="33" customWidth="1"/>
    <col min="14601" max="14601" width="21.88671875" style="33" customWidth="1"/>
    <col min="14602" max="14635" width="2.6640625" style="33" customWidth="1"/>
    <col min="14636" max="14848" width="9.109375" style="33"/>
    <col min="14849" max="14849" width="29.6640625" style="33" customWidth="1"/>
    <col min="14850" max="14851" width="38.44140625" style="33" customWidth="1"/>
    <col min="14852" max="14852" width="37" style="33" customWidth="1"/>
    <col min="14853" max="14853" width="15.33203125" style="33" customWidth="1"/>
    <col min="14854" max="14854" width="12.6640625" style="33" customWidth="1"/>
    <col min="14855" max="14855" width="15.5546875" style="33" customWidth="1"/>
    <col min="14856" max="14856" width="10.44140625" style="33" customWidth="1"/>
    <col min="14857" max="14857" width="21.88671875" style="33" customWidth="1"/>
    <col min="14858" max="14891" width="2.6640625" style="33" customWidth="1"/>
    <col min="14892" max="15104" width="9.109375" style="33"/>
    <col min="15105" max="15105" width="29.6640625" style="33" customWidth="1"/>
    <col min="15106" max="15107" width="38.44140625" style="33" customWidth="1"/>
    <col min="15108" max="15108" width="37" style="33" customWidth="1"/>
    <col min="15109" max="15109" width="15.33203125" style="33" customWidth="1"/>
    <col min="15110" max="15110" width="12.6640625" style="33" customWidth="1"/>
    <col min="15111" max="15111" width="15.5546875" style="33" customWidth="1"/>
    <col min="15112" max="15112" width="10.44140625" style="33" customWidth="1"/>
    <col min="15113" max="15113" width="21.88671875" style="33" customWidth="1"/>
    <col min="15114" max="15147" width="2.6640625" style="33" customWidth="1"/>
    <col min="15148" max="15360" width="9.109375" style="33"/>
    <col min="15361" max="15361" width="29.6640625" style="33" customWidth="1"/>
    <col min="15362" max="15363" width="38.44140625" style="33" customWidth="1"/>
    <col min="15364" max="15364" width="37" style="33" customWidth="1"/>
    <col min="15365" max="15365" width="15.33203125" style="33" customWidth="1"/>
    <col min="15366" max="15366" width="12.6640625" style="33" customWidth="1"/>
    <col min="15367" max="15367" width="15.5546875" style="33" customWidth="1"/>
    <col min="15368" max="15368" width="10.44140625" style="33" customWidth="1"/>
    <col min="15369" max="15369" width="21.88671875" style="33" customWidth="1"/>
    <col min="15370" max="15403" width="2.6640625" style="33" customWidth="1"/>
    <col min="15404" max="15616" width="9.109375" style="33"/>
    <col min="15617" max="15617" width="29.6640625" style="33" customWidth="1"/>
    <col min="15618" max="15619" width="38.44140625" style="33" customWidth="1"/>
    <col min="15620" max="15620" width="37" style="33" customWidth="1"/>
    <col min="15621" max="15621" width="15.33203125" style="33" customWidth="1"/>
    <col min="15622" max="15622" width="12.6640625" style="33" customWidth="1"/>
    <col min="15623" max="15623" width="15.5546875" style="33" customWidth="1"/>
    <col min="15624" max="15624" width="10.44140625" style="33" customWidth="1"/>
    <col min="15625" max="15625" width="21.88671875" style="33" customWidth="1"/>
    <col min="15626" max="15659" width="2.6640625" style="33" customWidth="1"/>
    <col min="15660" max="15872" width="9.109375" style="33"/>
    <col min="15873" max="15873" width="29.6640625" style="33" customWidth="1"/>
    <col min="15874" max="15875" width="38.44140625" style="33" customWidth="1"/>
    <col min="15876" max="15876" width="37" style="33" customWidth="1"/>
    <col min="15877" max="15877" width="15.33203125" style="33" customWidth="1"/>
    <col min="15878" max="15878" width="12.6640625" style="33" customWidth="1"/>
    <col min="15879" max="15879" width="15.5546875" style="33" customWidth="1"/>
    <col min="15880" max="15880" width="10.44140625" style="33" customWidth="1"/>
    <col min="15881" max="15881" width="21.88671875" style="33" customWidth="1"/>
    <col min="15882" max="15915" width="2.6640625" style="33" customWidth="1"/>
    <col min="15916" max="16128" width="9.109375" style="33"/>
    <col min="16129" max="16129" width="29.6640625" style="33" customWidth="1"/>
    <col min="16130" max="16131" width="38.44140625" style="33" customWidth="1"/>
    <col min="16132" max="16132" width="37" style="33" customWidth="1"/>
    <col min="16133" max="16133" width="15.33203125" style="33" customWidth="1"/>
    <col min="16134" max="16134" width="12.6640625" style="33" customWidth="1"/>
    <col min="16135" max="16135" width="15.5546875" style="33" customWidth="1"/>
    <col min="16136" max="16136" width="10.44140625" style="33" customWidth="1"/>
    <col min="16137" max="16137" width="21.88671875" style="33" customWidth="1"/>
    <col min="16138" max="16171" width="2.6640625" style="33" customWidth="1"/>
    <col min="16172" max="16384" width="9.109375" style="33"/>
  </cols>
  <sheetData>
    <row r="1" spans="1:19" ht="31.5" customHeight="1" thickBot="1" x14ac:dyDescent="0.35">
      <c r="A1" s="701" t="s">
        <v>152</v>
      </c>
      <c r="B1" s="701"/>
      <c r="C1" s="701"/>
      <c r="D1" s="701"/>
      <c r="H1"/>
      <c r="I1"/>
      <c r="J1"/>
      <c r="K1"/>
    </row>
    <row r="2" spans="1:19" ht="81" customHeight="1" x14ac:dyDescent="0.3">
      <c r="A2" s="35" t="s">
        <v>146</v>
      </c>
      <c r="B2" s="392" t="s">
        <v>941</v>
      </c>
      <c r="C2" s="393" t="s">
        <v>758</v>
      </c>
      <c r="D2" s="255" t="s">
        <v>942</v>
      </c>
      <c r="E2" s="255" t="s">
        <v>759</v>
      </c>
      <c r="F2" s="35" t="s">
        <v>153</v>
      </c>
      <c r="G2" s="43" t="s">
        <v>72</v>
      </c>
      <c r="H2"/>
      <c r="I2"/>
      <c r="J2"/>
      <c r="K2"/>
    </row>
    <row r="3" spans="1:19" ht="54.75" customHeight="1" thickBot="1" x14ac:dyDescent="0.35">
      <c r="A3" s="34" t="s">
        <v>147</v>
      </c>
      <c r="B3" s="394" t="s">
        <v>1195</v>
      </c>
      <c r="C3" s="394"/>
      <c r="D3" s="255" t="s">
        <v>1196</v>
      </c>
      <c r="F3" s="36" t="s">
        <v>154</v>
      </c>
      <c r="G3" s="44">
        <v>2024</v>
      </c>
    </row>
    <row r="4" spans="1:19" ht="55.5" customHeight="1" x14ac:dyDescent="0.3">
      <c r="A4" s="34" t="s">
        <v>148</v>
      </c>
      <c r="B4" s="394" t="s">
        <v>1195</v>
      </c>
      <c r="C4" s="394"/>
      <c r="D4" s="255" t="s">
        <v>1196</v>
      </c>
    </row>
    <row r="5" spans="1:19" s="96" customFormat="1" ht="66.75" customHeight="1" x14ac:dyDescent="0.3">
      <c r="A5" s="171" t="s">
        <v>155</v>
      </c>
      <c r="B5" s="172" t="s">
        <v>1198</v>
      </c>
      <c r="C5" s="172"/>
      <c r="D5" s="255" t="s">
        <v>944</v>
      </c>
      <c r="E5" s="588" t="s">
        <v>824</v>
      </c>
      <c r="F5" s="589">
        <v>2</v>
      </c>
      <c r="G5" s="97"/>
    </row>
    <row r="6" spans="1:19" ht="145.19999999999999" x14ac:dyDescent="0.3">
      <c r="A6" s="171" t="s">
        <v>156</v>
      </c>
      <c r="B6" s="172" t="s">
        <v>1197</v>
      </c>
      <c r="C6" s="172" t="s">
        <v>1199</v>
      </c>
      <c r="D6" s="395"/>
    </row>
    <row r="7" spans="1:19" x14ac:dyDescent="0.25">
      <c r="A7" s="171" t="s">
        <v>554</v>
      </c>
      <c r="B7" s="396" t="s">
        <v>1041</v>
      </c>
      <c r="C7" s="396"/>
      <c r="D7" s="395"/>
    </row>
    <row r="8" spans="1:19" ht="52.8" x14ac:dyDescent="0.3">
      <c r="A8" s="34" t="s">
        <v>151</v>
      </c>
      <c r="B8" s="394" t="s">
        <v>1195</v>
      </c>
      <c r="C8" s="394"/>
      <c r="D8" s="255" t="s">
        <v>1196</v>
      </c>
    </row>
    <row r="9" spans="1:19" ht="13.8" thickBot="1" x14ac:dyDescent="0.35">
      <c r="A9" s="36" t="s">
        <v>157</v>
      </c>
      <c r="B9" s="383" t="s">
        <v>1218</v>
      </c>
      <c r="C9" s="383"/>
      <c r="D9" s="384" t="s">
        <v>64</v>
      </c>
    </row>
    <row r="11" spans="1:19" ht="13.8" thickBot="1" x14ac:dyDescent="0.35">
      <c r="A11" s="37"/>
      <c r="B11" s="98"/>
      <c r="C11" s="98"/>
      <c r="D11" s="37"/>
    </row>
    <row r="12" spans="1:19" ht="92.4" x14ac:dyDescent="0.3">
      <c r="A12" s="256" t="s">
        <v>95</v>
      </c>
      <c r="B12" s="397" t="s">
        <v>1422</v>
      </c>
      <c r="C12" s="398" t="s">
        <v>165</v>
      </c>
      <c r="D12" s="401">
        <v>45608</v>
      </c>
    </row>
    <row r="13" spans="1:19" ht="16.2" customHeight="1" thickBot="1" x14ac:dyDescent="0.35">
      <c r="A13" s="257" t="s">
        <v>158</v>
      </c>
      <c r="B13" s="399">
        <v>45646</v>
      </c>
      <c r="C13" s="400" t="s">
        <v>708</v>
      </c>
      <c r="D13" s="401">
        <v>45608</v>
      </c>
      <c r="G13" s="700" t="s">
        <v>1186</v>
      </c>
      <c r="H13" s="700"/>
      <c r="I13" s="700"/>
      <c r="S13" s="434" t="s">
        <v>1159</v>
      </c>
    </row>
    <row r="14" spans="1:19" x14ac:dyDescent="0.3">
      <c r="A14" s="274" t="s">
        <v>710</v>
      </c>
      <c r="B14" s="401">
        <v>45608</v>
      </c>
      <c r="C14" s="402" t="s">
        <v>709</v>
      </c>
      <c r="D14" s="401">
        <v>45608</v>
      </c>
      <c r="G14" s="700"/>
      <c r="H14" s="700"/>
      <c r="I14" s="700"/>
      <c r="S14" s="434">
        <v>1</v>
      </c>
    </row>
    <row r="15" spans="1:19" ht="20.25" customHeight="1" thickBot="1" x14ac:dyDescent="0.35">
      <c r="A15" s="258" t="s">
        <v>159</v>
      </c>
      <c r="B15" s="403" t="s">
        <v>1200</v>
      </c>
      <c r="C15" s="404" t="s">
        <v>945</v>
      </c>
      <c r="D15" s="401">
        <v>45320</v>
      </c>
      <c r="G15" s="587" t="s">
        <v>351</v>
      </c>
      <c r="H15" s="587" t="s">
        <v>972</v>
      </c>
      <c r="I15" s="587" t="s">
        <v>971</v>
      </c>
      <c r="S15" s="434">
        <v>0</v>
      </c>
    </row>
    <row r="16" spans="1:19" ht="13.8" x14ac:dyDescent="0.3">
      <c r="A16" s="38"/>
      <c r="B16" s="39"/>
      <c r="C16" s="433" t="s">
        <v>946</v>
      </c>
      <c r="D16" s="401">
        <v>45610</v>
      </c>
      <c r="G16" s="587"/>
      <c r="H16" s="587" t="s">
        <v>1159</v>
      </c>
      <c r="I16" s="587"/>
      <c r="S16" s="434"/>
    </row>
    <row r="17" spans="1:9" x14ac:dyDescent="0.3">
      <c r="B17" s="432"/>
      <c r="C17" s="172"/>
      <c r="D17" s="434"/>
      <c r="F17" s="32"/>
      <c r="G17" s="33"/>
    </row>
    <row r="18" spans="1:9" x14ac:dyDescent="0.3">
      <c r="A18" s="436" t="s">
        <v>983</v>
      </c>
      <c r="B18" s="439"/>
      <c r="C18" s="438">
        <v>45583</v>
      </c>
      <c r="D18" s="437" t="s">
        <v>989</v>
      </c>
      <c r="E18" s="437" t="s">
        <v>724</v>
      </c>
      <c r="F18" s="32"/>
    </row>
    <row r="19" spans="1:9" x14ac:dyDescent="0.3">
      <c r="A19" s="436" t="s">
        <v>984</v>
      </c>
      <c r="B19" s="439"/>
      <c r="C19" s="438">
        <v>45354</v>
      </c>
      <c r="D19" s="437" t="s">
        <v>990</v>
      </c>
      <c r="E19" s="437" t="s">
        <v>724</v>
      </c>
      <c r="F19" s="32"/>
    </row>
    <row r="20" spans="1:9" x14ac:dyDescent="0.3">
      <c r="A20" s="436" t="s">
        <v>987</v>
      </c>
      <c r="B20" s="439">
        <v>1</v>
      </c>
      <c r="C20" s="438">
        <v>45583</v>
      </c>
      <c r="D20" s="437" t="s">
        <v>991</v>
      </c>
      <c r="E20" s="437" t="s">
        <v>724</v>
      </c>
      <c r="F20" s="32"/>
    </row>
    <row r="21" spans="1:9" x14ac:dyDescent="0.3">
      <c r="A21" s="436" t="s">
        <v>988</v>
      </c>
      <c r="B21" s="439"/>
      <c r="C21" s="438">
        <v>45354</v>
      </c>
      <c r="D21" s="437" t="s">
        <v>992</v>
      </c>
      <c r="E21" s="437" t="s">
        <v>724</v>
      </c>
      <c r="F21" s="32"/>
    </row>
    <row r="22" spans="1:9" x14ac:dyDescent="0.3">
      <c r="A22" s="436" t="s">
        <v>981</v>
      </c>
      <c r="B22" s="439"/>
      <c r="C22" s="438"/>
      <c r="D22" s="437" t="s">
        <v>1154</v>
      </c>
      <c r="E22" s="437" t="s">
        <v>724</v>
      </c>
      <c r="F22" s="32"/>
    </row>
    <row r="23" spans="1:9" x14ac:dyDescent="0.3">
      <c r="A23" s="435"/>
      <c r="D23" s="434"/>
      <c r="F23" s="32"/>
    </row>
    <row r="24" spans="1:9" x14ac:dyDescent="0.3">
      <c r="A24" s="436" t="s">
        <v>985</v>
      </c>
      <c r="B24" s="439"/>
      <c r="C24" s="438">
        <v>45583</v>
      </c>
      <c r="D24" s="437" t="s">
        <v>989</v>
      </c>
      <c r="E24" s="437" t="s">
        <v>724</v>
      </c>
      <c r="F24" s="32"/>
    </row>
    <row r="25" spans="1:9" x14ac:dyDescent="0.3">
      <c r="A25" s="436" t="s">
        <v>986</v>
      </c>
      <c r="B25" s="439"/>
      <c r="C25" s="438">
        <v>45354</v>
      </c>
      <c r="D25" s="437" t="s">
        <v>990</v>
      </c>
      <c r="E25" s="437" t="s">
        <v>724</v>
      </c>
      <c r="F25" s="32"/>
    </row>
    <row r="26" spans="1:9" ht="12" customHeight="1" x14ac:dyDescent="0.3">
      <c r="A26" s="436" t="s">
        <v>993</v>
      </c>
      <c r="B26" s="439">
        <v>1</v>
      </c>
      <c r="C26" s="438">
        <v>45583</v>
      </c>
      <c r="D26" s="437" t="s">
        <v>991</v>
      </c>
      <c r="E26" s="437" t="s">
        <v>724</v>
      </c>
      <c r="F26" s="32"/>
    </row>
    <row r="27" spans="1:9" x14ac:dyDescent="0.3">
      <c r="A27" s="436" t="s">
        <v>994</v>
      </c>
      <c r="B27" s="439"/>
      <c r="C27" s="438">
        <v>45354</v>
      </c>
      <c r="D27" s="437" t="s">
        <v>992</v>
      </c>
      <c r="E27" s="437" t="s">
        <v>724</v>
      </c>
      <c r="F27" s="32"/>
    </row>
    <row r="28" spans="1:9" x14ac:dyDescent="0.3">
      <c r="A28" s="436" t="s">
        <v>982</v>
      </c>
      <c r="B28" s="439"/>
      <c r="C28" s="438"/>
      <c r="D28" s="437" t="s">
        <v>1154</v>
      </c>
      <c r="E28" s="437" t="s">
        <v>724</v>
      </c>
      <c r="F28" s="32"/>
    </row>
    <row r="29" spans="1:9" ht="15" customHeight="1" x14ac:dyDescent="0.3"/>
    <row r="30" spans="1:9" ht="48" customHeight="1" x14ac:dyDescent="0.3">
      <c r="A30" s="33" t="s">
        <v>1003</v>
      </c>
      <c r="B30" s="574"/>
      <c r="C30" s="440">
        <v>45352</v>
      </c>
      <c r="D30" s="438">
        <v>45354</v>
      </c>
      <c r="E30" s="108" t="s">
        <v>351</v>
      </c>
      <c r="F30" s="702" t="s">
        <v>1006</v>
      </c>
      <c r="G30" s="703"/>
      <c r="H30" s="703"/>
      <c r="I30" s="704"/>
    </row>
    <row r="31" spans="1:9" ht="13.2" customHeight="1" x14ac:dyDescent="0.3">
      <c r="A31" s="33" t="s">
        <v>1004</v>
      </c>
      <c r="B31" s="574"/>
      <c r="C31" s="440">
        <v>45352</v>
      </c>
      <c r="D31" s="438">
        <v>45354</v>
      </c>
      <c r="E31" s="108" t="s">
        <v>351</v>
      </c>
      <c r="F31" s="702" t="s">
        <v>1009</v>
      </c>
      <c r="G31" s="703"/>
      <c r="H31" s="703"/>
      <c r="I31" s="704"/>
    </row>
    <row r="32" spans="1:9" ht="15" customHeight="1" x14ac:dyDescent="0.3"/>
  </sheetData>
  <mergeCells count="4">
    <mergeCell ref="A1:D1"/>
    <mergeCell ref="F30:I30"/>
    <mergeCell ref="F31:I31"/>
    <mergeCell ref="G13:I14"/>
  </mergeCells>
  <conditionalFormatting sqref="G16:I16">
    <cfRule type="cellIs" dxfId="108" priority="1" operator="equal">
      <formula>""</formula>
    </cfRule>
    <cfRule type="cellIs" dxfId="107" priority="2" operator="equal">
      <formula>1</formula>
    </cfRule>
    <cfRule type="cellIs" dxfId="106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V72"/>
  <sheetViews>
    <sheetView view="pageBreakPreview" topLeftCell="A13" zoomScale="70" zoomScaleNormal="70" zoomScaleSheetLayoutView="70" workbookViewId="0">
      <selection activeCell="J21" sqref="J21"/>
    </sheetView>
  </sheetViews>
  <sheetFormatPr defaultRowHeight="13.2" x14ac:dyDescent="0.3"/>
  <cols>
    <col min="1" max="1" width="10.33203125" style="101" customWidth="1"/>
    <col min="2" max="2" width="9.5546875" style="33" customWidth="1"/>
    <col min="3" max="3" width="30.77734375" style="33" customWidth="1"/>
    <col min="4" max="8" width="9.6640625" style="33" customWidth="1"/>
    <col min="9" max="9" width="9.6640625" style="32" customWidth="1"/>
    <col min="10" max="10" width="43.109375" style="33" customWidth="1"/>
    <col min="11" max="11" width="32.88671875" style="33" customWidth="1"/>
    <col min="12" max="12" width="25.109375" style="33" customWidth="1"/>
    <col min="13" max="13" width="23" style="108" customWidth="1"/>
    <col min="14" max="14" width="39.6640625" style="33" customWidth="1"/>
    <col min="15" max="15" width="7.88671875" style="108" customWidth="1"/>
    <col min="16" max="16" width="37.44140625" style="33" customWidth="1"/>
    <col min="17" max="19" width="15.6640625" style="33" customWidth="1"/>
    <col min="20" max="20" width="10.6640625" style="33" customWidth="1"/>
    <col min="21" max="21" width="24.109375" style="33" customWidth="1"/>
    <col min="22" max="22" width="17.6640625" style="33" customWidth="1"/>
    <col min="23" max="24" width="10.6640625" style="33" customWidth="1"/>
    <col min="25" max="46" width="2.6640625" style="33" customWidth="1"/>
    <col min="47" max="260" width="9.109375" style="33"/>
    <col min="261" max="261" width="3.44140625" style="33" customWidth="1"/>
    <col min="262" max="262" width="27.109375" style="33" customWidth="1"/>
    <col min="263" max="263" width="11.5546875" style="33" customWidth="1"/>
    <col min="264" max="264" width="12.109375" style="33" customWidth="1"/>
    <col min="265" max="265" width="10.5546875" style="33" customWidth="1"/>
    <col min="266" max="266" width="11.5546875" style="33" customWidth="1"/>
    <col min="267" max="267" width="21.44140625" style="33" customWidth="1"/>
    <col min="268" max="268" width="28.33203125" style="33" customWidth="1"/>
    <col min="269" max="269" width="11" style="33" customWidth="1"/>
    <col min="270" max="270" width="23" style="33" customWidth="1"/>
    <col min="271" max="271" width="18.88671875" style="33" customWidth="1"/>
    <col min="272" max="302" width="2.6640625" style="33" customWidth="1"/>
    <col min="303" max="516" width="9.109375" style="33"/>
    <col min="517" max="517" width="3.44140625" style="33" customWidth="1"/>
    <col min="518" max="518" width="27.109375" style="33" customWidth="1"/>
    <col min="519" max="519" width="11.5546875" style="33" customWidth="1"/>
    <col min="520" max="520" width="12.109375" style="33" customWidth="1"/>
    <col min="521" max="521" width="10.5546875" style="33" customWidth="1"/>
    <col min="522" max="522" width="11.5546875" style="33" customWidth="1"/>
    <col min="523" max="523" width="21.44140625" style="33" customWidth="1"/>
    <col min="524" max="524" width="28.33203125" style="33" customWidth="1"/>
    <col min="525" max="525" width="11" style="33" customWidth="1"/>
    <col min="526" max="526" width="23" style="33" customWidth="1"/>
    <col min="527" max="527" width="18.88671875" style="33" customWidth="1"/>
    <col min="528" max="558" width="2.6640625" style="33" customWidth="1"/>
    <col min="559" max="772" width="9.109375" style="33"/>
    <col min="773" max="773" width="3.44140625" style="33" customWidth="1"/>
    <col min="774" max="774" width="27.109375" style="33" customWidth="1"/>
    <col min="775" max="775" width="11.5546875" style="33" customWidth="1"/>
    <col min="776" max="776" width="12.109375" style="33" customWidth="1"/>
    <col min="777" max="777" width="10.5546875" style="33" customWidth="1"/>
    <col min="778" max="778" width="11.5546875" style="33" customWidth="1"/>
    <col min="779" max="779" width="21.44140625" style="33" customWidth="1"/>
    <col min="780" max="780" width="28.33203125" style="33" customWidth="1"/>
    <col min="781" max="781" width="11" style="33" customWidth="1"/>
    <col min="782" max="782" width="23" style="33" customWidth="1"/>
    <col min="783" max="783" width="18.88671875" style="33" customWidth="1"/>
    <col min="784" max="814" width="2.6640625" style="33" customWidth="1"/>
    <col min="815" max="1028" width="9.109375" style="33"/>
    <col min="1029" max="1029" width="3.44140625" style="33" customWidth="1"/>
    <col min="1030" max="1030" width="27.109375" style="33" customWidth="1"/>
    <col min="1031" max="1031" width="11.5546875" style="33" customWidth="1"/>
    <col min="1032" max="1032" width="12.109375" style="33" customWidth="1"/>
    <col min="1033" max="1033" width="10.5546875" style="33" customWidth="1"/>
    <col min="1034" max="1034" width="11.5546875" style="33" customWidth="1"/>
    <col min="1035" max="1035" width="21.44140625" style="33" customWidth="1"/>
    <col min="1036" max="1036" width="28.33203125" style="33" customWidth="1"/>
    <col min="1037" max="1037" width="11" style="33" customWidth="1"/>
    <col min="1038" max="1038" width="23" style="33" customWidth="1"/>
    <col min="1039" max="1039" width="18.88671875" style="33" customWidth="1"/>
    <col min="1040" max="1070" width="2.6640625" style="33" customWidth="1"/>
    <col min="1071" max="1284" width="9.109375" style="33"/>
    <col min="1285" max="1285" width="3.44140625" style="33" customWidth="1"/>
    <col min="1286" max="1286" width="27.109375" style="33" customWidth="1"/>
    <col min="1287" max="1287" width="11.5546875" style="33" customWidth="1"/>
    <col min="1288" max="1288" width="12.109375" style="33" customWidth="1"/>
    <col min="1289" max="1289" width="10.5546875" style="33" customWidth="1"/>
    <col min="1290" max="1290" width="11.5546875" style="33" customWidth="1"/>
    <col min="1291" max="1291" width="21.44140625" style="33" customWidth="1"/>
    <col min="1292" max="1292" width="28.33203125" style="33" customWidth="1"/>
    <col min="1293" max="1293" width="11" style="33" customWidth="1"/>
    <col min="1294" max="1294" width="23" style="33" customWidth="1"/>
    <col min="1295" max="1295" width="18.88671875" style="33" customWidth="1"/>
    <col min="1296" max="1326" width="2.6640625" style="33" customWidth="1"/>
    <col min="1327" max="1540" width="9.109375" style="33"/>
    <col min="1541" max="1541" width="3.44140625" style="33" customWidth="1"/>
    <col min="1542" max="1542" width="27.109375" style="33" customWidth="1"/>
    <col min="1543" max="1543" width="11.5546875" style="33" customWidth="1"/>
    <col min="1544" max="1544" width="12.109375" style="33" customWidth="1"/>
    <col min="1545" max="1545" width="10.5546875" style="33" customWidth="1"/>
    <col min="1546" max="1546" width="11.5546875" style="33" customWidth="1"/>
    <col min="1547" max="1547" width="21.44140625" style="33" customWidth="1"/>
    <col min="1548" max="1548" width="28.33203125" style="33" customWidth="1"/>
    <col min="1549" max="1549" width="11" style="33" customWidth="1"/>
    <col min="1550" max="1550" width="23" style="33" customWidth="1"/>
    <col min="1551" max="1551" width="18.88671875" style="33" customWidth="1"/>
    <col min="1552" max="1582" width="2.6640625" style="33" customWidth="1"/>
    <col min="1583" max="1796" width="9.109375" style="33"/>
    <col min="1797" max="1797" width="3.44140625" style="33" customWidth="1"/>
    <col min="1798" max="1798" width="27.109375" style="33" customWidth="1"/>
    <col min="1799" max="1799" width="11.5546875" style="33" customWidth="1"/>
    <col min="1800" max="1800" width="12.109375" style="33" customWidth="1"/>
    <col min="1801" max="1801" width="10.5546875" style="33" customWidth="1"/>
    <col min="1802" max="1802" width="11.5546875" style="33" customWidth="1"/>
    <col min="1803" max="1803" width="21.44140625" style="33" customWidth="1"/>
    <col min="1804" max="1804" width="28.33203125" style="33" customWidth="1"/>
    <col min="1805" max="1805" width="11" style="33" customWidth="1"/>
    <col min="1806" max="1806" width="23" style="33" customWidth="1"/>
    <col min="1807" max="1807" width="18.88671875" style="33" customWidth="1"/>
    <col min="1808" max="1838" width="2.6640625" style="33" customWidth="1"/>
    <col min="1839" max="2052" width="9.109375" style="33"/>
    <col min="2053" max="2053" width="3.44140625" style="33" customWidth="1"/>
    <col min="2054" max="2054" width="27.109375" style="33" customWidth="1"/>
    <col min="2055" max="2055" width="11.5546875" style="33" customWidth="1"/>
    <col min="2056" max="2056" width="12.109375" style="33" customWidth="1"/>
    <col min="2057" max="2057" width="10.5546875" style="33" customWidth="1"/>
    <col min="2058" max="2058" width="11.5546875" style="33" customWidth="1"/>
    <col min="2059" max="2059" width="21.44140625" style="33" customWidth="1"/>
    <col min="2060" max="2060" width="28.33203125" style="33" customWidth="1"/>
    <col min="2061" max="2061" width="11" style="33" customWidth="1"/>
    <col min="2062" max="2062" width="23" style="33" customWidth="1"/>
    <col min="2063" max="2063" width="18.88671875" style="33" customWidth="1"/>
    <col min="2064" max="2094" width="2.6640625" style="33" customWidth="1"/>
    <col min="2095" max="2308" width="9.109375" style="33"/>
    <col min="2309" max="2309" width="3.44140625" style="33" customWidth="1"/>
    <col min="2310" max="2310" width="27.109375" style="33" customWidth="1"/>
    <col min="2311" max="2311" width="11.5546875" style="33" customWidth="1"/>
    <col min="2312" max="2312" width="12.109375" style="33" customWidth="1"/>
    <col min="2313" max="2313" width="10.5546875" style="33" customWidth="1"/>
    <col min="2314" max="2314" width="11.5546875" style="33" customWidth="1"/>
    <col min="2315" max="2315" width="21.44140625" style="33" customWidth="1"/>
    <col min="2316" max="2316" width="28.33203125" style="33" customWidth="1"/>
    <col min="2317" max="2317" width="11" style="33" customWidth="1"/>
    <col min="2318" max="2318" width="23" style="33" customWidth="1"/>
    <col min="2319" max="2319" width="18.88671875" style="33" customWidth="1"/>
    <col min="2320" max="2350" width="2.6640625" style="33" customWidth="1"/>
    <col min="2351" max="2564" width="9.109375" style="33"/>
    <col min="2565" max="2565" width="3.44140625" style="33" customWidth="1"/>
    <col min="2566" max="2566" width="27.109375" style="33" customWidth="1"/>
    <col min="2567" max="2567" width="11.5546875" style="33" customWidth="1"/>
    <col min="2568" max="2568" width="12.109375" style="33" customWidth="1"/>
    <col min="2569" max="2569" width="10.5546875" style="33" customWidth="1"/>
    <col min="2570" max="2570" width="11.5546875" style="33" customWidth="1"/>
    <col min="2571" max="2571" width="21.44140625" style="33" customWidth="1"/>
    <col min="2572" max="2572" width="28.33203125" style="33" customWidth="1"/>
    <col min="2573" max="2573" width="11" style="33" customWidth="1"/>
    <col min="2574" max="2574" width="23" style="33" customWidth="1"/>
    <col min="2575" max="2575" width="18.88671875" style="33" customWidth="1"/>
    <col min="2576" max="2606" width="2.6640625" style="33" customWidth="1"/>
    <col min="2607" max="2820" width="9.109375" style="33"/>
    <col min="2821" max="2821" width="3.44140625" style="33" customWidth="1"/>
    <col min="2822" max="2822" width="27.109375" style="33" customWidth="1"/>
    <col min="2823" max="2823" width="11.5546875" style="33" customWidth="1"/>
    <col min="2824" max="2824" width="12.109375" style="33" customWidth="1"/>
    <col min="2825" max="2825" width="10.5546875" style="33" customWidth="1"/>
    <col min="2826" max="2826" width="11.5546875" style="33" customWidth="1"/>
    <col min="2827" max="2827" width="21.44140625" style="33" customWidth="1"/>
    <col min="2828" max="2828" width="28.33203125" style="33" customWidth="1"/>
    <col min="2829" max="2829" width="11" style="33" customWidth="1"/>
    <col min="2830" max="2830" width="23" style="33" customWidth="1"/>
    <col min="2831" max="2831" width="18.88671875" style="33" customWidth="1"/>
    <col min="2832" max="2862" width="2.6640625" style="33" customWidth="1"/>
    <col min="2863" max="3076" width="9.109375" style="33"/>
    <col min="3077" max="3077" width="3.44140625" style="33" customWidth="1"/>
    <col min="3078" max="3078" width="27.109375" style="33" customWidth="1"/>
    <col min="3079" max="3079" width="11.5546875" style="33" customWidth="1"/>
    <col min="3080" max="3080" width="12.109375" style="33" customWidth="1"/>
    <col min="3081" max="3081" width="10.5546875" style="33" customWidth="1"/>
    <col min="3082" max="3082" width="11.5546875" style="33" customWidth="1"/>
    <col min="3083" max="3083" width="21.44140625" style="33" customWidth="1"/>
    <col min="3084" max="3084" width="28.33203125" style="33" customWidth="1"/>
    <col min="3085" max="3085" width="11" style="33" customWidth="1"/>
    <col min="3086" max="3086" width="23" style="33" customWidth="1"/>
    <col min="3087" max="3087" width="18.88671875" style="33" customWidth="1"/>
    <col min="3088" max="3118" width="2.6640625" style="33" customWidth="1"/>
    <col min="3119" max="3332" width="9.109375" style="33"/>
    <col min="3333" max="3333" width="3.44140625" style="33" customWidth="1"/>
    <col min="3334" max="3334" width="27.109375" style="33" customWidth="1"/>
    <col min="3335" max="3335" width="11.5546875" style="33" customWidth="1"/>
    <col min="3336" max="3336" width="12.109375" style="33" customWidth="1"/>
    <col min="3337" max="3337" width="10.5546875" style="33" customWidth="1"/>
    <col min="3338" max="3338" width="11.5546875" style="33" customWidth="1"/>
    <col min="3339" max="3339" width="21.44140625" style="33" customWidth="1"/>
    <col min="3340" max="3340" width="28.33203125" style="33" customWidth="1"/>
    <col min="3341" max="3341" width="11" style="33" customWidth="1"/>
    <col min="3342" max="3342" width="23" style="33" customWidth="1"/>
    <col min="3343" max="3343" width="18.88671875" style="33" customWidth="1"/>
    <col min="3344" max="3374" width="2.6640625" style="33" customWidth="1"/>
    <col min="3375" max="3588" width="9.109375" style="33"/>
    <col min="3589" max="3589" width="3.44140625" style="33" customWidth="1"/>
    <col min="3590" max="3590" width="27.109375" style="33" customWidth="1"/>
    <col min="3591" max="3591" width="11.5546875" style="33" customWidth="1"/>
    <col min="3592" max="3592" width="12.109375" style="33" customWidth="1"/>
    <col min="3593" max="3593" width="10.5546875" style="33" customWidth="1"/>
    <col min="3594" max="3594" width="11.5546875" style="33" customWidth="1"/>
    <col min="3595" max="3595" width="21.44140625" style="33" customWidth="1"/>
    <col min="3596" max="3596" width="28.33203125" style="33" customWidth="1"/>
    <col min="3597" max="3597" width="11" style="33" customWidth="1"/>
    <col min="3598" max="3598" width="23" style="33" customWidth="1"/>
    <col min="3599" max="3599" width="18.88671875" style="33" customWidth="1"/>
    <col min="3600" max="3630" width="2.6640625" style="33" customWidth="1"/>
    <col min="3631" max="3844" width="9.109375" style="33"/>
    <col min="3845" max="3845" width="3.44140625" style="33" customWidth="1"/>
    <col min="3846" max="3846" width="27.109375" style="33" customWidth="1"/>
    <col min="3847" max="3847" width="11.5546875" style="33" customWidth="1"/>
    <col min="3848" max="3848" width="12.109375" style="33" customWidth="1"/>
    <col min="3849" max="3849" width="10.5546875" style="33" customWidth="1"/>
    <col min="3850" max="3850" width="11.5546875" style="33" customWidth="1"/>
    <col min="3851" max="3851" width="21.44140625" style="33" customWidth="1"/>
    <col min="3852" max="3852" width="28.33203125" style="33" customWidth="1"/>
    <col min="3853" max="3853" width="11" style="33" customWidth="1"/>
    <col min="3854" max="3854" width="23" style="33" customWidth="1"/>
    <col min="3855" max="3855" width="18.88671875" style="33" customWidth="1"/>
    <col min="3856" max="3886" width="2.6640625" style="33" customWidth="1"/>
    <col min="3887" max="4100" width="9.109375" style="33"/>
    <col min="4101" max="4101" width="3.44140625" style="33" customWidth="1"/>
    <col min="4102" max="4102" width="27.109375" style="33" customWidth="1"/>
    <col min="4103" max="4103" width="11.5546875" style="33" customWidth="1"/>
    <col min="4104" max="4104" width="12.109375" style="33" customWidth="1"/>
    <col min="4105" max="4105" width="10.5546875" style="33" customWidth="1"/>
    <col min="4106" max="4106" width="11.5546875" style="33" customWidth="1"/>
    <col min="4107" max="4107" width="21.44140625" style="33" customWidth="1"/>
    <col min="4108" max="4108" width="28.33203125" style="33" customWidth="1"/>
    <col min="4109" max="4109" width="11" style="33" customWidth="1"/>
    <col min="4110" max="4110" width="23" style="33" customWidth="1"/>
    <col min="4111" max="4111" width="18.88671875" style="33" customWidth="1"/>
    <col min="4112" max="4142" width="2.6640625" style="33" customWidth="1"/>
    <col min="4143" max="4356" width="9.109375" style="33"/>
    <col min="4357" max="4357" width="3.44140625" style="33" customWidth="1"/>
    <col min="4358" max="4358" width="27.109375" style="33" customWidth="1"/>
    <col min="4359" max="4359" width="11.5546875" style="33" customWidth="1"/>
    <col min="4360" max="4360" width="12.109375" style="33" customWidth="1"/>
    <col min="4361" max="4361" width="10.5546875" style="33" customWidth="1"/>
    <col min="4362" max="4362" width="11.5546875" style="33" customWidth="1"/>
    <col min="4363" max="4363" width="21.44140625" style="33" customWidth="1"/>
    <col min="4364" max="4364" width="28.33203125" style="33" customWidth="1"/>
    <col min="4365" max="4365" width="11" style="33" customWidth="1"/>
    <col min="4366" max="4366" width="23" style="33" customWidth="1"/>
    <col min="4367" max="4367" width="18.88671875" style="33" customWidth="1"/>
    <col min="4368" max="4398" width="2.6640625" style="33" customWidth="1"/>
    <col min="4399" max="4612" width="9.109375" style="33"/>
    <col min="4613" max="4613" width="3.44140625" style="33" customWidth="1"/>
    <col min="4614" max="4614" width="27.109375" style="33" customWidth="1"/>
    <col min="4615" max="4615" width="11.5546875" style="33" customWidth="1"/>
    <col min="4616" max="4616" width="12.109375" style="33" customWidth="1"/>
    <col min="4617" max="4617" width="10.5546875" style="33" customWidth="1"/>
    <col min="4618" max="4618" width="11.5546875" style="33" customWidth="1"/>
    <col min="4619" max="4619" width="21.44140625" style="33" customWidth="1"/>
    <col min="4620" max="4620" width="28.33203125" style="33" customWidth="1"/>
    <col min="4621" max="4621" width="11" style="33" customWidth="1"/>
    <col min="4622" max="4622" width="23" style="33" customWidth="1"/>
    <col min="4623" max="4623" width="18.88671875" style="33" customWidth="1"/>
    <col min="4624" max="4654" width="2.6640625" style="33" customWidth="1"/>
    <col min="4655" max="4868" width="9.109375" style="33"/>
    <col min="4869" max="4869" width="3.44140625" style="33" customWidth="1"/>
    <col min="4870" max="4870" width="27.109375" style="33" customWidth="1"/>
    <col min="4871" max="4871" width="11.5546875" style="33" customWidth="1"/>
    <col min="4872" max="4872" width="12.109375" style="33" customWidth="1"/>
    <col min="4873" max="4873" width="10.5546875" style="33" customWidth="1"/>
    <col min="4874" max="4874" width="11.5546875" style="33" customWidth="1"/>
    <col min="4875" max="4875" width="21.44140625" style="33" customWidth="1"/>
    <col min="4876" max="4876" width="28.33203125" style="33" customWidth="1"/>
    <col min="4877" max="4877" width="11" style="33" customWidth="1"/>
    <col min="4878" max="4878" width="23" style="33" customWidth="1"/>
    <col min="4879" max="4879" width="18.88671875" style="33" customWidth="1"/>
    <col min="4880" max="4910" width="2.6640625" style="33" customWidth="1"/>
    <col min="4911" max="5124" width="9.109375" style="33"/>
    <col min="5125" max="5125" width="3.44140625" style="33" customWidth="1"/>
    <col min="5126" max="5126" width="27.109375" style="33" customWidth="1"/>
    <col min="5127" max="5127" width="11.5546875" style="33" customWidth="1"/>
    <col min="5128" max="5128" width="12.109375" style="33" customWidth="1"/>
    <col min="5129" max="5129" width="10.5546875" style="33" customWidth="1"/>
    <col min="5130" max="5130" width="11.5546875" style="33" customWidth="1"/>
    <col min="5131" max="5131" width="21.44140625" style="33" customWidth="1"/>
    <col min="5132" max="5132" width="28.33203125" style="33" customWidth="1"/>
    <col min="5133" max="5133" width="11" style="33" customWidth="1"/>
    <col min="5134" max="5134" width="23" style="33" customWidth="1"/>
    <col min="5135" max="5135" width="18.88671875" style="33" customWidth="1"/>
    <col min="5136" max="5166" width="2.6640625" style="33" customWidth="1"/>
    <col min="5167" max="5380" width="9.109375" style="33"/>
    <col min="5381" max="5381" width="3.44140625" style="33" customWidth="1"/>
    <col min="5382" max="5382" width="27.109375" style="33" customWidth="1"/>
    <col min="5383" max="5383" width="11.5546875" style="33" customWidth="1"/>
    <col min="5384" max="5384" width="12.109375" style="33" customWidth="1"/>
    <col min="5385" max="5385" width="10.5546875" style="33" customWidth="1"/>
    <col min="5386" max="5386" width="11.5546875" style="33" customWidth="1"/>
    <col min="5387" max="5387" width="21.44140625" style="33" customWidth="1"/>
    <col min="5388" max="5388" width="28.33203125" style="33" customWidth="1"/>
    <col min="5389" max="5389" width="11" style="33" customWidth="1"/>
    <col min="5390" max="5390" width="23" style="33" customWidth="1"/>
    <col min="5391" max="5391" width="18.88671875" style="33" customWidth="1"/>
    <col min="5392" max="5422" width="2.6640625" style="33" customWidth="1"/>
    <col min="5423" max="5636" width="9.109375" style="33"/>
    <col min="5637" max="5637" width="3.44140625" style="33" customWidth="1"/>
    <col min="5638" max="5638" width="27.109375" style="33" customWidth="1"/>
    <col min="5639" max="5639" width="11.5546875" style="33" customWidth="1"/>
    <col min="5640" max="5640" width="12.109375" style="33" customWidth="1"/>
    <col min="5641" max="5641" width="10.5546875" style="33" customWidth="1"/>
    <col min="5642" max="5642" width="11.5546875" style="33" customWidth="1"/>
    <col min="5643" max="5643" width="21.44140625" style="33" customWidth="1"/>
    <col min="5644" max="5644" width="28.33203125" style="33" customWidth="1"/>
    <col min="5645" max="5645" width="11" style="33" customWidth="1"/>
    <col min="5646" max="5646" width="23" style="33" customWidth="1"/>
    <col min="5647" max="5647" width="18.88671875" style="33" customWidth="1"/>
    <col min="5648" max="5678" width="2.6640625" style="33" customWidth="1"/>
    <col min="5679" max="5892" width="9.109375" style="33"/>
    <col min="5893" max="5893" width="3.44140625" style="33" customWidth="1"/>
    <col min="5894" max="5894" width="27.109375" style="33" customWidth="1"/>
    <col min="5895" max="5895" width="11.5546875" style="33" customWidth="1"/>
    <col min="5896" max="5896" width="12.109375" style="33" customWidth="1"/>
    <col min="5897" max="5897" width="10.5546875" style="33" customWidth="1"/>
    <col min="5898" max="5898" width="11.5546875" style="33" customWidth="1"/>
    <col min="5899" max="5899" width="21.44140625" style="33" customWidth="1"/>
    <col min="5900" max="5900" width="28.33203125" style="33" customWidth="1"/>
    <col min="5901" max="5901" width="11" style="33" customWidth="1"/>
    <col min="5902" max="5902" width="23" style="33" customWidth="1"/>
    <col min="5903" max="5903" width="18.88671875" style="33" customWidth="1"/>
    <col min="5904" max="5934" width="2.6640625" style="33" customWidth="1"/>
    <col min="5935" max="6148" width="9.109375" style="33"/>
    <col min="6149" max="6149" width="3.44140625" style="33" customWidth="1"/>
    <col min="6150" max="6150" width="27.109375" style="33" customWidth="1"/>
    <col min="6151" max="6151" width="11.5546875" style="33" customWidth="1"/>
    <col min="6152" max="6152" width="12.109375" style="33" customWidth="1"/>
    <col min="6153" max="6153" width="10.5546875" style="33" customWidth="1"/>
    <col min="6154" max="6154" width="11.5546875" style="33" customWidth="1"/>
    <col min="6155" max="6155" width="21.44140625" style="33" customWidth="1"/>
    <col min="6156" max="6156" width="28.33203125" style="33" customWidth="1"/>
    <col min="6157" max="6157" width="11" style="33" customWidth="1"/>
    <col min="6158" max="6158" width="23" style="33" customWidth="1"/>
    <col min="6159" max="6159" width="18.88671875" style="33" customWidth="1"/>
    <col min="6160" max="6190" width="2.6640625" style="33" customWidth="1"/>
    <col min="6191" max="6404" width="9.109375" style="33"/>
    <col min="6405" max="6405" width="3.44140625" style="33" customWidth="1"/>
    <col min="6406" max="6406" width="27.109375" style="33" customWidth="1"/>
    <col min="6407" max="6407" width="11.5546875" style="33" customWidth="1"/>
    <col min="6408" max="6408" width="12.109375" style="33" customWidth="1"/>
    <col min="6409" max="6409" width="10.5546875" style="33" customWidth="1"/>
    <col min="6410" max="6410" width="11.5546875" style="33" customWidth="1"/>
    <col min="6411" max="6411" width="21.44140625" style="33" customWidth="1"/>
    <col min="6412" max="6412" width="28.33203125" style="33" customWidth="1"/>
    <col min="6413" max="6413" width="11" style="33" customWidth="1"/>
    <col min="6414" max="6414" width="23" style="33" customWidth="1"/>
    <col min="6415" max="6415" width="18.88671875" style="33" customWidth="1"/>
    <col min="6416" max="6446" width="2.6640625" style="33" customWidth="1"/>
    <col min="6447" max="6660" width="9.109375" style="33"/>
    <col min="6661" max="6661" width="3.44140625" style="33" customWidth="1"/>
    <col min="6662" max="6662" width="27.109375" style="33" customWidth="1"/>
    <col min="6663" max="6663" width="11.5546875" style="33" customWidth="1"/>
    <col min="6664" max="6664" width="12.109375" style="33" customWidth="1"/>
    <col min="6665" max="6665" width="10.5546875" style="33" customWidth="1"/>
    <col min="6666" max="6666" width="11.5546875" style="33" customWidth="1"/>
    <col min="6667" max="6667" width="21.44140625" style="33" customWidth="1"/>
    <col min="6668" max="6668" width="28.33203125" style="33" customWidth="1"/>
    <col min="6669" max="6669" width="11" style="33" customWidth="1"/>
    <col min="6670" max="6670" width="23" style="33" customWidth="1"/>
    <col min="6671" max="6671" width="18.88671875" style="33" customWidth="1"/>
    <col min="6672" max="6702" width="2.6640625" style="33" customWidth="1"/>
    <col min="6703" max="6916" width="9.109375" style="33"/>
    <col min="6917" max="6917" width="3.44140625" style="33" customWidth="1"/>
    <col min="6918" max="6918" width="27.109375" style="33" customWidth="1"/>
    <col min="6919" max="6919" width="11.5546875" style="33" customWidth="1"/>
    <col min="6920" max="6920" width="12.109375" style="33" customWidth="1"/>
    <col min="6921" max="6921" width="10.5546875" style="33" customWidth="1"/>
    <col min="6922" max="6922" width="11.5546875" style="33" customWidth="1"/>
    <col min="6923" max="6923" width="21.44140625" style="33" customWidth="1"/>
    <col min="6924" max="6924" width="28.33203125" style="33" customWidth="1"/>
    <col min="6925" max="6925" width="11" style="33" customWidth="1"/>
    <col min="6926" max="6926" width="23" style="33" customWidth="1"/>
    <col min="6927" max="6927" width="18.88671875" style="33" customWidth="1"/>
    <col min="6928" max="6958" width="2.6640625" style="33" customWidth="1"/>
    <col min="6959" max="7172" width="9.109375" style="33"/>
    <col min="7173" max="7173" width="3.44140625" style="33" customWidth="1"/>
    <col min="7174" max="7174" width="27.109375" style="33" customWidth="1"/>
    <col min="7175" max="7175" width="11.5546875" style="33" customWidth="1"/>
    <col min="7176" max="7176" width="12.109375" style="33" customWidth="1"/>
    <col min="7177" max="7177" width="10.5546875" style="33" customWidth="1"/>
    <col min="7178" max="7178" width="11.5546875" style="33" customWidth="1"/>
    <col min="7179" max="7179" width="21.44140625" style="33" customWidth="1"/>
    <col min="7180" max="7180" width="28.33203125" style="33" customWidth="1"/>
    <col min="7181" max="7181" width="11" style="33" customWidth="1"/>
    <col min="7182" max="7182" width="23" style="33" customWidth="1"/>
    <col min="7183" max="7183" width="18.88671875" style="33" customWidth="1"/>
    <col min="7184" max="7214" width="2.6640625" style="33" customWidth="1"/>
    <col min="7215" max="7428" width="9.109375" style="33"/>
    <col min="7429" max="7429" width="3.44140625" style="33" customWidth="1"/>
    <col min="7430" max="7430" width="27.109375" style="33" customWidth="1"/>
    <col min="7431" max="7431" width="11.5546875" style="33" customWidth="1"/>
    <col min="7432" max="7432" width="12.109375" style="33" customWidth="1"/>
    <col min="7433" max="7433" width="10.5546875" style="33" customWidth="1"/>
    <col min="7434" max="7434" width="11.5546875" style="33" customWidth="1"/>
    <col min="7435" max="7435" width="21.44140625" style="33" customWidth="1"/>
    <col min="7436" max="7436" width="28.33203125" style="33" customWidth="1"/>
    <col min="7437" max="7437" width="11" style="33" customWidth="1"/>
    <col min="7438" max="7438" width="23" style="33" customWidth="1"/>
    <col min="7439" max="7439" width="18.88671875" style="33" customWidth="1"/>
    <col min="7440" max="7470" width="2.6640625" style="33" customWidth="1"/>
    <col min="7471" max="7684" width="9.109375" style="33"/>
    <col min="7685" max="7685" width="3.44140625" style="33" customWidth="1"/>
    <col min="7686" max="7686" width="27.109375" style="33" customWidth="1"/>
    <col min="7687" max="7687" width="11.5546875" style="33" customWidth="1"/>
    <col min="7688" max="7688" width="12.109375" style="33" customWidth="1"/>
    <col min="7689" max="7689" width="10.5546875" style="33" customWidth="1"/>
    <col min="7690" max="7690" width="11.5546875" style="33" customWidth="1"/>
    <col min="7691" max="7691" width="21.44140625" style="33" customWidth="1"/>
    <col min="7692" max="7692" width="28.33203125" style="33" customWidth="1"/>
    <col min="7693" max="7693" width="11" style="33" customWidth="1"/>
    <col min="7694" max="7694" width="23" style="33" customWidth="1"/>
    <col min="7695" max="7695" width="18.88671875" style="33" customWidth="1"/>
    <col min="7696" max="7726" width="2.6640625" style="33" customWidth="1"/>
    <col min="7727" max="7940" width="9.109375" style="33"/>
    <col min="7941" max="7941" width="3.44140625" style="33" customWidth="1"/>
    <col min="7942" max="7942" width="27.109375" style="33" customWidth="1"/>
    <col min="7943" max="7943" width="11.5546875" style="33" customWidth="1"/>
    <col min="7944" max="7944" width="12.109375" style="33" customWidth="1"/>
    <col min="7945" max="7945" width="10.5546875" style="33" customWidth="1"/>
    <col min="7946" max="7946" width="11.5546875" style="33" customWidth="1"/>
    <col min="7947" max="7947" width="21.44140625" style="33" customWidth="1"/>
    <col min="7948" max="7948" width="28.33203125" style="33" customWidth="1"/>
    <col min="7949" max="7949" width="11" style="33" customWidth="1"/>
    <col min="7950" max="7950" width="23" style="33" customWidth="1"/>
    <col min="7951" max="7951" width="18.88671875" style="33" customWidth="1"/>
    <col min="7952" max="7982" width="2.6640625" style="33" customWidth="1"/>
    <col min="7983" max="8196" width="9.109375" style="33"/>
    <col min="8197" max="8197" width="3.44140625" style="33" customWidth="1"/>
    <col min="8198" max="8198" width="27.109375" style="33" customWidth="1"/>
    <col min="8199" max="8199" width="11.5546875" style="33" customWidth="1"/>
    <col min="8200" max="8200" width="12.109375" style="33" customWidth="1"/>
    <col min="8201" max="8201" width="10.5546875" style="33" customWidth="1"/>
    <col min="8202" max="8202" width="11.5546875" style="33" customWidth="1"/>
    <col min="8203" max="8203" width="21.44140625" style="33" customWidth="1"/>
    <col min="8204" max="8204" width="28.33203125" style="33" customWidth="1"/>
    <col min="8205" max="8205" width="11" style="33" customWidth="1"/>
    <col min="8206" max="8206" width="23" style="33" customWidth="1"/>
    <col min="8207" max="8207" width="18.88671875" style="33" customWidth="1"/>
    <col min="8208" max="8238" width="2.6640625" style="33" customWidth="1"/>
    <col min="8239" max="8452" width="9.109375" style="33"/>
    <col min="8453" max="8453" width="3.44140625" style="33" customWidth="1"/>
    <col min="8454" max="8454" width="27.109375" style="33" customWidth="1"/>
    <col min="8455" max="8455" width="11.5546875" style="33" customWidth="1"/>
    <col min="8456" max="8456" width="12.109375" style="33" customWidth="1"/>
    <col min="8457" max="8457" width="10.5546875" style="33" customWidth="1"/>
    <col min="8458" max="8458" width="11.5546875" style="33" customWidth="1"/>
    <col min="8459" max="8459" width="21.44140625" style="33" customWidth="1"/>
    <col min="8460" max="8460" width="28.33203125" style="33" customWidth="1"/>
    <col min="8461" max="8461" width="11" style="33" customWidth="1"/>
    <col min="8462" max="8462" width="23" style="33" customWidth="1"/>
    <col min="8463" max="8463" width="18.88671875" style="33" customWidth="1"/>
    <col min="8464" max="8494" width="2.6640625" style="33" customWidth="1"/>
    <col min="8495" max="8708" width="9.109375" style="33"/>
    <col min="8709" max="8709" width="3.44140625" style="33" customWidth="1"/>
    <col min="8710" max="8710" width="27.109375" style="33" customWidth="1"/>
    <col min="8711" max="8711" width="11.5546875" style="33" customWidth="1"/>
    <col min="8712" max="8712" width="12.109375" style="33" customWidth="1"/>
    <col min="8713" max="8713" width="10.5546875" style="33" customWidth="1"/>
    <col min="8714" max="8714" width="11.5546875" style="33" customWidth="1"/>
    <col min="8715" max="8715" width="21.44140625" style="33" customWidth="1"/>
    <col min="8716" max="8716" width="28.33203125" style="33" customWidth="1"/>
    <col min="8717" max="8717" width="11" style="33" customWidth="1"/>
    <col min="8718" max="8718" width="23" style="33" customWidth="1"/>
    <col min="8719" max="8719" width="18.88671875" style="33" customWidth="1"/>
    <col min="8720" max="8750" width="2.6640625" style="33" customWidth="1"/>
    <col min="8751" max="8964" width="9.109375" style="33"/>
    <col min="8965" max="8965" width="3.44140625" style="33" customWidth="1"/>
    <col min="8966" max="8966" width="27.109375" style="33" customWidth="1"/>
    <col min="8967" max="8967" width="11.5546875" style="33" customWidth="1"/>
    <col min="8968" max="8968" width="12.109375" style="33" customWidth="1"/>
    <col min="8969" max="8969" width="10.5546875" style="33" customWidth="1"/>
    <col min="8970" max="8970" width="11.5546875" style="33" customWidth="1"/>
    <col min="8971" max="8971" width="21.44140625" style="33" customWidth="1"/>
    <col min="8972" max="8972" width="28.33203125" style="33" customWidth="1"/>
    <col min="8973" max="8973" width="11" style="33" customWidth="1"/>
    <col min="8974" max="8974" width="23" style="33" customWidth="1"/>
    <col min="8975" max="8975" width="18.88671875" style="33" customWidth="1"/>
    <col min="8976" max="9006" width="2.6640625" style="33" customWidth="1"/>
    <col min="9007" max="9220" width="9.109375" style="33"/>
    <col min="9221" max="9221" width="3.44140625" style="33" customWidth="1"/>
    <col min="9222" max="9222" width="27.109375" style="33" customWidth="1"/>
    <col min="9223" max="9223" width="11.5546875" style="33" customWidth="1"/>
    <col min="9224" max="9224" width="12.109375" style="33" customWidth="1"/>
    <col min="9225" max="9225" width="10.5546875" style="33" customWidth="1"/>
    <col min="9226" max="9226" width="11.5546875" style="33" customWidth="1"/>
    <col min="9227" max="9227" width="21.44140625" style="33" customWidth="1"/>
    <col min="9228" max="9228" width="28.33203125" style="33" customWidth="1"/>
    <col min="9229" max="9229" width="11" style="33" customWidth="1"/>
    <col min="9230" max="9230" width="23" style="33" customWidth="1"/>
    <col min="9231" max="9231" width="18.88671875" style="33" customWidth="1"/>
    <col min="9232" max="9262" width="2.6640625" style="33" customWidth="1"/>
    <col min="9263" max="9476" width="9.109375" style="33"/>
    <col min="9477" max="9477" width="3.44140625" style="33" customWidth="1"/>
    <col min="9478" max="9478" width="27.109375" style="33" customWidth="1"/>
    <col min="9479" max="9479" width="11.5546875" style="33" customWidth="1"/>
    <col min="9480" max="9480" width="12.109375" style="33" customWidth="1"/>
    <col min="9481" max="9481" width="10.5546875" style="33" customWidth="1"/>
    <col min="9482" max="9482" width="11.5546875" style="33" customWidth="1"/>
    <col min="9483" max="9483" width="21.44140625" style="33" customWidth="1"/>
    <col min="9484" max="9484" width="28.33203125" style="33" customWidth="1"/>
    <col min="9485" max="9485" width="11" style="33" customWidth="1"/>
    <col min="9486" max="9486" width="23" style="33" customWidth="1"/>
    <col min="9487" max="9487" width="18.88671875" style="33" customWidth="1"/>
    <col min="9488" max="9518" width="2.6640625" style="33" customWidth="1"/>
    <col min="9519" max="9732" width="9.109375" style="33"/>
    <col min="9733" max="9733" width="3.44140625" style="33" customWidth="1"/>
    <col min="9734" max="9734" width="27.109375" style="33" customWidth="1"/>
    <col min="9735" max="9735" width="11.5546875" style="33" customWidth="1"/>
    <col min="9736" max="9736" width="12.109375" style="33" customWidth="1"/>
    <col min="9737" max="9737" width="10.5546875" style="33" customWidth="1"/>
    <col min="9738" max="9738" width="11.5546875" style="33" customWidth="1"/>
    <col min="9739" max="9739" width="21.44140625" style="33" customWidth="1"/>
    <col min="9740" max="9740" width="28.33203125" style="33" customWidth="1"/>
    <col min="9741" max="9741" width="11" style="33" customWidth="1"/>
    <col min="9742" max="9742" width="23" style="33" customWidth="1"/>
    <col min="9743" max="9743" width="18.88671875" style="33" customWidth="1"/>
    <col min="9744" max="9774" width="2.6640625" style="33" customWidth="1"/>
    <col min="9775" max="9988" width="9.109375" style="33"/>
    <col min="9989" max="9989" width="3.44140625" style="33" customWidth="1"/>
    <col min="9990" max="9990" width="27.109375" style="33" customWidth="1"/>
    <col min="9991" max="9991" width="11.5546875" style="33" customWidth="1"/>
    <col min="9992" max="9992" width="12.109375" style="33" customWidth="1"/>
    <col min="9993" max="9993" width="10.5546875" style="33" customWidth="1"/>
    <col min="9994" max="9994" width="11.5546875" style="33" customWidth="1"/>
    <col min="9995" max="9995" width="21.44140625" style="33" customWidth="1"/>
    <col min="9996" max="9996" width="28.33203125" style="33" customWidth="1"/>
    <col min="9997" max="9997" width="11" style="33" customWidth="1"/>
    <col min="9998" max="9998" width="23" style="33" customWidth="1"/>
    <col min="9999" max="9999" width="18.88671875" style="33" customWidth="1"/>
    <col min="10000" max="10030" width="2.6640625" style="33" customWidth="1"/>
    <col min="10031" max="10244" width="9.109375" style="33"/>
    <col min="10245" max="10245" width="3.44140625" style="33" customWidth="1"/>
    <col min="10246" max="10246" width="27.109375" style="33" customWidth="1"/>
    <col min="10247" max="10247" width="11.5546875" style="33" customWidth="1"/>
    <col min="10248" max="10248" width="12.109375" style="33" customWidth="1"/>
    <col min="10249" max="10249" width="10.5546875" style="33" customWidth="1"/>
    <col min="10250" max="10250" width="11.5546875" style="33" customWidth="1"/>
    <col min="10251" max="10251" width="21.44140625" style="33" customWidth="1"/>
    <col min="10252" max="10252" width="28.33203125" style="33" customWidth="1"/>
    <col min="10253" max="10253" width="11" style="33" customWidth="1"/>
    <col min="10254" max="10254" width="23" style="33" customWidth="1"/>
    <col min="10255" max="10255" width="18.88671875" style="33" customWidth="1"/>
    <col min="10256" max="10286" width="2.6640625" style="33" customWidth="1"/>
    <col min="10287" max="10500" width="9.109375" style="33"/>
    <col min="10501" max="10501" width="3.44140625" style="33" customWidth="1"/>
    <col min="10502" max="10502" width="27.109375" style="33" customWidth="1"/>
    <col min="10503" max="10503" width="11.5546875" style="33" customWidth="1"/>
    <col min="10504" max="10504" width="12.109375" style="33" customWidth="1"/>
    <col min="10505" max="10505" width="10.5546875" style="33" customWidth="1"/>
    <col min="10506" max="10506" width="11.5546875" style="33" customWidth="1"/>
    <col min="10507" max="10507" width="21.44140625" style="33" customWidth="1"/>
    <col min="10508" max="10508" width="28.33203125" style="33" customWidth="1"/>
    <col min="10509" max="10509" width="11" style="33" customWidth="1"/>
    <col min="10510" max="10510" width="23" style="33" customWidth="1"/>
    <col min="10511" max="10511" width="18.88671875" style="33" customWidth="1"/>
    <col min="10512" max="10542" width="2.6640625" style="33" customWidth="1"/>
    <col min="10543" max="10756" width="9.109375" style="33"/>
    <col min="10757" max="10757" width="3.44140625" style="33" customWidth="1"/>
    <col min="10758" max="10758" width="27.109375" style="33" customWidth="1"/>
    <col min="10759" max="10759" width="11.5546875" style="33" customWidth="1"/>
    <col min="10760" max="10760" width="12.109375" style="33" customWidth="1"/>
    <col min="10761" max="10761" width="10.5546875" style="33" customWidth="1"/>
    <col min="10762" max="10762" width="11.5546875" style="33" customWidth="1"/>
    <col min="10763" max="10763" width="21.44140625" style="33" customWidth="1"/>
    <col min="10764" max="10764" width="28.33203125" style="33" customWidth="1"/>
    <col min="10765" max="10765" width="11" style="33" customWidth="1"/>
    <col min="10766" max="10766" width="23" style="33" customWidth="1"/>
    <col min="10767" max="10767" width="18.88671875" style="33" customWidth="1"/>
    <col min="10768" max="10798" width="2.6640625" style="33" customWidth="1"/>
    <col min="10799" max="11012" width="9.109375" style="33"/>
    <col min="11013" max="11013" width="3.44140625" style="33" customWidth="1"/>
    <col min="11014" max="11014" width="27.109375" style="33" customWidth="1"/>
    <col min="11015" max="11015" width="11.5546875" style="33" customWidth="1"/>
    <col min="11016" max="11016" width="12.109375" style="33" customWidth="1"/>
    <col min="11017" max="11017" width="10.5546875" style="33" customWidth="1"/>
    <col min="11018" max="11018" width="11.5546875" style="33" customWidth="1"/>
    <col min="11019" max="11019" width="21.44140625" style="33" customWidth="1"/>
    <col min="11020" max="11020" width="28.33203125" style="33" customWidth="1"/>
    <col min="11021" max="11021" width="11" style="33" customWidth="1"/>
    <col min="11022" max="11022" width="23" style="33" customWidth="1"/>
    <col min="11023" max="11023" width="18.88671875" style="33" customWidth="1"/>
    <col min="11024" max="11054" width="2.6640625" style="33" customWidth="1"/>
    <col min="11055" max="11268" width="9.109375" style="33"/>
    <col min="11269" max="11269" width="3.44140625" style="33" customWidth="1"/>
    <col min="11270" max="11270" width="27.109375" style="33" customWidth="1"/>
    <col min="11271" max="11271" width="11.5546875" style="33" customWidth="1"/>
    <col min="11272" max="11272" width="12.109375" style="33" customWidth="1"/>
    <col min="11273" max="11273" width="10.5546875" style="33" customWidth="1"/>
    <col min="11274" max="11274" width="11.5546875" style="33" customWidth="1"/>
    <col min="11275" max="11275" width="21.44140625" style="33" customWidth="1"/>
    <col min="11276" max="11276" width="28.33203125" style="33" customWidth="1"/>
    <col min="11277" max="11277" width="11" style="33" customWidth="1"/>
    <col min="11278" max="11278" width="23" style="33" customWidth="1"/>
    <col min="11279" max="11279" width="18.88671875" style="33" customWidth="1"/>
    <col min="11280" max="11310" width="2.6640625" style="33" customWidth="1"/>
    <col min="11311" max="11524" width="9.109375" style="33"/>
    <col min="11525" max="11525" width="3.44140625" style="33" customWidth="1"/>
    <col min="11526" max="11526" width="27.109375" style="33" customWidth="1"/>
    <col min="11527" max="11527" width="11.5546875" style="33" customWidth="1"/>
    <col min="11528" max="11528" width="12.109375" style="33" customWidth="1"/>
    <col min="11529" max="11529" width="10.5546875" style="33" customWidth="1"/>
    <col min="11530" max="11530" width="11.5546875" style="33" customWidth="1"/>
    <col min="11531" max="11531" width="21.44140625" style="33" customWidth="1"/>
    <col min="11532" max="11532" width="28.33203125" style="33" customWidth="1"/>
    <col min="11533" max="11533" width="11" style="33" customWidth="1"/>
    <col min="11534" max="11534" width="23" style="33" customWidth="1"/>
    <col min="11535" max="11535" width="18.88671875" style="33" customWidth="1"/>
    <col min="11536" max="11566" width="2.6640625" style="33" customWidth="1"/>
    <col min="11567" max="11780" width="9.109375" style="33"/>
    <col min="11781" max="11781" width="3.44140625" style="33" customWidth="1"/>
    <col min="11782" max="11782" width="27.109375" style="33" customWidth="1"/>
    <col min="11783" max="11783" width="11.5546875" style="33" customWidth="1"/>
    <col min="11784" max="11784" width="12.109375" style="33" customWidth="1"/>
    <col min="11785" max="11785" width="10.5546875" style="33" customWidth="1"/>
    <col min="11786" max="11786" width="11.5546875" style="33" customWidth="1"/>
    <col min="11787" max="11787" width="21.44140625" style="33" customWidth="1"/>
    <col min="11788" max="11788" width="28.33203125" style="33" customWidth="1"/>
    <col min="11789" max="11789" width="11" style="33" customWidth="1"/>
    <col min="11790" max="11790" width="23" style="33" customWidth="1"/>
    <col min="11791" max="11791" width="18.88671875" style="33" customWidth="1"/>
    <col min="11792" max="11822" width="2.6640625" style="33" customWidth="1"/>
    <col min="11823" max="12036" width="9.109375" style="33"/>
    <col min="12037" max="12037" width="3.44140625" style="33" customWidth="1"/>
    <col min="12038" max="12038" width="27.109375" style="33" customWidth="1"/>
    <col min="12039" max="12039" width="11.5546875" style="33" customWidth="1"/>
    <col min="12040" max="12040" width="12.109375" style="33" customWidth="1"/>
    <col min="12041" max="12041" width="10.5546875" style="33" customWidth="1"/>
    <col min="12042" max="12042" width="11.5546875" style="33" customWidth="1"/>
    <col min="12043" max="12043" width="21.44140625" style="33" customWidth="1"/>
    <col min="12044" max="12044" width="28.33203125" style="33" customWidth="1"/>
    <col min="12045" max="12045" width="11" style="33" customWidth="1"/>
    <col min="12046" max="12046" width="23" style="33" customWidth="1"/>
    <col min="12047" max="12047" width="18.88671875" style="33" customWidth="1"/>
    <col min="12048" max="12078" width="2.6640625" style="33" customWidth="1"/>
    <col min="12079" max="12292" width="9.109375" style="33"/>
    <col min="12293" max="12293" width="3.44140625" style="33" customWidth="1"/>
    <col min="12294" max="12294" width="27.109375" style="33" customWidth="1"/>
    <col min="12295" max="12295" width="11.5546875" style="33" customWidth="1"/>
    <col min="12296" max="12296" width="12.109375" style="33" customWidth="1"/>
    <col min="12297" max="12297" width="10.5546875" style="33" customWidth="1"/>
    <col min="12298" max="12298" width="11.5546875" style="33" customWidth="1"/>
    <col min="12299" max="12299" width="21.44140625" style="33" customWidth="1"/>
    <col min="12300" max="12300" width="28.33203125" style="33" customWidth="1"/>
    <col min="12301" max="12301" width="11" style="33" customWidth="1"/>
    <col min="12302" max="12302" width="23" style="33" customWidth="1"/>
    <col min="12303" max="12303" width="18.88671875" style="33" customWidth="1"/>
    <col min="12304" max="12334" width="2.6640625" style="33" customWidth="1"/>
    <col min="12335" max="12548" width="9.109375" style="33"/>
    <col min="12549" max="12549" width="3.44140625" style="33" customWidth="1"/>
    <col min="12550" max="12550" width="27.109375" style="33" customWidth="1"/>
    <col min="12551" max="12551" width="11.5546875" style="33" customWidth="1"/>
    <col min="12552" max="12552" width="12.109375" style="33" customWidth="1"/>
    <col min="12553" max="12553" width="10.5546875" style="33" customWidth="1"/>
    <col min="12554" max="12554" width="11.5546875" style="33" customWidth="1"/>
    <col min="12555" max="12555" width="21.44140625" style="33" customWidth="1"/>
    <col min="12556" max="12556" width="28.33203125" style="33" customWidth="1"/>
    <col min="12557" max="12557" width="11" style="33" customWidth="1"/>
    <col min="12558" max="12558" width="23" style="33" customWidth="1"/>
    <col min="12559" max="12559" width="18.88671875" style="33" customWidth="1"/>
    <col min="12560" max="12590" width="2.6640625" style="33" customWidth="1"/>
    <col min="12591" max="12804" width="9.109375" style="33"/>
    <col min="12805" max="12805" width="3.44140625" style="33" customWidth="1"/>
    <col min="12806" max="12806" width="27.109375" style="33" customWidth="1"/>
    <col min="12807" max="12807" width="11.5546875" style="33" customWidth="1"/>
    <col min="12808" max="12808" width="12.109375" style="33" customWidth="1"/>
    <col min="12809" max="12809" width="10.5546875" style="33" customWidth="1"/>
    <col min="12810" max="12810" width="11.5546875" style="33" customWidth="1"/>
    <col min="12811" max="12811" width="21.44140625" style="33" customWidth="1"/>
    <col min="12812" max="12812" width="28.33203125" style="33" customWidth="1"/>
    <col min="12813" max="12813" width="11" style="33" customWidth="1"/>
    <col min="12814" max="12814" width="23" style="33" customWidth="1"/>
    <col min="12815" max="12815" width="18.88671875" style="33" customWidth="1"/>
    <col min="12816" max="12846" width="2.6640625" style="33" customWidth="1"/>
    <col min="12847" max="13060" width="9.109375" style="33"/>
    <col min="13061" max="13061" width="3.44140625" style="33" customWidth="1"/>
    <col min="13062" max="13062" width="27.109375" style="33" customWidth="1"/>
    <col min="13063" max="13063" width="11.5546875" style="33" customWidth="1"/>
    <col min="13064" max="13064" width="12.109375" style="33" customWidth="1"/>
    <col min="13065" max="13065" width="10.5546875" style="33" customWidth="1"/>
    <col min="13066" max="13066" width="11.5546875" style="33" customWidth="1"/>
    <col min="13067" max="13067" width="21.44140625" style="33" customWidth="1"/>
    <col min="13068" max="13068" width="28.33203125" style="33" customWidth="1"/>
    <col min="13069" max="13069" width="11" style="33" customWidth="1"/>
    <col min="13070" max="13070" width="23" style="33" customWidth="1"/>
    <col min="13071" max="13071" width="18.88671875" style="33" customWidth="1"/>
    <col min="13072" max="13102" width="2.6640625" style="33" customWidth="1"/>
    <col min="13103" max="13316" width="9.109375" style="33"/>
    <col min="13317" max="13317" width="3.44140625" style="33" customWidth="1"/>
    <col min="13318" max="13318" width="27.109375" style="33" customWidth="1"/>
    <col min="13319" max="13319" width="11.5546875" style="33" customWidth="1"/>
    <col min="13320" max="13320" width="12.109375" style="33" customWidth="1"/>
    <col min="13321" max="13321" width="10.5546875" style="33" customWidth="1"/>
    <col min="13322" max="13322" width="11.5546875" style="33" customWidth="1"/>
    <col min="13323" max="13323" width="21.44140625" style="33" customWidth="1"/>
    <col min="13324" max="13324" width="28.33203125" style="33" customWidth="1"/>
    <col min="13325" max="13325" width="11" style="33" customWidth="1"/>
    <col min="13326" max="13326" width="23" style="33" customWidth="1"/>
    <col min="13327" max="13327" width="18.88671875" style="33" customWidth="1"/>
    <col min="13328" max="13358" width="2.6640625" style="33" customWidth="1"/>
    <col min="13359" max="13572" width="9.109375" style="33"/>
    <col min="13573" max="13573" width="3.44140625" style="33" customWidth="1"/>
    <col min="13574" max="13574" width="27.109375" style="33" customWidth="1"/>
    <col min="13575" max="13575" width="11.5546875" style="33" customWidth="1"/>
    <col min="13576" max="13576" width="12.109375" style="33" customWidth="1"/>
    <col min="13577" max="13577" width="10.5546875" style="33" customWidth="1"/>
    <col min="13578" max="13578" width="11.5546875" style="33" customWidth="1"/>
    <col min="13579" max="13579" width="21.44140625" style="33" customWidth="1"/>
    <col min="13580" max="13580" width="28.33203125" style="33" customWidth="1"/>
    <col min="13581" max="13581" width="11" style="33" customWidth="1"/>
    <col min="13582" max="13582" width="23" style="33" customWidth="1"/>
    <col min="13583" max="13583" width="18.88671875" style="33" customWidth="1"/>
    <col min="13584" max="13614" width="2.6640625" style="33" customWidth="1"/>
    <col min="13615" max="13828" width="9.109375" style="33"/>
    <col min="13829" max="13829" width="3.44140625" style="33" customWidth="1"/>
    <col min="13830" max="13830" width="27.109375" style="33" customWidth="1"/>
    <col min="13831" max="13831" width="11.5546875" style="33" customWidth="1"/>
    <col min="13832" max="13832" width="12.109375" style="33" customWidth="1"/>
    <col min="13833" max="13833" width="10.5546875" style="33" customWidth="1"/>
    <col min="13834" max="13834" width="11.5546875" style="33" customWidth="1"/>
    <col min="13835" max="13835" width="21.44140625" style="33" customWidth="1"/>
    <col min="13836" max="13836" width="28.33203125" style="33" customWidth="1"/>
    <col min="13837" max="13837" width="11" style="33" customWidth="1"/>
    <col min="13838" max="13838" width="23" style="33" customWidth="1"/>
    <col min="13839" max="13839" width="18.88671875" style="33" customWidth="1"/>
    <col min="13840" max="13870" width="2.6640625" style="33" customWidth="1"/>
    <col min="13871" max="14084" width="9.109375" style="33"/>
    <col min="14085" max="14085" width="3.44140625" style="33" customWidth="1"/>
    <col min="14086" max="14086" width="27.109375" style="33" customWidth="1"/>
    <col min="14087" max="14087" width="11.5546875" style="33" customWidth="1"/>
    <col min="14088" max="14088" width="12.109375" style="33" customWidth="1"/>
    <col min="14089" max="14089" width="10.5546875" style="33" customWidth="1"/>
    <col min="14090" max="14090" width="11.5546875" style="33" customWidth="1"/>
    <col min="14091" max="14091" width="21.44140625" style="33" customWidth="1"/>
    <col min="14092" max="14092" width="28.33203125" style="33" customWidth="1"/>
    <col min="14093" max="14093" width="11" style="33" customWidth="1"/>
    <col min="14094" max="14094" width="23" style="33" customWidth="1"/>
    <col min="14095" max="14095" width="18.88671875" style="33" customWidth="1"/>
    <col min="14096" max="14126" width="2.6640625" style="33" customWidth="1"/>
    <col min="14127" max="14340" width="9.109375" style="33"/>
    <col min="14341" max="14341" width="3.44140625" style="33" customWidth="1"/>
    <col min="14342" max="14342" width="27.109375" style="33" customWidth="1"/>
    <col min="14343" max="14343" width="11.5546875" style="33" customWidth="1"/>
    <col min="14344" max="14344" width="12.109375" style="33" customWidth="1"/>
    <col min="14345" max="14345" width="10.5546875" style="33" customWidth="1"/>
    <col min="14346" max="14346" width="11.5546875" style="33" customWidth="1"/>
    <col min="14347" max="14347" width="21.44140625" style="33" customWidth="1"/>
    <col min="14348" max="14348" width="28.33203125" style="33" customWidth="1"/>
    <col min="14349" max="14349" width="11" style="33" customWidth="1"/>
    <col min="14350" max="14350" width="23" style="33" customWidth="1"/>
    <col min="14351" max="14351" width="18.88671875" style="33" customWidth="1"/>
    <col min="14352" max="14382" width="2.6640625" style="33" customWidth="1"/>
    <col min="14383" max="14596" width="9.109375" style="33"/>
    <col min="14597" max="14597" width="3.44140625" style="33" customWidth="1"/>
    <col min="14598" max="14598" width="27.109375" style="33" customWidth="1"/>
    <col min="14599" max="14599" width="11.5546875" style="33" customWidth="1"/>
    <col min="14600" max="14600" width="12.109375" style="33" customWidth="1"/>
    <col min="14601" max="14601" width="10.5546875" style="33" customWidth="1"/>
    <col min="14602" max="14602" width="11.5546875" style="33" customWidth="1"/>
    <col min="14603" max="14603" width="21.44140625" style="33" customWidth="1"/>
    <col min="14604" max="14604" width="28.33203125" style="33" customWidth="1"/>
    <col min="14605" max="14605" width="11" style="33" customWidth="1"/>
    <col min="14606" max="14606" width="23" style="33" customWidth="1"/>
    <col min="14607" max="14607" width="18.88671875" style="33" customWidth="1"/>
    <col min="14608" max="14638" width="2.6640625" style="33" customWidth="1"/>
    <col min="14639" max="14852" width="9.109375" style="33"/>
    <col min="14853" max="14853" width="3.44140625" style="33" customWidth="1"/>
    <col min="14854" max="14854" width="27.109375" style="33" customWidth="1"/>
    <col min="14855" max="14855" width="11.5546875" style="33" customWidth="1"/>
    <col min="14856" max="14856" width="12.109375" style="33" customWidth="1"/>
    <col min="14857" max="14857" width="10.5546875" style="33" customWidth="1"/>
    <col min="14858" max="14858" width="11.5546875" style="33" customWidth="1"/>
    <col min="14859" max="14859" width="21.44140625" style="33" customWidth="1"/>
    <col min="14860" max="14860" width="28.33203125" style="33" customWidth="1"/>
    <col min="14861" max="14861" width="11" style="33" customWidth="1"/>
    <col min="14862" max="14862" width="23" style="33" customWidth="1"/>
    <col min="14863" max="14863" width="18.88671875" style="33" customWidth="1"/>
    <col min="14864" max="14894" width="2.6640625" style="33" customWidth="1"/>
    <col min="14895" max="15108" width="9.109375" style="33"/>
    <col min="15109" max="15109" width="3.44140625" style="33" customWidth="1"/>
    <col min="15110" max="15110" width="27.109375" style="33" customWidth="1"/>
    <col min="15111" max="15111" width="11.5546875" style="33" customWidth="1"/>
    <col min="15112" max="15112" width="12.109375" style="33" customWidth="1"/>
    <col min="15113" max="15113" width="10.5546875" style="33" customWidth="1"/>
    <col min="15114" max="15114" width="11.5546875" style="33" customWidth="1"/>
    <col min="15115" max="15115" width="21.44140625" style="33" customWidth="1"/>
    <col min="15116" max="15116" width="28.33203125" style="33" customWidth="1"/>
    <col min="15117" max="15117" width="11" style="33" customWidth="1"/>
    <col min="15118" max="15118" width="23" style="33" customWidth="1"/>
    <col min="15119" max="15119" width="18.88671875" style="33" customWidth="1"/>
    <col min="15120" max="15150" width="2.6640625" style="33" customWidth="1"/>
    <col min="15151" max="15364" width="9.109375" style="33"/>
    <col min="15365" max="15365" width="3.44140625" style="33" customWidth="1"/>
    <col min="15366" max="15366" width="27.109375" style="33" customWidth="1"/>
    <col min="15367" max="15367" width="11.5546875" style="33" customWidth="1"/>
    <col min="15368" max="15368" width="12.109375" style="33" customWidth="1"/>
    <col min="15369" max="15369" width="10.5546875" style="33" customWidth="1"/>
    <col min="15370" max="15370" width="11.5546875" style="33" customWidth="1"/>
    <col min="15371" max="15371" width="21.44140625" style="33" customWidth="1"/>
    <col min="15372" max="15372" width="28.33203125" style="33" customWidth="1"/>
    <col min="15373" max="15373" width="11" style="33" customWidth="1"/>
    <col min="15374" max="15374" width="23" style="33" customWidth="1"/>
    <col min="15375" max="15375" width="18.88671875" style="33" customWidth="1"/>
    <col min="15376" max="15406" width="2.6640625" style="33" customWidth="1"/>
    <col min="15407" max="15620" width="9.109375" style="33"/>
    <col min="15621" max="15621" width="3.44140625" style="33" customWidth="1"/>
    <col min="15622" max="15622" width="27.109375" style="33" customWidth="1"/>
    <col min="15623" max="15623" width="11.5546875" style="33" customWidth="1"/>
    <col min="15624" max="15624" width="12.109375" style="33" customWidth="1"/>
    <col min="15625" max="15625" width="10.5546875" style="33" customWidth="1"/>
    <col min="15626" max="15626" width="11.5546875" style="33" customWidth="1"/>
    <col min="15627" max="15627" width="21.44140625" style="33" customWidth="1"/>
    <col min="15628" max="15628" width="28.33203125" style="33" customWidth="1"/>
    <col min="15629" max="15629" width="11" style="33" customWidth="1"/>
    <col min="15630" max="15630" width="23" style="33" customWidth="1"/>
    <col min="15631" max="15631" width="18.88671875" style="33" customWidth="1"/>
    <col min="15632" max="15662" width="2.6640625" style="33" customWidth="1"/>
    <col min="15663" max="15876" width="9.109375" style="33"/>
    <col min="15877" max="15877" width="3.44140625" style="33" customWidth="1"/>
    <col min="15878" max="15878" width="27.109375" style="33" customWidth="1"/>
    <col min="15879" max="15879" width="11.5546875" style="33" customWidth="1"/>
    <col min="15880" max="15880" width="12.109375" style="33" customWidth="1"/>
    <col min="15881" max="15881" width="10.5546875" style="33" customWidth="1"/>
    <col min="15882" max="15882" width="11.5546875" style="33" customWidth="1"/>
    <col min="15883" max="15883" width="21.44140625" style="33" customWidth="1"/>
    <col min="15884" max="15884" width="28.33203125" style="33" customWidth="1"/>
    <col min="15885" max="15885" width="11" style="33" customWidth="1"/>
    <col min="15886" max="15886" width="23" style="33" customWidth="1"/>
    <col min="15887" max="15887" width="18.88671875" style="33" customWidth="1"/>
    <col min="15888" max="15918" width="2.6640625" style="33" customWidth="1"/>
    <col min="15919" max="16132" width="9.109375" style="33"/>
    <col min="16133" max="16133" width="3.44140625" style="33" customWidth="1"/>
    <col min="16134" max="16134" width="27.109375" style="33" customWidth="1"/>
    <col min="16135" max="16135" width="11.5546875" style="33" customWidth="1"/>
    <col min="16136" max="16136" width="12.109375" style="33" customWidth="1"/>
    <col min="16137" max="16137" width="10.5546875" style="33" customWidth="1"/>
    <col min="16138" max="16138" width="11.5546875" style="33" customWidth="1"/>
    <col min="16139" max="16139" width="21.44140625" style="33" customWidth="1"/>
    <col min="16140" max="16140" width="28.33203125" style="33" customWidth="1"/>
    <col min="16141" max="16141" width="11" style="33" customWidth="1"/>
    <col min="16142" max="16142" width="23" style="33" customWidth="1"/>
    <col min="16143" max="16143" width="18.88671875" style="33" customWidth="1"/>
    <col min="16144" max="16174" width="2.6640625" style="33" customWidth="1"/>
    <col min="16175" max="16384" width="9.109375" style="33"/>
  </cols>
  <sheetData>
    <row r="1" spans="1:21" ht="25.5" customHeight="1" x14ac:dyDescent="0.25">
      <c r="A1" s="130" t="s">
        <v>489</v>
      </c>
      <c r="B1" s="382" t="s">
        <v>19</v>
      </c>
      <c r="C1" s="382" t="s">
        <v>160</v>
      </c>
      <c r="D1" s="705" t="s">
        <v>161</v>
      </c>
      <c r="E1" s="706"/>
      <c r="F1" s="707"/>
      <c r="G1" s="705" t="s">
        <v>162</v>
      </c>
      <c r="H1" s="706"/>
      <c r="I1" s="707"/>
      <c r="J1" s="382" t="s">
        <v>166</v>
      </c>
      <c r="K1" s="382" t="s">
        <v>167</v>
      </c>
      <c r="L1" s="382" t="s">
        <v>163</v>
      </c>
      <c r="M1" s="382" t="s">
        <v>164</v>
      </c>
      <c r="N1" s="382" t="s">
        <v>88</v>
      </c>
      <c r="O1" s="418"/>
      <c r="P1" s="7"/>
      <c r="Q1" s="7"/>
      <c r="R1" s="7"/>
      <c r="S1" s="7"/>
    </row>
    <row r="2" spans="1:21" ht="81" customHeight="1" x14ac:dyDescent="0.3">
      <c r="A2" s="117" t="s">
        <v>490</v>
      </c>
      <c r="B2" s="354" t="s">
        <v>640</v>
      </c>
      <c r="C2" s="357" t="s">
        <v>563</v>
      </c>
      <c r="D2" s="366" t="s">
        <v>611</v>
      </c>
      <c r="E2" s="367" t="s">
        <v>760</v>
      </c>
      <c r="F2" s="357">
        <v>2024</v>
      </c>
      <c r="G2" s="366" t="s">
        <v>913</v>
      </c>
      <c r="H2" s="367" t="s">
        <v>760</v>
      </c>
      <c r="I2" s="357">
        <v>2024</v>
      </c>
      <c r="J2" s="357" t="s">
        <v>257</v>
      </c>
      <c r="K2" s="357" t="s">
        <v>1175</v>
      </c>
      <c r="L2" s="357" t="s">
        <v>672</v>
      </c>
      <c r="M2" s="355" t="str">
        <f>C3</f>
        <v>Установка опор</v>
      </c>
      <c r="N2" s="356" t="s">
        <v>65</v>
      </c>
      <c r="O2" s="356" t="s">
        <v>351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</row>
    <row r="3" spans="1:21" ht="66" x14ac:dyDescent="0.3">
      <c r="A3" s="117" t="s">
        <v>491</v>
      </c>
      <c r="B3" s="354" t="s">
        <v>641</v>
      </c>
      <c r="C3" s="357" t="s">
        <v>564</v>
      </c>
      <c r="D3" s="366" t="s">
        <v>611</v>
      </c>
      <c r="E3" s="367" t="s">
        <v>760</v>
      </c>
      <c r="F3" s="357">
        <v>2024</v>
      </c>
      <c r="G3" s="366" t="s">
        <v>913</v>
      </c>
      <c r="H3" s="367" t="s">
        <v>760</v>
      </c>
      <c r="I3" s="357">
        <v>2024</v>
      </c>
      <c r="J3" s="357" t="str">
        <f>CONCATENATE("Стойка CВ95-3, СВ10,4-5. ",N3)</f>
        <v>Стойка CВ95-3, СВ10,4-5. Сертификат соответствия №РОСС RU.АБ23.Н00117 от 21.06.2021 сроком действия до 20.06.2024</v>
      </c>
      <c r="K3" s="357" t="s">
        <v>899</v>
      </c>
      <c r="L3" s="357" t="s">
        <v>671</v>
      </c>
      <c r="M3" s="357" t="str">
        <f>C4</f>
        <v>Обратная засыпка котлована ранее вырытым грунтом с послойным трамбованием</v>
      </c>
      <c r="N3" s="356" t="s">
        <v>755</v>
      </c>
      <c r="O3" s="356" t="s">
        <v>351</v>
      </c>
      <c r="P3" s="116" t="str">
        <f t="shared" ref="P3:P36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21" ht="66" x14ac:dyDescent="0.3">
      <c r="A4" s="117" t="s">
        <v>492</v>
      </c>
      <c r="B4" s="362" t="s">
        <v>839</v>
      </c>
      <c r="C4" s="357" t="s">
        <v>752</v>
      </c>
      <c r="D4" s="366" t="s">
        <v>611</v>
      </c>
      <c r="E4" s="367" t="s">
        <v>760</v>
      </c>
      <c r="F4" s="357">
        <v>2024</v>
      </c>
      <c r="G4" s="366" t="s">
        <v>913</v>
      </c>
      <c r="H4" s="367" t="s">
        <v>760</v>
      </c>
      <c r="I4" s="357">
        <v>2024</v>
      </c>
      <c r="J4" s="357" t="s">
        <v>474</v>
      </c>
      <c r="K4" s="357" t="s">
        <v>900</v>
      </c>
      <c r="L4" s="357" t="s">
        <v>672</v>
      </c>
      <c r="M4" s="358" t="s">
        <v>595</v>
      </c>
      <c r="N4" s="356" t="s">
        <v>65</v>
      </c>
      <c r="O4" s="356" t="s">
        <v>351</v>
      </c>
      <c r="P4" s="116" t="str">
        <f t="shared" si="0"/>
        <v>Акт освидетельствования скрытых работ №3-ОП от 13 марта 2024г. Обратная засыпка котлована ранее вырытым грунтом с послойным трамбованием</v>
      </c>
    </row>
    <row r="5" spans="1:21" ht="52.8" x14ac:dyDescent="0.3">
      <c r="A5" s="117" t="s">
        <v>493</v>
      </c>
      <c r="B5" s="360" t="s">
        <v>963</v>
      </c>
      <c r="C5" s="363" t="s">
        <v>471</v>
      </c>
      <c r="D5" s="359" t="s">
        <v>612</v>
      </c>
      <c r="E5" s="364" t="s">
        <v>760</v>
      </c>
      <c r="F5" s="360">
        <v>2024</v>
      </c>
      <c r="G5" s="359" t="s">
        <v>913</v>
      </c>
      <c r="H5" s="364" t="s">
        <v>760</v>
      </c>
      <c r="I5" s="360">
        <v>2024</v>
      </c>
      <c r="J5" s="363" t="s">
        <v>257</v>
      </c>
      <c r="K5" s="360" t="s">
        <v>961</v>
      </c>
      <c r="L5" s="360" t="s">
        <v>672</v>
      </c>
      <c r="M5" s="360" t="str">
        <f>C6</f>
        <v>Монтаж вертикальных электродов контура заземления</v>
      </c>
      <c r="N5" s="365" t="s">
        <v>65</v>
      </c>
      <c r="O5" s="360" t="s">
        <v>971</v>
      </c>
      <c r="P5" s="116" t="str">
        <f t="shared" si="0"/>
        <v>Акт освидетельствования скрытых работ №1-КЗ_КК от 13 марта 2024г. Разработка грунта траншеи</v>
      </c>
    </row>
    <row r="6" spans="1:21" ht="52.8" x14ac:dyDescent="0.3">
      <c r="A6" s="117" t="s">
        <v>840</v>
      </c>
      <c r="B6" s="360" t="s">
        <v>962</v>
      </c>
      <c r="C6" s="360" t="s">
        <v>476</v>
      </c>
      <c r="D6" s="359" t="s">
        <v>612</v>
      </c>
      <c r="E6" s="364" t="s">
        <v>760</v>
      </c>
      <c r="F6" s="360">
        <v>2024</v>
      </c>
      <c r="G6" s="359" t="s">
        <v>913</v>
      </c>
      <c r="H6" s="364" t="s">
        <v>760</v>
      </c>
      <c r="I6" s="360">
        <v>2024</v>
      </c>
      <c r="J6" s="360" t="str">
        <f>CONCATENATE("Уголок г/к 63х63х5мм. ",N6)</f>
        <v>Уголок г/к 63х63х5мм. Информационное письмо №1157 от 26.0,4.2016 "Центр Декларирования Сертификации" (ООО "ЦДС)"</v>
      </c>
      <c r="K6" s="360" t="s">
        <v>961</v>
      </c>
      <c r="L6" s="360" t="s">
        <v>671</v>
      </c>
      <c r="M6" s="360" t="str">
        <f>C7</f>
        <v>Монтаж горизонтального заземлителя</v>
      </c>
      <c r="N6" s="360" t="s">
        <v>1419</v>
      </c>
      <c r="O6" s="360" t="s">
        <v>971</v>
      </c>
      <c r="P6" s="116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</row>
    <row r="7" spans="1:21" ht="66" x14ac:dyDescent="0.3">
      <c r="A7" s="117" t="s">
        <v>494</v>
      </c>
      <c r="B7" s="360" t="s">
        <v>964</v>
      </c>
      <c r="C7" s="360" t="s">
        <v>477</v>
      </c>
      <c r="D7" s="359" t="s">
        <v>612</v>
      </c>
      <c r="E7" s="364" t="s">
        <v>760</v>
      </c>
      <c r="F7" s="360">
        <v>2024</v>
      </c>
      <c r="G7" s="359" t="s">
        <v>913</v>
      </c>
      <c r="H7" s="364" t="s">
        <v>760</v>
      </c>
      <c r="I7" s="360">
        <v>2024</v>
      </c>
      <c r="J7" s="360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60" t="s">
        <v>961</v>
      </c>
      <c r="L7" s="360" t="s">
        <v>671</v>
      </c>
      <c r="M7" s="360" t="str">
        <f>C8</f>
        <v>Огрунтовка и окраска сварных соединений</v>
      </c>
      <c r="N7" s="360" t="s">
        <v>908</v>
      </c>
      <c r="O7" s="360" t="s">
        <v>971</v>
      </c>
      <c r="P7" s="116" t="str">
        <f t="shared" si="0"/>
        <v>Акт освидетельствования скрытых работ №3-КЗ_КК от 13 марта 2024г. Монтаж горизонтального заземлителя</v>
      </c>
    </row>
    <row r="8" spans="1:21" ht="52.8" x14ac:dyDescent="0.3">
      <c r="A8" s="117" t="s">
        <v>495</v>
      </c>
      <c r="B8" s="360" t="s">
        <v>965</v>
      </c>
      <c r="C8" s="360" t="s">
        <v>407</v>
      </c>
      <c r="D8" s="359" t="s">
        <v>612</v>
      </c>
      <c r="E8" s="364" t="s">
        <v>760</v>
      </c>
      <c r="F8" s="360">
        <v>2024</v>
      </c>
      <c r="G8" s="359" t="s">
        <v>913</v>
      </c>
      <c r="H8" s="364" t="s">
        <v>760</v>
      </c>
      <c r="I8" s="360">
        <v>2024</v>
      </c>
      <c r="J8" s="360" t="str">
        <f>CONCATENATE("Грунт ГФ-021. Эмаль ПФ-115. ",N8)</f>
        <v>Грунт ГФ-021. Эмаль ПФ-115. Отказное письмо исх. №60-12/2020 от 12.05.2020 ООО "Биквест-Центр"</v>
      </c>
      <c r="K8" s="360" t="s">
        <v>961</v>
      </c>
      <c r="L8" s="360" t="s">
        <v>671</v>
      </c>
      <c r="M8" s="360" t="str">
        <f>C9</f>
        <v>Обратная засыпка траншеи</v>
      </c>
      <c r="N8" s="361" t="s">
        <v>670</v>
      </c>
      <c r="O8" s="360" t="s">
        <v>971</v>
      </c>
      <c r="P8" s="116" t="str">
        <f t="shared" si="0"/>
        <v>Акт освидетельствования скрытых работ №4-КЗ_КК от 13 марта 2024г. Огрунтовка и окраска сварных соединений</v>
      </c>
    </row>
    <row r="9" spans="1:21" ht="52.8" x14ac:dyDescent="0.3">
      <c r="A9" s="117" t="s">
        <v>496</v>
      </c>
      <c r="B9" s="360" t="s">
        <v>966</v>
      </c>
      <c r="C9" s="360" t="s">
        <v>478</v>
      </c>
      <c r="D9" s="359" t="s">
        <v>612</v>
      </c>
      <c r="E9" s="364" t="s">
        <v>760</v>
      </c>
      <c r="F9" s="360">
        <v>2024</v>
      </c>
      <c r="G9" s="359" t="s">
        <v>913</v>
      </c>
      <c r="H9" s="364" t="s">
        <v>760</v>
      </c>
      <c r="I9" s="360">
        <v>2024</v>
      </c>
      <c r="J9" s="360" t="s">
        <v>474</v>
      </c>
      <c r="K9" s="360" t="s">
        <v>961</v>
      </c>
      <c r="L9" s="360" t="s">
        <v>672</v>
      </c>
      <c r="M9" s="360" t="s">
        <v>396</v>
      </c>
      <c r="N9" s="360" t="s">
        <v>65</v>
      </c>
      <c r="O9" s="360" t="s">
        <v>971</v>
      </c>
      <c r="P9" s="116" t="str">
        <f t="shared" si="0"/>
        <v>Акт освидетельствования скрытых работ №5-КЗ_КК от 13 марта 2024г. Обратная засыпка траншеи</v>
      </c>
    </row>
    <row r="10" spans="1:21" ht="105.6" x14ac:dyDescent="0.3">
      <c r="A10" s="117" t="s">
        <v>497</v>
      </c>
      <c r="B10" s="368" t="str">
        <f>CONCATENATE(S10,"-",T10,"_",U10)</f>
        <v>1-КЛ_0,4</v>
      </c>
      <c r="C10" s="368" t="s">
        <v>1239</v>
      </c>
      <c r="D10" s="368">
        <v>29</v>
      </c>
      <c r="E10" s="368" t="s">
        <v>1240</v>
      </c>
      <c r="F10" s="368">
        <v>2024</v>
      </c>
      <c r="G10" s="368">
        <v>8</v>
      </c>
      <c r="H10" s="368" t="s">
        <v>1235</v>
      </c>
      <c r="I10" s="368">
        <v>2024</v>
      </c>
      <c r="J10" s="368" t="s">
        <v>257</v>
      </c>
      <c r="K10" s="368" t="s">
        <v>1420</v>
      </c>
      <c r="L10" s="368" t="s">
        <v>672</v>
      </c>
      <c r="M10" s="368" t="s">
        <v>1231</v>
      </c>
      <c r="N10" s="368" t="s">
        <v>65</v>
      </c>
      <c r="O10" s="368" t="s">
        <v>972</v>
      </c>
      <c r="P10" s="116" t="str">
        <f t="shared" si="0"/>
        <v>Акт освидетельствования скрытых работ №1-КЛ_0,4 от 8 ноября 2024г. Разработка грунта приемных и стартовых котлованов</v>
      </c>
      <c r="S10" s="33">
        <v>1</v>
      </c>
      <c r="T10" s="33" t="s">
        <v>972</v>
      </c>
      <c r="U10" s="33">
        <v>0.4</v>
      </c>
    </row>
    <row r="11" spans="1:21" s="139" customFormat="1" x14ac:dyDescent="0.3">
      <c r="A11" s="117" t="s">
        <v>498</v>
      </c>
      <c r="B11" s="368" t="str">
        <f t="shared" ref="B11:B22" si="1">CONCATENATE(S11,"-",T11,"_",U11)</f>
        <v>2-КЛ_0,4</v>
      </c>
      <c r="C11" s="620" t="s">
        <v>1228</v>
      </c>
      <c r="D11" s="620">
        <v>30</v>
      </c>
      <c r="E11" s="620" t="s">
        <v>1240</v>
      </c>
      <c r="F11" s="368">
        <v>2024</v>
      </c>
      <c r="G11" s="620">
        <v>30</v>
      </c>
      <c r="H11" s="620" t="s">
        <v>1240</v>
      </c>
      <c r="I11" s="368">
        <v>2024</v>
      </c>
      <c r="J11" s="620" t="str">
        <f>CONCATENATE("Труба ГЕОПРО NF. ",N11)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1" s="620" t="str">
        <f>CONCATENATE("Контрольно-исполнительная съемка; Исполнительная схема №",Q11," закрытого перехода методом ГНБ")</f>
        <v>Контрольно-исполнительная съемка; Исполнительная схема №1 закрытого перехода методом ГНБ</v>
      </c>
      <c r="L11" s="620" t="s">
        <v>672</v>
      </c>
      <c r="M11" s="620" t="s">
        <v>1232</v>
      </c>
      <c r="N11" s="620" t="s">
        <v>1314</v>
      </c>
      <c r="O11" s="620" t="s">
        <v>972</v>
      </c>
      <c r="P11" s="621"/>
      <c r="Q11" s="139">
        <v>1</v>
      </c>
      <c r="S11" s="33">
        <v>2</v>
      </c>
      <c r="T11" s="33" t="s">
        <v>972</v>
      </c>
      <c r="U11" s="33">
        <f>U10</f>
        <v>0.4</v>
      </c>
    </row>
    <row r="12" spans="1:21" s="139" customFormat="1" x14ac:dyDescent="0.3">
      <c r="A12" s="117" t="s">
        <v>499</v>
      </c>
      <c r="B12" s="368" t="str">
        <f t="shared" si="1"/>
        <v>3-КЛ_0,4</v>
      </c>
      <c r="C12" s="620" t="s">
        <v>1229</v>
      </c>
      <c r="D12" s="620">
        <v>30</v>
      </c>
      <c r="E12" s="620" t="s">
        <v>1240</v>
      </c>
      <c r="F12" s="368">
        <v>2024</v>
      </c>
      <c r="G12" s="620">
        <v>30</v>
      </c>
      <c r="H12" s="620" t="s">
        <v>1240</v>
      </c>
      <c r="I12" s="368">
        <v>2024</v>
      </c>
      <c r="J12" s="620" t="str">
        <f t="shared" ref="J12:J13" si="2">CONCATENATE("Труба ГЕОПРО NF. ",N12)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620" t="str">
        <f t="shared" ref="K12:K13" si="3">CONCATENATE("Контрольно-исполнительная съемка; Исполнительная схема №",Q12," закрытого перехода методом ГНБ")</f>
        <v>Контрольно-исполнительная съемка; Исполнительная схема №2 закрытого перехода методом ГНБ</v>
      </c>
      <c r="L12" s="620" t="s">
        <v>672</v>
      </c>
      <c r="M12" s="620" t="s">
        <v>1232</v>
      </c>
      <c r="N12" s="620" t="s">
        <v>1314</v>
      </c>
      <c r="O12" s="620" t="s">
        <v>972</v>
      </c>
      <c r="P12" s="621"/>
      <c r="Q12" s="139">
        <v>2</v>
      </c>
      <c r="S12" s="33">
        <v>3</v>
      </c>
      <c r="T12" s="33" t="s">
        <v>972</v>
      </c>
      <c r="U12" s="33">
        <f t="shared" ref="U12:U22" si="4">U11</f>
        <v>0.4</v>
      </c>
    </row>
    <row r="13" spans="1:21" s="139" customFormat="1" x14ac:dyDescent="0.3">
      <c r="A13" s="117" t="s">
        <v>500</v>
      </c>
      <c r="B13" s="368" t="str">
        <f t="shared" si="1"/>
        <v>4-КЛ_0,4</v>
      </c>
      <c r="C13" s="620" t="s">
        <v>1230</v>
      </c>
      <c r="D13" s="620">
        <v>31</v>
      </c>
      <c r="E13" s="620" t="s">
        <v>1240</v>
      </c>
      <c r="F13" s="368">
        <v>2024</v>
      </c>
      <c r="G13" s="620">
        <v>31</v>
      </c>
      <c r="H13" s="620" t="s">
        <v>1240</v>
      </c>
      <c r="I13" s="368">
        <v>2024</v>
      </c>
      <c r="J13" s="620" t="str">
        <f t="shared" si="2"/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3" s="620" t="str">
        <f t="shared" si="3"/>
        <v>Контрольно-исполнительная съемка; Исполнительная схема №3 закрытого перехода методом ГНБ</v>
      </c>
      <c r="L13" s="620" t="s">
        <v>672</v>
      </c>
      <c r="M13" s="620" t="s">
        <v>1232</v>
      </c>
      <c r="N13" s="620" t="s">
        <v>1314</v>
      </c>
      <c r="O13" s="620" t="s">
        <v>972</v>
      </c>
      <c r="P13" s="621"/>
      <c r="Q13" s="139">
        <v>3</v>
      </c>
      <c r="S13" s="33">
        <v>4</v>
      </c>
      <c r="T13" s="33" t="s">
        <v>972</v>
      </c>
      <c r="U13" s="33">
        <f t="shared" si="4"/>
        <v>0.4</v>
      </c>
    </row>
    <row r="14" spans="1:21" s="40" customFormat="1" ht="52.8" x14ac:dyDescent="0.3">
      <c r="A14" s="117" t="s">
        <v>501</v>
      </c>
      <c r="B14" s="368" t="str">
        <f>CONCATENATE(S14,"-",T14,"_",U14)</f>
        <v>5-КЛ_0,4</v>
      </c>
      <c r="C14" s="368" t="s">
        <v>471</v>
      </c>
      <c r="D14" s="368">
        <v>12</v>
      </c>
      <c r="E14" s="368" t="s">
        <v>1235</v>
      </c>
      <c r="F14" s="368">
        <v>2024</v>
      </c>
      <c r="G14" s="368">
        <v>13</v>
      </c>
      <c r="H14" s="368" t="s">
        <v>1235</v>
      </c>
      <c r="I14" s="368">
        <v>2024</v>
      </c>
      <c r="J14" s="368" t="s">
        <v>257</v>
      </c>
      <c r="K14" s="368" t="str">
        <f>CONCATENATE("Исполнительная схема №2.",Q14," ",R14)</f>
        <v>Исполнительная схема №2.4 Разработка грунта траншеи</v>
      </c>
      <c r="L14" s="368" t="s">
        <v>672</v>
      </c>
      <c r="M14" s="368" t="str">
        <f>C15</f>
        <v>Устройство песчанного основания</v>
      </c>
      <c r="N14" s="368" t="s">
        <v>65</v>
      </c>
      <c r="O14" s="368" t="s">
        <v>972</v>
      </c>
      <c r="P14" s="116" t="str">
        <f t="shared" si="0"/>
        <v>Акт освидетельствования скрытых работ №5-КЛ_0,4 от 13 ноября 2024г. Разработка грунта траншеи</v>
      </c>
      <c r="Q14" s="139">
        <v>4</v>
      </c>
      <c r="R14" s="139" t="s">
        <v>471</v>
      </c>
      <c r="S14" s="33">
        <v>5</v>
      </c>
      <c r="T14" s="33" t="s">
        <v>972</v>
      </c>
      <c r="U14" s="33">
        <f t="shared" si="4"/>
        <v>0.4</v>
      </c>
    </row>
    <row r="15" spans="1:21" ht="52.8" x14ac:dyDescent="0.3">
      <c r="A15" s="117" t="s">
        <v>584</v>
      </c>
      <c r="B15" s="368" t="str">
        <f t="shared" si="1"/>
        <v>6-КЛ_0,4</v>
      </c>
      <c r="C15" s="368" t="s">
        <v>958</v>
      </c>
      <c r="D15" s="368">
        <v>12</v>
      </c>
      <c r="E15" s="368" t="s">
        <v>1235</v>
      </c>
      <c r="F15" s="368">
        <v>2024</v>
      </c>
      <c r="G15" s="368">
        <v>13</v>
      </c>
      <c r="H15" s="368" t="s">
        <v>1235</v>
      </c>
      <c r="I15" s="368">
        <v>2024</v>
      </c>
      <c r="J15" s="368" t="str">
        <f>CONCATENATE("Песок для строительных работ. ",N15)</f>
        <v>Песок для строительных работ. Паспорт №31/08/22 от 31.08.2022 ООО "ДК "Горизонт"</v>
      </c>
      <c r="K15" s="368" t="str">
        <f t="shared" ref="K15:K20" si="5">CONCATENATE("Исполнительная схема №2.",Q15," ",R15)</f>
        <v>Исполнительная схема №2.5 Устройство песчаного основания траншеи</v>
      </c>
      <c r="L15" s="368" t="s">
        <v>672</v>
      </c>
      <c r="M15" s="368" t="str">
        <f t="shared" ref="M15:M20" si="6">C16</f>
        <v>Прокладка труб в траншее</v>
      </c>
      <c r="N15" s="368" t="s">
        <v>959</v>
      </c>
      <c r="O15" s="368" t="s">
        <v>972</v>
      </c>
      <c r="P15" s="116" t="str">
        <f t="shared" ref="P15" si="7">CONCATENATE("Акт освидетельствования скрытых работ №",B15," от ",G15," ",H15," ",I15,"г. ",C15)</f>
        <v>Акт освидетельствования скрытых работ №6-КЛ_0,4 от 13 ноября 2024г. Устройство песчанного основания</v>
      </c>
      <c r="Q15" s="33">
        <v>5</v>
      </c>
      <c r="R15" s="33" t="s">
        <v>1311</v>
      </c>
      <c r="S15" s="33">
        <f>S14+1</f>
        <v>6</v>
      </c>
      <c r="T15" s="33" t="s">
        <v>972</v>
      </c>
      <c r="U15" s="33">
        <f t="shared" si="4"/>
        <v>0.4</v>
      </c>
    </row>
    <row r="16" spans="1:21" s="40" customFormat="1" ht="52.8" x14ac:dyDescent="0.3">
      <c r="A16" s="117" t="s">
        <v>585</v>
      </c>
      <c r="B16" s="368" t="str">
        <f t="shared" si="1"/>
        <v>7-КЛ_0,4</v>
      </c>
      <c r="C16" s="368" t="s">
        <v>967</v>
      </c>
      <c r="D16" s="368">
        <v>13</v>
      </c>
      <c r="E16" s="368" t="s">
        <v>1235</v>
      </c>
      <c r="F16" s="368">
        <v>2024</v>
      </c>
      <c r="G16" s="368">
        <v>13</v>
      </c>
      <c r="H16" s="368" t="s">
        <v>1235</v>
      </c>
      <c r="I16" s="368">
        <v>2024</v>
      </c>
      <c r="J16" s="368" t="str">
        <f>CONCATENATE("Труба ГЕОПРО NF. ",N16)</f>
        <v>Труба ГЕОПРО NF. Паспорт №2116/24 от 18.11.2024</v>
      </c>
      <c r="K16" s="368" t="str">
        <f t="shared" si="5"/>
        <v>Исполнительная схема №2.6 Прокладка труб в траншее</v>
      </c>
      <c r="L16" s="368" t="s">
        <v>672</v>
      </c>
      <c r="M16" s="368" t="str">
        <f t="shared" si="6"/>
        <v>Прокладка КЛ-0,4кВ</v>
      </c>
      <c r="N16" s="368" t="s">
        <v>1242</v>
      </c>
      <c r="O16" s="368" t="s">
        <v>972</v>
      </c>
      <c r="P16" s="116" t="str">
        <f>CONCATENATE("Акт освидетельствования скрытых работ №",B16," от ",G16," ",H16," ",I16,"г. ",C16)</f>
        <v>Акт освидетельствования скрытых работ №7-КЛ_0,4 от 13 ноября 2024г. Прокладка труб в траншее</v>
      </c>
      <c r="Q16" s="40">
        <v>6</v>
      </c>
      <c r="R16" s="40" t="s">
        <v>967</v>
      </c>
      <c r="S16" s="33">
        <f t="shared" ref="S16:S21" si="8">S15+1</f>
        <v>7</v>
      </c>
      <c r="T16" s="33" t="s">
        <v>972</v>
      </c>
      <c r="U16" s="33">
        <f t="shared" si="4"/>
        <v>0.4</v>
      </c>
    </row>
    <row r="17" spans="1:22" s="40" customFormat="1" ht="52.8" x14ac:dyDescent="0.3">
      <c r="A17" s="117" t="s">
        <v>586</v>
      </c>
      <c r="B17" s="368" t="str">
        <f t="shared" si="1"/>
        <v>8-КЛ_0,4</v>
      </c>
      <c r="C17" s="368" t="s">
        <v>653</v>
      </c>
      <c r="D17" s="369" t="s">
        <v>913</v>
      </c>
      <c r="E17" s="370" t="s">
        <v>1235</v>
      </c>
      <c r="F17" s="368">
        <v>2024</v>
      </c>
      <c r="G17" s="369" t="s">
        <v>1241</v>
      </c>
      <c r="H17" s="370" t="s">
        <v>1235</v>
      </c>
      <c r="I17" s="368">
        <v>2024</v>
      </c>
      <c r="J17" s="368" t="s">
        <v>1234</v>
      </c>
      <c r="K17" s="368" t="str">
        <f t="shared" si="5"/>
        <v>Исполнительная схема №2.7 Прокладка КЛ-0,4кВ</v>
      </c>
      <c r="L17" s="368" t="s">
        <v>671</v>
      </c>
      <c r="M17" s="368" t="str">
        <f t="shared" si="6"/>
        <v>Монтаж несгораемых перегородок</v>
      </c>
      <c r="N17" s="368" t="s">
        <v>1233</v>
      </c>
      <c r="O17" s="368" t="s">
        <v>972</v>
      </c>
      <c r="P17" s="116" t="str">
        <f t="shared" si="0"/>
        <v>Акт освидетельствования скрытых работ №8-КЛ_0,4 от 14 ноября 2024г. Прокладка КЛ-0,4кВ</v>
      </c>
      <c r="Q17" s="139">
        <v>7</v>
      </c>
      <c r="R17" s="139" t="s">
        <v>653</v>
      </c>
      <c r="S17" s="33">
        <f t="shared" si="8"/>
        <v>8</v>
      </c>
      <c r="T17" s="33" t="s">
        <v>972</v>
      </c>
      <c r="U17" s="33">
        <f t="shared" si="4"/>
        <v>0.4</v>
      </c>
    </row>
    <row r="18" spans="1:22" s="40" customFormat="1" ht="52.8" x14ac:dyDescent="0.3">
      <c r="A18" s="117" t="s">
        <v>587</v>
      </c>
      <c r="B18" s="368" t="str">
        <f t="shared" si="1"/>
        <v>9-КЛ_0,4</v>
      </c>
      <c r="C18" s="368" t="s">
        <v>1416</v>
      </c>
      <c r="D18" s="369" t="s">
        <v>913</v>
      </c>
      <c r="E18" s="370" t="s">
        <v>1235</v>
      </c>
      <c r="F18" s="368">
        <v>2024</v>
      </c>
      <c r="G18" s="369" t="s">
        <v>1241</v>
      </c>
      <c r="H18" s="370" t="s">
        <v>1235</v>
      </c>
      <c r="I18" s="368">
        <v>2024</v>
      </c>
      <c r="J18" s="368" t="s">
        <v>1418</v>
      </c>
      <c r="K18" s="368" t="str">
        <f t="shared" si="5"/>
        <v>Исполнительная схема №2.8 Монтаж несгораемых перегородок</v>
      </c>
      <c r="L18" s="368" t="s">
        <v>671</v>
      </c>
      <c r="M18" s="368" t="str">
        <f t="shared" si="6"/>
        <v>Засыпка кабеля песком</v>
      </c>
      <c r="N18" s="368" t="s">
        <v>1417</v>
      </c>
      <c r="O18" s="368" t="s">
        <v>972</v>
      </c>
      <c r="P18" s="116"/>
      <c r="Q18" s="33">
        <v>8</v>
      </c>
      <c r="R18" s="139" t="s">
        <v>1416</v>
      </c>
      <c r="S18" s="33">
        <f t="shared" si="8"/>
        <v>9</v>
      </c>
      <c r="T18" s="33" t="s">
        <v>972</v>
      </c>
      <c r="U18" s="33">
        <f t="shared" si="4"/>
        <v>0.4</v>
      </c>
    </row>
    <row r="19" spans="1:22" s="40" customFormat="1" ht="52.8" x14ac:dyDescent="0.3">
      <c r="A19" s="117" t="s">
        <v>588</v>
      </c>
      <c r="B19" s="368" t="str">
        <f t="shared" si="1"/>
        <v>10-КЛ_0,4</v>
      </c>
      <c r="C19" s="368" t="s">
        <v>960</v>
      </c>
      <c r="D19" s="368">
        <v>13</v>
      </c>
      <c r="E19" s="368" t="s">
        <v>1235</v>
      </c>
      <c r="F19" s="368">
        <v>2024</v>
      </c>
      <c r="G19" s="368">
        <v>14</v>
      </c>
      <c r="H19" s="368" t="s">
        <v>1235</v>
      </c>
      <c r="I19" s="368">
        <v>2024</v>
      </c>
      <c r="J19" s="368" t="str">
        <f>CONCATENATE("Песок для строительных работ. ",N19)</f>
        <v>Песок для строительных работ. Паспорт №31/08/22 от 31.08.2022 ООО "ДК "Горизонт"</v>
      </c>
      <c r="K19" s="368" t="str">
        <f t="shared" si="5"/>
        <v>Исполнительная схема №2.9 Обратная засыпка кабеля песком</v>
      </c>
      <c r="L19" s="368" t="s">
        <v>671</v>
      </c>
      <c r="M19" s="368" t="str">
        <f t="shared" si="6"/>
        <v>Укладка плитки ПЗК</v>
      </c>
      <c r="N19" s="368" t="s">
        <v>959</v>
      </c>
      <c r="O19" s="368" t="s">
        <v>972</v>
      </c>
      <c r="P19" s="116" t="str">
        <f>CONCATENATE("Акт освидетельствования скрытых работ №",B19," от ",G19," ",H19," ",I19,"г. ",C19)</f>
        <v>Акт освидетельствования скрытых работ №10-КЛ_0,4 от 14 ноября 2024г. Засыпка кабеля песком</v>
      </c>
      <c r="Q19" s="40">
        <v>9</v>
      </c>
      <c r="R19" s="101" t="s">
        <v>1312</v>
      </c>
      <c r="S19" s="33">
        <f t="shared" si="8"/>
        <v>10</v>
      </c>
      <c r="T19" s="33" t="s">
        <v>972</v>
      </c>
      <c r="U19" s="33">
        <f t="shared" si="4"/>
        <v>0.4</v>
      </c>
    </row>
    <row r="20" spans="1:22" s="40" customFormat="1" ht="52.8" x14ac:dyDescent="0.3">
      <c r="A20" s="117" t="s">
        <v>589</v>
      </c>
      <c r="B20" s="368" t="str">
        <f t="shared" si="1"/>
        <v>11-КЛ_0,4</v>
      </c>
      <c r="C20" s="368" t="s">
        <v>473</v>
      </c>
      <c r="D20" s="369" t="s">
        <v>1241</v>
      </c>
      <c r="E20" s="370" t="s">
        <v>1235</v>
      </c>
      <c r="F20" s="368">
        <v>2024</v>
      </c>
      <c r="G20" s="369" t="s">
        <v>615</v>
      </c>
      <c r="H20" s="370" t="s">
        <v>1235</v>
      </c>
      <c r="I20" s="368">
        <v>2024</v>
      </c>
      <c r="J20" s="368" t="s">
        <v>1236</v>
      </c>
      <c r="K20" s="368" t="str">
        <f t="shared" si="5"/>
        <v>Исполнительная схема №2.10 Укладка плитки ПЗК</v>
      </c>
      <c r="L20" s="368" t="s">
        <v>671</v>
      </c>
      <c r="M20" s="368" t="str">
        <f t="shared" si="6"/>
        <v>Засыпка траншеи грунтом</v>
      </c>
      <c r="N20" s="368" t="s">
        <v>1237</v>
      </c>
      <c r="O20" s="368" t="s">
        <v>972</v>
      </c>
      <c r="P20" s="116"/>
      <c r="Q20" s="139">
        <v>10</v>
      </c>
      <c r="R20" s="139" t="s">
        <v>473</v>
      </c>
      <c r="S20" s="33">
        <f t="shared" si="8"/>
        <v>11</v>
      </c>
      <c r="T20" s="33" t="s">
        <v>972</v>
      </c>
      <c r="U20" s="33">
        <f t="shared" si="4"/>
        <v>0.4</v>
      </c>
    </row>
    <row r="21" spans="1:22" s="40" customFormat="1" ht="105.6" x14ac:dyDescent="0.3">
      <c r="A21" s="117" t="s">
        <v>590</v>
      </c>
      <c r="B21" s="368" t="str">
        <f t="shared" si="1"/>
        <v>12-КЛ_0,4</v>
      </c>
      <c r="C21" s="368" t="s">
        <v>1238</v>
      </c>
      <c r="D21" s="368">
        <v>14</v>
      </c>
      <c r="E21" s="368" t="s">
        <v>1235</v>
      </c>
      <c r="F21" s="368">
        <v>2024</v>
      </c>
      <c r="G21" s="368">
        <v>15</v>
      </c>
      <c r="H21" s="368" t="s">
        <v>1235</v>
      </c>
      <c r="I21" s="368">
        <v>2024</v>
      </c>
      <c r="J21" s="368" t="s">
        <v>474</v>
      </c>
      <c r="K21" s="368" t="s">
        <v>1313</v>
      </c>
      <c r="L21" s="368" t="s">
        <v>671</v>
      </c>
      <c r="M21" s="368" t="s">
        <v>1421</v>
      </c>
      <c r="N21" s="368" t="s">
        <v>65</v>
      </c>
      <c r="O21" s="368" t="s">
        <v>972</v>
      </c>
      <c r="P21" s="116" t="str">
        <f t="shared" si="0"/>
        <v>Акт освидетельствования скрытых работ №12-КЛ_0,4 от 15 ноября 2024г. Засыпка траншеи грунтом</v>
      </c>
      <c r="S21" s="33">
        <f t="shared" si="8"/>
        <v>12</v>
      </c>
      <c r="T21" s="33" t="s">
        <v>972</v>
      </c>
      <c r="U21" s="33">
        <f t="shared" si="4"/>
        <v>0.4</v>
      </c>
    </row>
    <row r="22" spans="1:22" s="41" customFormat="1" ht="52.8" x14ac:dyDescent="0.3">
      <c r="A22" s="117" t="s">
        <v>651</v>
      </c>
      <c r="B22" s="417" t="str">
        <f t="shared" si="1"/>
        <v>17-КЛ_0,4</v>
      </c>
      <c r="C22" s="417" t="s">
        <v>967</v>
      </c>
      <c r="D22" s="417">
        <v>27</v>
      </c>
      <c r="E22" s="417" t="s">
        <v>729</v>
      </c>
      <c r="F22" s="417">
        <v>2024</v>
      </c>
      <c r="G22" s="417">
        <v>28</v>
      </c>
      <c r="H22" s="417" t="s">
        <v>729</v>
      </c>
      <c r="I22" s="417">
        <v>2024</v>
      </c>
      <c r="J22" s="417" t="str">
        <f>CONCATENATE("Трубы ПНД. ",N22)</f>
        <v xml:space="preserve">Трубы ПНД. Сертификат соответсвия №РОСС.RU.HX37.H02706 с 07.07.2020 по 06.07.2023 </v>
      </c>
      <c r="K22" s="417" t="s">
        <v>1176</v>
      </c>
      <c r="L22" s="417" t="s">
        <v>672</v>
      </c>
      <c r="M22" s="417" t="str">
        <f>C14</f>
        <v>Разработка грунта траншеи</v>
      </c>
      <c r="N22" s="417" t="s">
        <v>968</v>
      </c>
      <c r="O22" s="417" t="s">
        <v>972</v>
      </c>
      <c r="P22" s="116" t="str">
        <f t="shared" si="0"/>
        <v>Акт освидетельствования скрытых работ №17-КЛ_0,4 от 28 января 2024г. Прокладка труб в траншее</v>
      </c>
      <c r="S22" s="33">
        <v>17</v>
      </c>
      <c r="T22" s="33" t="s">
        <v>972</v>
      </c>
      <c r="U22" s="33">
        <f t="shared" si="4"/>
        <v>0.4</v>
      </c>
    </row>
    <row r="23" spans="1:22" ht="79.2" x14ac:dyDescent="0.3">
      <c r="A23" s="117" t="s">
        <v>652</v>
      </c>
      <c r="B23" s="499" t="s">
        <v>646</v>
      </c>
      <c r="C23" s="500" t="s">
        <v>471</v>
      </c>
      <c r="D23" s="501" t="s">
        <v>692</v>
      </c>
      <c r="E23" s="502" t="s">
        <v>741</v>
      </c>
      <c r="F23" s="503">
        <v>2024</v>
      </c>
      <c r="G23" s="501" t="s">
        <v>693</v>
      </c>
      <c r="H23" s="502" t="s">
        <v>741</v>
      </c>
      <c r="I23" s="503">
        <v>2024</v>
      </c>
      <c r="J23" s="500" t="s">
        <v>257</v>
      </c>
      <c r="K23" s="503" t="s">
        <v>753</v>
      </c>
      <c r="L23" s="503" t="s">
        <v>672</v>
      </c>
      <c r="M23" s="504" t="str">
        <f>C24</f>
        <v>Монтаж вертикальных электродов контура заземления</v>
      </c>
      <c r="N23" s="505" t="s">
        <v>65</v>
      </c>
      <c r="O23" s="503" t="s">
        <v>351</v>
      </c>
      <c r="P23" s="116" t="str">
        <f t="shared" si="0"/>
        <v>Акт освидетельствования скрытых работ №1-КЗ_ОП от 29 февраля 2024г. Разработка грунта траншеи</v>
      </c>
    </row>
    <row r="24" spans="1:22" ht="66" x14ac:dyDescent="0.3">
      <c r="A24" s="117" t="s">
        <v>661</v>
      </c>
      <c r="B24" s="506" t="s">
        <v>647</v>
      </c>
      <c r="C24" s="503" t="s">
        <v>476</v>
      </c>
      <c r="D24" s="501" t="s">
        <v>692</v>
      </c>
      <c r="E24" s="502" t="s">
        <v>741</v>
      </c>
      <c r="F24" s="503">
        <v>2024</v>
      </c>
      <c r="G24" s="501" t="s">
        <v>693</v>
      </c>
      <c r="H24" s="502" t="s">
        <v>741</v>
      </c>
      <c r="I24" s="503">
        <v>2024</v>
      </c>
      <c r="J24" s="503" t="str">
        <f>CONCATENATE("Уголок г/к 50х50х5мм. ",N24)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24" s="503" t="s">
        <v>1174</v>
      </c>
      <c r="L24" s="503" t="s">
        <v>671</v>
      </c>
      <c r="M24" s="503" t="str">
        <f>C25</f>
        <v>Монтаж горизонтального заземлителя</v>
      </c>
      <c r="N24" s="503" t="s">
        <v>907</v>
      </c>
      <c r="O24" s="503" t="s">
        <v>351</v>
      </c>
      <c r="P24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24" s="101"/>
      <c r="R24" s="101"/>
      <c r="S24" s="101"/>
      <c r="T24" s="239"/>
      <c r="U24" s="101"/>
      <c r="V24" s="101"/>
    </row>
    <row r="25" spans="1:22" ht="79.2" x14ac:dyDescent="0.3">
      <c r="A25" s="117" t="s">
        <v>679</v>
      </c>
      <c r="B25" s="506" t="s">
        <v>648</v>
      </c>
      <c r="C25" s="503" t="s">
        <v>477</v>
      </c>
      <c r="D25" s="501" t="s">
        <v>692</v>
      </c>
      <c r="E25" s="502" t="s">
        <v>741</v>
      </c>
      <c r="F25" s="503">
        <v>2024</v>
      </c>
      <c r="G25" s="501" t="s">
        <v>693</v>
      </c>
      <c r="H25" s="502" t="s">
        <v>741</v>
      </c>
      <c r="I25" s="503">
        <v>2024</v>
      </c>
      <c r="J25" s="503" t="str">
        <f>CONCATENATE("Полоса г/к 40х5 ",N25)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25" s="503" t="s">
        <v>1173</v>
      </c>
      <c r="L25" s="503" t="s">
        <v>671</v>
      </c>
      <c r="M25" s="503" t="str">
        <f>C26</f>
        <v>Огрунтовка и окраска сварных соединений</v>
      </c>
      <c r="N25" s="503" t="s">
        <v>908</v>
      </c>
      <c r="O25" s="503" t="s">
        <v>351</v>
      </c>
      <c r="P25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6" spans="1:22" ht="79.8" thickBot="1" x14ac:dyDescent="0.35">
      <c r="A26" s="117" t="s">
        <v>589</v>
      </c>
      <c r="B26" s="507" t="s">
        <v>649</v>
      </c>
      <c r="C26" s="503" t="s">
        <v>407</v>
      </c>
      <c r="D26" s="501" t="s">
        <v>692</v>
      </c>
      <c r="E26" s="502" t="s">
        <v>741</v>
      </c>
      <c r="F26" s="503">
        <v>2024</v>
      </c>
      <c r="G26" s="501" t="s">
        <v>693</v>
      </c>
      <c r="H26" s="502" t="s">
        <v>741</v>
      </c>
      <c r="I26" s="503">
        <v>2024</v>
      </c>
      <c r="J26" s="503" t="str">
        <f>CONCATENATE("Грунт ГФ-021. Эмаль ПФ-115. ",N26)</f>
        <v>Грунт ГФ-021. Эмаль ПФ-115. Отказное письмо исх. №60-12/2020 от 12.05.2020 ООО "Биквест-Центр"</v>
      </c>
      <c r="K26" s="503" t="s">
        <v>1172</v>
      </c>
      <c r="L26" s="503" t="s">
        <v>671</v>
      </c>
      <c r="M26" s="503" t="str">
        <f>C27</f>
        <v>Обратная засыпка траншеи</v>
      </c>
      <c r="N26" s="508" t="s">
        <v>670</v>
      </c>
      <c r="O26" s="503" t="s">
        <v>351</v>
      </c>
      <c r="P26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7" spans="1:22" ht="67.5" customHeight="1" thickBot="1" x14ac:dyDescent="0.35">
      <c r="A27" s="117" t="s">
        <v>590</v>
      </c>
      <c r="B27" s="507" t="s">
        <v>650</v>
      </c>
      <c r="C27" s="503" t="s">
        <v>478</v>
      </c>
      <c r="D27" s="501" t="s">
        <v>692</v>
      </c>
      <c r="E27" s="502" t="s">
        <v>741</v>
      </c>
      <c r="F27" s="503">
        <v>2024</v>
      </c>
      <c r="G27" s="501" t="s">
        <v>693</v>
      </c>
      <c r="H27" s="502" t="s">
        <v>741</v>
      </c>
      <c r="I27" s="503">
        <v>2024</v>
      </c>
      <c r="J27" s="503" t="s">
        <v>474</v>
      </c>
      <c r="K27" s="503" t="s">
        <v>754</v>
      </c>
      <c r="L27" s="503" t="s">
        <v>672</v>
      </c>
      <c r="M27" s="509" t="s">
        <v>396</v>
      </c>
      <c r="N27" s="510" t="s">
        <v>65</v>
      </c>
      <c r="O27" s="503" t="s">
        <v>351</v>
      </c>
      <c r="P27" s="116" t="str">
        <f t="shared" si="0"/>
        <v>Акт освидетельствования скрытых работ №5-КЗ_ОП от 29 февраля 2024г. Обратная засыпка траншеи</v>
      </c>
    </row>
    <row r="28" spans="1:22" ht="83.25" customHeight="1" x14ac:dyDescent="0.3">
      <c r="A28" s="117" t="s">
        <v>591</v>
      </c>
      <c r="B28" s="511" t="s">
        <v>914</v>
      </c>
      <c r="C28" s="512" t="s">
        <v>578</v>
      </c>
      <c r="D28" s="513" t="s">
        <v>1204</v>
      </c>
      <c r="E28" s="514" t="s">
        <v>1205</v>
      </c>
      <c r="F28" s="512">
        <f t="shared" ref="F28:I32" si="9">$F$2</f>
        <v>2024</v>
      </c>
      <c r="G28" s="513" t="s">
        <v>689</v>
      </c>
      <c r="H28" s="514" t="s">
        <v>1205</v>
      </c>
      <c r="I28" s="512">
        <f t="shared" ref="I28:I32" si="10">$F$2</f>
        <v>2024</v>
      </c>
      <c r="J28" s="515" t="s">
        <v>257</v>
      </c>
      <c r="K28" s="512" t="s">
        <v>901</v>
      </c>
      <c r="L28" s="512" t="s">
        <v>672</v>
      </c>
      <c r="M28" s="516" t="str">
        <f>C30</f>
        <v>Устройство песчанного основания с послойным трамбованием</v>
      </c>
      <c r="N28" s="517" t="s">
        <v>65</v>
      </c>
      <c r="O28" s="517" t="s">
        <v>971</v>
      </c>
      <c r="P28" s="116" t="str">
        <f t="shared" si="0"/>
        <v>Акт освидетельствования скрытых работ №1-Ф_КТП от 25 октрября 2024г. Разработка грунта котлована</v>
      </c>
    </row>
    <row r="29" spans="1:22" ht="78" customHeight="1" x14ac:dyDescent="0.3">
      <c r="A29" s="117" t="s">
        <v>592</v>
      </c>
      <c r="B29" s="592" t="s">
        <v>915</v>
      </c>
      <c r="C29" s="417" t="s">
        <v>898</v>
      </c>
      <c r="D29" s="593" t="s">
        <v>645</v>
      </c>
      <c r="E29" s="594" t="s">
        <v>760</v>
      </c>
      <c r="F29" s="417">
        <f t="shared" si="9"/>
        <v>2024</v>
      </c>
      <c r="G29" s="593" t="s">
        <v>645</v>
      </c>
      <c r="H29" s="594" t="s">
        <v>760</v>
      </c>
      <c r="I29" s="417">
        <f t="shared" si="10"/>
        <v>2024</v>
      </c>
      <c r="J29" s="595" t="str">
        <f>CONCATENATE("Полотно геотекстильное Дорнит. ",N29)</f>
        <v>Полотно геотекстильное Дорнит. Сертификат соответствия №РОСС RU.АМ05.Н26589 от 28.04.2023 сроком действия до 27.04.2026</v>
      </c>
      <c r="K29" s="417" t="s">
        <v>897</v>
      </c>
      <c r="L29" s="417" t="s">
        <v>672</v>
      </c>
      <c r="M29" s="596" t="str">
        <f>C30</f>
        <v>Устройство песчанного основания с послойным трамбованием</v>
      </c>
      <c r="N29" s="596" t="s">
        <v>909</v>
      </c>
      <c r="O29" s="597" t="s">
        <v>971</v>
      </c>
      <c r="P29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30" spans="1:22" ht="58.5" customHeight="1" x14ac:dyDescent="0.3">
      <c r="A30" s="117" t="s">
        <v>593</v>
      </c>
      <c r="B30" s="512" t="s">
        <v>915</v>
      </c>
      <c r="C30" s="512" t="s">
        <v>472</v>
      </c>
      <c r="D30" s="513" t="s">
        <v>689</v>
      </c>
      <c r="E30" s="514" t="s">
        <v>1205</v>
      </c>
      <c r="F30" s="512">
        <f t="shared" si="9"/>
        <v>2024</v>
      </c>
      <c r="G30" s="513" t="s">
        <v>689</v>
      </c>
      <c r="H30" s="514" t="s">
        <v>1205</v>
      </c>
      <c r="I30" s="512">
        <f t="shared" si="9"/>
        <v>2024</v>
      </c>
      <c r="J30" s="518" t="str">
        <f>CONCATENATE("Песок для строительных работ. ",N30)</f>
        <v>Песок для строительных работ. Сертификат соответствия №RU.МСС.183.355.36995 от 28.03.2022 сроком действия до 28.03.2025</v>
      </c>
      <c r="K30" s="512" t="s">
        <v>1201</v>
      </c>
      <c r="L30" s="512" t="s">
        <v>672</v>
      </c>
      <c r="M30" s="512" t="str">
        <f>C31</f>
        <v>Устройство щебеночного основания с послойным трамбованием</v>
      </c>
      <c r="N30" s="516" t="s">
        <v>910</v>
      </c>
      <c r="O30" s="517" t="s">
        <v>971</v>
      </c>
      <c r="P30" s="116" t="str">
        <f t="shared" si="0"/>
        <v>Акт освидетельствования скрытых работ №2-Ф_КТП от 25 октрября 2024г. Устройство песчанного основания с послойным трамбованием</v>
      </c>
    </row>
    <row r="31" spans="1:22" ht="59.25" customHeight="1" x14ac:dyDescent="0.3">
      <c r="A31" s="117" t="s">
        <v>594</v>
      </c>
      <c r="B31" s="511" t="s">
        <v>916</v>
      </c>
      <c r="C31" s="512" t="s">
        <v>579</v>
      </c>
      <c r="D31" s="513" t="s">
        <v>689</v>
      </c>
      <c r="E31" s="514" t="s">
        <v>1205</v>
      </c>
      <c r="F31" s="512">
        <f t="shared" si="9"/>
        <v>2024</v>
      </c>
      <c r="G31" s="513" t="s">
        <v>689</v>
      </c>
      <c r="H31" s="514" t="s">
        <v>1205</v>
      </c>
      <c r="I31" s="512">
        <f t="shared" si="9"/>
        <v>2024</v>
      </c>
      <c r="J31" s="512" t="str">
        <f>CONCATENATE("Щебень. ",N31)</f>
        <v>Щебень. Декларация о соответствии ЕАЭС №RU Д-RU.РА01.В.11071/21 от 03.06.2021 сроком действия до 02.06.2026</v>
      </c>
      <c r="K31" s="512" t="s">
        <v>1202</v>
      </c>
      <c r="L31" s="512" t="s">
        <v>672</v>
      </c>
      <c r="M31" s="512" t="str">
        <f>C32</f>
        <v>Монтаж блоков ФБС</v>
      </c>
      <c r="N31" s="516" t="s">
        <v>911</v>
      </c>
      <c r="O31" s="517" t="s">
        <v>971</v>
      </c>
      <c r="P31" s="116" t="str">
        <f t="shared" si="0"/>
        <v>Акт освидетельствования скрытых работ №3-Ф_КТП от 25 октрября 2024г. Устройство щебеночного основания с послойным трамбованием</v>
      </c>
    </row>
    <row r="32" spans="1:22" ht="54.75" customHeight="1" x14ac:dyDescent="0.3">
      <c r="A32" s="117" t="s">
        <v>651</v>
      </c>
      <c r="B32" s="511" t="s">
        <v>917</v>
      </c>
      <c r="C32" s="512" t="s">
        <v>912</v>
      </c>
      <c r="D32" s="513" t="s">
        <v>692</v>
      </c>
      <c r="E32" s="514" t="s">
        <v>1205</v>
      </c>
      <c r="F32" s="512">
        <f t="shared" si="9"/>
        <v>2024</v>
      </c>
      <c r="G32" s="513" t="s">
        <v>692</v>
      </c>
      <c r="H32" s="514" t="s">
        <v>1205</v>
      </c>
      <c r="I32" s="512">
        <f t="shared" si="10"/>
        <v>2024</v>
      </c>
      <c r="J32" s="512" t="str">
        <f>CONCATENATE("Блоки ФБС. ",N32)</f>
        <v>Блоки ФБС. Отказное письмо исх. №3358 от 04.07.2014 ООО "АБЛОК ЖБИ"</v>
      </c>
      <c r="K32" s="512" t="s">
        <v>1203</v>
      </c>
      <c r="L32" s="512" t="s">
        <v>672</v>
      </c>
      <c r="M32" s="512" t="s">
        <v>580</v>
      </c>
      <c r="N32" s="519" t="s">
        <v>732</v>
      </c>
      <c r="O32" s="517" t="s">
        <v>971</v>
      </c>
      <c r="P32" s="116" t="str">
        <f t="shared" si="0"/>
        <v>Акт освидетельствования скрытых работ №4-Ф_КТП от 28 октрября 2024г. Монтаж блоков ФБС</v>
      </c>
    </row>
    <row r="33" spans="1:16" ht="54.75" customHeight="1" x14ac:dyDescent="0.3">
      <c r="A33" s="117" t="s">
        <v>652</v>
      </c>
      <c r="B33" s="374" t="s">
        <v>761</v>
      </c>
      <c r="C33" s="379" t="s">
        <v>765</v>
      </c>
      <c r="D33" s="375" t="s">
        <v>692</v>
      </c>
      <c r="E33" s="380" t="s">
        <v>1205</v>
      </c>
      <c r="F33" s="377">
        <v>2024</v>
      </c>
      <c r="G33" s="375" t="s">
        <v>693</v>
      </c>
      <c r="H33" s="380" t="s">
        <v>1205</v>
      </c>
      <c r="I33" s="377">
        <v>2024</v>
      </c>
      <c r="J33" s="381" t="s">
        <v>257</v>
      </c>
      <c r="K33" s="377" t="s">
        <v>902</v>
      </c>
      <c r="L33" s="377" t="s">
        <v>672</v>
      </c>
      <c r="M33" s="376" t="str">
        <f>C34</f>
        <v>Монтаж вертикальных электродов контура заземления</v>
      </c>
      <c r="N33" s="377" t="s">
        <v>65</v>
      </c>
      <c r="O33" s="376" t="s">
        <v>971</v>
      </c>
      <c r="P33" s="116" t="str">
        <f t="shared" si="0"/>
        <v>Акт освидетельствования скрытых работ №1-КЗ_КТП от 29 октрября 2024г. Разработка грунта траншеи для монтажа контура заземления КТП</v>
      </c>
    </row>
    <row r="34" spans="1:16" ht="55.5" customHeight="1" x14ac:dyDescent="0.3">
      <c r="A34" s="117" t="s">
        <v>661</v>
      </c>
      <c r="B34" s="374" t="s">
        <v>762</v>
      </c>
      <c r="C34" s="377" t="s">
        <v>476</v>
      </c>
      <c r="D34" s="375" t="s">
        <v>693</v>
      </c>
      <c r="E34" s="380" t="s">
        <v>1205</v>
      </c>
      <c r="F34" s="377">
        <v>2024</v>
      </c>
      <c r="G34" s="375" t="s">
        <v>693</v>
      </c>
      <c r="H34" s="380" t="s">
        <v>1205</v>
      </c>
      <c r="I34" s="377">
        <v>2024</v>
      </c>
      <c r="J34" s="377" t="str">
        <f>CONCATENATE("Уголок стальной г/к 63х63х6мм. ",N34)</f>
        <v>Уголок стальной г/к 63х63х6мм. Сертификат качества №2023280106 от 07.02.2023; Электроды сварочные ОК-46, состав C 0,07-0,15%, Mn 0,9-1,2%, Si P ≤0,030%, S ≤0,030%, Ni ≤0,30%, Cr ≤0,20%, Mo ≤0,30%</v>
      </c>
      <c r="K34" s="377" t="s">
        <v>903</v>
      </c>
      <c r="L34" s="377" t="s">
        <v>671</v>
      </c>
      <c r="M34" s="377" t="str">
        <f>C35</f>
        <v>Монтаж горизонтального заземлителя</v>
      </c>
      <c r="N34" s="377" t="s">
        <v>907</v>
      </c>
      <c r="O34" s="376" t="s">
        <v>971</v>
      </c>
      <c r="P34" s="116" t="str">
        <f t="shared" si="0"/>
        <v>Акт освидетельствования скрытых работ №2-КЗ_КТП от 29 октрября 2024г. Монтаж вертикальных электродов контура заземления</v>
      </c>
    </row>
    <row r="35" spans="1:16" ht="51" customHeight="1" x14ac:dyDescent="0.3">
      <c r="A35" s="117" t="s">
        <v>662</v>
      </c>
      <c r="B35" s="374" t="s">
        <v>763</v>
      </c>
      <c r="C35" s="377" t="s">
        <v>477</v>
      </c>
      <c r="D35" s="375" t="s">
        <v>693</v>
      </c>
      <c r="E35" s="380" t="s">
        <v>1205</v>
      </c>
      <c r="F35" s="377">
        <v>2024</v>
      </c>
      <c r="G35" s="375" t="s">
        <v>693</v>
      </c>
      <c r="H35" s="380" t="s">
        <v>1205</v>
      </c>
      <c r="I35" s="377">
        <v>2024</v>
      </c>
      <c r="J35" s="377" t="str">
        <f>CONCATENATE("Полоса г/к 50х5. ",N35)</f>
        <v>Полоса г/к 50х5. Паспорт №124</v>
      </c>
      <c r="K35" s="376" t="s">
        <v>904</v>
      </c>
      <c r="L35" s="377" t="s">
        <v>671</v>
      </c>
      <c r="M35" s="377" t="str">
        <f>C36</f>
        <v>Обратная засыпка траншеи</v>
      </c>
      <c r="N35" s="377" t="s">
        <v>1206</v>
      </c>
      <c r="O35" s="376" t="s">
        <v>971</v>
      </c>
      <c r="P35" s="116" t="str">
        <f t="shared" si="0"/>
        <v>Акт освидетельствования скрытых работ №3-КЗ_КТП от 29 октрября 2024г. Монтаж горизонтального заземлителя</v>
      </c>
    </row>
    <row r="36" spans="1:16" ht="54" customHeight="1" x14ac:dyDescent="0.3">
      <c r="A36" s="117" t="s">
        <v>663</v>
      </c>
      <c r="B36" s="425" t="s">
        <v>764</v>
      </c>
      <c r="C36" s="378" t="s">
        <v>478</v>
      </c>
      <c r="D36" s="375" t="s">
        <v>693</v>
      </c>
      <c r="E36" s="380" t="s">
        <v>1205</v>
      </c>
      <c r="F36" s="377">
        <v>2024</v>
      </c>
      <c r="G36" s="375" t="s">
        <v>693</v>
      </c>
      <c r="H36" s="380" t="s">
        <v>1205</v>
      </c>
      <c r="I36" s="377">
        <v>2024</v>
      </c>
      <c r="J36" s="377" t="s">
        <v>474</v>
      </c>
      <c r="K36" s="377" t="s">
        <v>905</v>
      </c>
      <c r="L36" s="377" t="s">
        <v>672</v>
      </c>
      <c r="M36" s="377" t="s">
        <v>396</v>
      </c>
      <c r="N36" s="377" t="s">
        <v>65</v>
      </c>
      <c r="O36" s="377" t="s">
        <v>971</v>
      </c>
      <c r="P36" s="116" t="str">
        <f t="shared" si="0"/>
        <v>Акт освидетельствования скрытых работ №4-КЗ_КТП от 29 октрября 2024г. Обратная засыпка траншеи</v>
      </c>
    </row>
    <row r="37" spans="1:16" ht="54" customHeight="1" x14ac:dyDescent="0.3">
      <c r="A37" s="117" t="s">
        <v>975</v>
      </c>
      <c r="B37" s="345" t="s">
        <v>976</v>
      </c>
      <c r="C37" s="345" t="s">
        <v>757</v>
      </c>
      <c r="D37" s="345" t="s">
        <v>611</v>
      </c>
      <c r="E37" s="345" t="s">
        <v>977</v>
      </c>
      <c r="F37" s="345">
        <v>2024</v>
      </c>
      <c r="G37" s="345" t="s">
        <v>913</v>
      </c>
      <c r="H37" s="345" t="s">
        <v>977</v>
      </c>
      <c r="I37" s="345">
        <v>2024</v>
      </c>
      <c r="J37" s="345" t="str">
        <f>CONCATENATE("Стойка CВ95-3, СВ110-5. ",N37)</f>
        <v>Стойка CВ95-3, СВ110-5. Сертификат соответствия №РОСС RU.АБ23.Н00117 от 21.06.2021 сроком действия до 20.06.2024</v>
      </c>
      <c r="K37" s="345" t="s">
        <v>899</v>
      </c>
      <c r="L37" s="345" t="s">
        <v>671</v>
      </c>
      <c r="M37" s="345" t="str">
        <f>M33</f>
        <v>Монтаж вертикальных электродов контура заземления</v>
      </c>
      <c r="N37" s="345" t="s">
        <v>755</v>
      </c>
      <c r="O37" s="345" t="s">
        <v>351</v>
      </c>
      <c r="P37" s="116"/>
    </row>
    <row r="38" spans="1:16" ht="54" customHeight="1" x14ac:dyDescent="0.3">
      <c r="A38" s="117" t="s">
        <v>980</v>
      </c>
      <c r="B38" s="345" t="s">
        <v>979</v>
      </c>
      <c r="C38" s="345" t="s">
        <v>757</v>
      </c>
      <c r="D38" s="345" t="s">
        <v>611</v>
      </c>
      <c r="E38" s="345" t="s">
        <v>977</v>
      </c>
      <c r="F38" s="345">
        <v>2024</v>
      </c>
      <c r="G38" s="345" t="s">
        <v>913</v>
      </c>
      <c r="H38" s="345" t="s">
        <v>977</v>
      </c>
      <c r="I38" s="345">
        <v>2024</v>
      </c>
      <c r="J38" s="345" t="str">
        <f>CONCATENATE("Стойка CВ95-3, СВ110-5. ",N38)</f>
        <v>Стойка CВ95-3, СВ110-5. Сертификат соответствия №РОСС RU.АБ23.Н00117 от 21.06.2021 сроком действия до 20.06.2024</v>
      </c>
      <c r="K38" s="345" t="s">
        <v>899</v>
      </c>
      <c r="L38" s="345" t="s">
        <v>671</v>
      </c>
      <c r="M38" s="345" t="str">
        <f>M34</f>
        <v>Монтаж горизонтального заземлителя</v>
      </c>
      <c r="N38" s="345" t="s">
        <v>755</v>
      </c>
      <c r="O38" s="345" t="s">
        <v>351</v>
      </c>
    </row>
    <row r="39" spans="1:16" ht="54" customHeight="1" x14ac:dyDescent="0.3">
      <c r="A39" s="117" t="s">
        <v>1170</v>
      </c>
      <c r="B39" s="345" t="s">
        <v>1168</v>
      </c>
      <c r="C39" s="345" t="s">
        <v>757</v>
      </c>
      <c r="D39" s="345" t="s">
        <v>611</v>
      </c>
      <c r="E39" s="345" t="s">
        <v>977</v>
      </c>
      <c r="F39" s="345">
        <v>2024</v>
      </c>
      <c r="G39" s="345" t="s">
        <v>913</v>
      </c>
      <c r="H39" s="345" t="s">
        <v>977</v>
      </c>
      <c r="I39" s="345">
        <v>2024</v>
      </c>
      <c r="J39" s="345" t="str">
        <f>CONCATENATE("Стойка CВ95-3, СВ110-5. ",N39)</f>
        <v>Стойка CВ95-3, СВ110-5. Сертификат соответствия №РОСС RU.АБ23.Н00117 от 21.06.2021 сроком действия до 20.06.2024</v>
      </c>
      <c r="K39" s="345" t="s">
        <v>899</v>
      </c>
      <c r="L39" s="345" t="s">
        <v>671</v>
      </c>
      <c r="M39" s="345" t="str">
        <f>M35</f>
        <v>Обратная засыпка траншеи</v>
      </c>
      <c r="N39" s="345" t="s">
        <v>755</v>
      </c>
      <c r="O39" s="345" t="s">
        <v>351</v>
      </c>
    </row>
    <row r="40" spans="1:16" ht="54" customHeight="1" x14ac:dyDescent="0.3">
      <c r="A40" s="117" t="s">
        <v>1171</v>
      </c>
      <c r="B40" s="345" t="s">
        <v>1169</v>
      </c>
      <c r="C40" s="345" t="s">
        <v>757</v>
      </c>
      <c r="D40" s="345" t="s">
        <v>611</v>
      </c>
      <c r="E40" s="345" t="s">
        <v>977</v>
      </c>
      <c r="F40" s="345">
        <v>2024</v>
      </c>
      <c r="G40" s="345" t="s">
        <v>913</v>
      </c>
      <c r="H40" s="345" t="s">
        <v>977</v>
      </c>
      <c r="I40" s="345">
        <v>2024</v>
      </c>
      <c r="J40" s="345" t="str">
        <f>CONCATENATE("Стойка CВ95-3, СВ110-5. ",N40)</f>
        <v>Стойка CВ95-3, СВ110-5. Сертификат соответствия №РОСС RU.АБ23.Н00117 от 21.06.2021 сроком действия до 20.06.2024</v>
      </c>
      <c r="K40" s="345" t="s">
        <v>899</v>
      </c>
      <c r="L40" s="345" t="s">
        <v>671</v>
      </c>
      <c r="M40" s="345" t="str">
        <f>M36</f>
        <v xml:space="preserve"> -</v>
      </c>
      <c r="N40" s="345" t="s">
        <v>755</v>
      </c>
      <c r="O40" s="345" t="s">
        <v>351</v>
      </c>
    </row>
    <row r="41" spans="1:16" ht="43.5" customHeight="1" x14ac:dyDescent="0.3">
      <c r="A41" s="117" t="s">
        <v>661</v>
      </c>
      <c r="B41" s="426"/>
      <c r="C41" s="427" t="s">
        <v>581</v>
      </c>
      <c r="D41" s="428"/>
      <c r="E41" s="429"/>
      <c r="F41" s="429"/>
      <c r="G41" s="428"/>
      <c r="H41" s="132" t="s">
        <v>729</v>
      </c>
      <c r="I41" s="429"/>
      <c r="J41" s="430"/>
      <c r="K41" s="430"/>
      <c r="L41" s="430"/>
      <c r="M41" s="430"/>
      <c r="N41" s="431"/>
      <c r="O41" s="131" t="s">
        <v>971</v>
      </c>
    </row>
    <row r="42" spans="1:16" ht="84.75" customHeight="1" x14ac:dyDescent="0.3">
      <c r="A42" s="117" t="s">
        <v>662</v>
      </c>
      <c r="B42" s="211">
        <v>23</v>
      </c>
      <c r="C42" s="115" t="s">
        <v>582</v>
      </c>
      <c r="D42" s="267">
        <v>5</v>
      </c>
      <c r="E42" s="265">
        <v>44287</v>
      </c>
      <c r="F42" s="264">
        <v>2022</v>
      </c>
      <c r="G42" s="267">
        <v>5</v>
      </c>
      <c r="H42" s="132" t="s">
        <v>729</v>
      </c>
      <c r="I42" s="264">
        <v>2022</v>
      </c>
      <c r="J42" s="266" t="s">
        <v>257</v>
      </c>
      <c r="K42" s="264" t="s">
        <v>622</v>
      </c>
      <c r="L42" s="264" t="s">
        <v>453</v>
      </c>
      <c r="M42" s="264" t="str">
        <f>C43</f>
        <v>Установка и бетонирование столбов сетчатого ограждения</v>
      </c>
      <c r="N42" s="263"/>
      <c r="O42" s="131" t="s">
        <v>971</v>
      </c>
    </row>
    <row r="43" spans="1:16" ht="51.75" customHeight="1" thickBot="1" x14ac:dyDescent="0.35">
      <c r="A43" s="117" t="s">
        <v>663</v>
      </c>
      <c r="B43" s="211">
        <v>24</v>
      </c>
      <c r="C43" s="115" t="s">
        <v>583</v>
      </c>
      <c r="D43" s="267">
        <v>6</v>
      </c>
      <c r="E43" s="265">
        <v>44287</v>
      </c>
      <c r="F43" s="264">
        <v>2022</v>
      </c>
      <c r="G43" s="267">
        <v>6</v>
      </c>
      <c r="H43" s="132" t="s">
        <v>729</v>
      </c>
      <c r="I43" s="264">
        <v>2022</v>
      </c>
      <c r="J43" s="264" t="str">
        <f>CONCATENATE("ЦПС М-150. ",N43)</f>
        <v>ЦПС М-150. Декларация о соответствии РОСС RU Д-RU.РА01.В.12845/18 (до 21.12.23)</v>
      </c>
      <c r="K43" s="264" t="s">
        <v>623</v>
      </c>
      <c r="L43" s="264" t="s">
        <v>453</v>
      </c>
      <c r="M43" s="264" t="s">
        <v>596</v>
      </c>
      <c r="N43" s="263" t="s">
        <v>597</v>
      </c>
      <c r="O43" s="131" t="s">
        <v>971</v>
      </c>
    </row>
    <row r="44" spans="1:16" ht="44.25" customHeight="1" x14ac:dyDescent="0.3">
      <c r="A44" s="117"/>
      <c r="B44" s="133"/>
      <c r="C44" s="133" t="s">
        <v>653</v>
      </c>
      <c r="D44" s="133"/>
      <c r="E44" s="133"/>
      <c r="F44" s="133"/>
      <c r="G44" s="133"/>
      <c r="H44" s="132" t="s">
        <v>729</v>
      </c>
      <c r="I44" s="133"/>
      <c r="J44" s="133"/>
      <c r="K44" s="133"/>
      <c r="L44" s="133"/>
      <c r="M44" s="133"/>
      <c r="N44" s="133"/>
      <c r="O44" s="131" t="s">
        <v>971</v>
      </c>
    </row>
    <row r="45" spans="1:16" ht="60.75" customHeight="1" x14ac:dyDescent="0.3">
      <c r="A45" s="117" t="s">
        <v>664</v>
      </c>
      <c r="B45" s="211" t="s">
        <v>654</v>
      </c>
      <c r="C45" s="210" t="s">
        <v>471</v>
      </c>
      <c r="D45" s="269" t="s">
        <v>615</v>
      </c>
      <c r="E45" s="134" t="s">
        <v>643</v>
      </c>
      <c r="F45" s="99">
        <v>2022</v>
      </c>
      <c r="G45" s="269" t="s">
        <v>682</v>
      </c>
      <c r="H45" s="132" t="s">
        <v>729</v>
      </c>
      <c r="I45" s="99">
        <v>2022</v>
      </c>
      <c r="J45" s="136" t="s">
        <v>257</v>
      </c>
      <c r="K45" s="131" t="s">
        <v>680</v>
      </c>
      <c r="L45" s="131" t="s">
        <v>672</v>
      </c>
      <c r="M45" s="99" t="str">
        <f>C46</f>
        <v>Устройство песчанного основания с послойным трамбованием</v>
      </c>
      <c r="N45" s="118" t="s">
        <v>65</v>
      </c>
      <c r="O45" s="131" t="s">
        <v>971</v>
      </c>
    </row>
    <row r="46" spans="1:16" ht="28.5" customHeight="1" x14ac:dyDescent="0.3">
      <c r="A46" s="117" t="s">
        <v>665</v>
      </c>
      <c r="B46" s="211" t="s">
        <v>655</v>
      </c>
      <c r="C46" s="115" t="s">
        <v>472</v>
      </c>
      <c r="D46" s="269" t="s">
        <v>682</v>
      </c>
      <c r="E46" s="134" t="s">
        <v>643</v>
      </c>
      <c r="F46" s="99">
        <v>2022</v>
      </c>
      <c r="G46" s="269" t="s">
        <v>683</v>
      </c>
      <c r="H46" s="132" t="s">
        <v>729</v>
      </c>
      <c r="I46" s="99">
        <v>2022</v>
      </c>
      <c r="J46" s="99" t="str">
        <f>CONCATENATE("Песок для строительных работ. ",N46)</f>
        <v>Песок для строительных работ. Паспорт на партию готовой продукции №19582-20/21 от 13.10.2021</v>
      </c>
      <c r="K46" s="99" t="s">
        <v>681</v>
      </c>
      <c r="L46" s="99" t="s">
        <v>671</v>
      </c>
      <c r="M46" s="99" t="str">
        <f>C47</f>
        <v>Закладка х/ц труб БНТ-100 на вводе в кабельные помещения ТП и ГРЩ с последующей заделкой и герметизацией труб</v>
      </c>
      <c r="N46" s="118" t="s">
        <v>667</v>
      </c>
      <c r="O46" s="131" t="s">
        <v>971</v>
      </c>
    </row>
    <row r="47" spans="1:16" ht="57.75" customHeight="1" x14ac:dyDescent="0.3">
      <c r="A47" s="117" t="s">
        <v>666</v>
      </c>
      <c r="B47" s="211" t="s">
        <v>656</v>
      </c>
      <c r="C47" s="115" t="s">
        <v>704</v>
      </c>
      <c r="D47" s="269" t="s">
        <v>684</v>
      </c>
      <c r="E47" s="134" t="s">
        <v>643</v>
      </c>
      <c r="F47" s="99">
        <v>2022</v>
      </c>
      <c r="G47" s="269" t="s">
        <v>684</v>
      </c>
      <c r="H47" s="132" t="s">
        <v>729</v>
      </c>
      <c r="I47" s="99">
        <v>2022</v>
      </c>
      <c r="J47" s="99" t="str">
        <f>CONCATENATE("Трубы хризотилцементные БНТ-100. ",N47)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7" s="271" t="s">
        <v>697</v>
      </c>
      <c r="L47" s="99" t="s">
        <v>671</v>
      </c>
      <c r="M47" s="99" t="str">
        <f>C48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7" s="118" t="s">
        <v>705</v>
      </c>
      <c r="O47" s="131" t="s">
        <v>971</v>
      </c>
    </row>
    <row r="48" spans="1:16" ht="29.25" customHeight="1" x14ac:dyDescent="0.3">
      <c r="A48" s="117" t="s">
        <v>675</v>
      </c>
      <c r="B48" s="211" t="s">
        <v>657</v>
      </c>
      <c r="C48" s="115" t="s">
        <v>706</v>
      </c>
      <c r="D48" s="269" t="s">
        <v>684</v>
      </c>
      <c r="E48" s="134" t="s">
        <v>643</v>
      </c>
      <c r="F48" s="99">
        <v>2022</v>
      </c>
      <c r="G48" s="269" t="s">
        <v>684</v>
      </c>
      <c r="H48" s="132" t="s">
        <v>729</v>
      </c>
      <c r="I48" s="99">
        <v>2022</v>
      </c>
      <c r="J48" s="99" t="str">
        <f>CONCATENATE("Трубы ТЗК 110. ",N48)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8" s="99" t="s">
        <v>698</v>
      </c>
      <c r="L48" s="99" t="s">
        <v>671</v>
      </c>
      <c r="M48" s="99" t="str">
        <f>C49</f>
        <v>Прокладка КЛ-0,4 кВ с нанесением огнезащитного покрытия Огракс В1</v>
      </c>
      <c r="N48" s="270" t="s">
        <v>707</v>
      </c>
      <c r="O48" s="131" t="s">
        <v>971</v>
      </c>
    </row>
    <row r="49" spans="1:15" ht="42.75" customHeight="1" x14ac:dyDescent="0.3">
      <c r="A49" s="117" t="s">
        <v>676</v>
      </c>
      <c r="B49" s="211" t="s">
        <v>658</v>
      </c>
      <c r="C49" s="115" t="s">
        <v>668</v>
      </c>
      <c r="D49" s="269" t="s">
        <v>685</v>
      </c>
      <c r="E49" s="134" t="s">
        <v>643</v>
      </c>
      <c r="F49" s="99">
        <v>2022</v>
      </c>
      <c r="G49" s="269" t="s">
        <v>690</v>
      </c>
      <c r="H49" s="132" t="s">
        <v>729</v>
      </c>
      <c r="I49" s="99">
        <v>2022</v>
      </c>
      <c r="J49" s="99" t="str">
        <f>CONCATENATE("Кабель силовой АПвБШп-1 4х240. ",N49)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49" s="99" t="s">
        <v>699</v>
      </c>
      <c r="L49" s="99" t="s">
        <v>671</v>
      </c>
      <c r="M49" s="99" t="str">
        <f>C51</f>
        <v>Засыпка кабеля песком с послойным трамбованием</v>
      </c>
      <c r="N49" s="118" t="s">
        <v>674</v>
      </c>
      <c r="O49" s="131" t="s">
        <v>971</v>
      </c>
    </row>
    <row r="50" spans="1:15" ht="51.75" customHeight="1" x14ac:dyDescent="0.3">
      <c r="A50" s="117" t="s">
        <v>677</v>
      </c>
      <c r="B50" s="211" t="s">
        <v>658</v>
      </c>
      <c r="C50" s="115" t="s">
        <v>614</v>
      </c>
      <c r="D50" s="267">
        <v>6</v>
      </c>
      <c r="E50" s="265">
        <v>44287</v>
      </c>
      <c r="F50" s="99">
        <v>2022</v>
      </c>
      <c r="G50" s="267">
        <v>6</v>
      </c>
      <c r="H50" s="132" t="s">
        <v>729</v>
      </c>
      <c r="I50" s="99">
        <v>2022</v>
      </c>
      <c r="J50" s="264" t="str">
        <f>CONCATENATE("Соединительная муфта POLJ-12/1x120-240-CEE01 ",N50)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0" s="264" t="s">
        <v>620</v>
      </c>
      <c r="L50" s="99" t="s">
        <v>453</v>
      </c>
      <c r="M50" s="99" t="s">
        <v>596</v>
      </c>
      <c r="N50" s="263" t="s">
        <v>621</v>
      </c>
      <c r="O50" s="131" t="s">
        <v>971</v>
      </c>
    </row>
    <row r="51" spans="1:15" ht="44.25" customHeight="1" x14ac:dyDescent="0.3">
      <c r="A51" s="117" t="s">
        <v>678</v>
      </c>
      <c r="B51" s="211" t="s">
        <v>659</v>
      </c>
      <c r="C51" s="115" t="s">
        <v>475</v>
      </c>
      <c r="D51" s="269" t="s">
        <v>689</v>
      </c>
      <c r="E51" s="134" t="s">
        <v>643</v>
      </c>
      <c r="F51" s="99">
        <v>2022</v>
      </c>
      <c r="G51" s="269" t="s">
        <v>691</v>
      </c>
      <c r="H51" s="132" t="s">
        <v>729</v>
      </c>
      <c r="I51" s="99">
        <v>2022</v>
      </c>
      <c r="J51" s="99" t="str">
        <f>CONCATENATE("Песок для строительных работ. ",N51)</f>
        <v>Песок для строительных работ. Паспорт на партию готовой продукции №19582-20/21 от 13.10.2021</v>
      </c>
      <c r="K51" s="99" t="s">
        <v>700</v>
      </c>
      <c r="L51" s="99" t="s">
        <v>671</v>
      </c>
      <c r="M51" s="99" t="str">
        <f>C52</f>
        <v>Укладка плитки ПЗК</v>
      </c>
      <c r="N51" s="118" t="s">
        <v>667</v>
      </c>
      <c r="O51" s="131" t="s">
        <v>971</v>
      </c>
    </row>
    <row r="52" spans="1:15" ht="51" customHeight="1" x14ac:dyDescent="0.3">
      <c r="A52" s="117" t="s">
        <v>679</v>
      </c>
      <c r="B52" s="211" t="s">
        <v>660</v>
      </c>
      <c r="C52" s="115" t="s">
        <v>473</v>
      </c>
      <c r="D52" s="269" t="s">
        <v>690</v>
      </c>
      <c r="E52" s="134" t="s">
        <v>643</v>
      </c>
      <c r="F52" s="99">
        <v>2022</v>
      </c>
      <c r="G52" s="269" t="s">
        <v>691</v>
      </c>
      <c r="H52" s="132" t="s">
        <v>729</v>
      </c>
      <c r="I52" s="99">
        <v>2022</v>
      </c>
      <c r="J52" s="99" t="str">
        <f>CONCATENATE("Плитка ПЗК. ",N52)</f>
        <v>Плитка ПЗК. Технический паспорт б/н от 12.03.2021, отказное письмо исх. №074/р-п от 08.07.2011 ООО "Севзапстройтрест"</v>
      </c>
      <c r="K52" s="99" t="s">
        <v>701</v>
      </c>
      <c r="L52" s="99" t="s">
        <v>671</v>
      </c>
      <c r="M52" s="99" t="str">
        <f>C53</f>
        <v>Обратная засыпка траншеи вырытым грунтом с послойным трамбованием</v>
      </c>
      <c r="N52" s="118" t="s">
        <v>669</v>
      </c>
      <c r="O52" s="131" t="s">
        <v>971</v>
      </c>
    </row>
    <row r="53" spans="1:15" ht="54.75" customHeight="1" x14ac:dyDescent="0.3">
      <c r="A53" s="117" t="s">
        <v>686</v>
      </c>
      <c r="B53" s="211" t="s">
        <v>687</v>
      </c>
      <c r="C53" s="212" t="s">
        <v>644</v>
      </c>
      <c r="D53" s="269" t="s">
        <v>692</v>
      </c>
      <c r="E53" s="134" t="s">
        <v>643</v>
      </c>
      <c r="F53" s="99">
        <v>2022</v>
      </c>
      <c r="G53" s="269" t="s">
        <v>693</v>
      </c>
      <c r="H53" s="132" t="s">
        <v>729</v>
      </c>
      <c r="I53" s="99">
        <v>2022</v>
      </c>
      <c r="J53" s="136" t="s">
        <v>65</v>
      </c>
      <c r="K53" s="272" t="s">
        <v>702</v>
      </c>
      <c r="L53" s="135" t="s">
        <v>673</v>
      </c>
      <c r="M53" s="99" t="s">
        <v>65</v>
      </c>
      <c r="N53" s="118" t="s">
        <v>65</v>
      </c>
      <c r="O53" s="419" t="s">
        <v>971</v>
      </c>
    </row>
    <row r="54" spans="1:15" x14ac:dyDescent="0.3">
      <c r="O54" s="101"/>
    </row>
    <row r="55" spans="1:15" x14ac:dyDescent="0.3">
      <c r="O55" s="101"/>
    </row>
    <row r="64" spans="1:15" ht="53.4" thickBot="1" x14ac:dyDescent="0.35">
      <c r="B64" s="280" t="s">
        <v>731</v>
      </c>
      <c r="C64" s="279" t="s">
        <v>733</v>
      </c>
      <c r="D64" s="268" t="s">
        <v>694</v>
      </c>
      <c r="E64" s="132" t="s">
        <v>729</v>
      </c>
      <c r="F64" s="131">
        <f t="shared" ref="F64" si="11">$F$2</f>
        <v>2024</v>
      </c>
      <c r="G64" s="268" t="s">
        <v>694</v>
      </c>
      <c r="H64" s="278" t="s">
        <v>729</v>
      </c>
      <c r="I64" s="131">
        <f t="shared" ref="I64" si="12">$I$2</f>
        <v>2024</v>
      </c>
      <c r="J64" s="281" t="str">
        <f>CONCATENATE("Двустенная гофрированная труба d160мм.",N64)</f>
        <v>Двустенная гофрированная труба d160мм.Сертификат соответствия №РОСС RU.32001.04ИБФ1.ОСП09.05292 от 21.10.2020 сроком действия до 20.10.2023</v>
      </c>
      <c r="K64" s="279" t="s">
        <v>734</v>
      </c>
      <c r="L64" s="282" t="s">
        <v>672</v>
      </c>
      <c r="M64" s="279">
        <f>C65</f>
        <v>0</v>
      </c>
      <c r="N64" s="283" t="s">
        <v>730</v>
      </c>
    </row>
    <row r="72" spans="2:14" ht="52.8" x14ac:dyDescent="0.3">
      <c r="B72" s="211" t="s">
        <v>764</v>
      </c>
      <c r="C72" s="115" t="s">
        <v>407</v>
      </c>
      <c r="D72" s="269" t="s">
        <v>642</v>
      </c>
      <c r="E72" s="132" t="s">
        <v>760</v>
      </c>
      <c r="F72" s="131">
        <v>2024</v>
      </c>
      <c r="G72" s="269" t="s">
        <v>688</v>
      </c>
      <c r="H72" s="132" t="s">
        <v>760</v>
      </c>
      <c r="I72" s="131">
        <v>2024</v>
      </c>
      <c r="J72" s="99" t="str">
        <f>CONCATENATE("Грунт ГФ-021, Эмаль ПФ-115. ",N72)</f>
        <v>Грунт ГФ-021, Эмаль ПФ-115. Отказное письмо исх. №60-12/2020 от 12.05.2020 ООО "Биквест-Центр"</v>
      </c>
      <c r="K72" s="131" t="s">
        <v>756</v>
      </c>
      <c r="L72" s="99" t="s">
        <v>671</v>
      </c>
      <c r="M72" s="99">
        <f>C73</f>
        <v>0</v>
      </c>
      <c r="N72" s="270" t="s">
        <v>670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</hyperlinks>
  <pageMargins left="0.23622047244094491" right="0.23622047244094491" top="0.74803149606299213" bottom="0.74803149606299213" header="0.31496062992125984" footer="0.31496062992125984"/>
  <pageSetup paperSize="9" scale="31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200"/>
  <sheetViews>
    <sheetView view="pageBreakPreview" zoomScale="85" zoomScaleNormal="100" zoomScaleSheetLayoutView="85" workbookViewId="0">
      <pane ySplit="9" topLeftCell="A133" activePane="bottomLeft" state="frozen"/>
      <selection activeCell="A49" sqref="A49:BP49"/>
      <selection pane="bottomLeft" activeCell="A49" sqref="A49:BP49"/>
    </sheetView>
  </sheetViews>
  <sheetFormatPr defaultColWidth="9.109375" defaultRowHeight="13.8" outlineLevelRow="1" x14ac:dyDescent="0.25"/>
  <cols>
    <col min="1" max="1" width="9.44140625" style="19" customWidth="1"/>
    <col min="2" max="2" width="45.44140625" style="19" customWidth="1"/>
    <col min="3" max="37" width="0.88671875" style="19" customWidth="1"/>
    <col min="38" max="38" width="0.5546875" style="19" customWidth="1"/>
    <col min="39" max="39" width="0.88671875" style="19" hidden="1" customWidth="1"/>
    <col min="40" max="40" width="0.33203125" style="19" hidden="1" customWidth="1"/>
    <col min="41" max="41" width="1.5546875" style="19" customWidth="1"/>
    <col min="42" max="68" width="0.88671875" style="19" customWidth="1"/>
    <col min="69" max="69" width="9.33203125" style="19" bestFit="1" customWidth="1"/>
    <col min="70" max="71" width="15.6640625" style="19" customWidth="1"/>
    <col min="72" max="72" width="17.6640625" style="19" customWidth="1"/>
    <col min="73" max="73" width="19.6640625" style="19" customWidth="1"/>
    <col min="74" max="16384" width="9.109375" style="19"/>
  </cols>
  <sheetData>
    <row r="1" spans="1:74" ht="14.4" outlineLevel="1" x14ac:dyDescent="0.3">
      <c r="BP1" s="20" t="s">
        <v>24</v>
      </c>
      <c r="BQ1"/>
    </row>
    <row r="2" spans="1:74" ht="14.4" outlineLevel="1" x14ac:dyDescent="0.3">
      <c r="BP2" s="58" t="s">
        <v>29</v>
      </c>
      <c r="BQ2"/>
    </row>
    <row r="3" spans="1:74" outlineLevel="1" x14ac:dyDescent="0.25">
      <c r="BP3" s="58" t="s">
        <v>56</v>
      </c>
    </row>
    <row r="4" spans="1:74" outlineLevel="1" x14ac:dyDescent="0.25">
      <c r="AA4" s="385"/>
      <c r="AB4" s="385"/>
      <c r="AC4" s="385"/>
      <c r="AD4" s="385"/>
      <c r="AE4" s="385"/>
      <c r="AF4" s="385"/>
      <c r="AG4" s="385"/>
      <c r="AH4" s="385"/>
      <c r="AI4" s="385"/>
      <c r="AJ4" s="385"/>
      <c r="AK4" s="385"/>
      <c r="AL4" s="385"/>
      <c r="AM4" s="385"/>
      <c r="AN4" s="385"/>
      <c r="AO4" s="385"/>
      <c r="AP4" s="385"/>
      <c r="AQ4" s="385"/>
      <c r="AR4" s="385"/>
      <c r="AS4" s="734">
        <f>ФОРМА!B13</f>
        <v>45646</v>
      </c>
      <c r="AT4" s="734"/>
      <c r="AU4" s="734"/>
      <c r="AV4" s="734"/>
      <c r="AW4" s="734"/>
      <c r="AX4" s="734"/>
      <c r="AY4" s="734"/>
      <c r="AZ4" s="734"/>
      <c r="BA4" s="734"/>
      <c r="BB4" s="734"/>
      <c r="BC4" s="734"/>
      <c r="BD4" s="734"/>
      <c r="BE4" s="734"/>
      <c r="BF4" s="734"/>
      <c r="BG4" s="734"/>
      <c r="BH4" s="734"/>
      <c r="BI4" s="734"/>
      <c r="BJ4" s="734"/>
      <c r="BK4" s="734"/>
      <c r="BL4" s="734"/>
      <c r="BM4" s="734"/>
      <c r="BN4" s="734"/>
      <c r="BO4" s="734"/>
      <c r="BP4" s="734"/>
    </row>
    <row r="5" spans="1:74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35" t="s">
        <v>3</v>
      </c>
      <c r="AT5" s="735"/>
      <c r="AU5" s="735"/>
      <c r="AV5" s="735"/>
      <c r="AW5" s="735"/>
      <c r="AX5" s="735"/>
      <c r="AY5" s="735"/>
      <c r="AZ5" s="735"/>
      <c r="BA5" s="735"/>
      <c r="BB5" s="735"/>
      <c r="BC5" s="735"/>
      <c r="BD5" s="735"/>
      <c r="BE5" s="735"/>
      <c r="BF5" s="735"/>
      <c r="BG5" s="735"/>
      <c r="BH5" s="735"/>
      <c r="BI5" s="735"/>
      <c r="BJ5" s="735"/>
      <c r="BK5" s="735"/>
      <c r="BL5" s="735"/>
      <c r="BM5" s="735"/>
      <c r="BN5" s="735"/>
      <c r="BO5" s="735"/>
      <c r="BP5" s="735"/>
    </row>
    <row r="6" spans="1:74" ht="14.4" outlineLevel="1" x14ac:dyDescent="0.3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5" customHeight="1" x14ac:dyDescent="0.3">
      <c r="A7" s="736" t="s">
        <v>1040</v>
      </c>
      <c r="B7" s="737"/>
      <c r="C7" s="737"/>
      <c r="D7" s="737"/>
      <c r="E7" s="737"/>
      <c r="F7" s="737"/>
      <c r="G7" s="737"/>
      <c r="H7" s="737"/>
      <c r="I7" s="737"/>
      <c r="J7" s="737"/>
      <c r="K7" s="737"/>
      <c r="L7" s="737"/>
      <c r="M7" s="737"/>
      <c r="N7" s="737"/>
      <c r="O7" s="737"/>
      <c r="P7" s="737"/>
      <c r="Q7" s="737"/>
      <c r="R7" s="737"/>
      <c r="S7" s="737"/>
      <c r="T7" s="737"/>
      <c r="U7" s="737"/>
      <c r="V7" s="737"/>
      <c r="W7" s="737"/>
      <c r="X7" s="737"/>
      <c r="Y7" s="737"/>
      <c r="Z7" s="737"/>
      <c r="AA7" s="737"/>
      <c r="AB7" s="737"/>
      <c r="AC7" s="737"/>
      <c r="AD7" s="737"/>
      <c r="AE7" s="737"/>
      <c r="AF7" s="737"/>
      <c r="AG7" s="737"/>
      <c r="AH7" s="737"/>
      <c r="AI7" s="737"/>
      <c r="AJ7" s="737"/>
      <c r="AK7" s="737"/>
      <c r="AL7" s="737"/>
      <c r="AM7" s="737"/>
      <c r="AN7" s="737"/>
      <c r="AO7" s="737"/>
      <c r="AP7" s="737"/>
      <c r="AQ7" s="737"/>
      <c r="AR7" s="737"/>
      <c r="AS7" s="737"/>
      <c r="AT7" s="737"/>
      <c r="AU7" s="737"/>
      <c r="AV7" s="737"/>
      <c r="AW7" s="737"/>
      <c r="AX7" s="737"/>
      <c r="AY7" s="737"/>
      <c r="AZ7" s="737"/>
      <c r="BA7" s="737"/>
      <c r="BB7" s="737"/>
      <c r="BC7" s="737"/>
      <c r="BD7" s="737"/>
      <c r="BE7" s="737"/>
      <c r="BF7" s="737"/>
      <c r="BG7" s="737"/>
      <c r="BH7" s="737"/>
      <c r="BI7" s="737"/>
      <c r="BJ7" s="737"/>
      <c r="BK7" s="737"/>
      <c r="BL7" s="737"/>
      <c r="BM7" s="737"/>
      <c r="BN7" s="737"/>
      <c r="BO7" s="737"/>
      <c r="BP7" s="737"/>
      <c r="BR7" s="59" t="s">
        <v>1158</v>
      </c>
      <c r="BS7" s="59" t="s">
        <v>1159</v>
      </c>
      <c r="BT7"/>
      <c r="BU7"/>
      <c r="BV7"/>
    </row>
    <row r="8" spans="1:74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2" customHeight="1" x14ac:dyDescent="0.25">
      <c r="A9" s="386" t="s">
        <v>25</v>
      </c>
      <c r="B9" s="386" t="s">
        <v>26</v>
      </c>
      <c r="C9" s="738" t="s">
        <v>37</v>
      </c>
      <c r="D9" s="738"/>
      <c r="E9" s="738"/>
      <c r="F9" s="738"/>
      <c r="G9" s="738"/>
      <c r="H9" s="738"/>
      <c r="I9" s="738"/>
      <c r="J9" s="738"/>
      <c r="K9" s="738"/>
      <c r="L9" s="738"/>
      <c r="M9" s="738"/>
      <c r="N9" s="738"/>
      <c r="O9" s="738"/>
      <c r="P9" s="738"/>
      <c r="Q9" s="738"/>
      <c r="R9" s="738"/>
      <c r="S9" s="738"/>
      <c r="T9" s="738"/>
      <c r="U9" s="738"/>
      <c r="V9" s="738"/>
      <c r="W9" s="738"/>
      <c r="X9" s="738"/>
      <c r="Y9" s="738"/>
      <c r="Z9" s="739" t="s">
        <v>484</v>
      </c>
      <c r="AA9" s="738"/>
      <c r="AB9" s="738"/>
      <c r="AC9" s="738"/>
      <c r="AD9" s="738"/>
      <c r="AE9" s="738"/>
      <c r="AF9" s="738"/>
      <c r="AG9" s="738"/>
      <c r="AH9" s="738"/>
      <c r="AI9" s="738"/>
      <c r="AJ9" s="738"/>
      <c r="AK9" s="738"/>
      <c r="AL9" s="738"/>
      <c r="AM9" s="738"/>
      <c r="AN9" s="738"/>
      <c r="AO9" s="738"/>
      <c r="AP9" s="738"/>
      <c r="AQ9" s="738" t="s">
        <v>27</v>
      </c>
      <c r="AR9" s="738"/>
      <c r="AS9" s="738"/>
      <c r="AT9" s="738"/>
      <c r="AU9" s="738"/>
      <c r="AV9" s="738"/>
      <c r="AW9" s="738"/>
      <c r="AX9" s="738"/>
      <c r="AY9" s="738"/>
      <c r="AZ9" s="738"/>
      <c r="BA9" s="738"/>
      <c r="BB9" s="738"/>
      <c r="BC9" s="738"/>
      <c r="BD9" s="738"/>
      <c r="BE9" s="738"/>
      <c r="BF9" s="738"/>
      <c r="BG9" s="738"/>
      <c r="BH9" s="738"/>
      <c r="BI9" s="738"/>
      <c r="BJ9" s="738"/>
      <c r="BK9" s="738"/>
      <c r="BL9" s="738"/>
      <c r="BM9" s="738"/>
      <c r="BN9" s="738"/>
      <c r="BO9" s="738"/>
      <c r="BP9" s="738"/>
    </row>
    <row r="10" spans="1:74" ht="39.6" x14ac:dyDescent="0.25">
      <c r="A10" s="544">
        <f>SUBTOTAL(9,$BQ$9:BQ10)</f>
        <v>1</v>
      </c>
      <c r="B10" s="546" t="s">
        <v>918</v>
      </c>
      <c r="C10" s="711" t="s">
        <v>24</v>
      </c>
      <c r="D10" s="711"/>
      <c r="E10" s="711"/>
      <c r="F10" s="711"/>
      <c r="G10" s="711"/>
      <c r="H10" s="711"/>
      <c r="I10" s="711"/>
      <c r="J10" s="711"/>
      <c r="K10" s="711"/>
      <c r="L10" s="711"/>
      <c r="M10" s="711"/>
      <c r="N10" s="711"/>
      <c r="O10" s="711"/>
      <c r="P10" s="711"/>
      <c r="Q10" s="711"/>
      <c r="R10" s="711"/>
      <c r="S10" s="711"/>
      <c r="T10" s="711"/>
      <c r="U10" s="711"/>
      <c r="V10" s="711"/>
      <c r="W10" s="711"/>
      <c r="X10" s="711"/>
      <c r="Y10" s="711"/>
      <c r="Z10" s="712">
        <v>2</v>
      </c>
      <c r="AA10" s="712"/>
      <c r="AB10" s="712"/>
      <c r="AC10" s="712"/>
      <c r="AD10" s="712"/>
      <c r="AE10" s="712"/>
      <c r="AF10" s="712"/>
      <c r="AG10" s="712"/>
      <c r="AH10" s="712"/>
      <c r="AI10" s="712"/>
      <c r="AJ10" s="712"/>
      <c r="AK10" s="712"/>
      <c r="AL10" s="712"/>
      <c r="AM10" s="733"/>
      <c r="AN10" s="733"/>
      <c r="AO10" s="712"/>
      <c r="AP10" s="712"/>
      <c r="AQ10" s="713"/>
      <c r="AR10" s="713"/>
      <c r="AS10" s="713"/>
      <c r="AT10" s="713"/>
      <c r="AU10" s="713"/>
      <c r="AV10" s="713"/>
      <c r="AW10" s="713"/>
      <c r="AX10" s="713"/>
      <c r="AY10" s="713"/>
      <c r="AZ10" s="713"/>
      <c r="BA10" s="713"/>
      <c r="BB10" s="713"/>
      <c r="BC10" s="713"/>
      <c r="BD10" s="713"/>
      <c r="BE10" s="713"/>
      <c r="BF10" s="713"/>
      <c r="BG10" s="713"/>
      <c r="BH10" s="713"/>
      <c r="BI10" s="713"/>
      <c r="BJ10" s="713"/>
      <c r="BK10" s="713"/>
      <c r="BL10" s="713"/>
      <c r="BM10" s="713"/>
      <c r="BN10" s="713"/>
      <c r="BO10" s="713"/>
      <c r="BP10" s="713"/>
      <c r="BQ10" s="19">
        <f>IF(Z10&gt;0,1,0)</f>
        <v>1</v>
      </c>
    </row>
    <row r="11" spans="1:74" x14ac:dyDescent="0.25">
      <c r="A11" s="544">
        <f>SUBTOTAL(9,$BQ$9:BQ11)</f>
        <v>2</v>
      </c>
      <c r="B11" s="546" t="s">
        <v>970</v>
      </c>
      <c r="C11" s="711" t="s">
        <v>335</v>
      </c>
      <c r="D11" s="711"/>
      <c r="E11" s="711"/>
      <c r="F11" s="711"/>
      <c r="G11" s="711"/>
      <c r="H11" s="711"/>
      <c r="I11" s="711"/>
      <c r="J11" s="711"/>
      <c r="K11" s="711"/>
      <c r="L11" s="711"/>
      <c r="M11" s="711"/>
      <c r="N11" s="711"/>
      <c r="O11" s="711"/>
      <c r="P11" s="711"/>
      <c r="Q11" s="711"/>
      <c r="R11" s="711"/>
      <c r="S11" s="711"/>
      <c r="T11" s="711"/>
      <c r="U11" s="711"/>
      <c r="V11" s="711"/>
      <c r="W11" s="711"/>
      <c r="X11" s="711"/>
      <c r="Y11" s="711"/>
      <c r="Z11" s="712">
        <v>1</v>
      </c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3"/>
      <c r="AR11" s="713"/>
      <c r="AS11" s="713"/>
      <c r="AT11" s="713"/>
      <c r="AU11" s="713"/>
      <c r="AV11" s="713"/>
      <c r="AW11" s="713"/>
      <c r="AX11" s="713"/>
      <c r="AY11" s="713"/>
      <c r="AZ11" s="713"/>
      <c r="BA11" s="713"/>
      <c r="BB11" s="713"/>
      <c r="BC11" s="713"/>
      <c r="BD11" s="713"/>
      <c r="BE11" s="713"/>
      <c r="BF11" s="713"/>
      <c r="BG11" s="713"/>
      <c r="BH11" s="713"/>
      <c r="BI11" s="713"/>
      <c r="BJ11" s="713"/>
      <c r="BK11" s="713"/>
      <c r="BL11" s="713"/>
      <c r="BM11" s="713"/>
      <c r="BN11" s="713"/>
      <c r="BO11" s="713"/>
      <c r="BP11" s="713"/>
      <c r="BQ11" s="19">
        <f t="shared" ref="BQ11:BQ54" si="0">IF(Z11&gt;0,1,0)</f>
        <v>1</v>
      </c>
    </row>
    <row r="12" spans="1:74" ht="26.4" x14ac:dyDescent="0.25">
      <c r="A12" s="544">
        <f>SUBTOTAL(9,$BQ$9:BQ12)</f>
        <v>3</v>
      </c>
      <c r="B12" s="546" t="s">
        <v>95</v>
      </c>
      <c r="C12" s="711" t="s">
        <v>55</v>
      </c>
      <c r="D12" s="711"/>
      <c r="E12" s="711"/>
      <c r="F12" s="711"/>
      <c r="G12" s="711"/>
      <c r="H12" s="711"/>
      <c r="I12" s="711"/>
      <c r="J12" s="711"/>
      <c r="K12" s="711"/>
      <c r="L12" s="711"/>
      <c r="M12" s="711"/>
      <c r="N12" s="711"/>
      <c r="O12" s="711"/>
      <c r="P12" s="711"/>
      <c r="Q12" s="711"/>
      <c r="R12" s="711"/>
      <c r="S12" s="711"/>
      <c r="T12" s="711"/>
      <c r="U12" s="711"/>
      <c r="V12" s="711"/>
      <c r="W12" s="711"/>
      <c r="X12" s="711"/>
      <c r="Y12" s="711"/>
      <c r="Z12" s="712">
        <v>1</v>
      </c>
      <c r="AA12" s="712"/>
      <c r="AB12" s="712"/>
      <c r="AC12" s="712"/>
      <c r="AD12" s="712"/>
      <c r="AE12" s="712"/>
      <c r="AF12" s="712"/>
      <c r="AG12" s="712"/>
      <c r="AH12" s="712"/>
      <c r="AI12" s="712"/>
      <c r="AJ12" s="712"/>
      <c r="AK12" s="712"/>
      <c r="AL12" s="712"/>
      <c r="AM12" s="712"/>
      <c r="AN12" s="712"/>
      <c r="AO12" s="712"/>
      <c r="AP12" s="712"/>
      <c r="AQ12" s="713"/>
      <c r="AR12" s="713"/>
      <c r="AS12" s="713"/>
      <c r="AT12" s="713"/>
      <c r="AU12" s="713"/>
      <c r="AV12" s="713"/>
      <c r="AW12" s="713"/>
      <c r="AX12" s="713"/>
      <c r="AY12" s="713"/>
      <c r="AZ12" s="713"/>
      <c r="BA12" s="713"/>
      <c r="BB12" s="713"/>
      <c r="BC12" s="713"/>
      <c r="BD12" s="713"/>
      <c r="BE12" s="713"/>
      <c r="BF12" s="713"/>
      <c r="BG12" s="713"/>
      <c r="BH12" s="713"/>
      <c r="BI12" s="713"/>
      <c r="BJ12" s="713"/>
      <c r="BK12" s="713"/>
      <c r="BL12" s="713"/>
      <c r="BM12" s="713"/>
      <c r="BN12" s="713"/>
      <c r="BO12" s="713"/>
      <c r="BP12" s="713"/>
      <c r="BQ12" s="19">
        <f t="shared" si="0"/>
        <v>1</v>
      </c>
    </row>
    <row r="13" spans="1:74" hidden="1" x14ac:dyDescent="0.25">
      <c r="A13" s="544">
        <f>SUBTOTAL(9,$BQ$9:BQ13)</f>
        <v>3</v>
      </c>
      <c r="B13" s="546" t="s">
        <v>1135</v>
      </c>
      <c r="C13" s="711" t="s">
        <v>335</v>
      </c>
      <c r="D13" s="711"/>
      <c r="E13" s="711"/>
      <c r="F13" s="711"/>
      <c r="G13" s="711"/>
      <c r="H13" s="711"/>
      <c r="I13" s="711"/>
      <c r="J13" s="711"/>
      <c r="K13" s="711"/>
      <c r="L13" s="711"/>
      <c r="M13" s="711"/>
      <c r="N13" s="711"/>
      <c r="O13" s="711"/>
      <c r="P13" s="711"/>
      <c r="Q13" s="711"/>
      <c r="R13" s="711"/>
      <c r="S13" s="711"/>
      <c r="T13" s="711"/>
      <c r="U13" s="711"/>
      <c r="V13" s="711"/>
      <c r="W13" s="711"/>
      <c r="X13" s="711"/>
      <c r="Y13" s="711"/>
      <c r="Z13" s="712">
        <v>0</v>
      </c>
      <c r="AA13" s="712"/>
      <c r="AB13" s="712"/>
      <c r="AC13" s="712"/>
      <c r="AD13" s="712"/>
      <c r="AE13" s="712"/>
      <c r="AF13" s="712"/>
      <c r="AG13" s="712"/>
      <c r="AH13" s="712"/>
      <c r="AI13" s="712"/>
      <c r="AJ13" s="712"/>
      <c r="AK13" s="712"/>
      <c r="AL13" s="712"/>
      <c r="AM13" s="712"/>
      <c r="AN13" s="712"/>
      <c r="AO13" s="712"/>
      <c r="AP13" s="712"/>
      <c r="AQ13" s="713"/>
      <c r="AR13" s="713"/>
      <c r="AS13" s="713"/>
      <c r="AT13" s="713"/>
      <c r="AU13" s="713"/>
      <c r="AV13" s="713"/>
      <c r="AW13" s="713"/>
      <c r="AX13" s="713"/>
      <c r="AY13" s="713"/>
      <c r="AZ13" s="713"/>
      <c r="BA13" s="713"/>
      <c r="BB13" s="713"/>
      <c r="BC13" s="713"/>
      <c r="BD13" s="713"/>
      <c r="BE13" s="713"/>
      <c r="BF13" s="713"/>
      <c r="BG13" s="713"/>
      <c r="BH13" s="713"/>
      <c r="BI13" s="713"/>
      <c r="BJ13" s="713"/>
      <c r="BK13" s="713"/>
      <c r="BL13" s="713"/>
      <c r="BM13" s="713"/>
      <c r="BN13" s="713"/>
      <c r="BO13" s="713"/>
      <c r="BP13" s="713"/>
      <c r="BQ13" s="19">
        <f t="shared" si="0"/>
        <v>0</v>
      </c>
    </row>
    <row r="14" spans="1:74" x14ac:dyDescent="0.25">
      <c r="A14" s="544">
        <f>SUBTOTAL(9,$BQ$9:BQ14)</f>
        <v>4</v>
      </c>
      <c r="B14" s="546" t="s">
        <v>96</v>
      </c>
      <c r="C14" s="711" t="s">
        <v>30</v>
      </c>
      <c r="D14" s="711"/>
      <c r="E14" s="711"/>
      <c r="F14" s="711"/>
      <c r="G14" s="711"/>
      <c r="H14" s="711"/>
      <c r="I14" s="711"/>
      <c r="J14" s="711"/>
      <c r="K14" s="711"/>
      <c r="L14" s="711"/>
      <c r="M14" s="711"/>
      <c r="N14" s="711"/>
      <c r="O14" s="711"/>
      <c r="P14" s="711"/>
      <c r="Q14" s="711"/>
      <c r="R14" s="711"/>
      <c r="S14" s="711"/>
      <c r="T14" s="711"/>
      <c r="U14" s="711"/>
      <c r="V14" s="711"/>
      <c r="W14" s="711"/>
      <c r="X14" s="711"/>
      <c r="Y14" s="711"/>
      <c r="Z14" s="712">
        <v>1</v>
      </c>
      <c r="AA14" s="712"/>
      <c r="AB14" s="712"/>
      <c r="AC14" s="712"/>
      <c r="AD14" s="712"/>
      <c r="AE14" s="712"/>
      <c r="AF14" s="712"/>
      <c r="AG14" s="712"/>
      <c r="AH14" s="712"/>
      <c r="AI14" s="712"/>
      <c r="AJ14" s="712"/>
      <c r="AK14" s="712"/>
      <c r="AL14" s="712"/>
      <c r="AM14" s="712"/>
      <c r="AN14" s="712"/>
      <c r="AO14" s="712"/>
      <c r="AP14" s="712"/>
      <c r="AQ14" s="713"/>
      <c r="AR14" s="713"/>
      <c r="AS14" s="713"/>
      <c r="AT14" s="713"/>
      <c r="AU14" s="713"/>
      <c r="AV14" s="713"/>
      <c r="AW14" s="713"/>
      <c r="AX14" s="713"/>
      <c r="AY14" s="713"/>
      <c r="AZ14" s="713"/>
      <c r="BA14" s="713"/>
      <c r="BB14" s="713"/>
      <c r="BC14" s="713"/>
      <c r="BD14" s="713"/>
      <c r="BE14" s="713"/>
      <c r="BF14" s="713"/>
      <c r="BG14" s="713"/>
      <c r="BH14" s="713"/>
      <c r="BI14" s="713"/>
      <c r="BJ14" s="713"/>
      <c r="BK14" s="713"/>
      <c r="BL14" s="713"/>
      <c r="BM14" s="713"/>
      <c r="BN14" s="713"/>
      <c r="BO14" s="713"/>
      <c r="BP14" s="713"/>
      <c r="BQ14" s="19">
        <f t="shared" si="0"/>
        <v>1</v>
      </c>
    </row>
    <row r="15" spans="1:74" ht="26.4" x14ac:dyDescent="0.25">
      <c r="A15" s="544">
        <f>SUBTOTAL(9,$BQ$9:BQ15)</f>
        <v>5</v>
      </c>
      <c r="B15" s="546" t="s">
        <v>63</v>
      </c>
      <c r="C15" s="711" t="s">
        <v>57</v>
      </c>
      <c r="D15" s="711"/>
      <c r="E15" s="711"/>
      <c r="F15" s="711"/>
      <c r="G15" s="711"/>
      <c r="H15" s="711"/>
      <c r="I15" s="711"/>
      <c r="J15" s="711"/>
      <c r="K15" s="711"/>
      <c r="L15" s="711"/>
      <c r="M15" s="711"/>
      <c r="N15" s="711"/>
      <c r="O15" s="711"/>
      <c r="P15" s="711"/>
      <c r="Q15" s="711"/>
      <c r="R15" s="711"/>
      <c r="S15" s="711"/>
      <c r="T15" s="711"/>
      <c r="U15" s="711"/>
      <c r="V15" s="711"/>
      <c r="W15" s="711"/>
      <c r="X15" s="711"/>
      <c r="Y15" s="711"/>
      <c r="Z15" s="712">
        <v>1</v>
      </c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3"/>
      <c r="AR15" s="713"/>
      <c r="AS15" s="713"/>
      <c r="AT15" s="713"/>
      <c r="AU15" s="713"/>
      <c r="AV15" s="713"/>
      <c r="AW15" s="713"/>
      <c r="AX15" s="713"/>
      <c r="AY15" s="713"/>
      <c r="AZ15" s="713"/>
      <c r="BA15" s="713"/>
      <c r="BB15" s="713"/>
      <c r="BC15" s="713"/>
      <c r="BD15" s="713"/>
      <c r="BE15" s="713"/>
      <c r="BF15" s="713"/>
      <c r="BG15" s="713"/>
      <c r="BH15" s="713"/>
      <c r="BI15" s="713"/>
      <c r="BJ15" s="713"/>
      <c r="BK15" s="713"/>
      <c r="BL15" s="713"/>
      <c r="BM15" s="713"/>
      <c r="BN15" s="713"/>
      <c r="BO15" s="713"/>
      <c r="BP15" s="713"/>
      <c r="BQ15" s="19">
        <f t="shared" si="0"/>
        <v>1</v>
      </c>
    </row>
    <row r="16" spans="1:74" ht="26.4" x14ac:dyDescent="0.25">
      <c r="A16" s="544">
        <f>SUBTOTAL(9,$BQ$9:BQ16)</f>
        <v>6</v>
      </c>
      <c r="B16" s="546" t="s">
        <v>62</v>
      </c>
      <c r="C16" s="711" t="s">
        <v>58</v>
      </c>
      <c r="D16" s="711"/>
      <c r="E16" s="711"/>
      <c r="F16" s="711"/>
      <c r="G16" s="711"/>
      <c r="H16" s="711"/>
      <c r="I16" s="711"/>
      <c r="J16" s="711"/>
      <c r="K16" s="711"/>
      <c r="L16" s="711"/>
      <c r="M16" s="711"/>
      <c r="N16" s="711"/>
      <c r="O16" s="711"/>
      <c r="P16" s="711"/>
      <c r="Q16" s="711"/>
      <c r="R16" s="711"/>
      <c r="S16" s="711"/>
      <c r="T16" s="711"/>
      <c r="U16" s="711"/>
      <c r="V16" s="711"/>
      <c r="W16" s="711"/>
      <c r="X16" s="711"/>
      <c r="Y16" s="711"/>
      <c r="Z16" s="712">
        <v>1</v>
      </c>
      <c r="AA16" s="712"/>
      <c r="AB16" s="712"/>
      <c r="AC16" s="712"/>
      <c r="AD16" s="712"/>
      <c r="AE16" s="712"/>
      <c r="AF16" s="712"/>
      <c r="AG16" s="712"/>
      <c r="AH16" s="712"/>
      <c r="AI16" s="712"/>
      <c r="AJ16" s="712"/>
      <c r="AK16" s="712"/>
      <c r="AL16" s="712"/>
      <c r="AM16" s="712"/>
      <c r="AN16" s="712"/>
      <c r="AO16" s="712"/>
      <c r="AP16" s="712"/>
      <c r="AQ16" s="713"/>
      <c r="AR16" s="713"/>
      <c r="AS16" s="713"/>
      <c r="AT16" s="713"/>
      <c r="AU16" s="713"/>
      <c r="AV16" s="713"/>
      <c r="AW16" s="713"/>
      <c r="AX16" s="713"/>
      <c r="AY16" s="713"/>
      <c r="AZ16" s="713"/>
      <c r="BA16" s="713"/>
      <c r="BB16" s="713"/>
      <c r="BC16" s="713"/>
      <c r="BD16" s="713"/>
      <c r="BE16" s="713"/>
      <c r="BF16" s="713"/>
      <c r="BG16" s="713"/>
      <c r="BH16" s="713"/>
      <c r="BI16" s="713"/>
      <c r="BJ16" s="713"/>
      <c r="BK16" s="713"/>
      <c r="BL16" s="713"/>
      <c r="BM16" s="713"/>
      <c r="BN16" s="713"/>
      <c r="BO16" s="713"/>
      <c r="BP16" s="713"/>
      <c r="BQ16" s="19">
        <f t="shared" si="0"/>
        <v>1</v>
      </c>
    </row>
    <row r="17" spans="1:69" x14ac:dyDescent="0.25">
      <c r="A17" s="544">
        <f>SUBTOTAL(9,$BQ$9:BQ17)</f>
        <v>7</v>
      </c>
      <c r="B17" s="546" t="s">
        <v>519</v>
      </c>
      <c r="C17" s="711" t="s">
        <v>58</v>
      </c>
      <c r="D17" s="711"/>
      <c r="E17" s="711"/>
      <c r="F17" s="711"/>
      <c r="G17" s="711"/>
      <c r="H17" s="711"/>
      <c r="I17" s="711"/>
      <c r="J17" s="711"/>
      <c r="K17" s="711"/>
      <c r="L17" s="711"/>
      <c r="M17" s="711"/>
      <c r="N17" s="711"/>
      <c r="O17" s="711"/>
      <c r="P17" s="711"/>
      <c r="Q17" s="711"/>
      <c r="R17" s="711"/>
      <c r="S17" s="711"/>
      <c r="T17" s="711"/>
      <c r="U17" s="711"/>
      <c r="V17" s="711"/>
      <c r="W17" s="711"/>
      <c r="X17" s="711"/>
      <c r="Y17" s="711"/>
      <c r="Z17" s="712">
        <v>1</v>
      </c>
      <c r="AA17" s="712"/>
      <c r="AB17" s="712"/>
      <c r="AC17" s="712"/>
      <c r="AD17" s="712"/>
      <c r="AE17" s="712"/>
      <c r="AF17" s="712"/>
      <c r="AG17" s="712"/>
      <c r="AH17" s="712"/>
      <c r="AI17" s="712"/>
      <c r="AJ17" s="712"/>
      <c r="AK17" s="712"/>
      <c r="AL17" s="712"/>
      <c r="AM17" s="712"/>
      <c r="AN17" s="712"/>
      <c r="AO17" s="712"/>
      <c r="AP17" s="712"/>
      <c r="AQ17" s="713"/>
      <c r="AR17" s="713"/>
      <c r="AS17" s="713"/>
      <c r="AT17" s="713"/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19">
        <f t="shared" si="0"/>
        <v>1</v>
      </c>
    </row>
    <row r="18" spans="1:69" ht="39.6" hidden="1" x14ac:dyDescent="0.25">
      <c r="A18" s="544">
        <f>SUBTOTAL(9,$BQ$9:BQ18)</f>
        <v>7</v>
      </c>
      <c r="B18" s="546" t="s">
        <v>1136</v>
      </c>
      <c r="C18" s="711" t="s">
        <v>458</v>
      </c>
      <c r="D18" s="711"/>
      <c r="E18" s="711"/>
      <c r="F18" s="711"/>
      <c r="G18" s="711"/>
      <c r="H18" s="711"/>
      <c r="I18" s="711"/>
      <c r="J18" s="711"/>
      <c r="K18" s="711"/>
      <c r="L18" s="711"/>
      <c r="M18" s="711"/>
      <c r="N18" s="711"/>
      <c r="O18" s="711"/>
      <c r="P18" s="711"/>
      <c r="Q18" s="711"/>
      <c r="R18" s="711"/>
      <c r="S18" s="711"/>
      <c r="T18" s="711"/>
      <c r="U18" s="711"/>
      <c r="V18" s="711"/>
      <c r="W18" s="711"/>
      <c r="X18" s="711"/>
      <c r="Y18" s="711"/>
      <c r="Z18" s="712">
        <v>0</v>
      </c>
      <c r="AA18" s="712"/>
      <c r="AB18" s="712"/>
      <c r="AC18" s="712"/>
      <c r="AD18" s="712"/>
      <c r="AE18" s="712"/>
      <c r="AF18" s="712"/>
      <c r="AG18" s="712"/>
      <c r="AH18" s="712"/>
      <c r="AI18" s="712"/>
      <c r="AJ18" s="712"/>
      <c r="AK18" s="712"/>
      <c r="AL18" s="712"/>
      <c r="AM18" s="712"/>
      <c r="AN18" s="712"/>
      <c r="AO18" s="712"/>
      <c r="AP18" s="712"/>
      <c r="AQ18" s="713"/>
      <c r="AR18" s="713"/>
      <c r="AS18" s="713"/>
      <c r="AT18" s="713"/>
      <c r="AU18" s="713"/>
      <c r="AV18" s="713"/>
      <c r="AW18" s="713"/>
      <c r="AX18" s="713"/>
      <c r="AY18" s="713"/>
      <c r="AZ18" s="713"/>
      <c r="BA18" s="713"/>
      <c r="BB18" s="713"/>
      <c r="BC18" s="713"/>
      <c r="BD18" s="713"/>
      <c r="BE18" s="713"/>
      <c r="BF18" s="713"/>
      <c r="BG18" s="713"/>
      <c r="BH18" s="713"/>
      <c r="BI18" s="713"/>
      <c r="BJ18" s="713"/>
      <c r="BK18" s="713"/>
      <c r="BL18" s="713"/>
      <c r="BM18" s="713"/>
      <c r="BN18" s="713"/>
      <c r="BO18" s="713"/>
      <c r="BP18" s="713"/>
      <c r="BQ18" s="19">
        <f t="shared" si="0"/>
        <v>0</v>
      </c>
    </row>
    <row r="19" spans="1:69" hidden="1" x14ac:dyDescent="0.25">
      <c r="A19" s="544">
        <f>SUBTOTAL(9,$BQ$9:BQ19)</f>
        <v>7</v>
      </c>
      <c r="B19" s="546" t="s">
        <v>1137</v>
      </c>
      <c r="C19" s="711" t="s">
        <v>171</v>
      </c>
      <c r="D19" s="711"/>
      <c r="E19" s="711"/>
      <c r="F19" s="711"/>
      <c r="G19" s="711"/>
      <c r="H19" s="711"/>
      <c r="I19" s="711"/>
      <c r="J19" s="711"/>
      <c r="K19" s="711"/>
      <c r="L19" s="711"/>
      <c r="M19" s="711"/>
      <c r="N19" s="711"/>
      <c r="O19" s="711"/>
      <c r="P19" s="711"/>
      <c r="Q19" s="711"/>
      <c r="R19" s="711"/>
      <c r="S19" s="711"/>
      <c r="T19" s="711"/>
      <c r="U19" s="711"/>
      <c r="V19" s="711"/>
      <c r="W19" s="711"/>
      <c r="X19" s="711"/>
      <c r="Y19" s="711"/>
      <c r="Z19" s="712">
        <v>0</v>
      </c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3"/>
      <c r="AR19" s="713"/>
      <c r="AS19" s="713"/>
      <c r="AT19" s="713"/>
      <c r="AU19" s="713"/>
      <c r="AV19" s="713"/>
      <c r="AW19" s="713"/>
      <c r="AX19" s="713"/>
      <c r="AY19" s="713"/>
      <c r="AZ19" s="713"/>
      <c r="BA19" s="713"/>
      <c r="BB19" s="713"/>
      <c r="BC19" s="713"/>
      <c r="BD19" s="713"/>
      <c r="BE19" s="713"/>
      <c r="BF19" s="713"/>
      <c r="BG19" s="713"/>
      <c r="BH19" s="713"/>
      <c r="BI19" s="713"/>
      <c r="BJ19" s="713"/>
      <c r="BK19" s="713"/>
      <c r="BL19" s="713"/>
      <c r="BM19" s="713"/>
      <c r="BN19" s="713"/>
      <c r="BO19" s="713"/>
      <c r="BP19" s="713"/>
      <c r="BQ19" s="19">
        <f t="shared" si="0"/>
        <v>0</v>
      </c>
    </row>
    <row r="20" spans="1:69" ht="26.4" x14ac:dyDescent="0.25">
      <c r="A20" s="544">
        <f>SUBTOTAL(9,$BQ$9:BQ20)</f>
        <v>8</v>
      </c>
      <c r="B20" s="546" t="s">
        <v>443</v>
      </c>
      <c r="C20" s="711" t="s">
        <v>176</v>
      </c>
      <c r="D20" s="711"/>
      <c r="E20" s="711"/>
      <c r="F20" s="711"/>
      <c r="G20" s="711"/>
      <c r="H20" s="711"/>
      <c r="I20" s="711"/>
      <c r="J20" s="711"/>
      <c r="K20" s="711"/>
      <c r="L20" s="711"/>
      <c r="M20" s="711"/>
      <c r="N20" s="711"/>
      <c r="O20" s="711"/>
      <c r="P20" s="711"/>
      <c r="Q20" s="711"/>
      <c r="R20" s="711"/>
      <c r="S20" s="711"/>
      <c r="T20" s="711"/>
      <c r="U20" s="711"/>
      <c r="V20" s="711"/>
      <c r="W20" s="711"/>
      <c r="X20" s="711"/>
      <c r="Y20" s="711"/>
      <c r="Z20" s="712">
        <v>1</v>
      </c>
      <c r="AA20" s="712"/>
      <c r="AB20" s="712"/>
      <c r="AC20" s="712"/>
      <c r="AD20" s="712"/>
      <c r="AE20" s="712"/>
      <c r="AF20" s="712"/>
      <c r="AG20" s="712"/>
      <c r="AH20" s="712"/>
      <c r="AI20" s="712"/>
      <c r="AJ20" s="712"/>
      <c r="AK20" s="712"/>
      <c r="AL20" s="712"/>
      <c r="AM20" s="712"/>
      <c r="AN20" s="712"/>
      <c r="AO20" s="712"/>
      <c r="AP20" s="712"/>
      <c r="AQ20" s="713"/>
      <c r="AR20" s="713"/>
      <c r="AS20" s="713"/>
      <c r="AT20" s="713"/>
      <c r="AU20" s="713"/>
      <c r="AV20" s="713"/>
      <c r="AW20" s="713"/>
      <c r="AX20" s="713"/>
      <c r="AY20" s="713"/>
      <c r="AZ20" s="713"/>
      <c r="BA20" s="713"/>
      <c r="BB20" s="713"/>
      <c r="BC20" s="713"/>
      <c r="BD20" s="713"/>
      <c r="BE20" s="713"/>
      <c r="BF20" s="713"/>
      <c r="BG20" s="713"/>
      <c r="BH20" s="713"/>
      <c r="BI20" s="713"/>
      <c r="BJ20" s="713"/>
      <c r="BK20" s="713"/>
      <c r="BL20" s="713"/>
      <c r="BM20" s="713"/>
      <c r="BN20" s="713"/>
      <c r="BO20" s="713"/>
      <c r="BP20" s="713"/>
      <c r="BQ20" s="19">
        <f t="shared" si="0"/>
        <v>1</v>
      </c>
    </row>
    <row r="21" spans="1:69" ht="26.4" hidden="1" x14ac:dyDescent="0.25">
      <c r="A21" s="544">
        <f>SUBTOTAL(9,$BQ$9:BQ21)</f>
        <v>8</v>
      </c>
      <c r="B21" s="546" t="s">
        <v>695</v>
      </c>
      <c r="C21" s="714" t="s">
        <v>696</v>
      </c>
      <c r="D21" s="714"/>
      <c r="E21" s="714"/>
      <c r="F21" s="714"/>
      <c r="G21" s="714"/>
      <c r="H21" s="714"/>
      <c r="I21" s="714"/>
      <c r="J21" s="714"/>
      <c r="K21" s="714"/>
      <c r="L21" s="714"/>
      <c r="M21" s="714"/>
      <c r="N21" s="714"/>
      <c r="O21" s="714"/>
      <c r="P21" s="714"/>
      <c r="Q21" s="714"/>
      <c r="R21" s="714"/>
      <c r="S21" s="714"/>
      <c r="T21" s="714"/>
      <c r="U21" s="714"/>
      <c r="V21" s="714"/>
      <c r="W21" s="714"/>
      <c r="X21" s="714"/>
      <c r="Y21" s="714"/>
      <c r="Z21" s="712">
        <v>0</v>
      </c>
      <c r="AA21" s="712"/>
      <c r="AB21" s="712"/>
      <c r="AC21" s="712"/>
      <c r="AD21" s="712"/>
      <c r="AE21" s="712"/>
      <c r="AF21" s="712"/>
      <c r="AG21" s="712"/>
      <c r="AH21" s="712"/>
      <c r="AI21" s="712"/>
      <c r="AJ21" s="712"/>
      <c r="AK21" s="712"/>
      <c r="AL21" s="712"/>
      <c r="AM21" s="712"/>
      <c r="AN21" s="712"/>
      <c r="AO21" s="712"/>
      <c r="AP21" s="712"/>
      <c r="AQ21" s="712"/>
      <c r="AR21" s="712"/>
      <c r="AS21" s="712"/>
      <c r="AT21" s="712"/>
      <c r="AU21" s="712"/>
      <c r="AV21" s="712"/>
      <c r="AW21" s="712"/>
      <c r="AX21" s="712"/>
      <c r="AY21" s="712"/>
      <c r="AZ21" s="712"/>
      <c r="BA21" s="712"/>
      <c r="BB21" s="712"/>
      <c r="BC21" s="712"/>
      <c r="BD21" s="712"/>
      <c r="BE21" s="712"/>
      <c r="BF21" s="712"/>
      <c r="BG21" s="712"/>
      <c r="BH21" s="712"/>
      <c r="BI21" s="712"/>
      <c r="BJ21" s="712"/>
      <c r="BK21" s="712"/>
      <c r="BL21" s="712"/>
      <c r="BM21" s="712"/>
      <c r="BN21" s="712"/>
      <c r="BO21" s="712"/>
      <c r="BP21" s="712"/>
      <c r="BQ21" s="19">
        <f t="shared" si="0"/>
        <v>0</v>
      </c>
    </row>
    <row r="22" spans="1:69" ht="52.8" hidden="1" x14ac:dyDescent="0.25">
      <c r="A22" s="544">
        <f>SUBTOTAL(9,$BQ$9:BQ22)</f>
        <v>8</v>
      </c>
      <c r="B22" s="546" t="s">
        <v>520</v>
      </c>
      <c r="C22" s="711" t="s">
        <v>380</v>
      </c>
      <c r="D22" s="711"/>
      <c r="E22" s="711"/>
      <c r="F22" s="711"/>
      <c r="G22" s="711"/>
      <c r="H22" s="711"/>
      <c r="I22" s="711"/>
      <c r="J22" s="711"/>
      <c r="K22" s="711"/>
      <c r="L22" s="711"/>
      <c r="M22" s="711"/>
      <c r="N22" s="711"/>
      <c r="O22" s="711"/>
      <c r="P22" s="711"/>
      <c r="Q22" s="711"/>
      <c r="R22" s="711"/>
      <c r="S22" s="711"/>
      <c r="T22" s="711"/>
      <c r="U22" s="711"/>
      <c r="V22" s="711"/>
      <c r="W22" s="711"/>
      <c r="X22" s="711"/>
      <c r="Y22" s="711"/>
      <c r="Z22" s="712">
        <v>0</v>
      </c>
      <c r="AA22" s="712"/>
      <c r="AB22" s="712"/>
      <c r="AC22" s="712"/>
      <c r="AD22" s="712"/>
      <c r="AE22" s="712"/>
      <c r="AF22" s="712"/>
      <c r="AG22" s="712"/>
      <c r="AH22" s="712"/>
      <c r="AI22" s="712"/>
      <c r="AJ22" s="712"/>
      <c r="AK22" s="712"/>
      <c r="AL22" s="712"/>
      <c r="AM22" s="712"/>
      <c r="AN22" s="712"/>
      <c r="AO22" s="712"/>
      <c r="AP22" s="712"/>
      <c r="AQ22" s="713"/>
      <c r="AR22" s="713"/>
      <c r="AS22" s="713"/>
      <c r="AT22" s="713"/>
      <c r="AU22" s="713"/>
      <c r="AV22" s="713"/>
      <c r="AW22" s="713"/>
      <c r="AX22" s="713"/>
      <c r="AY22" s="713"/>
      <c r="AZ22" s="713"/>
      <c r="BA22" s="713"/>
      <c r="BB22" s="713"/>
      <c r="BC22" s="713"/>
      <c r="BD22" s="713"/>
      <c r="BE22" s="713"/>
      <c r="BF22" s="713"/>
      <c r="BG22" s="713"/>
      <c r="BH22" s="713"/>
      <c r="BI22" s="713"/>
      <c r="BJ22" s="713"/>
      <c r="BK22" s="713"/>
      <c r="BL22" s="713"/>
      <c r="BM22" s="713"/>
      <c r="BN22" s="713"/>
      <c r="BO22" s="713"/>
      <c r="BP22" s="713"/>
      <c r="BQ22" s="19">
        <f t="shared" si="0"/>
        <v>0</v>
      </c>
    </row>
    <row r="23" spans="1:69" ht="39.6" hidden="1" x14ac:dyDescent="0.25">
      <c r="A23" s="544">
        <f>SUBTOTAL(9,$BQ$9:BQ23)</f>
        <v>8</v>
      </c>
      <c r="B23" s="546" t="s">
        <v>1138</v>
      </c>
      <c r="C23" s="711" t="s">
        <v>600</v>
      </c>
      <c r="D23" s="711"/>
      <c r="E23" s="711"/>
      <c r="F23" s="711"/>
      <c r="G23" s="711"/>
      <c r="H23" s="711"/>
      <c r="I23" s="711"/>
      <c r="J23" s="711"/>
      <c r="K23" s="711"/>
      <c r="L23" s="711"/>
      <c r="M23" s="711"/>
      <c r="N23" s="711"/>
      <c r="O23" s="711"/>
      <c r="P23" s="711"/>
      <c r="Q23" s="711"/>
      <c r="R23" s="711"/>
      <c r="S23" s="711"/>
      <c r="T23" s="711"/>
      <c r="U23" s="711"/>
      <c r="V23" s="711"/>
      <c r="W23" s="711"/>
      <c r="X23" s="711"/>
      <c r="Y23" s="711"/>
      <c r="Z23" s="712">
        <v>0</v>
      </c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3"/>
      <c r="AR23" s="713"/>
      <c r="AS23" s="713"/>
      <c r="AT23" s="713"/>
      <c r="AU23" s="713"/>
      <c r="AV23" s="713"/>
      <c r="AW23" s="713"/>
      <c r="AX23" s="713"/>
      <c r="AY23" s="713"/>
      <c r="AZ23" s="713"/>
      <c r="BA23" s="713"/>
      <c r="BB23" s="713"/>
      <c r="BC23" s="713"/>
      <c r="BD23" s="713"/>
      <c r="BE23" s="713"/>
      <c r="BF23" s="713"/>
      <c r="BG23" s="713"/>
      <c r="BH23" s="713"/>
      <c r="BI23" s="713"/>
      <c r="BJ23" s="713"/>
      <c r="BK23" s="713"/>
      <c r="BL23" s="713"/>
      <c r="BM23" s="713"/>
      <c r="BN23" s="713"/>
      <c r="BO23" s="713"/>
      <c r="BP23" s="713"/>
      <c r="BQ23" s="19">
        <f t="shared" si="0"/>
        <v>0</v>
      </c>
    </row>
    <row r="24" spans="1:69" hidden="1" x14ac:dyDescent="0.25">
      <c r="A24" s="544">
        <f>SUBTOTAL(9,$BQ$9:BQ24)</f>
        <v>8</v>
      </c>
      <c r="B24" s="546" t="s">
        <v>601</v>
      </c>
      <c r="C24" s="711" t="s">
        <v>335</v>
      </c>
      <c r="D24" s="711"/>
      <c r="E24" s="711"/>
      <c r="F24" s="711"/>
      <c r="G24" s="711"/>
      <c r="H24" s="711"/>
      <c r="I24" s="711"/>
      <c r="J24" s="711"/>
      <c r="K24" s="711"/>
      <c r="L24" s="711"/>
      <c r="M24" s="711"/>
      <c r="N24" s="711"/>
      <c r="O24" s="711"/>
      <c r="P24" s="711"/>
      <c r="Q24" s="711"/>
      <c r="R24" s="711"/>
      <c r="S24" s="711"/>
      <c r="T24" s="711"/>
      <c r="U24" s="711"/>
      <c r="V24" s="711"/>
      <c r="W24" s="711"/>
      <c r="X24" s="711"/>
      <c r="Y24" s="711"/>
      <c r="Z24" s="712">
        <v>0</v>
      </c>
      <c r="AA24" s="712"/>
      <c r="AB24" s="712"/>
      <c r="AC24" s="712"/>
      <c r="AD24" s="712"/>
      <c r="AE24" s="712"/>
      <c r="AF24" s="712"/>
      <c r="AG24" s="712"/>
      <c r="AH24" s="712"/>
      <c r="AI24" s="712"/>
      <c r="AJ24" s="712"/>
      <c r="AK24" s="712"/>
      <c r="AL24" s="712"/>
      <c r="AM24" s="712"/>
      <c r="AN24" s="712"/>
      <c r="AO24" s="712"/>
      <c r="AP24" s="712"/>
      <c r="AQ24" s="713"/>
      <c r="AR24" s="713"/>
      <c r="AS24" s="713"/>
      <c r="AT24" s="713"/>
      <c r="AU24" s="713"/>
      <c r="AV24" s="713"/>
      <c r="AW24" s="713"/>
      <c r="AX24" s="713"/>
      <c r="AY24" s="713"/>
      <c r="AZ24" s="713"/>
      <c r="BA24" s="713"/>
      <c r="BB24" s="713"/>
      <c r="BC24" s="713"/>
      <c r="BD24" s="713"/>
      <c r="BE24" s="713"/>
      <c r="BF24" s="713"/>
      <c r="BG24" s="713"/>
      <c r="BH24" s="713"/>
      <c r="BI24" s="713"/>
      <c r="BJ24" s="713"/>
      <c r="BK24" s="713"/>
      <c r="BL24" s="713"/>
      <c r="BM24" s="713"/>
      <c r="BN24" s="713"/>
      <c r="BO24" s="713"/>
      <c r="BP24" s="713"/>
      <c r="BQ24" s="19">
        <f t="shared" si="0"/>
        <v>0</v>
      </c>
    </row>
    <row r="25" spans="1:69" ht="26.4" x14ac:dyDescent="0.25">
      <c r="A25" s="544">
        <f>SUBTOTAL(9,$BQ$9:BQ25)</f>
        <v>9</v>
      </c>
      <c r="B25" s="546" t="s">
        <v>919</v>
      </c>
      <c r="C25" s="711" t="s">
        <v>138</v>
      </c>
      <c r="D25" s="711"/>
      <c r="E25" s="711"/>
      <c r="F25" s="711"/>
      <c r="G25" s="711"/>
      <c r="H25" s="711"/>
      <c r="I25" s="711"/>
      <c r="J25" s="711"/>
      <c r="K25" s="711"/>
      <c r="L25" s="711"/>
      <c r="M25" s="711"/>
      <c r="N25" s="711"/>
      <c r="O25" s="711"/>
      <c r="P25" s="711"/>
      <c r="Q25" s="711"/>
      <c r="R25" s="711"/>
      <c r="S25" s="711"/>
      <c r="T25" s="711"/>
      <c r="U25" s="711"/>
      <c r="V25" s="711"/>
      <c r="W25" s="711"/>
      <c r="X25" s="711"/>
      <c r="Y25" s="711"/>
      <c r="Z25" s="712">
        <v>1</v>
      </c>
      <c r="AA25" s="712"/>
      <c r="AB25" s="712"/>
      <c r="AC25" s="712"/>
      <c r="AD25" s="712"/>
      <c r="AE25" s="712"/>
      <c r="AF25" s="712"/>
      <c r="AG25" s="712"/>
      <c r="AH25" s="712"/>
      <c r="AI25" s="712"/>
      <c r="AJ25" s="712"/>
      <c r="AK25" s="712"/>
      <c r="AL25" s="712"/>
      <c r="AM25" s="712"/>
      <c r="AN25" s="712"/>
      <c r="AO25" s="712"/>
      <c r="AP25" s="712"/>
      <c r="AQ25" s="713"/>
      <c r="AR25" s="713"/>
      <c r="AS25" s="713"/>
      <c r="AT25" s="713"/>
      <c r="AU25" s="713"/>
      <c r="AV25" s="713"/>
      <c r="AW25" s="713"/>
      <c r="AX25" s="713"/>
      <c r="AY25" s="713"/>
      <c r="AZ25" s="713"/>
      <c r="BA25" s="713"/>
      <c r="BB25" s="713"/>
      <c r="BC25" s="713"/>
      <c r="BD25" s="713"/>
      <c r="BE25" s="713"/>
      <c r="BF25" s="713"/>
      <c r="BG25" s="713"/>
      <c r="BH25" s="713"/>
      <c r="BI25" s="713"/>
      <c r="BJ25" s="713"/>
      <c r="BK25" s="713"/>
      <c r="BL25" s="713"/>
      <c r="BM25" s="713"/>
      <c r="BN25" s="713"/>
      <c r="BO25" s="713"/>
      <c r="BP25" s="713"/>
      <c r="BQ25" s="19">
        <f t="shared" si="0"/>
        <v>1</v>
      </c>
    </row>
    <row r="26" spans="1:69" ht="26.4" x14ac:dyDescent="0.25">
      <c r="A26" s="544">
        <f>SUBTOTAL(9,$BQ$9:BQ26)</f>
        <v>10</v>
      </c>
      <c r="B26" s="546" t="s">
        <v>920</v>
      </c>
      <c r="C26" s="711" t="s">
        <v>119</v>
      </c>
      <c r="D26" s="711"/>
      <c r="E26" s="711"/>
      <c r="F26" s="711"/>
      <c r="G26" s="711"/>
      <c r="H26" s="711"/>
      <c r="I26" s="711"/>
      <c r="J26" s="711"/>
      <c r="K26" s="711"/>
      <c r="L26" s="711"/>
      <c r="M26" s="711"/>
      <c r="N26" s="711"/>
      <c r="O26" s="711"/>
      <c r="P26" s="711"/>
      <c r="Q26" s="711"/>
      <c r="R26" s="711"/>
      <c r="S26" s="711"/>
      <c r="T26" s="711"/>
      <c r="U26" s="711"/>
      <c r="V26" s="711"/>
      <c r="W26" s="711"/>
      <c r="X26" s="711"/>
      <c r="Y26" s="711"/>
      <c r="Z26" s="712">
        <v>1</v>
      </c>
      <c r="AA26" s="712"/>
      <c r="AB26" s="712"/>
      <c r="AC26" s="712"/>
      <c r="AD26" s="712"/>
      <c r="AE26" s="712"/>
      <c r="AF26" s="712"/>
      <c r="AG26" s="712"/>
      <c r="AH26" s="712"/>
      <c r="AI26" s="712"/>
      <c r="AJ26" s="712"/>
      <c r="AK26" s="712"/>
      <c r="AL26" s="712"/>
      <c r="AM26" s="712"/>
      <c r="AN26" s="712"/>
      <c r="AO26" s="712"/>
      <c r="AP26" s="712"/>
      <c r="AQ26" s="713"/>
      <c r="AR26" s="713"/>
      <c r="AS26" s="713"/>
      <c r="AT26" s="713"/>
      <c r="AU26" s="713"/>
      <c r="AV26" s="713"/>
      <c r="AW26" s="713"/>
      <c r="AX26" s="713"/>
      <c r="AY26" s="713"/>
      <c r="AZ26" s="713"/>
      <c r="BA26" s="713"/>
      <c r="BB26" s="713"/>
      <c r="BC26" s="713"/>
      <c r="BD26" s="713"/>
      <c r="BE26" s="713"/>
      <c r="BF26" s="713"/>
      <c r="BG26" s="713"/>
      <c r="BH26" s="713"/>
      <c r="BI26" s="713"/>
      <c r="BJ26" s="713"/>
      <c r="BK26" s="713"/>
      <c r="BL26" s="713"/>
      <c r="BM26" s="713"/>
      <c r="BN26" s="713"/>
      <c r="BO26" s="713"/>
      <c r="BP26" s="713"/>
      <c r="BQ26" s="19">
        <f t="shared" si="0"/>
        <v>1</v>
      </c>
    </row>
    <row r="27" spans="1:69" ht="26.4" x14ac:dyDescent="0.25">
      <c r="A27" s="544">
        <f>SUBTOTAL(9,$BQ$9:BQ27)</f>
        <v>11</v>
      </c>
      <c r="B27" s="546" t="s">
        <v>921</v>
      </c>
      <c r="C27" s="711" t="s">
        <v>114</v>
      </c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711"/>
      <c r="T27" s="711"/>
      <c r="U27" s="711"/>
      <c r="V27" s="711"/>
      <c r="W27" s="711"/>
      <c r="X27" s="711"/>
      <c r="Y27" s="711"/>
      <c r="Z27" s="712">
        <v>1</v>
      </c>
      <c r="AA27" s="712"/>
      <c r="AB27" s="712"/>
      <c r="AC27" s="712"/>
      <c r="AD27" s="712"/>
      <c r="AE27" s="712"/>
      <c r="AF27" s="712"/>
      <c r="AG27" s="712"/>
      <c r="AH27" s="712"/>
      <c r="AI27" s="712"/>
      <c r="AJ27" s="712"/>
      <c r="AK27" s="712"/>
      <c r="AL27" s="712"/>
      <c r="AM27" s="712"/>
      <c r="AN27" s="712"/>
      <c r="AO27" s="712"/>
      <c r="AP27" s="712"/>
      <c r="AQ27" s="713"/>
      <c r="AR27" s="713"/>
      <c r="AS27" s="713"/>
      <c r="AT27" s="713"/>
      <c r="AU27" s="713"/>
      <c r="AV27" s="713"/>
      <c r="AW27" s="713"/>
      <c r="AX27" s="713"/>
      <c r="AY27" s="713"/>
      <c r="AZ27" s="713"/>
      <c r="BA27" s="713"/>
      <c r="BB27" s="713"/>
      <c r="BC27" s="713"/>
      <c r="BD27" s="713"/>
      <c r="BE27" s="713"/>
      <c r="BF27" s="713"/>
      <c r="BG27" s="713"/>
      <c r="BH27" s="713"/>
      <c r="BI27" s="713"/>
      <c r="BJ27" s="713"/>
      <c r="BK27" s="713"/>
      <c r="BL27" s="713"/>
      <c r="BM27" s="713"/>
      <c r="BN27" s="713"/>
      <c r="BO27" s="713"/>
      <c r="BP27" s="713"/>
      <c r="BQ27" s="19">
        <f t="shared" si="0"/>
        <v>1</v>
      </c>
    </row>
    <row r="28" spans="1:69" ht="26.4" x14ac:dyDescent="0.25">
      <c r="A28" s="544">
        <f>SUBTOTAL(9,$BQ$9:BQ28)</f>
        <v>12</v>
      </c>
      <c r="B28" s="546" t="s">
        <v>480</v>
      </c>
      <c r="C28" s="711" t="s">
        <v>129</v>
      </c>
      <c r="D28" s="711"/>
      <c r="E28" s="711"/>
      <c r="F28" s="711"/>
      <c r="G28" s="711"/>
      <c r="H28" s="711"/>
      <c r="I28" s="711"/>
      <c r="J28" s="711"/>
      <c r="K28" s="711"/>
      <c r="L28" s="711"/>
      <c r="M28" s="711"/>
      <c r="N28" s="711"/>
      <c r="O28" s="711"/>
      <c r="P28" s="711"/>
      <c r="Q28" s="711"/>
      <c r="R28" s="711"/>
      <c r="S28" s="711"/>
      <c r="T28" s="711"/>
      <c r="U28" s="711"/>
      <c r="V28" s="711"/>
      <c r="W28" s="711"/>
      <c r="X28" s="711"/>
      <c r="Y28" s="711"/>
      <c r="Z28" s="712">
        <v>1</v>
      </c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1"/>
      <c r="AR28" s="711"/>
      <c r="AS28" s="711"/>
      <c r="AT28" s="711"/>
      <c r="AU28" s="711"/>
      <c r="AV28" s="711"/>
      <c r="AW28" s="711"/>
      <c r="AX28" s="711"/>
      <c r="AY28" s="711"/>
      <c r="AZ28" s="711"/>
      <c r="BA28" s="711"/>
      <c r="BB28" s="711"/>
      <c r="BC28" s="711"/>
      <c r="BD28" s="711"/>
      <c r="BE28" s="711"/>
      <c r="BF28" s="711"/>
      <c r="BG28" s="711"/>
      <c r="BH28" s="711"/>
      <c r="BI28" s="711"/>
      <c r="BJ28" s="711"/>
      <c r="BK28" s="711"/>
      <c r="BL28" s="711"/>
      <c r="BM28" s="711"/>
      <c r="BN28" s="711"/>
      <c r="BO28" s="711"/>
      <c r="BP28" s="711"/>
      <c r="BQ28" s="19">
        <f t="shared" si="0"/>
        <v>1</v>
      </c>
    </row>
    <row r="29" spans="1:69" x14ac:dyDescent="0.25">
      <c r="A29" s="544">
        <f>SUBTOTAL(9,$BQ$9:BQ29)</f>
        <v>13</v>
      </c>
      <c r="B29" s="546" t="s">
        <v>481</v>
      </c>
      <c r="C29" s="711" t="s">
        <v>135</v>
      </c>
      <c r="D29" s="711"/>
      <c r="E29" s="711"/>
      <c r="F29" s="711"/>
      <c r="G29" s="711"/>
      <c r="H29" s="711"/>
      <c r="I29" s="711"/>
      <c r="J29" s="711"/>
      <c r="K29" s="711"/>
      <c r="L29" s="711"/>
      <c r="M29" s="711"/>
      <c r="N29" s="711"/>
      <c r="O29" s="711"/>
      <c r="P29" s="711"/>
      <c r="Q29" s="711"/>
      <c r="R29" s="711"/>
      <c r="S29" s="711"/>
      <c r="T29" s="711"/>
      <c r="U29" s="711"/>
      <c r="V29" s="711"/>
      <c r="W29" s="711"/>
      <c r="X29" s="711"/>
      <c r="Y29" s="711"/>
      <c r="Z29" s="712">
        <v>1</v>
      </c>
      <c r="AA29" s="712"/>
      <c r="AB29" s="712"/>
      <c r="AC29" s="712"/>
      <c r="AD29" s="712"/>
      <c r="AE29" s="712"/>
      <c r="AF29" s="712"/>
      <c r="AG29" s="712"/>
      <c r="AH29" s="712"/>
      <c r="AI29" s="712"/>
      <c r="AJ29" s="712"/>
      <c r="AK29" s="712"/>
      <c r="AL29" s="712"/>
      <c r="AM29" s="712"/>
      <c r="AN29" s="712"/>
      <c r="AO29" s="712"/>
      <c r="AP29" s="712"/>
      <c r="AQ29" s="713"/>
      <c r="AR29" s="713"/>
      <c r="AS29" s="713"/>
      <c r="AT29" s="713"/>
      <c r="AU29" s="713"/>
      <c r="AV29" s="713"/>
      <c r="AW29" s="713"/>
      <c r="AX29" s="713"/>
      <c r="AY29" s="713"/>
      <c r="AZ29" s="713"/>
      <c r="BA29" s="713"/>
      <c r="BB29" s="713"/>
      <c r="BC29" s="713"/>
      <c r="BD29" s="713"/>
      <c r="BE29" s="713"/>
      <c r="BF29" s="713"/>
      <c r="BG29" s="713"/>
      <c r="BH29" s="713"/>
      <c r="BI29" s="713"/>
      <c r="BJ29" s="713"/>
      <c r="BK29" s="713"/>
      <c r="BL29" s="713"/>
      <c r="BM29" s="713"/>
      <c r="BN29" s="713"/>
      <c r="BO29" s="713"/>
      <c r="BP29" s="713"/>
      <c r="BQ29" s="19">
        <f t="shared" si="0"/>
        <v>1</v>
      </c>
    </row>
    <row r="30" spans="1:69" x14ac:dyDescent="0.25">
      <c r="A30" s="544">
        <f>SUBTOTAL(9,$BQ$9:BQ30)</f>
        <v>14</v>
      </c>
      <c r="B30" s="546" t="s">
        <v>455</v>
      </c>
      <c r="C30" s="711" t="s">
        <v>141</v>
      </c>
      <c r="D30" s="711"/>
      <c r="E30" s="711"/>
      <c r="F30" s="711"/>
      <c r="G30" s="711"/>
      <c r="H30" s="711"/>
      <c r="I30" s="711"/>
      <c r="J30" s="711"/>
      <c r="K30" s="711"/>
      <c r="L30" s="711"/>
      <c r="M30" s="711"/>
      <c r="N30" s="711"/>
      <c r="O30" s="711"/>
      <c r="P30" s="711"/>
      <c r="Q30" s="711"/>
      <c r="R30" s="711"/>
      <c r="S30" s="711"/>
      <c r="T30" s="711"/>
      <c r="U30" s="711"/>
      <c r="V30" s="711"/>
      <c r="W30" s="711"/>
      <c r="X30" s="711"/>
      <c r="Y30" s="711"/>
      <c r="Z30" s="712">
        <v>1</v>
      </c>
      <c r="AA30" s="712"/>
      <c r="AB30" s="712"/>
      <c r="AC30" s="712"/>
      <c r="AD30" s="712"/>
      <c r="AE30" s="712"/>
      <c r="AF30" s="712"/>
      <c r="AG30" s="712"/>
      <c r="AH30" s="712"/>
      <c r="AI30" s="712"/>
      <c r="AJ30" s="712"/>
      <c r="AK30" s="712"/>
      <c r="AL30" s="712"/>
      <c r="AM30" s="712"/>
      <c r="AN30" s="712"/>
      <c r="AO30" s="712"/>
      <c r="AP30" s="712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K30" s="713"/>
      <c r="BL30" s="713"/>
      <c r="BM30" s="713"/>
      <c r="BN30" s="713"/>
      <c r="BO30" s="713"/>
      <c r="BP30" s="713"/>
      <c r="BQ30" s="19">
        <f t="shared" si="0"/>
        <v>1</v>
      </c>
    </row>
    <row r="31" spans="1:69" ht="26.4" hidden="1" x14ac:dyDescent="0.25">
      <c r="A31" s="544">
        <f>SUBTOTAL(9,$BQ$9:BQ31)</f>
        <v>14</v>
      </c>
      <c r="B31" s="546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711" t="s">
        <v>180</v>
      </c>
      <c r="D31" s="711"/>
      <c r="E31" s="711"/>
      <c r="F31" s="711"/>
      <c r="G31" s="711"/>
      <c r="H31" s="711"/>
      <c r="I31" s="711"/>
      <c r="J31" s="711"/>
      <c r="K31" s="711"/>
      <c r="L31" s="711"/>
      <c r="M31" s="711"/>
      <c r="N31" s="711"/>
      <c r="O31" s="711"/>
      <c r="P31" s="711"/>
      <c r="Q31" s="711"/>
      <c r="R31" s="711"/>
      <c r="S31" s="711"/>
      <c r="T31" s="711"/>
      <c r="U31" s="711"/>
      <c r="V31" s="711"/>
      <c r="W31" s="711"/>
      <c r="X31" s="711"/>
      <c r="Y31" s="711"/>
      <c r="Z31" s="724">
        <v>0</v>
      </c>
      <c r="AA31" s="725"/>
      <c r="AB31" s="725"/>
      <c r="AC31" s="725"/>
      <c r="AD31" s="725"/>
      <c r="AE31" s="725"/>
      <c r="AF31" s="725"/>
      <c r="AG31" s="725"/>
      <c r="AH31" s="725"/>
      <c r="AI31" s="725"/>
      <c r="AJ31" s="725"/>
      <c r="AK31" s="725"/>
      <c r="AL31" s="725"/>
      <c r="AM31" s="725"/>
      <c r="AN31" s="725"/>
      <c r="AO31" s="725"/>
      <c r="AP31" s="726"/>
      <c r="AQ31" s="713"/>
      <c r="AR31" s="713"/>
      <c r="AS31" s="713"/>
      <c r="AT31" s="713"/>
      <c r="AU31" s="713"/>
      <c r="AV31" s="713"/>
      <c r="AW31" s="713"/>
      <c r="AX31" s="713"/>
      <c r="AY31" s="713"/>
      <c r="AZ31" s="713"/>
      <c r="BA31" s="713"/>
      <c r="BB31" s="713"/>
      <c r="BC31" s="713"/>
      <c r="BD31" s="713"/>
      <c r="BE31" s="713"/>
      <c r="BF31" s="713"/>
      <c r="BG31" s="713"/>
      <c r="BH31" s="713"/>
      <c r="BI31" s="713"/>
      <c r="BJ31" s="713"/>
      <c r="BK31" s="713"/>
      <c r="BL31" s="713"/>
      <c r="BM31" s="713"/>
      <c r="BN31" s="713"/>
      <c r="BO31" s="713"/>
      <c r="BP31" s="713"/>
      <c r="BQ31" s="19">
        <f t="shared" si="0"/>
        <v>0</v>
      </c>
    </row>
    <row r="32" spans="1:69" ht="26.4" hidden="1" x14ac:dyDescent="0.25">
      <c r="A32" s="544">
        <f>SUBTOTAL(9,$BQ$9:BQ32)</f>
        <v>14</v>
      </c>
      <c r="B32" s="546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11" t="s">
        <v>180</v>
      </c>
      <c r="D32" s="711"/>
      <c r="E32" s="711"/>
      <c r="F32" s="711"/>
      <c r="G32" s="711"/>
      <c r="H32" s="711"/>
      <c r="I32" s="711"/>
      <c r="J32" s="711"/>
      <c r="K32" s="711"/>
      <c r="L32" s="711"/>
      <c r="M32" s="711"/>
      <c r="N32" s="711"/>
      <c r="O32" s="711"/>
      <c r="P32" s="711"/>
      <c r="Q32" s="711"/>
      <c r="R32" s="711"/>
      <c r="S32" s="711"/>
      <c r="T32" s="711"/>
      <c r="U32" s="711"/>
      <c r="V32" s="711"/>
      <c r="W32" s="711"/>
      <c r="X32" s="711"/>
      <c r="Y32" s="711"/>
      <c r="Z32" s="712">
        <v>0</v>
      </c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3"/>
      <c r="AR32" s="713"/>
      <c r="AS32" s="713"/>
      <c r="AT32" s="713"/>
      <c r="AU32" s="713"/>
      <c r="AV32" s="713"/>
      <c r="AW32" s="713"/>
      <c r="AX32" s="713"/>
      <c r="AY32" s="713"/>
      <c r="AZ32" s="713"/>
      <c r="BA32" s="713"/>
      <c r="BB32" s="713"/>
      <c r="BC32" s="713"/>
      <c r="BD32" s="713"/>
      <c r="BE32" s="713"/>
      <c r="BF32" s="713"/>
      <c r="BG32" s="713"/>
      <c r="BH32" s="713"/>
      <c r="BI32" s="713"/>
      <c r="BJ32" s="713"/>
      <c r="BK32" s="713"/>
      <c r="BL32" s="713"/>
      <c r="BM32" s="713"/>
      <c r="BN32" s="713"/>
      <c r="BO32" s="713"/>
      <c r="BP32" s="713"/>
      <c r="BQ32" s="19">
        <f t="shared" si="0"/>
        <v>0</v>
      </c>
    </row>
    <row r="33" spans="1:69" ht="26.4" hidden="1" x14ac:dyDescent="0.25">
      <c r="A33" s="544">
        <f>SUBTOTAL(9,$BQ$9:BQ33)</f>
        <v>14</v>
      </c>
      <c r="B33" s="546" t="s">
        <v>1177</v>
      </c>
      <c r="C33" s="711" t="s">
        <v>347</v>
      </c>
      <c r="D33" s="711"/>
      <c r="E33" s="711"/>
      <c r="F33" s="711"/>
      <c r="G33" s="711"/>
      <c r="H33" s="711"/>
      <c r="I33" s="711"/>
      <c r="J33" s="711"/>
      <c r="K33" s="711"/>
      <c r="L33" s="711"/>
      <c r="M33" s="711"/>
      <c r="N33" s="711"/>
      <c r="O33" s="711"/>
      <c r="P33" s="711"/>
      <c r="Q33" s="711"/>
      <c r="R33" s="711"/>
      <c r="S33" s="711"/>
      <c r="T33" s="711"/>
      <c r="U33" s="711"/>
      <c r="V33" s="711"/>
      <c r="W33" s="711"/>
      <c r="X33" s="711"/>
      <c r="Y33" s="711"/>
      <c r="Z33" s="712">
        <v>0</v>
      </c>
      <c r="AA33" s="712"/>
      <c r="AB33" s="712"/>
      <c r="AC33" s="712"/>
      <c r="AD33" s="712"/>
      <c r="AE33" s="712"/>
      <c r="AF33" s="712"/>
      <c r="AG33" s="712"/>
      <c r="AH33" s="712"/>
      <c r="AI33" s="712"/>
      <c r="AJ33" s="712"/>
      <c r="AK33" s="712"/>
      <c r="AL33" s="712"/>
      <c r="AM33" s="712"/>
      <c r="AN33" s="712"/>
      <c r="AO33" s="712"/>
      <c r="AP33" s="712"/>
      <c r="AQ33" s="713"/>
      <c r="AR33" s="713"/>
      <c r="AS33" s="713"/>
      <c r="AT33" s="713"/>
      <c r="AU33" s="713"/>
      <c r="AV33" s="713"/>
      <c r="AW33" s="713"/>
      <c r="AX33" s="713"/>
      <c r="AY33" s="713"/>
      <c r="AZ33" s="713"/>
      <c r="BA33" s="713"/>
      <c r="BB33" s="713"/>
      <c r="BC33" s="713"/>
      <c r="BD33" s="713"/>
      <c r="BE33" s="713"/>
      <c r="BF33" s="713"/>
      <c r="BG33" s="713"/>
      <c r="BH33" s="713"/>
      <c r="BI33" s="713"/>
      <c r="BJ33" s="713"/>
      <c r="BK33" s="713"/>
      <c r="BL33" s="713"/>
      <c r="BM33" s="713"/>
      <c r="BN33" s="713"/>
      <c r="BO33" s="713"/>
      <c r="BP33" s="713"/>
      <c r="BQ33" s="19">
        <f t="shared" si="0"/>
        <v>0</v>
      </c>
    </row>
    <row r="34" spans="1:69" hidden="1" x14ac:dyDescent="0.25">
      <c r="A34" s="544">
        <f>SUBTOTAL(9,$BQ$9:BQ34)</f>
        <v>14</v>
      </c>
      <c r="B34" s="545" t="s">
        <v>1139</v>
      </c>
      <c r="C34" s="711" t="s">
        <v>335</v>
      </c>
      <c r="D34" s="711"/>
      <c r="E34" s="711"/>
      <c r="F34" s="711"/>
      <c r="G34" s="711"/>
      <c r="H34" s="711"/>
      <c r="I34" s="711"/>
      <c r="J34" s="711"/>
      <c r="K34" s="711"/>
      <c r="L34" s="711"/>
      <c r="M34" s="711"/>
      <c r="N34" s="711"/>
      <c r="O34" s="711"/>
      <c r="P34" s="711"/>
      <c r="Q34" s="711"/>
      <c r="R34" s="711"/>
      <c r="S34" s="711"/>
      <c r="T34" s="711"/>
      <c r="U34" s="711"/>
      <c r="V34" s="711"/>
      <c r="W34" s="711"/>
      <c r="X34" s="711"/>
      <c r="Y34" s="711"/>
      <c r="Z34" s="712">
        <f>Z33</f>
        <v>0</v>
      </c>
      <c r="AA34" s="712"/>
      <c r="AB34" s="712"/>
      <c r="AC34" s="712"/>
      <c r="AD34" s="712"/>
      <c r="AE34" s="712"/>
      <c r="AF34" s="712"/>
      <c r="AG34" s="712"/>
      <c r="AH34" s="712"/>
      <c r="AI34" s="712"/>
      <c r="AJ34" s="712"/>
      <c r="AK34" s="712"/>
      <c r="AL34" s="712"/>
      <c r="AM34" s="712"/>
      <c r="AN34" s="712"/>
      <c r="AO34" s="712"/>
      <c r="AP34" s="712"/>
      <c r="AQ34" s="713"/>
      <c r="AR34" s="713"/>
      <c r="AS34" s="713"/>
      <c r="AT34" s="713"/>
      <c r="AU34" s="713"/>
      <c r="AV34" s="713"/>
      <c r="AW34" s="713"/>
      <c r="AX34" s="713"/>
      <c r="AY34" s="713"/>
      <c r="AZ34" s="713"/>
      <c r="BA34" s="713"/>
      <c r="BB34" s="713"/>
      <c r="BC34" s="713"/>
      <c r="BD34" s="713"/>
      <c r="BE34" s="713"/>
      <c r="BF34" s="713"/>
      <c r="BG34" s="713"/>
      <c r="BH34" s="713"/>
      <c r="BI34" s="713"/>
      <c r="BJ34" s="713"/>
      <c r="BK34" s="713"/>
      <c r="BL34" s="713"/>
      <c r="BM34" s="713"/>
      <c r="BN34" s="713"/>
      <c r="BO34" s="713"/>
      <c r="BP34" s="713"/>
      <c r="BQ34" s="19">
        <f t="shared" ref="BQ34" si="1">IF(Z34&gt;0,1,0)</f>
        <v>0</v>
      </c>
    </row>
    <row r="35" spans="1:69" ht="26.4" hidden="1" x14ac:dyDescent="0.25">
      <c r="A35" s="544">
        <f>SUBTOTAL(9,$BQ$9:BQ35)</f>
        <v>14</v>
      </c>
      <c r="B35" s="546" t="s">
        <v>1178</v>
      </c>
      <c r="C35" s="711" t="s">
        <v>347</v>
      </c>
      <c r="D35" s="711"/>
      <c r="E35" s="711"/>
      <c r="F35" s="711"/>
      <c r="G35" s="711"/>
      <c r="H35" s="711"/>
      <c r="I35" s="711"/>
      <c r="J35" s="711"/>
      <c r="K35" s="711"/>
      <c r="L35" s="711"/>
      <c r="M35" s="711"/>
      <c r="N35" s="711"/>
      <c r="O35" s="711"/>
      <c r="P35" s="711"/>
      <c r="Q35" s="711"/>
      <c r="R35" s="711"/>
      <c r="S35" s="711"/>
      <c r="T35" s="711"/>
      <c r="U35" s="711"/>
      <c r="V35" s="711"/>
      <c r="W35" s="711"/>
      <c r="X35" s="711"/>
      <c r="Y35" s="711"/>
      <c r="Z35" s="712">
        <v>0</v>
      </c>
      <c r="AA35" s="712"/>
      <c r="AB35" s="712"/>
      <c r="AC35" s="712"/>
      <c r="AD35" s="712"/>
      <c r="AE35" s="712"/>
      <c r="AF35" s="712"/>
      <c r="AG35" s="712"/>
      <c r="AH35" s="712"/>
      <c r="AI35" s="712"/>
      <c r="AJ35" s="712"/>
      <c r="AK35" s="712"/>
      <c r="AL35" s="712"/>
      <c r="AM35" s="712"/>
      <c r="AN35" s="712"/>
      <c r="AO35" s="712"/>
      <c r="AP35" s="712"/>
      <c r="AQ35" s="713"/>
      <c r="AR35" s="713"/>
      <c r="AS35" s="713"/>
      <c r="AT35" s="713"/>
      <c r="AU35" s="713"/>
      <c r="AV35" s="713"/>
      <c r="AW35" s="713"/>
      <c r="AX35" s="713"/>
      <c r="AY35" s="713"/>
      <c r="AZ35" s="713"/>
      <c r="BA35" s="713"/>
      <c r="BB35" s="713"/>
      <c r="BC35" s="713"/>
      <c r="BD35" s="713"/>
      <c r="BE35" s="713"/>
      <c r="BF35" s="713"/>
      <c r="BG35" s="713"/>
      <c r="BH35" s="713"/>
      <c r="BI35" s="713"/>
      <c r="BJ35" s="713"/>
      <c r="BK35" s="713"/>
      <c r="BL35" s="713"/>
      <c r="BM35" s="713"/>
      <c r="BN35" s="713"/>
      <c r="BO35" s="713"/>
      <c r="BP35" s="713"/>
      <c r="BQ35" s="19">
        <f t="shared" ref="BQ35" si="2">IF(Z35&gt;0,1,0)</f>
        <v>0</v>
      </c>
    </row>
    <row r="36" spans="1:69" hidden="1" x14ac:dyDescent="0.25">
      <c r="A36" s="544">
        <f>SUBTOTAL(9,$BQ$9:BQ36)</f>
        <v>14</v>
      </c>
      <c r="B36" s="545" t="s">
        <v>1139</v>
      </c>
      <c r="C36" s="711" t="s">
        <v>335</v>
      </c>
      <c r="D36" s="711"/>
      <c r="E36" s="711"/>
      <c r="F36" s="711"/>
      <c r="G36" s="711"/>
      <c r="H36" s="711"/>
      <c r="I36" s="711"/>
      <c r="J36" s="711"/>
      <c r="K36" s="711"/>
      <c r="L36" s="711"/>
      <c r="M36" s="711"/>
      <c r="N36" s="711"/>
      <c r="O36" s="711"/>
      <c r="P36" s="711"/>
      <c r="Q36" s="711"/>
      <c r="R36" s="711"/>
      <c r="S36" s="711"/>
      <c r="T36" s="711"/>
      <c r="U36" s="711"/>
      <c r="V36" s="711"/>
      <c r="W36" s="711"/>
      <c r="X36" s="711"/>
      <c r="Y36" s="711"/>
      <c r="Z36" s="712">
        <f>Z35</f>
        <v>0</v>
      </c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3"/>
      <c r="AR36" s="713"/>
      <c r="AS36" s="713"/>
      <c r="AT36" s="713"/>
      <c r="AU36" s="713"/>
      <c r="AV36" s="713"/>
      <c r="AW36" s="713"/>
      <c r="AX36" s="713"/>
      <c r="AY36" s="713"/>
      <c r="AZ36" s="713"/>
      <c r="BA36" s="713"/>
      <c r="BB36" s="713"/>
      <c r="BC36" s="713"/>
      <c r="BD36" s="713"/>
      <c r="BE36" s="713"/>
      <c r="BF36" s="713"/>
      <c r="BG36" s="713"/>
      <c r="BH36" s="713"/>
      <c r="BI36" s="713"/>
      <c r="BJ36" s="713"/>
      <c r="BK36" s="713"/>
      <c r="BL36" s="713"/>
      <c r="BM36" s="713"/>
      <c r="BN36" s="713"/>
      <c r="BO36" s="713"/>
      <c r="BP36" s="713"/>
      <c r="BQ36" s="19">
        <f t="shared" si="0"/>
        <v>0</v>
      </c>
    </row>
    <row r="37" spans="1:69" hidden="1" x14ac:dyDescent="0.25">
      <c r="A37" s="544">
        <f>SUBTOTAL(9,$BQ$9:BQ37)</f>
        <v>14</v>
      </c>
      <c r="B37" s="545" t="s">
        <v>931</v>
      </c>
      <c r="C37" s="711" t="s">
        <v>255</v>
      </c>
      <c r="D37" s="711"/>
      <c r="E37" s="711"/>
      <c r="F37" s="711"/>
      <c r="G37" s="711"/>
      <c r="H37" s="711"/>
      <c r="I37" s="711"/>
      <c r="J37" s="711"/>
      <c r="K37" s="711"/>
      <c r="L37" s="711"/>
      <c r="M37" s="711"/>
      <c r="N37" s="711"/>
      <c r="O37" s="711"/>
      <c r="P37" s="711"/>
      <c r="Q37" s="711"/>
      <c r="R37" s="711"/>
      <c r="S37" s="711"/>
      <c r="T37" s="711"/>
      <c r="U37" s="711"/>
      <c r="V37" s="711"/>
      <c r="W37" s="711"/>
      <c r="X37" s="711"/>
      <c r="Y37" s="711"/>
      <c r="Z37" s="712">
        <f>Z22</f>
        <v>0</v>
      </c>
      <c r="AA37" s="712"/>
      <c r="AB37" s="712"/>
      <c r="AC37" s="712"/>
      <c r="AD37" s="712"/>
      <c r="AE37" s="712"/>
      <c r="AF37" s="712"/>
      <c r="AG37" s="712"/>
      <c r="AH37" s="712"/>
      <c r="AI37" s="712"/>
      <c r="AJ37" s="712"/>
      <c r="AK37" s="712"/>
      <c r="AL37" s="712"/>
      <c r="AM37" s="712"/>
      <c r="AN37" s="712"/>
      <c r="AO37" s="712"/>
      <c r="AP37" s="712"/>
      <c r="AQ37" s="713"/>
      <c r="AR37" s="713"/>
      <c r="AS37" s="713"/>
      <c r="AT37" s="713"/>
      <c r="AU37" s="713"/>
      <c r="AV37" s="713"/>
      <c r="AW37" s="713"/>
      <c r="AX37" s="713"/>
      <c r="AY37" s="713"/>
      <c r="AZ37" s="713"/>
      <c r="BA37" s="713"/>
      <c r="BB37" s="713"/>
      <c r="BC37" s="713"/>
      <c r="BD37" s="713"/>
      <c r="BE37" s="713"/>
      <c r="BF37" s="713"/>
      <c r="BG37" s="713"/>
      <c r="BH37" s="713"/>
      <c r="BI37" s="713"/>
      <c r="BJ37" s="713"/>
      <c r="BK37" s="713"/>
      <c r="BL37" s="713"/>
      <c r="BM37" s="713"/>
      <c r="BN37" s="713"/>
      <c r="BO37" s="713"/>
      <c r="BP37" s="713"/>
      <c r="BQ37" s="19">
        <f t="shared" si="0"/>
        <v>0</v>
      </c>
    </row>
    <row r="38" spans="1:69" ht="26.4" hidden="1" x14ac:dyDescent="0.25">
      <c r="A38" s="544">
        <f>SUBTOTAL(9,$BQ$9:BQ38)</f>
        <v>14</v>
      </c>
      <c r="B38" s="545" t="s">
        <v>1155</v>
      </c>
      <c r="C38" s="711" t="s">
        <v>335</v>
      </c>
      <c r="D38" s="711"/>
      <c r="E38" s="711"/>
      <c r="F38" s="711"/>
      <c r="G38" s="711"/>
      <c r="H38" s="711"/>
      <c r="I38" s="711"/>
      <c r="J38" s="711"/>
      <c r="K38" s="711"/>
      <c r="L38" s="711"/>
      <c r="M38" s="711"/>
      <c r="N38" s="711"/>
      <c r="O38" s="711"/>
      <c r="P38" s="711"/>
      <c r="Q38" s="711"/>
      <c r="R38" s="711"/>
      <c r="S38" s="711"/>
      <c r="T38" s="711"/>
      <c r="U38" s="711"/>
      <c r="V38" s="711"/>
      <c r="W38" s="711"/>
      <c r="X38" s="711"/>
      <c r="Y38" s="711"/>
      <c r="Z38" s="712">
        <f>Z37</f>
        <v>0</v>
      </c>
      <c r="AA38" s="712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3"/>
      <c r="AR38" s="713"/>
      <c r="AS38" s="713"/>
      <c r="AT38" s="713"/>
      <c r="AU38" s="713"/>
      <c r="AV38" s="713"/>
      <c r="AW38" s="713"/>
      <c r="AX38" s="713"/>
      <c r="AY38" s="713"/>
      <c r="AZ38" s="713"/>
      <c r="BA38" s="713"/>
      <c r="BB38" s="713"/>
      <c r="BC38" s="713"/>
      <c r="BD38" s="713"/>
      <c r="BE38" s="713"/>
      <c r="BF38" s="713"/>
      <c r="BG38" s="713"/>
      <c r="BH38" s="713"/>
      <c r="BI38" s="713"/>
      <c r="BJ38" s="713"/>
      <c r="BK38" s="713"/>
      <c r="BL38" s="713"/>
      <c r="BM38" s="713"/>
      <c r="BN38" s="713"/>
      <c r="BO38" s="713"/>
      <c r="BP38" s="713"/>
      <c r="BQ38" s="19">
        <f t="shared" ref="BQ38" si="3">IF(Z38&gt;0,1,0)</f>
        <v>0</v>
      </c>
    </row>
    <row r="39" spans="1:69" hidden="1" x14ac:dyDescent="0.25">
      <c r="A39" s="544">
        <f>SUBTOTAL(9,$BQ$9:BQ39)</f>
        <v>14</v>
      </c>
      <c r="B39" s="545" t="s">
        <v>1140</v>
      </c>
      <c r="C39" s="711" t="s">
        <v>255</v>
      </c>
      <c r="D39" s="711"/>
      <c r="E39" s="711"/>
      <c r="F39" s="711"/>
      <c r="G39" s="711"/>
      <c r="H39" s="711"/>
      <c r="I39" s="711"/>
      <c r="J39" s="711"/>
      <c r="K39" s="711"/>
      <c r="L39" s="711"/>
      <c r="M39" s="711"/>
      <c r="N39" s="711"/>
      <c r="O39" s="711"/>
      <c r="P39" s="711"/>
      <c r="Q39" s="711"/>
      <c r="R39" s="711"/>
      <c r="S39" s="711"/>
      <c r="T39" s="711"/>
      <c r="U39" s="711"/>
      <c r="V39" s="711"/>
      <c r="W39" s="711"/>
      <c r="X39" s="711"/>
      <c r="Y39" s="711"/>
      <c r="Z39" s="712">
        <f>Z31</f>
        <v>0</v>
      </c>
      <c r="AA39" s="712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3"/>
      <c r="AR39" s="713"/>
      <c r="AS39" s="713"/>
      <c r="AT39" s="713"/>
      <c r="AU39" s="713"/>
      <c r="AV39" s="713"/>
      <c r="AW39" s="713"/>
      <c r="AX39" s="713"/>
      <c r="AY39" s="713"/>
      <c r="AZ39" s="713"/>
      <c r="BA39" s="713"/>
      <c r="BB39" s="713"/>
      <c r="BC39" s="713"/>
      <c r="BD39" s="713"/>
      <c r="BE39" s="713"/>
      <c r="BF39" s="713"/>
      <c r="BG39" s="713"/>
      <c r="BH39" s="713"/>
      <c r="BI39" s="713"/>
      <c r="BJ39" s="713"/>
      <c r="BK39" s="713"/>
      <c r="BL39" s="713"/>
      <c r="BM39" s="713"/>
      <c r="BN39" s="713"/>
      <c r="BO39" s="713"/>
      <c r="BP39" s="713"/>
      <c r="BQ39" s="19">
        <f t="shared" si="0"/>
        <v>0</v>
      </c>
    </row>
    <row r="40" spans="1:69" ht="26.4" hidden="1" x14ac:dyDescent="0.25">
      <c r="A40" s="544">
        <f>SUBTOTAL(9,$BQ$9:BQ40)</f>
        <v>14</v>
      </c>
      <c r="B40" s="545" t="s">
        <v>1156</v>
      </c>
      <c r="C40" s="711" t="s">
        <v>335</v>
      </c>
      <c r="D40" s="711"/>
      <c r="E40" s="711"/>
      <c r="F40" s="711"/>
      <c r="G40" s="711"/>
      <c r="H40" s="711"/>
      <c r="I40" s="711"/>
      <c r="J40" s="711"/>
      <c r="K40" s="711"/>
      <c r="L40" s="711"/>
      <c r="M40" s="711"/>
      <c r="N40" s="711"/>
      <c r="O40" s="711"/>
      <c r="P40" s="711"/>
      <c r="Q40" s="711"/>
      <c r="R40" s="711"/>
      <c r="S40" s="711"/>
      <c r="T40" s="711"/>
      <c r="U40" s="711"/>
      <c r="V40" s="711"/>
      <c r="W40" s="711"/>
      <c r="X40" s="711"/>
      <c r="Y40" s="711"/>
      <c r="Z40" s="712">
        <f>Z39</f>
        <v>0</v>
      </c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3"/>
      <c r="AR40" s="713"/>
      <c r="AS40" s="713"/>
      <c r="AT40" s="713"/>
      <c r="AU40" s="713"/>
      <c r="AV40" s="713"/>
      <c r="AW40" s="713"/>
      <c r="AX40" s="713"/>
      <c r="AY40" s="713"/>
      <c r="AZ40" s="713"/>
      <c r="BA40" s="713"/>
      <c r="BB40" s="713"/>
      <c r="BC40" s="713"/>
      <c r="BD40" s="713"/>
      <c r="BE40" s="713"/>
      <c r="BF40" s="713"/>
      <c r="BG40" s="713"/>
      <c r="BH40" s="713"/>
      <c r="BI40" s="713"/>
      <c r="BJ40" s="713"/>
      <c r="BK40" s="713"/>
      <c r="BL40" s="713"/>
      <c r="BM40" s="713"/>
      <c r="BN40" s="713"/>
      <c r="BO40" s="713"/>
      <c r="BP40" s="713"/>
      <c r="BQ40" s="19">
        <f t="shared" ref="BQ40" si="4">IF(Z40&gt;0,1,0)</f>
        <v>0</v>
      </c>
    </row>
    <row r="41" spans="1:69" hidden="1" x14ac:dyDescent="0.25">
      <c r="A41" s="544">
        <f>SUBTOTAL(9,$BQ$9:BQ41)</f>
        <v>14</v>
      </c>
      <c r="B41" s="545" t="s">
        <v>1141</v>
      </c>
      <c r="C41" s="711" t="s">
        <v>255</v>
      </c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711"/>
      <c r="T41" s="711"/>
      <c r="U41" s="711"/>
      <c r="V41" s="711"/>
      <c r="W41" s="711"/>
      <c r="X41" s="711"/>
      <c r="Y41" s="711"/>
      <c r="Z41" s="712">
        <f>Z32</f>
        <v>0</v>
      </c>
      <c r="AA41" s="712"/>
      <c r="AB41" s="712"/>
      <c r="AC41" s="712"/>
      <c r="AD41" s="712"/>
      <c r="AE41" s="712"/>
      <c r="AF41" s="712"/>
      <c r="AG41" s="712"/>
      <c r="AH41" s="712"/>
      <c r="AI41" s="712"/>
      <c r="AJ41" s="712"/>
      <c r="AK41" s="712"/>
      <c r="AL41" s="712"/>
      <c r="AM41" s="712"/>
      <c r="AN41" s="712"/>
      <c r="AO41" s="712"/>
      <c r="AP41" s="712"/>
      <c r="AQ41" s="713"/>
      <c r="AR41" s="713"/>
      <c r="AS41" s="713"/>
      <c r="AT41" s="713"/>
      <c r="AU41" s="713"/>
      <c r="AV41" s="713"/>
      <c r="AW41" s="713"/>
      <c r="AX41" s="713"/>
      <c r="AY41" s="713"/>
      <c r="AZ41" s="713"/>
      <c r="BA41" s="713"/>
      <c r="BB41" s="713"/>
      <c r="BC41" s="713"/>
      <c r="BD41" s="713"/>
      <c r="BE41" s="713"/>
      <c r="BF41" s="713"/>
      <c r="BG41" s="713"/>
      <c r="BH41" s="713"/>
      <c r="BI41" s="713"/>
      <c r="BJ41" s="713"/>
      <c r="BK41" s="713"/>
      <c r="BL41" s="713"/>
      <c r="BM41" s="713"/>
      <c r="BN41" s="713"/>
      <c r="BO41" s="713"/>
      <c r="BP41" s="713"/>
      <c r="BQ41" s="19">
        <f t="shared" si="0"/>
        <v>0</v>
      </c>
    </row>
    <row r="42" spans="1:69" ht="26.4" hidden="1" x14ac:dyDescent="0.25">
      <c r="A42" s="544">
        <f>SUBTOTAL(9,$BQ$9:BQ42)</f>
        <v>14</v>
      </c>
      <c r="B42" s="545" t="s">
        <v>1157</v>
      </c>
      <c r="C42" s="711" t="s">
        <v>335</v>
      </c>
      <c r="D42" s="711"/>
      <c r="E42" s="711"/>
      <c r="F42" s="711"/>
      <c r="G42" s="711"/>
      <c r="H42" s="711"/>
      <c r="I42" s="711"/>
      <c r="J42" s="711"/>
      <c r="K42" s="711"/>
      <c r="L42" s="711"/>
      <c r="M42" s="711"/>
      <c r="N42" s="711"/>
      <c r="O42" s="711"/>
      <c r="P42" s="711"/>
      <c r="Q42" s="711"/>
      <c r="R42" s="711"/>
      <c r="S42" s="711"/>
      <c r="T42" s="711"/>
      <c r="U42" s="711"/>
      <c r="V42" s="711"/>
      <c r="W42" s="711"/>
      <c r="X42" s="711"/>
      <c r="Y42" s="711"/>
      <c r="Z42" s="712">
        <f>Z41</f>
        <v>0</v>
      </c>
      <c r="AA42" s="712"/>
      <c r="AB42" s="712"/>
      <c r="AC42" s="712"/>
      <c r="AD42" s="712"/>
      <c r="AE42" s="712"/>
      <c r="AF42" s="712"/>
      <c r="AG42" s="712"/>
      <c r="AH42" s="712"/>
      <c r="AI42" s="712"/>
      <c r="AJ42" s="712"/>
      <c r="AK42" s="712"/>
      <c r="AL42" s="712"/>
      <c r="AM42" s="712"/>
      <c r="AN42" s="712"/>
      <c r="AO42" s="712"/>
      <c r="AP42" s="712"/>
      <c r="AQ42" s="713"/>
      <c r="AR42" s="713"/>
      <c r="AS42" s="713"/>
      <c r="AT42" s="713"/>
      <c r="AU42" s="713"/>
      <c r="AV42" s="713"/>
      <c r="AW42" s="713"/>
      <c r="AX42" s="713"/>
      <c r="AY42" s="713"/>
      <c r="AZ42" s="713"/>
      <c r="BA42" s="713"/>
      <c r="BB42" s="713"/>
      <c r="BC42" s="713"/>
      <c r="BD42" s="713"/>
      <c r="BE42" s="713"/>
      <c r="BF42" s="713"/>
      <c r="BG42" s="713"/>
      <c r="BH42" s="713"/>
      <c r="BI42" s="713"/>
      <c r="BJ42" s="713"/>
      <c r="BK42" s="713"/>
      <c r="BL42" s="713"/>
      <c r="BM42" s="713"/>
      <c r="BN42" s="713"/>
      <c r="BO42" s="713"/>
      <c r="BP42" s="713"/>
      <c r="BQ42" s="19">
        <f t="shared" ref="BQ42" si="5">IF(Z42&gt;0,1,0)</f>
        <v>0</v>
      </c>
    </row>
    <row r="43" spans="1:69" ht="26.4" hidden="1" x14ac:dyDescent="0.25">
      <c r="A43" s="544">
        <f>SUBTOTAL(9,$BQ$9:BQ43)</f>
        <v>14</v>
      </c>
      <c r="B43" s="546" t="s">
        <v>1142</v>
      </c>
      <c r="C43" s="711" t="s">
        <v>335</v>
      </c>
      <c r="D43" s="711"/>
      <c r="E43" s="711"/>
      <c r="F43" s="711"/>
      <c r="G43" s="711"/>
      <c r="H43" s="711"/>
      <c r="I43" s="711"/>
      <c r="J43" s="711"/>
      <c r="K43" s="711"/>
      <c r="L43" s="711"/>
      <c r="M43" s="711"/>
      <c r="N43" s="711"/>
      <c r="O43" s="711"/>
      <c r="P43" s="711"/>
      <c r="Q43" s="711"/>
      <c r="R43" s="711"/>
      <c r="S43" s="711"/>
      <c r="T43" s="711"/>
      <c r="U43" s="711"/>
      <c r="V43" s="711"/>
      <c r="W43" s="711"/>
      <c r="X43" s="711"/>
      <c r="Y43" s="711"/>
      <c r="Z43" s="712">
        <v>0</v>
      </c>
      <c r="AA43" s="712"/>
      <c r="AB43" s="712"/>
      <c r="AC43" s="712"/>
      <c r="AD43" s="712"/>
      <c r="AE43" s="712"/>
      <c r="AF43" s="712"/>
      <c r="AG43" s="712"/>
      <c r="AH43" s="712"/>
      <c r="AI43" s="712"/>
      <c r="AJ43" s="712"/>
      <c r="AK43" s="712"/>
      <c r="AL43" s="712"/>
      <c r="AM43" s="712"/>
      <c r="AN43" s="712"/>
      <c r="AO43" s="712"/>
      <c r="AP43" s="712"/>
      <c r="AQ43" s="713"/>
      <c r="AR43" s="713"/>
      <c r="AS43" s="713"/>
      <c r="AT43" s="713"/>
      <c r="AU43" s="713"/>
      <c r="AV43" s="713"/>
      <c r="AW43" s="713"/>
      <c r="AX43" s="713"/>
      <c r="AY43" s="713"/>
      <c r="AZ43" s="713"/>
      <c r="BA43" s="713"/>
      <c r="BB43" s="713"/>
      <c r="BC43" s="713"/>
      <c r="BD43" s="713"/>
      <c r="BE43" s="713"/>
      <c r="BF43" s="713"/>
      <c r="BG43" s="713"/>
      <c r="BH43" s="713"/>
      <c r="BI43" s="713"/>
      <c r="BJ43" s="713"/>
      <c r="BK43" s="713"/>
      <c r="BL43" s="713"/>
      <c r="BM43" s="713"/>
      <c r="BN43" s="713"/>
      <c r="BO43" s="713"/>
      <c r="BP43" s="713"/>
      <c r="BQ43" s="19">
        <f t="shared" si="0"/>
        <v>0</v>
      </c>
    </row>
    <row r="44" spans="1:69" ht="26.4" hidden="1" x14ac:dyDescent="0.25">
      <c r="A44" s="544">
        <f>SUBTOTAL(9,$BQ$9:BQ44)</f>
        <v>14</v>
      </c>
      <c r="B44" s="546" t="s">
        <v>1143</v>
      </c>
      <c r="C44" s="711" t="s">
        <v>335</v>
      </c>
      <c r="D44" s="711"/>
      <c r="E44" s="711"/>
      <c r="F44" s="711"/>
      <c r="G44" s="711"/>
      <c r="H44" s="711"/>
      <c r="I44" s="711"/>
      <c r="J44" s="711"/>
      <c r="K44" s="711"/>
      <c r="L44" s="711"/>
      <c r="M44" s="711"/>
      <c r="N44" s="711"/>
      <c r="O44" s="711"/>
      <c r="P44" s="711"/>
      <c r="Q44" s="711"/>
      <c r="R44" s="711"/>
      <c r="S44" s="711"/>
      <c r="T44" s="711"/>
      <c r="U44" s="711"/>
      <c r="V44" s="711"/>
      <c r="W44" s="711"/>
      <c r="X44" s="711"/>
      <c r="Y44" s="711"/>
      <c r="Z44" s="712">
        <v>0</v>
      </c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3"/>
      <c r="AR44" s="713"/>
      <c r="AS44" s="713"/>
      <c r="AT44" s="713"/>
      <c r="AU44" s="713"/>
      <c r="AV44" s="713"/>
      <c r="AW44" s="713"/>
      <c r="AX44" s="713"/>
      <c r="AY44" s="713"/>
      <c r="AZ44" s="713"/>
      <c r="BA44" s="713"/>
      <c r="BB44" s="713"/>
      <c r="BC44" s="713"/>
      <c r="BD44" s="713"/>
      <c r="BE44" s="713"/>
      <c r="BF44" s="713"/>
      <c r="BG44" s="713"/>
      <c r="BH44" s="713"/>
      <c r="BI44" s="713"/>
      <c r="BJ44" s="713"/>
      <c r="BK44" s="713"/>
      <c r="BL44" s="713"/>
      <c r="BM44" s="713"/>
      <c r="BN44" s="713"/>
      <c r="BO44" s="713"/>
      <c r="BP44" s="713"/>
      <c r="BQ44" s="19">
        <f t="shared" si="0"/>
        <v>0</v>
      </c>
    </row>
    <row r="45" spans="1:69" hidden="1" x14ac:dyDescent="0.25">
      <c r="A45" s="544">
        <f>SUBTOTAL(9,$BQ$9:BQ45)</f>
        <v>14</v>
      </c>
      <c r="B45" s="546" t="s">
        <v>444</v>
      </c>
      <c r="C45" s="711" t="s">
        <v>335</v>
      </c>
      <c r="D45" s="711"/>
      <c r="E45" s="711"/>
      <c r="F45" s="711"/>
      <c r="G45" s="711"/>
      <c r="H45" s="711"/>
      <c r="I45" s="711"/>
      <c r="J45" s="711"/>
      <c r="K45" s="711"/>
      <c r="L45" s="711"/>
      <c r="M45" s="711"/>
      <c r="N45" s="711"/>
      <c r="O45" s="711"/>
      <c r="P45" s="711"/>
      <c r="Q45" s="711"/>
      <c r="R45" s="711"/>
      <c r="S45" s="711"/>
      <c r="T45" s="711"/>
      <c r="U45" s="711"/>
      <c r="V45" s="711"/>
      <c r="W45" s="711"/>
      <c r="X45" s="711"/>
      <c r="Y45" s="711"/>
      <c r="Z45" s="712">
        <v>0</v>
      </c>
      <c r="AA45" s="712"/>
      <c r="AB45" s="712"/>
      <c r="AC45" s="712"/>
      <c r="AD45" s="712"/>
      <c r="AE45" s="712"/>
      <c r="AF45" s="712"/>
      <c r="AG45" s="712"/>
      <c r="AH45" s="712"/>
      <c r="AI45" s="712"/>
      <c r="AJ45" s="712"/>
      <c r="AK45" s="712"/>
      <c r="AL45" s="712"/>
      <c r="AM45" s="712"/>
      <c r="AN45" s="712"/>
      <c r="AO45" s="712"/>
      <c r="AP45" s="712"/>
      <c r="AQ45" s="713"/>
      <c r="AR45" s="713"/>
      <c r="AS45" s="713"/>
      <c r="AT45" s="713"/>
      <c r="AU45" s="713"/>
      <c r="AV45" s="713"/>
      <c r="AW45" s="713"/>
      <c r="AX45" s="713"/>
      <c r="AY45" s="713"/>
      <c r="AZ45" s="713"/>
      <c r="BA45" s="713"/>
      <c r="BB45" s="713"/>
      <c r="BC45" s="713"/>
      <c r="BD45" s="713"/>
      <c r="BE45" s="713"/>
      <c r="BF45" s="713"/>
      <c r="BG45" s="713"/>
      <c r="BH45" s="713"/>
      <c r="BI45" s="713"/>
      <c r="BJ45" s="713"/>
      <c r="BK45" s="713"/>
      <c r="BL45" s="713"/>
      <c r="BM45" s="713"/>
      <c r="BN45" s="713"/>
      <c r="BO45" s="713"/>
      <c r="BP45" s="713"/>
      <c r="BQ45" s="19">
        <f t="shared" si="0"/>
        <v>0</v>
      </c>
    </row>
    <row r="46" spans="1:69" ht="26.4" hidden="1" x14ac:dyDescent="0.25">
      <c r="A46" s="544">
        <f>SUBTOTAL(9,$BQ$9:BQ46)</f>
        <v>14</v>
      </c>
      <c r="B46" s="545" t="s">
        <v>1144</v>
      </c>
      <c r="C46" s="711" t="s">
        <v>553</v>
      </c>
      <c r="D46" s="711"/>
      <c r="E46" s="711"/>
      <c r="F46" s="711"/>
      <c r="G46" s="711"/>
      <c r="H46" s="711"/>
      <c r="I46" s="711"/>
      <c r="J46" s="711"/>
      <c r="K46" s="711"/>
      <c r="L46" s="711"/>
      <c r="M46" s="711"/>
      <c r="N46" s="711"/>
      <c r="O46" s="711"/>
      <c r="P46" s="711"/>
      <c r="Q46" s="711"/>
      <c r="R46" s="711"/>
      <c r="S46" s="711"/>
      <c r="T46" s="711"/>
      <c r="U46" s="711"/>
      <c r="V46" s="711"/>
      <c r="W46" s="711"/>
      <c r="X46" s="711"/>
      <c r="Y46" s="711"/>
      <c r="Z46" s="712">
        <f>Z39</f>
        <v>0</v>
      </c>
      <c r="AA46" s="712"/>
      <c r="AB46" s="712"/>
      <c r="AC46" s="712"/>
      <c r="AD46" s="712"/>
      <c r="AE46" s="712"/>
      <c r="AF46" s="712"/>
      <c r="AG46" s="712"/>
      <c r="AH46" s="712"/>
      <c r="AI46" s="712"/>
      <c r="AJ46" s="712"/>
      <c r="AK46" s="712"/>
      <c r="AL46" s="712"/>
      <c r="AM46" s="712"/>
      <c r="AN46" s="712"/>
      <c r="AO46" s="712"/>
      <c r="AP46" s="712"/>
      <c r="AQ46" s="713"/>
      <c r="AR46" s="713"/>
      <c r="AS46" s="713"/>
      <c r="AT46" s="713"/>
      <c r="AU46" s="713"/>
      <c r="AV46" s="713"/>
      <c r="AW46" s="713"/>
      <c r="AX46" s="713"/>
      <c r="AY46" s="713"/>
      <c r="AZ46" s="713"/>
      <c r="BA46" s="713"/>
      <c r="BB46" s="713"/>
      <c r="BC46" s="713"/>
      <c r="BD46" s="713"/>
      <c r="BE46" s="713"/>
      <c r="BF46" s="713"/>
      <c r="BG46" s="713"/>
      <c r="BH46" s="713"/>
      <c r="BI46" s="713"/>
      <c r="BJ46" s="713"/>
      <c r="BK46" s="713"/>
      <c r="BL46" s="713"/>
      <c r="BM46" s="713"/>
      <c r="BN46" s="713"/>
      <c r="BO46" s="713"/>
      <c r="BP46" s="713"/>
      <c r="BQ46" s="19">
        <f t="shared" si="0"/>
        <v>0</v>
      </c>
    </row>
    <row r="47" spans="1:69" ht="26.4" hidden="1" x14ac:dyDescent="0.25">
      <c r="A47" s="544">
        <f>SUBTOTAL(9,$BQ$9:BQ47)</f>
        <v>14</v>
      </c>
      <c r="B47" s="545" t="s">
        <v>1145</v>
      </c>
      <c r="C47" s="711" t="s">
        <v>553</v>
      </c>
      <c r="D47" s="711"/>
      <c r="E47" s="711"/>
      <c r="F47" s="711"/>
      <c r="G47" s="711"/>
      <c r="H47" s="711"/>
      <c r="I47" s="711"/>
      <c r="J47" s="711"/>
      <c r="K47" s="711"/>
      <c r="L47" s="711"/>
      <c r="M47" s="711"/>
      <c r="N47" s="711"/>
      <c r="O47" s="711"/>
      <c r="P47" s="711"/>
      <c r="Q47" s="711"/>
      <c r="R47" s="711"/>
      <c r="S47" s="711"/>
      <c r="T47" s="711"/>
      <c r="U47" s="711"/>
      <c r="V47" s="711"/>
      <c r="W47" s="711"/>
      <c r="X47" s="711"/>
      <c r="Y47" s="711"/>
      <c r="Z47" s="712">
        <f>Z42</f>
        <v>0</v>
      </c>
      <c r="AA47" s="712"/>
      <c r="AB47" s="712"/>
      <c r="AC47" s="712"/>
      <c r="AD47" s="712"/>
      <c r="AE47" s="712"/>
      <c r="AF47" s="712"/>
      <c r="AG47" s="712"/>
      <c r="AH47" s="712"/>
      <c r="AI47" s="712"/>
      <c r="AJ47" s="712"/>
      <c r="AK47" s="712"/>
      <c r="AL47" s="712"/>
      <c r="AM47" s="712"/>
      <c r="AN47" s="712"/>
      <c r="AO47" s="712"/>
      <c r="AP47" s="712"/>
      <c r="AQ47" s="713"/>
      <c r="AR47" s="713"/>
      <c r="AS47" s="713"/>
      <c r="AT47" s="713"/>
      <c r="AU47" s="713"/>
      <c r="AV47" s="713"/>
      <c r="AW47" s="713"/>
      <c r="AX47" s="713"/>
      <c r="AY47" s="713"/>
      <c r="AZ47" s="713"/>
      <c r="BA47" s="713"/>
      <c r="BB47" s="713"/>
      <c r="BC47" s="713"/>
      <c r="BD47" s="713"/>
      <c r="BE47" s="713"/>
      <c r="BF47" s="713"/>
      <c r="BG47" s="713"/>
      <c r="BH47" s="713"/>
      <c r="BI47" s="713"/>
      <c r="BJ47" s="713"/>
      <c r="BK47" s="713"/>
      <c r="BL47" s="713"/>
      <c r="BM47" s="713"/>
      <c r="BN47" s="713"/>
      <c r="BO47" s="713"/>
      <c r="BP47" s="713"/>
      <c r="BQ47" s="19">
        <f t="shared" si="0"/>
        <v>0</v>
      </c>
    </row>
    <row r="48" spans="1:69" ht="26.4" hidden="1" x14ac:dyDescent="0.25">
      <c r="A48" s="544">
        <f>SUBTOTAL(9,$BQ$9:BQ48)</f>
        <v>14</v>
      </c>
      <c r="B48" s="545" t="s">
        <v>1146</v>
      </c>
      <c r="C48" s="711" t="s">
        <v>553</v>
      </c>
      <c r="D48" s="711"/>
      <c r="E48" s="711"/>
      <c r="F48" s="711"/>
      <c r="G48" s="711"/>
      <c r="H48" s="711"/>
      <c r="I48" s="711"/>
      <c r="J48" s="711"/>
      <c r="K48" s="711"/>
      <c r="L48" s="711"/>
      <c r="M48" s="711"/>
      <c r="N48" s="711"/>
      <c r="O48" s="711"/>
      <c r="P48" s="711"/>
      <c r="Q48" s="711"/>
      <c r="R48" s="711"/>
      <c r="S48" s="711"/>
      <c r="T48" s="711"/>
      <c r="U48" s="711"/>
      <c r="V48" s="711"/>
      <c r="W48" s="711"/>
      <c r="X48" s="711"/>
      <c r="Y48" s="711"/>
      <c r="Z48" s="712">
        <f>Z38</f>
        <v>0</v>
      </c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3"/>
      <c r="AR48" s="713"/>
      <c r="AS48" s="713"/>
      <c r="AT48" s="713"/>
      <c r="AU48" s="713"/>
      <c r="AV48" s="713"/>
      <c r="AW48" s="713"/>
      <c r="AX48" s="713"/>
      <c r="AY48" s="713"/>
      <c r="AZ48" s="713"/>
      <c r="BA48" s="713"/>
      <c r="BB48" s="713"/>
      <c r="BC48" s="713"/>
      <c r="BD48" s="713"/>
      <c r="BE48" s="713"/>
      <c r="BF48" s="713"/>
      <c r="BG48" s="713"/>
      <c r="BH48" s="713"/>
      <c r="BI48" s="713"/>
      <c r="BJ48" s="713"/>
      <c r="BK48" s="713"/>
      <c r="BL48" s="713"/>
      <c r="BM48" s="713"/>
      <c r="BN48" s="713"/>
      <c r="BO48" s="713"/>
      <c r="BP48" s="713"/>
      <c r="BQ48" s="19">
        <f t="shared" si="0"/>
        <v>0</v>
      </c>
    </row>
    <row r="49" spans="1:69" hidden="1" x14ac:dyDescent="0.25">
      <c r="A49" s="544">
        <f>SUBTOTAL(9,$BQ$9:BQ49)</f>
        <v>14</v>
      </c>
      <c r="B49" s="545" t="s">
        <v>1147</v>
      </c>
      <c r="C49" s="711" t="s">
        <v>335</v>
      </c>
      <c r="D49" s="711"/>
      <c r="E49" s="711"/>
      <c r="F49" s="711"/>
      <c r="G49" s="711"/>
      <c r="H49" s="711"/>
      <c r="I49" s="711"/>
      <c r="J49" s="711"/>
      <c r="K49" s="711"/>
      <c r="L49" s="711"/>
      <c r="M49" s="711"/>
      <c r="N49" s="711"/>
      <c r="O49" s="711"/>
      <c r="P49" s="711"/>
      <c r="Q49" s="711"/>
      <c r="R49" s="711"/>
      <c r="S49" s="711"/>
      <c r="T49" s="711"/>
      <c r="U49" s="711"/>
      <c r="V49" s="711"/>
      <c r="W49" s="711"/>
      <c r="X49" s="711"/>
      <c r="Y49" s="711"/>
      <c r="Z49" s="712">
        <f>Z40</f>
        <v>0</v>
      </c>
      <c r="AA49" s="712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3"/>
      <c r="AR49" s="713"/>
      <c r="AS49" s="713"/>
      <c r="AT49" s="713"/>
      <c r="AU49" s="713"/>
      <c r="AV49" s="713"/>
      <c r="AW49" s="713"/>
      <c r="AX49" s="713"/>
      <c r="AY49" s="713"/>
      <c r="AZ49" s="713"/>
      <c r="BA49" s="713"/>
      <c r="BB49" s="713"/>
      <c r="BC49" s="713"/>
      <c r="BD49" s="713"/>
      <c r="BE49" s="713"/>
      <c r="BF49" s="713"/>
      <c r="BG49" s="713"/>
      <c r="BH49" s="713"/>
      <c r="BI49" s="713"/>
      <c r="BJ49" s="713"/>
      <c r="BK49" s="713"/>
      <c r="BL49" s="713"/>
      <c r="BM49" s="713"/>
      <c r="BN49" s="713"/>
      <c r="BO49" s="713"/>
      <c r="BP49" s="713"/>
      <c r="BQ49" s="19">
        <f t="shared" si="0"/>
        <v>0</v>
      </c>
    </row>
    <row r="50" spans="1:69" hidden="1" x14ac:dyDescent="0.25">
      <c r="A50" s="544">
        <f>SUBTOTAL(9,$BQ$9:BQ50)</f>
        <v>14</v>
      </c>
      <c r="B50" s="545" t="s">
        <v>1148</v>
      </c>
      <c r="C50" s="711" t="s">
        <v>335</v>
      </c>
      <c r="D50" s="711"/>
      <c r="E50" s="711"/>
      <c r="F50" s="711"/>
      <c r="G50" s="711"/>
      <c r="H50" s="711"/>
      <c r="I50" s="711"/>
      <c r="J50" s="711"/>
      <c r="K50" s="711"/>
      <c r="L50" s="711"/>
      <c r="M50" s="711"/>
      <c r="N50" s="711"/>
      <c r="O50" s="711"/>
      <c r="P50" s="711"/>
      <c r="Q50" s="711"/>
      <c r="R50" s="711"/>
      <c r="S50" s="711"/>
      <c r="T50" s="711"/>
      <c r="U50" s="711"/>
      <c r="V50" s="711"/>
      <c r="W50" s="711"/>
      <c r="X50" s="711"/>
      <c r="Y50" s="711"/>
      <c r="Z50" s="712">
        <f>Z42</f>
        <v>0</v>
      </c>
      <c r="AA50" s="712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3"/>
      <c r="AR50" s="713"/>
      <c r="AS50" s="713"/>
      <c r="AT50" s="713"/>
      <c r="AU50" s="713"/>
      <c r="AV50" s="713"/>
      <c r="AW50" s="713"/>
      <c r="AX50" s="713"/>
      <c r="AY50" s="713"/>
      <c r="AZ50" s="713"/>
      <c r="BA50" s="713"/>
      <c r="BB50" s="713"/>
      <c r="BC50" s="713"/>
      <c r="BD50" s="713"/>
      <c r="BE50" s="713"/>
      <c r="BF50" s="713"/>
      <c r="BG50" s="713"/>
      <c r="BH50" s="713"/>
      <c r="BI50" s="713"/>
      <c r="BJ50" s="713"/>
      <c r="BK50" s="713"/>
      <c r="BL50" s="713"/>
      <c r="BM50" s="713"/>
      <c r="BN50" s="713"/>
      <c r="BO50" s="713"/>
      <c r="BP50" s="713"/>
      <c r="BQ50" s="19">
        <f t="shared" si="0"/>
        <v>0</v>
      </c>
    </row>
    <row r="51" spans="1:69" hidden="1" x14ac:dyDescent="0.25">
      <c r="A51" s="544">
        <f>SUBTOTAL(9,$BQ$9:BQ51)</f>
        <v>14</v>
      </c>
      <c r="B51" s="545" t="s">
        <v>1149</v>
      </c>
      <c r="C51" s="711" t="s">
        <v>335</v>
      </c>
      <c r="D51" s="711"/>
      <c r="E51" s="711"/>
      <c r="F51" s="711"/>
      <c r="G51" s="711"/>
      <c r="H51" s="711"/>
      <c r="I51" s="711"/>
      <c r="J51" s="711"/>
      <c r="K51" s="711"/>
      <c r="L51" s="711"/>
      <c r="M51" s="711"/>
      <c r="N51" s="711"/>
      <c r="O51" s="711"/>
      <c r="P51" s="711"/>
      <c r="Q51" s="711"/>
      <c r="R51" s="711"/>
      <c r="S51" s="711"/>
      <c r="T51" s="711"/>
      <c r="U51" s="711"/>
      <c r="V51" s="711"/>
      <c r="W51" s="711"/>
      <c r="X51" s="711"/>
      <c r="Y51" s="711"/>
      <c r="Z51" s="712">
        <f>Z38</f>
        <v>0</v>
      </c>
      <c r="AA51" s="712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3"/>
      <c r="AR51" s="713"/>
      <c r="AS51" s="713"/>
      <c r="AT51" s="713"/>
      <c r="AU51" s="713"/>
      <c r="AV51" s="713"/>
      <c r="AW51" s="713"/>
      <c r="AX51" s="713"/>
      <c r="AY51" s="713"/>
      <c r="AZ51" s="713"/>
      <c r="BA51" s="713"/>
      <c r="BB51" s="713"/>
      <c r="BC51" s="713"/>
      <c r="BD51" s="713"/>
      <c r="BE51" s="713"/>
      <c r="BF51" s="713"/>
      <c r="BG51" s="713"/>
      <c r="BH51" s="713"/>
      <c r="BI51" s="713"/>
      <c r="BJ51" s="713"/>
      <c r="BK51" s="713"/>
      <c r="BL51" s="713"/>
      <c r="BM51" s="713"/>
      <c r="BN51" s="713"/>
      <c r="BO51" s="713"/>
      <c r="BP51" s="713"/>
      <c r="BQ51" s="19">
        <f t="shared" si="0"/>
        <v>0</v>
      </c>
    </row>
    <row r="52" spans="1:69" hidden="1" x14ac:dyDescent="0.25">
      <c r="A52" s="544">
        <f>SUBTOTAL(9,$BQ$9:BQ52)</f>
        <v>14</v>
      </c>
      <c r="B52" s="545" t="s">
        <v>1150</v>
      </c>
      <c r="C52" s="711" t="s">
        <v>335</v>
      </c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711"/>
      <c r="T52" s="711"/>
      <c r="U52" s="711"/>
      <c r="V52" s="711"/>
      <c r="W52" s="711"/>
      <c r="X52" s="711"/>
      <c r="Y52" s="711"/>
      <c r="Z52" s="712">
        <f>Z31</f>
        <v>0</v>
      </c>
      <c r="AA52" s="712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3"/>
      <c r="AR52" s="713"/>
      <c r="AS52" s="713"/>
      <c r="AT52" s="713"/>
      <c r="AU52" s="713"/>
      <c r="AV52" s="713"/>
      <c r="AW52" s="713"/>
      <c r="AX52" s="713"/>
      <c r="AY52" s="713"/>
      <c r="AZ52" s="713"/>
      <c r="BA52" s="713"/>
      <c r="BB52" s="713"/>
      <c r="BC52" s="713"/>
      <c r="BD52" s="713"/>
      <c r="BE52" s="713"/>
      <c r="BF52" s="713"/>
      <c r="BG52" s="713"/>
      <c r="BH52" s="713"/>
      <c r="BI52" s="713"/>
      <c r="BJ52" s="713"/>
      <c r="BK52" s="713"/>
      <c r="BL52" s="713"/>
      <c r="BM52" s="713"/>
      <c r="BN52" s="713"/>
      <c r="BO52" s="713"/>
      <c r="BP52" s="713"/>
      <c r="BQ52" s="19">
        <f t="shared" si="0"/>
        <v>0</v>
      </c>
    </row>
    <row r="53" spans="1:69" hidden="1" x14ac:dyDescent="0.25">
      <c r="A53" s="544">
        <f>SUBTOTAL(9,$BQ$9:BQ53)</f>
        <v>14</v>
      </c>
      <c r="B53" s="545" t="s">
        <v>1150</v>
      </c>
      <c r="C53" s="711" t="s">
        <v>335</v>
      </c>
      <c r="D53" s="711"/>
      <c r="E53" s="711"/>
      <c r="F53" s="711"/>
      <c r="G53" s="711"/>
      <c r="H53" s="711"/>
      <c r="I53" s="711"/>
      <c r="J53" s="711"/>
      <c r="K53" s="711"/>
      <c r="L53" s="711"/>
      <c r="M53" s="711"/>
      <c r="N53" s="711"/>
      <c r="O53" s="711"/>
      <c r="P53" s="711"/>
      <c r="Q53" s="711"/>
      <c r="R53" s="711"/>
      <c r="S53" s="711"/>
      <c r="T53" s="711"/>
      <c r="U53" s="711"/>
      <c r="V53" s="711"/>
      <c r="W53" s="711"/>
      <c r="X53" s="711"/>
      <c r="Y53" s="711"/>
      <c r="Z53" s="712">
        <f>Z32</f>
        <v>0</v>
      </c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3"/>
      <c r="AR53" s="713"/>
      <c r="AS53" s="713"/>
      <c r="AT53" s="713"/>
      <c r="AU53" s="713"/>
      <c r="AV53" s="713"/>
      <c r="AW53" s="713"/>
      <c r="AX53" s="713"/>
      <c r="AY53" s="713"/>
      <c r="AZ53" s="713"/>
      <c r="BA53" s="713"/>
      <c r="BB53" s="713"/>
      <c r="BC53" s="713"/>
      <c r="BD53" s="713"/>
      <c r="BE53" s="713"/>
      <c r="BF53" s="713"/>
      <c r="BG53" s="713"/>
      <c r="BH53" s="713"/>
      <c r="BI53" s="713"/>
      <c r="BJ53" s="713"/>
      <c r="BK53" s="713"/>
      <c r="BL53" s="713"/>
      <c r="BM53" s="713"/>
      <c r="BN53" s="713"/>
      <c r="BO53" s="713"/>
      <c r="BP53" s="713"/>
      <c r="BQ53" s="19">
        <f t="shared" si="0"/>
        <v>0</v>
      </c>
    </row>
    <row r="54" spans="1:69" hidden="1" x14ac:dyDescent="0.25">
      <c r="A54" s="544">
        <f>SUBTOTAL(9,$BQ$9:BQ54)</f>
        <v>14</v>
      </c>
      <c r="B54" s="546" t="s">
        <v>1151</v>
      </c>
      <c r="C54" s="711" t="s">
        <v>335</v>
      </c>
      <c r="D54" s="711"/>
      <c r="E54" s="711"/>
      <c r="F54" s="711"/>
      <c r="G54" s="711"/>
      <c r="H54" s="711"/>
      <c r="I54" s="711"/>
      <c r="J54" s="711"/>
      <c r="K54" s="711"/>
      <c r="L54" s="711"/>
      <c r="M54" s="711"/>
      <c r="N54" s="711"/>
      <c r="O54" s="711"/>
      <c r="P54" s="711"/>
      <c r="Q54" s="711"/>
      <c r="R54" s="711"/>
      <c r="S54" s="711"/>
      <c r="T54" s="711"/>
      <c r="U54" s="711"/>
      <c r="V54" s="711"/>
      <c r="W54" s="711"/>
      <c r="X54" s="711"/>
      <c r="Y54" s="711"/>
      <c r="Z54" s="712">
        <v>0</v>
      </c>
      <c r="AA54" s="712"/>
      <c r="AB54" s="712"/>
      <c r="AC54" s="712"/>
      <c r="AD54" s="712"/>
      <c r="AE54" s="712"/>
      <c r="AF54" s="712"/>
      <c r="AG54" s="712"/>
      <c r="AH54" s="712"/>
      <c r="AI54" s="712"/>
      <c r="AJ54" s="712"/>
      <c r="AK54" s="712"/>
      <c r="AL54" s="712"/>
      <c r="AM54" s="712"/>
      <c r="AN54" s="712"/>
      <c r="AO54" s="712"/>
      <c r="AP54" s="712"/>
      <c r="AQ54" s="713"/>
      <c r="AR54" s="713"/>
      <c r="AS54" s="713"/>
      <c r="AT54" s="713"/>
      <c r="AU54" s="713"/>
      <c r="AV54" s="713"/>
      <c r="AW54" s="713"/>
      <c r="AX54" s="713"/>
      <c r="AY54" s="713"/>
      <c r="AZ54" s="713"/>
      <c r="BA54" s="713"/>
      <c r="BB54" s="713"/>
      <c r="BC54" s="713"/>
      <c r="BD54" s="713"/>
      <c r="BE54" s="713"/>
      <c r="BF54" s="713"/>
      <c r="BG54" s="713"/>
      <c r="BH54" s="713"/>
      <c r="BI54" s="713"/>
      <c r="BJ54" s="713"/>
      <c r="BK54" s="713"/>
      <c r="BL54" s="713"/>
      <c r="BM54" s="713"/>
      <c r="BN54" s="713"/>
      <c r="BO54" s="713"/>
      <c r="BP54" s="713"/>
      <c r="BQ54" s="19">
        <f t="shared" si="0"/>
        <v>0</v>
      </c>
    </row>
    <row r="55" spans="1:69" hidden="1" x14ac:dyDescent="0.25">
      <c r="A55" s="544">
        <f>SUBTOTAL(9,$BQ$9:BQ55)</f>
        <v>14</v>
      </c>
      <c r="B55" s="546" t="s">
        <v>1151</v>
      </c>
      <c r="C55" s="711" t="s">
        <v>335</v>
      </c>
      <c r="D55" s="711"/>
      <c r="E55" s="711"/>
      <c r="F55" s="711"/>
      <c r="G55" s="711"/>
      <c r="H55" s="711"/>
      <c r="I55" s="711"/>
      <c r="J55" s="711"/>
      <c r="K55" s="711"/>
      <c r="L55" s="711"/>
      <c r="M55" s="711"/>
      <c r="N55" s="711"/>
      <c r="O55" s="711"/>
      <c r="P55" s="711"/>
      <c r="Q55" s="711"/>
      <c r="R55" s="711"/>
      <c r="S55" s="711"/>
      <c r="T55" s="711"/>
      <c r="U55" s="711"/>
      <c r="V55" s="711"/>
      <c r="W55" s="711"/>
      <c r="X55" s="711"/>
      <c r="Y55" s="711"/>
      <c r="Z55" s="712">
        <v>0</v>
      </c>
      <c r="AA55" s="712"/>
      <c r="AB55" s="712"/>
      <c r="AC55" s="712"/>
      <c r="AD55" s="712"/>
      <c r="AE55" s="712"/>
      <c r="AF55" s="712"/>
      <c r="AG55" s="712"/>
      <c r="AH55" s="712"/>
      <c r="AI55" s="712"/>
      <c r="AJ55" s="712"/>
      <c r="AK55" s="712"/>
      <c r="AL55" s="712"/>
      <c r="AM55" s="712"/>
      <c r="AN55" s="712"/>
      <c r="AO55" s="712"/>
      <c r="AP55" s="712"/>
      <c r="AQ55" s="713"/>
      <c r="AR55" s="713"/>
      <c r="AS55" s="713"/>
      <c r="AT55" s="713"/>
      <c r="AU55" s="713"/>
      <c r="AV55" s="713"/>
      <c r="AW55" s="713"/>
      <c r="AX55" s="713"/>
      <c r="AY55" s="713"/>
      <c r="AZ55" s="713"/>
      <c r="BA55" s="713"/>
      <c r="BB55" s="713"/>
      <c r="BC55" s="713"/>
      <c r="BD55" s="713"/>
      <c r="BE55" s="713"/>
      <c r="BF55" s="713"/>
      <c r="BG55" s="713"/>
      <c r="BH55" s="713"/>
      <c r="BI55" s="713"/>
      <c r="BJ55" s="713"/>
      <c r="BK55" s="713"/>
      <c r="BL55" s="713"/>
      <c r="BM55" s="713"/>
      <c r="BN55" s="713"/>
      <c r="BO55" s="713"/>
      <c r="BP55" s="713"/>
      <c r="BQ55" s="19">
        <v>0</v>
      </c>
    </row>
    <row r="56" spans="1:69" ht="26.4" hidden="1" x14ac:dyDescent="0.25">
      <c r="A56" s="544">
        <f>SUBTOTAL(9,$BQ$9:BQ56)</f>
        <v>14</v>
      </c>
      <c r="B56" s="545" t="s">
        <v>1152</v>
      </c>
      <c r="C56" s="711" t="str">
        <f>CONCATENATE("№",ФОРМА!B30)</f>
        <v>№</v>
      </c>
      <c r="D56" s="711"/>
      <c r="E56" s="711"/>
      <c r="F56" s="711"/>
      <c r="G56" s="711"/>
      <c r="H56" s="711"/>
      <c r="I56" s="711"/>
      <c r="J56" s="711"/>
      <c r="K56" s="711"/>
      <c r="L56" s="711"/>
      <c r="M56" s="711"/>
      <c r="N56" s="711"/>
      <c r="O56" s="711"/>
      <c r="P56" s="711"/>
      <c r="Q56" s="711"/>
      <c r="R56" s="711"/>
      <c r="S56" s="711"/>
      <c r="T56" s="711"/>
      <c r="U56" s="711"/>
      <c r="V56" s="711"/>
      <c r="W56" s="711"/>
      <c r="X56" s="711"/>
      <c r="Y56" s="711"/>
      <c r="Z56" s="712">
        <f>IF(C56="№",0,1)</f>
        <v>0</v>
      </c>
      <c r="AA56" s="712"/>
      <c r="AB56" s="712"/>
      <c r="AC56" s="712"/>
      <c r="AD56" s="712"/>
      <c r="AE56" s="712"/>
      <c r="AF56" s="712"/>
      <c r="AG56" s="712"/>
      <c r="AH56" s="712"/>
      <c r="AI56" s="712"/>
      <c r="AJ56" s="712"/>
      <c r="AK56" s="712"/>
      <c r="AL56" s="712"/>
      <c r="AM56" s="712"/>
      <c r="AN56" s="712"/>
      <c r="AO56" s="712"/>
      <c r="AP56" s="712"/>
      <c r="AQ56" s="713"/>
      <c r="AR56" s="713"/>
      <c r="AS56" s="713"/>
      <c r="AT56" s="713"/>
      <c r="AU56" s="713"/>
      <c r="AV56" s="713"/>
      <c r="AW56" s="713"/>
      <c r="AX56" s="713"/>
      <c r="AY56" s="713"/>
      <c r="AZ56" s="713"/>
      <c r="BA56" s="713"/>
      <c r="BB56" s="713"/>
      <c r="BC56" s="713"/>
      <c r="BD56" s="713"/>
      <c r="BE56" s="713"/>
      <c r="BF56" s="713"/>
      <c r="BG56" s="713"/>
      <c r="BH56" s="713"/>
      <c r="BI56" s="713"/>
      <c r="BJ56" s="713"/>
      <c r="BK56" s="713"/>
      <c r="BL56" s="713"/>
      <c r="BM56" s="713"/>
      <c r="BN56" s="713"/>
      <c r="BO56" s="713"/>
      <c r="BP56" s="713"/>
      <c r="BQ56" s="19">
        <f t="shared" ref="BQ56:BQ58" si="6">IF(C56="№",0,1)</f>
        <v>0</v>
      </c>
    </row>
    <row r="57" spans="1:69" hidden="1" x14ac:dyDescent="0.25">
      <c r="A57" s="544">
        <f>SUBTOTAL(9,$BQ$9:BQ57)</f>
        <v>14</v>
      </c>
      <c r="B57" s="545" t="str">
        <f>ФОРМА!F31</f>
        <v>Исполнительные схемы по расчистке трассы</v>
      </c>
      <c r="C57" s="711" t="s">
        <v>335</v>
      </c>
      <c r="D57" s="711"/>
      <c r="E57" s="711"/>
      <c r="F57" s="711"/>
      <c r="G57" s="711"/>
      <c r="H57" s="711"/>
      <c r="I57" s="711"/>
      <c r="J57" s="711"/>
      <c r="K57" s="711"/>
      <c r="L57" s="711"/>
      <c r="M57" s="711"/>
      <c r="N57" s="711"/>
      <c r="O57" s="711"/>
      <c r="P57" s="711"/>
      <c r="Q57" s="711"/>
      <c r="R57" s="711"/>
      <c r="S57" s="711"/>
      <c r="T57" s="711"/>
      <c r="U57" s="711"/>
      <c r="V57" s="711"/>
      <c r="W57" s="711"/>
      <c r="X57" s="711"/>
      <c r="Y57" s="711"/>
      <c r="Z57" s="712">
        <f>IF(C56="№",0,1)</f>
        <v>0</v>
      </c>
      <c r="AA57" s="712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3"/>
      <c r="AR57" s="713"/>
      <c r="AS57" s="713"/>
      <c r="AT57" s="713"/>
      <c r="AU57" s="713"/>
      <c r="AV57" s="713"/>
      <c r="AW57" s="713"/>
      <c r="AX57" s="713"/>
      <c r="AY57" s="713"/>
      <c r="AZ57" s="713"/>
      <c r="BA57" s="713"/>
      <c r="BB57" s="713"/>
      <c r="BC57" s="713"/>
      <c r="BD57" s="713"/>
      <c r="BE57" s="713"/>
      <c r="BF57" s="713"/>
      <c r="BG57" s="713"/>
      <c r="BH57" s="713"/>
      <c r="BI57" s="713"/>
      <c r="BJ57" s="713"/>
      <c r="BK57" s="713"/>
      <c r="BL57" s="713"/>
      <c r="BM57" s="713"/>
      <c r="BN57" s="713"/>
      <c r="BO57" s="713"/>
      <c r="BP57" s="713"/>
      <c r="BQ57" s="19">
        <f>IF(C56="№",0,1)</f>
        <v>0</v>
      </c>
    </row>
    <row r="58" spans="1:69" ht="26.4" hidden="1" x14ac:dyDescent="0.25">
      <c r="A58" s="544">
        <f>SUBTOTAL(9,$BQ$9:BQ58)</f>
        <v>14</v>
      </c>
      <c r="B58" s="545" t="s">
        <v>1153</v>
      </c>
      <c r="C58" s="711" t="str">
        <f>CONCATENATE("№",ФОРМА!B31)</f>
        <v>№</v>
      </c>
      <c r="D58" s="711"/>
      <c r="E58" s="711"/>
      <c r="F58" s="711"/>
      <c r="G58" s="711"/>
      <c r="H58" s="711"/>
      <c r="I58" s="711"/>
      <c r="J58" s="711"/>
      <c r="K58" s="711"/>
      <c r="L58" s="711"/>
      <c r="M58" s="711"/>
      <c r="N58" s="711"/>
      <c r="O58" s="711"/>
      <c r="P58" s="711"/>
      <c r="Q58" s="711"/>
      <c r="R58" s="711"/>
      <c r="S58" s="711"/>
      <c r="T58" s="711"/>
      <c r="U58" s="711"/>
      <c r="V58" s="711"/>
      <c r="W58" s="711"/>
      <c r="X58" s="711"/>
      <c r="Y58" s="711"/>
      <c r="Z58" s="712">
        <f>IF(C58="№",0,1)</f>
        <v>0</v>
      </c>
      <c r="AA58" s="712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3"/>
      <c r="AR58" s="713"/>
      <c r="AS58" s="713"/>
      <c r="AT58" s="713"/>
      <c r="AU58" s="713"/>
      <c r="AV58" s="713"/>
      <c r="AW58" s="713"/>
      <c r="AX58" s="713"/>
      <c r="AY58" s="713"/>
      <c r="AZ58" s="713"/>
      <c r="BA58" s="713"/>
      <c r="BB58" s="713"/>
      <c r="BC58" s="713"/>
      <c r="BD58" s="713"/>
      <c r="BE58" s="713"/>
      <c r="BF58" s="713"/>
      <c r="BG58" s="713"/>
      <c r="BH58" s="713"/>
      <c r="BI58" s="713"/>
      <c r="BJ58" s="713"/>
      <c r="BK58" s="713"/>
      <c r="BL58" s="713"/>
      <c r="BM58" s="713"/>
      <c r="BN58" s="713"/>
      <c r="BO58" s="713"/>
      <c r="BP58" s="713"/>
      <c r="BQ58" s="19">
        <f t="shared" si="6"/>
        <v>0</v>
      </c>
    </row>
    <row r="59" spans="1:69" hidden="1" x14ac:dyDescent="0.25">
      <c r="A59" s="544">
        <f>SUBTOTAL(9,$BQ$9:BQ59)</f>
        <v>14</v>
      </c>
      <c r="B59" s="545" t="str">
        <f>ФОРМА!F31</f>
        <v>Исполнительные схемы по расчистке трассы</v>
      </c>
      <c r="C59" s="711" t="s">
        <v>335</v>
      </c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711"/>
      <c r="T59" s="711"/>
      <c r="U59" s="711"/>
      <c r="V59" s="711"/>
      <c r="W59" s="711"/>
      <c r="X59" s="711"/>
      <c r="Y59" s="711"/>
      <c r="Z59" s="714">
        <f>IF(C58="№",0,1)</f>
        <v>0</v>
      </c>
      <c r="AA59" s="714"/>
      <c r="AB59" s="714"/>
      <c r="AC59" s="714"/>
      <c r="AD59" s="714"/>
      <c r="AE59" s="714"/>
      <c r="AF59" s="714"/>
      <c r="AG59" s="714"/>
      <c r="AH59" s="714"/>
      <c r="AI59" s="714"/>
      <c r="AJ59" s="714"/>
      <c r="AK59" s="714"/>
      <c r="AL59" s="714"/>
      <c r="AM59" s="714"/>
      <c r="AN59" s="714"/>
      <c r="AO59" s="714"/>
      <c r="AP59" s="714"/>
      <c r="AQ59" s="713"/>
      <c r="AR59" s="713"/>
      <c r="AS59" s="713"/>
      <c r="AT59" s="713"/>
      <c r="AU59" s="713"/>
      <c r="AV59" s="713"/>
      <c r="AW59" s="713"/>
      <c r="AX59" s="713"/>
      <c r="AY59" s="713"/>
      <c r="AZ59" s="713"/>
      <c r="BA59" s="713"/>
      <c r="BB59" s="713"/>
      <c r="BC59" s="713"/>
      <c r="BD59" s="713"/>
      <c r="BE59" s="713"/>
      <c r="BF59" s="713"/>
      <c r="BG59" s="713"/>
      <c r="BH59" s="713"/>
      <c r="BI59" s="713"/>
      <c r="BJ59" s="713"/>
      <c r="BK59" s="713"/>
      <c r="BL59" s="713"/>
      <c r="BM59" s="713"/>
      <c r="BN59" s="713"/>
      <c r="BO59" s="713"/>
      <c r="BP59" s="713"/>
      <c r="BQ59" s="19">
        <f>IF(C58="№",0,1)</f>
        <v>0</v>
      </c>
    </row>
    <row r="60" spans="1:69" ht="39.6" x14ac:dyDescent="0.25">
      <c r="A60" s="544">
        <f>SUBTOTAL(9,$BQ$9:BQ60)</f>
        <v>14</v>
      </c>
      <c r="B60" s="545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11" t="str">
        <f>CONCATENATE("№",ФОРМА!B18)</f>
        <v>№</v>
      </c>
      <c r="D60" s="711"/>
      <c r="E60" s="711"/>
      <c r="F60" s="711"/>
      <c r="G60" s="711"/>
      <c r="H60" s="711"/>
      <c r="I60" s="711"/>
      <c r="J60" s="711"/>
      <c r="K60" s="711"/>
      <c r="L60" s="711"/>
      <c r="M60" s="711"/>
      <c r="N60" s="711"/>
      <c r="O60" s="711"/>
      <c r="P60" s="711"/>
      <c r="Q60" s="711"/>
      <c r="R60" s="711"/>
      <c r="S60" s="711"/>
      <c r="T60" s="711"/>
      <c r="U60" s="711"/>
      <c r="V60" s="711"/>
      <c r="W60" s="711"/>
      <c r="X60" s="711"/>
      <c r="Y60" s="711"/>
      <c r="Z60" s="714">
        <f t="shared" ref="Z60:Z70" si="7">IF(C60="№",0,1)</f>
        <v>0</v>
      </c>
      <c r="AA60" s="714"/>
      <c r="AB60" s="714"/>
      <c r="AC60" s="714"/>
      <c r="AD60" s="714"/>
      <c r="AE60" s="714"/>
      <c r="AF60" s="714"/>
      <c r="AG60" s="714"/>
      <c r="AH60" s="714"/>
      <c r="AI60" s="714"/>
      <c r="AJ60" s="714"/>
      <c r="AK60" s="714"/>
      <c r="AL60" s="714"/>
      <c r="AM60" s="714"/>
      <c r="AN60" s="714"/>
      <c r="AO60" s="714"/>
      <c r="AP60" s="714"/>
      <c r="AQ60" s="713"/>
      <c r="AR60" s="713"/>
      <c r="AS60" s="713"/>
      <c r="AT60" s="713"/>
      <c r="AU60" s="713"/>
      <c r="AV60" s="713"/>
      <c r="AW60" s="713"/>
      <c r="AX60" s="713"/>
      <c r="AY60" s="713"/>
      <c r="AZ60" s="713"/>
      <c r="BA60" s="713"/>
      <c r="BB60" s="713"/>
      <c r="BC60" s="713"/>
      <c r="BD60" s="713"/>
      <c r="BE60" s="713"/>
      <c r="BF60" s="713"/>
      <c r="BG60" s="713"/>
      <c r="BH60" s="713"/>
      <c r="BI60" s="713"/>
      <c r="BJ60" s="713"/>
      <c r="BK60" s="713"/>
      <c r="BL60" s="713"/>
      <c r="BM60" s="713"/>
      <c r="BN60" s="713"/>
      <c r="BO60" s="713"/>
      <c r="BP60" s="713"/>
      <c r="BQ60" s="19">
        <f>IF(C60="№",0,1)</f>
        <v>0</v>
      </c>
    </row>
    <row r="61" spans="1:69" x14ac:dyDescent="0.25">
      <c r="A61" s="544">
        <f>SUBTOTAL(9,$BQ$9:BQ61)</f>
        <v>14</v>
      </c>
      <c r="B61" s="545" t="str">
        <f>ФОРМА!E18</f>
        <v>План строительства</v>
      </c>
      <c r="C61" s="711" t="s">
        <v>335</v>
      </c>
      <c r="D61" s="711"/>
      <c r="E61" s="711"/>
      <c r="F61" s="711"/>
      <c r="G61" s="711"/>
      <c r="H61" s="711"/>
      <c r="I61" s="711"/>
      <c r="J61" s="711"/>
      <c r="K61" s="711"/>
      <c r="L61" s="711"/>
      <c r="M61" s="711"/>
      <c r="N61" s="711"/>
      <c r="O61" s="711"/>
      <c r="P61" s="711"/>
      <c r="Q61" s="711"/>
      <c r="R61" s="711"/>
      <c r="S61" s="711"/>
      <c r="T61" s="711"/>
      <c r="U61" s="711"/>
      <c r="V61" s="711"/>
      <c r="W61" s="711"/>
      <c r="X61" s="711"/>
      <c r="Y61" s="711"/>
      <c r="Z61" s="714">
        <f>IF(C60="№",0,1)</f>
        <v>0</v>
      </c>
      <c r="AA61" s="714"/>
      <c r="AB61" s="714"/>
      <c r="AC61" s="714"/>
      <c r="AD61" s="714"/>
      <c r="AE61" s="714"/>
      <c r="AF61" s="714"/>
      <c r="AG61" s="714"/>
      <c r="AH61" s="714"/>
      <c r="AI61" s="714"/>
      <c r="AJ61" s="714"/>
      <c r="AK61" s="714"/>
      <c r="AL61" s="714"/>
      <c r="AM61" s="714"/>
      <c r="AN61" s="714"/>
      <c r="AO61" s="714"/>
      <c r="AP61" s="714"/>
      <c r="AQ61" s="713"/>
      <c r="AR61" s="713"/>
      <c r="AS61" s="713"/>
      <c r="AT61" s="713"/>
      <c r="AU61" s="713"/>
      <c r="AV61" s="713"/>
      <c r="AW61" s="713"/>
      <c r="AX61" s="713"/>
      <c r="AY61" s="713"/>
      <c r="AZ61" s="713"/>
      <c r="BA61" s="713"/>
      <c r="BB61" s="713"/>
      <c r="BC61" s="713"/>
      <c r="BD61" s="713"/>
      <c r="BE61" s="713"/>
      <c r="BF61" s="713"/>
      <c r="BG61" s="713"/>
      <c r="BH61" s="713"/>
      <c r="BI61" s="713"/>
      <c r="BJ61" s="713"/>
      <c r="BK61" s="713"/>
      <c r="BL61" s="713"/>
      <c r="BM61" s="713"/>
      <c r="BN61" s="713"/>
      <c r="BO61" s="713"/>
      <c r="BP61" s="713"/>
      <c r="BQ61" s="19">
        <f>IF(C60="№",0,1)</f>
        <v>0</v>
      </c>
    </row>
    <row r="62" spans="1:69" ht="39.6" hidden="1" x14ac:dyDescent="0.25">
      <c r="A62" s="544">
        <f>SUBTOTAL(9,$BQ$9:BQ62)</f>
        <v>14</v>
      </c>
      <c r="B62" s="545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711" t="str">
        <f>CONCATENATE("№",ФОРМА!B19)</f>
        <v>№</v>
      </c>
      <c r="D62" s="711"/>
      <c r="E62" s="711"/>
      <c r="F62" s="711"/>
      <c r="G62" s="711"/>
      <c r="H62" s="711"/>
      <c r="I62" s="711"/>
      <c r="J62" s="711"/>
      <c r="K62" s="711"/>
      <c r="L62" s="711"/>
      <c r="M62" s="711"/>
      <c r="N62" s="711"/>
      <c r="O62" s="711"/>
      <c r="P62" s="711"/>
      <c r="Q62" s="711"/>
      <c r="R62" s="711"/>
      <c r="S62" s="711"/>
      <c r="T62" s="711"/>
      <c r="U62" s="711"/>
      <c r="V62" s="711"/>
      <c r="W62" s="711"/>
      <c r="X62" s="711"/>
      <c r="Y62" s="711"/>
      <c r="Z62" s="714">
        <f t="shared" si="7"/>
        <v>0</v>
      </c>
      <c r="AA62" s="714"/>
      <c r="AB62" s="714"/>
      <c r="AC62" s="714"/>
      <c r="AD62" s="714"/>
      <c r="AE62" s="714"/>
      <c r="AF62" s="714"/>
      <c r="AG62" s="714"/>
      <c r="AH62" s="714"/>
      <c r="AI62" s="714"/>
      <c r="AJ62" s="714"/>
      <c r="AK62" s="714"/>
      <c r="AL62" s="714"/>
      <c r="AM62" s="714"/>
      <c r="AN62" s="714"/>
      <c r="AO62" s="714"/>
      <c r="AP62" s="714"/>
      <c r="AQ62" s="713"/>
      <c r="AR62" s="713"/>
      <c r="AS62" s="713"/>
      <c r="AT62" s="713"/>
      <c r="AU62" s="713"/>
      <c r="AV62" s="713"/>
      <c r="AW62" s="713"/>
      <c r="AX62" s="713"/>
      <c r="AY62" s="713"/>
      <c r="AZ62" s="713"/>
      <c r="BA62" s="713"/>
      <c r="BB62" s="713"/>
      <c r="BC62" s="713"/>
      <c r="BD62" s="713"/>
      <c r="BE62" s="713"/>
      <c r="BF62" s="713"/>
      <c r="BG62" s="713"/>
      <c r="BH62" s="713"/>
      <c r="BI62" s="713"/>
      <c r="BJ62" s="713"/>
      <c r="BK62" s="713"/>
      <c r="BL62" s="713"/>
      <c r="BM62" s="713"/>
      <c r="BN62" s="713"/>
      <c r="BO62" s="713"/>
      <c r="BP62" s="713"/>
      <c r="BQ62" s="19">
        <f t="shared" ref="BQ62:BQ78" si="8">IF(C62="№",0,1)</f>
        <v>0</v>
      </c>
    </row>
    <row r="63" spans="1:69" hidden="1" x14ac:dyDescent="0.25">
      <c r="A63" s="544">
        <f>SUBTOTAL(9,$BQ$9:BQ63)</f>
        <v>14</v>
      </c>
      <c r="B63" s="545" t="str">
        <f>ФОРМА!E19</f>
        <v>План строительства</v>
      </c>
      <c r="C63" s="711" t="s">
        <v>335</v>
      </c>
      <c r="D63" s="711"/>
      <c r="E63" s="711"/>
      <c r="F63" s="711"/>
      <c r="G63" s="711"/>
      <c r="H63" s="711"/>
      <c r="I63" s="711"/>
      <c r="J63" s="711"/>
      <c r="K63" s="711"/>
      <c r="L63" s="711"/>
      <c r="M63" s="711"/>
      <c r="N63" s="711"/>
      <c r="O63" s="711"/>
      <c r="P63" s="711"/>
      <c r="Q63" s="711"/>
      <c r="R63" s="711"/>
      <c r="S63" s="711"/>
      <c r="T63" s="711"/>
      <c r="U63" s="711"/>
      <c r="V63" s="711"/>
      <c r="W63" s="711"/>
      <c r="X63" s="711"/>
      <c r="Y63" s="711"/>
      <c r="Z63" s="714">
        <f>IF(C62="№",0,1)</f>
        <v>0</v>
      </c>
      <c r="AA63" s="714"/>
      <c r="AB63" s="714"/>
      <c r="AC63" s="714"/>
      <c r="AD63" s="714"/>
      <c r="AE63" s="714"/>
      <c r="AF63" s="714"/>
      <c r="AG63" s="714"/>
      <c r="AH63" s="714"/>
      <c r="AI63" s="714"/>
      <c r="AJ63" s="714"/>
      <c r="AK63" s="714"/>
      <c r="AL63" s="714"/>
      <c r="AM63" s="714"/>
      <c r="AN63" s="714"/>
      <c r="AO63" s="714"/>
      <c r="AP63" s="714"/>
      <c r="AQ63" s="713"/>
      <c r="AR63" s="713"/>
      <c r="AS63" s="713"/>
      <c r="AT63" s="713"/>
      <c r="AU63" s="713"/>
      <c r="AV63" s="713"/>
      <c r="AW63" s="713"/>
      <c r="AX63" s="713"/>
      <c r="AY63" s="713"/>
      <c r="AZ63" s="713"/>
      <c r="BA63" s="713"/>
      <c r="BB63" s="713"/>
      <c r="BC63" s="713"/>
      <c r="BD63" s="713"/>
      <c r="BE63" s="713"/>
      <c r="BF63" s="713"/>
      <c r="BG63" s="713"/>
      <c r="BH63" s="713"/>
      <c r="BI63" s="713"/>
      <c r="BJ63" s="713"/>
      <c r="BK63" s="713"/>
      <c r="BL63" s="713"/>
      <c r="BM63" s="713"/>
      <c r="BN63" s="713"/>
      <c r="BO63" s="713"/>
      <c r="BP63" s="713"/>
      <c r="BQ63" s="19">
        <f>IF(C62="№",0,1)</f>
        <v>0</v>
      </c>
    </row>
    <row r="64" spans="1:69" ht="39.6" hidden="1" x14ac:dyDescent="0.25">
      <c r="A64" s="544">
        <f>SUBTOTAL(9,$BQ$9:BQ64)</f>
        <v>14</v>
      </c>
      <c r="B64" s="545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711" t="str">
        <f>CONCATENATE("№",ФОРМА!B20)</f>
        <v>№1</v>
      </c>
      <c r="D64" s="711"/>
      <c r="E64" s="711"/>
      <c r="F64" s="711"/>
      <c r="G64" s="711"/>
      <c r="H64" s="711"/>
      <c r="I64" s="711"/>
      <c r="J64" s="711"/>
      <c r="K64" s="711"/>
      <c r="L64" s="711"/>
      <c r="M64" s="711"/>
      <c r="N64" s="711"/>
      <c r="O64" s="711"/>
      <c r="P64" s="711"/>
      <c r="Q64" s="711"/>
      <c r="R64" s="711"/>
      <c r="S64" s="711"/>
      <c r="T64" s="711"/>
      <c r="U64" s="711"/>
      <c r="V64" s="711"/>
      <c r="W64" s="711"/>
      <c r="X64" s="711"/>
      <c r="Y64" s="711"/>
      <c r="Z64" s="714">
        <f t="shared" si="7"/>
        <v>1</v>
      </c>
      <c r="AA64" s="714"/>
      <c r="AB64" s="714"/>
      <c r="AC64" s="714"/>
      <c r="AD64" s="714"/>
      <c r="AE64" s="714"/>
      <c r="AF64" s="714"/>
      <c r="AG64" s="714"/>
      <c r="AH64" s="714"/>
      <c r="AI64" s="714"/>
      <c r="AJ64" s="714"/>
      <c r="AK64" s="714"/>
      <c r="AL64" s="714"/>
      <c r="AM64" s="714"/>
      <c r="AN64" s="714"/>
      <c r="AO64" s="714"/>
      <c r="AP64" s="714"/>
      <c r="AQ64" s="713"/>
      <c r="AR64" s="713"/>
      <c r="AS64" s="713"/>
      <c r="AT64" s="713"/>
      <c r="AU64" s="713"/>
      <c r="AV64" s="713"/>
      <c r="AW64" s="713"/>
      <c r="AX64" s="713"/>
      <c r="AY64" s="713"/>
      <c r="AZ64" s="713"/>
      <c r="BA64" s="713"/>
      <c r="BB64" s="713"/>
      <c r="BC64" s="713"/>
      <c r="BD64" s="713"/>
      <c r="BE64" s="713"/>
      <c r="BF64" s="713"/>
      <c r="BG64" s="713"/>
      <c r="BH64" s="713"/>
      <c r="BI64" s="713"/>
      <c r="BJ64" s="713"/>
      <c r="BK64" s="713"/>
      <c r="BL64" s="713"/>
      <c r="BM64" s="713"/>
      <c r="BN64" s="713"/>
      <c r="BO64" s="713"/>
      <c r="BP64" s="713"/>
      <c r="BQ64" s="19">
        <f t="shared" si="8"/>
        <v>1</v>
      </c>
    </row>
    <row r="65" spans="1:73" hidden="1" x14ac:dyDescent="0.25">
      <c r="A65" s="544">
        <f>SUBTOTAL(9,$BQ$9:BQ65)</f>
        <v>14</v>
      </c>
      <c r="B65" s="545" t="str">
        <f>ФОРМА!E20</f>
        <v>План строительства</v>
      </c>
      <c r="C65" s="711" t="s">
        <v>335</v>
      </c>
      <c r="D65" s="711"/>
      <c r="E65" s="711"/>
      <c r="F65" s="711"/>
      <c r="G65" s="711"/>
      <c r="H65" s="711"/>
      <c r="I65" s="711"/>
      <c r="J65" s="711"/>
      <c r="K65" s="711"/>
      <c r="L65" s="711"/>
      <c r="M65" s="711"/>
      <c r="N65" s="711"/>
      <c r="O65" s="711"/>
      <c r="P65" s="711"/>
      <c r="Q65" s="711"/>
      <c r="R65" s="711"/>
      <c r="S65" s="711"/>
      <c r="T65" s="711"/>
      <c r="U65" s="711"/>
      <c r="V65" s="711"/>
      <c r="W65" s="711"/>
      <c r="X65" s="711"/>
      <c r="Y65" s="711"/>
      <c r="Z65" s="714">
        <f>IF(C64="№",0,1)</f>
        <v>1</v>
      </c>
      <c r="AA65" s="714"/>
      <c r="AB65" s="714"/>
      <c r="AC65" s="714"/>
      <c r="AD65" s="714"/>
      <c r="AE65" s="714"/>
      <c r="AF65" s="714"/>
      <c r="AG65" s="714"/>
      <c r="AH65" s="714"/>
      <c r="AI65" s="714"/>
      <c r="AJ65" s="714"/>
      <c r="AK65" s="714"/>
      <c r="AL65" s="714"/>
      <c r="AM65" s="714"/>
      <c r="AN65" s="714"/>
      <c r="AO65" s="714"/>
      <c r="AP65" s="714"/>
      <c r="AQ65" s="713"/>
      <c r="AR65" s="713"/>
      <c r="AS65" s="713"/>
      <c r="AT65" s="713"/>
      <c r="AU65" s="713"/>
      <c r="AV65" s="713"/>
      <c r="AW65" s="713"/>
      <c r="AX65" s="713"/>
      <c r="AY65" s="713"/>
      <c r="AZ65" s="713"/>
      <c r="BA65" s="713"/>
      <c r="BB65" s="713"/>
      <c r="BC65" s="713"/>
      <c r="BD65" s="713"/>
      <c r="BE65" s="713"/>
      <c r="BF65" s="713"/>
      <c r="BG65" s="713"/>
      <c r="BH65" s="713"/>
      <c r="BI65" s="713"/>
      <c r="BJ65" s="713"/>
      <c r="BK65" s="713"/>
      <c r="BL65" s="713"/>
      <c r="BM65" s="713"/>
      <c r="BN65" s="713"/>
      <c r="BO65" s="713"/>
      <c r="BP65" s="713"/>
      <c r="BQ65" s="19">
        <f>IF(C64="№",0,1)</f>
        <v>1</v>
      </c>
    </row>
    <row r="66" spans="1:73" ht="39.6" hidden="1" x14ac:dyDescent="0.25">
      <c r="A66" s="544">
        <f>SUBTOTAL(9,$BQ$9:BQ66)</f>
        <v>14</v>
      </c>
      <c r="B66" s="545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11" t="str">
        <f>CONCATENATE("№",ФОРМА!B21)</f>
        <v>№</v>
      </c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711"/>
      <c r="T66" s="711"/>
      <c r="U66" s="711"/>
      <c r="V66" s="711"/>
      <c r="W66" s="711"/>
      <c r="X66" s="711"/>
      <c r="Y66" s="711"/>
      <c r="Z66" s="714">
        <f t="shared" si="7"/>
        <v>0</v>
      </c>
      <c r="AA66" s="714"/>
      <c r="AB66" s="714"/>
      <c r="AC66" s="714"/>
      <c r="AD66" s="714"/>
      <c r="AE66" s="714"/>
      <c r="AF66" s="714"/>
      <c r="AG66" s="714"/>
      <c r="AH66" s="714"/>
      <c r="AI66" s="714"/>
      <c r="AJ66" s="714"/>
      <c r="AK66" s="714"/>
      <c r="AL66" s="714"/>
      <c r="AM66" s="714"/>
      <c r="AN66" s="714"/>
      <c r="AO66" s="714"/>
      <c r="AP66" s="714"/>
      <c r="AQ66" s="713"/>
      <c r="AR66" s="713"/>
      <c r="AS66" s="713"/>
      <c r="AT66" s="713"/>
      <c r="AU66" s="713"/>
      <c r="AV66" s="713"/>
      <c r="AW66" s="713"/>
      <c r="AX66" s="713"/>
      <c r="AY66" s="713"/>
      <c r="AZ66" s="713"/>
      <c r="BA66" s="713"/>
      <c r="BB66" s="713"/>
      <c r="BC66" s="713"/>
      <c r="BD66" s="713"/>
      <c r="BE66" s="713"/>
      <c r="BF66" s="713"/>
      <c r="BG66" s="713"/>
      <c r="BH66" s="713"/>
      <c r="BI66" s="713"/>
      <c r="BJ66" s="713"/>
      <c r="BK66" s="713"/>
      <c r="BL66" s="713"/>
      <c r="BM66" s="713"/>
      <c r="BN66" s="713"/>
      <c r="BO66" s="713"/>
      <c r="BP66" s="713"/>
      <c r="BQ66" s="19">
        <f t="shared" si="8"/>
        <v>0</v>
      </c>
    </row>
    <row r="67" spans="1:73" hidden="1" x14ac:dyDescent="0.25">
      <c r="A67" s="544">
        <f>SUBTOTAL(9,$BQ$9:BQ67)</f>
        <v>14</v>
      </c>
      <c r="B67" s="545" t="str">
        <f>ФОРМА!E21</f>
        <v>План строительства</v>
      </c>
      <c r="C67" s="711" t="s">
        <v>335</v>
      </c>
      <c r="D67" s="711"/>
      <c r="E67" s="711"/>
      <c r="F67" s="711"/>
      <c r="G67" s="711"/>
      <c r="H67" s="711"/>
      <c r="I67" s="711"/>
      <c r="J67" s="711"/>
      <c r="K67" s="711"/>
      <c r="L67" s="711"/>
      <c r="M67" s="711"/>
      <c r="N67" s="711"/>
      <c r="O67" s="711"/>
      <c r="P67" s="711"/>
      <c r="Q67" s="711"/>
      <c r="R67" s="711"/>
      <c r="S67" s="711"/>
      <c r="T67" s="711"/>
      <c r="U67" s="711"/>
      <c r="V67" s="711"/>
      <c r="W67" s="711"/>
      <c r="X67" s="711"/>
      <c r="Y67" s="711"/>
      <c r="Z67" s="714">
        <f>IF(C66="№",0,1)</f>
        <v>0</v>
      </c>
      <c r="AA67" s="714"/>
      <c r="AB67" s="714"/>
      <c r="AC67" s="714"/>
      <c r="AD67" s="714"/>
      <c r="AE67" s="714"/>
      <c r="AF67" s="714"/>
      <c r="AG67" s="714"/>
      <c r="AH67" s="714"/>
      <c r="AI67" s="714"/>
      <c r="AJ67" s="714"/>
      <c r="AK67" s="714"/>
      <c r="AL67" s="714"/>
      <c r="AM67" s="714"/>
      <c r="AN67" s="714"/>
      <c r="AO67" s="714"/>
      <c r="AP67" s="714"/>
      <c r="AQ67" s="713"/>
      <c r="AR67" s="713"/>
      <c r="AS67" s="713"/>
      <c r="AT67" s="713"/>
      <c r="AU67" s="713"/>
      <c r="AV67" s="713"/>
      <c r="AW67" s="713"/>
      <c r="AX67" s="713"/>
      <c r="AY67" s="713"/>
      <c r="AZ67" s="713"/>
      <c r="BA67" s="713"/>
      <c r="BB67" s="713"/>
      <c r="BC67" s="713"/>
      <c r="BD67" s="713"/>
      <c r="BE67" s="713"/>
      <c r="BF67" s="713"/>
      <c r="BG67" s="713"/>
      <c r="BH67" s="713"/>
      <c r="BI67" s="713"/>
      <c r="BJ67" s="713"/>
      <c r="BK67" s="713"/>
      <c r="BL67" s="713"/>
      <c r="BM67" s="713"/>
      <c r="BN67" s="713"/>
      <c r="BO67" s="713"/>
      <c r="BP67" s="713"/>
      <c r="BQ67" s="19">
        <f>IF(C66="№",0,1)</f>
        <v>0</v>
      </c>
    </row>
    <row r="68" spans="1:73" ht="39.6" hidden="1" x14ac:dyDescent="0.25">
      <c r="A68" s="544">
        <f>SUBTOTAL(9,$BQ$9:BQ68)</f>
        <v>14</v>
      </c>
      <c r="B68" s="545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11" t="str">
        <f>CONCATENATE("№",ФОРМА!B22)</f>
        <v>№</v>
      </c>
      <c r="D68" s="711"/>
      <c r="E68" s="711"/>
      <c r="F68" s="711"/>
      <c r="G68" s="711"/>
      <c r="H68" s="711"/>
      <c r="I68" s="711"/>
      <c r="J68" s="711"/>
      <c r="K68" s="711"/>
      <c r="L68" s="711"/>
      <c r="M68" s="711"/>
      <c r="N68" s="711"/>
      <c r="O68" s="711"/>
      <c r="P68" s="711"/>
      <c r="Q68" s="711"/>
      <c r="R68" s="711"/>
      <c r="S68" s="711"/>
      <c r="T68" s="711"/>
      <c r="U68" s="711"/>
      <c r="V68" s="711"/>
      <c r="W68" s="711"/>
      <c r="X68" s="711"/>
      <c r="Y68" s="711"/>
      <c r="Z68" s="714">
        <f t="shared" si="7"/>
        <v>0</v>
      </c>
      <c r="AA68" s="714"/>
      <c r="AB68" s="714"/>
      <c r="AC68" s="714"/>
      <c r="AD68" s="714"/>
      <c r="AE68" s="714"/>
      <c r="AF68" s="714"/>
      <c r="AG68" s="714"/>
      <c r="AH68" s="714"/>
      <c r="AI68" s="714"/>
      <c r="AJ68" s="714"/>
      <c r="AK68" s="714"/>
      <c r="AL68" s="714"/>
      <c r="AM68" s="714"/>
      <c r="AN68" s="714"/>
      <c r="AO68" s="714"/>
      <c r="AP68" s="714"/>
      <c r="AQ68" s="713"/>
      <c r="AR68" s="713"/>
      <c r="AS68" s="713"/>
      <c r="AT68" s="713"/>
      <c r="AU68" s="713"/>
      <c r="AV68" s="713"/>
      <c r="AW68" s="713"/>
      <c r="AX68" s="713"/>
      <c r="AY68" s="713"/>
      <c r="AZ68" s="713"/>
      <c r="BA68" s="713"/>
      <c r="BB68" s="713"/>
      <c r="BC68" s="713"/>
      <c r="BD68" s="713"/>
      <c r="BE68" s="713"/>
      <c r="BF68" s="713"/>
      <c r="BG68" s="713"/>
      <c r="BH68" s="713"/>
      <c r="BI68" s="713"/>
      <c r="BJ68" s="713"/>
      <c r="BK68" s="713"/>
      <c r="BL68" s="713"/>
      <c r="BM68" s="713"/>
      <c r="BN68" s="713"/>
      <c r="BO68" s="713"/>
      <c r="BP68" s="713"/>
      <c r="BQ68" s="19">
        <f t="shared" si="8"/>
        <v>0</v>
      </c>
    </row>
    <row r="69" spans="1:73" hidden="1" x14ac:dyDescent="0.25">
      <c r="A69" s="544">
        <f>SUBTOTAL(9,$BQ$9:BQ69)</f>
        <v>14</v>
      </c>
      <c r="B69" s="545" t="str">
        <f>ФОРМА!E22</f>
        <v>План строительства</v>
      </c>
      <c r="C69" s="711" t="s">
        <v>335</v>
      </c>
      <c r="D69" s="711"/>
      <c r="E69" s="711"/>
      <c r="F69" s="711"/>
      <c r="G69" s="711"/>
      <c r="H69" s="711"/>
      <c r="I69" s="711"/>
      <c r="J69" s="711"/>
      <c r="K69" s="711"/>
      <c r="L69" s="711"/>
      <c r="M69" s="711"/>
      <c r="N69" s="711"/>
      <c r="O69" s="711"/>
      <c r="P69" s="711"/>
      <c r="Q69" s="711"/>
      <c r="R69" s="711"/>
      <c r="S69" s="711"/>
      <c r="T69" s="711"/>
      <c r="U69" s="711"/>
      <c r="V69" s="711"/>
      <c r="W69" s="711"/>
      <c r="X69" s="711"/>
      <c r="Y69" s="711"/>
      <c r="Z69" s="714">
        <f>IF(C68="№",0,1)</f>
        <v>0</v>
      </c>
      <c r="AA69" s="714"/>
      <c r="AB69" s="714"/>
      <c r="AC69" s="714"/>
      <c r="AD69" s="714"/>
      <c r="AE69" s="714"/>
      <c r="AF69" s="714"/>
      <c r="AG69" s="714"/>
      <c r="AH69" s="714"/>
      <c r="AI69" s="714"/>
      <c r="AJ69" s="714"/>
      <c r="AK69" s="714"/>
      <c r="AL69" s="714"/>
      <c r="AM69" s="714"/>
      <c r="AN69" s="714"/>
      <c r="AO69" s="714"/>
      <c r="AP69" s="714"/>
      <c r="AQ69" s="713"/>
      <c r="AR69" s="713"/>
      <c r="AS69" s="713"/>
      <c r="AT69" s="713"/>
      <c r="AU69" s="713"/>
      <c r="AV69" s="713"/>
      <c r="AW69" s="713"/>
      <c r="AX69" s="713"/>
      <c r="AY69" s="713"/>
      <c r="AZ69" s="713"/>
      <c r="BA69" s="713"/>
      <c r="BB69" s="713"/>
      <c r="BC69" s="713"/>
      <c r="BD69" s="713"/>
      <c r="BE69" s="713"/>
      <c r="BF69" s="713"/>
      <c r="BG69" s="713"/>
      <c r="BH69" s="713"/>
      <c r="BI69" s="713"/>
      <c r="BJ69" s="713"/>
      <c r="BK69" s="713"/>
      <c r="BL69" s="713"/>
      <c r="BM69" s="713"/>
      <c r="BN69" s="713"/>
      <c r="BO69" s="713"/>
      <c r="BP69" s="713"/>
      <c r="BQ69" s="19">
        <f>IF(C68="№",0,1)</f>
        <v>0</v>
      </c>
    </row>
    <row r="70" spans="1:73" ht="26.4" x14ac:dyDescent="0.25">
      <c r="A70" s="544">
        <f>SUBTOTAL(9,$BQ$9:BQ70)</f>
        <v>14</v>
      </c>
      <c r="B70" s="545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11" t="str">
        <f>CONCATENATE("№",ФОРМА!B24)</f>
        <v>№</v>
      </c>
      <c r="D70" s="711"/>
      <c r="E70" s="711"/>
      <c r="F70" s="711"/>
      <c r="G70" s="711"/>
      <c r="H70" s="711"/>
      <c r="I70" s="711"/>
      <c r="J70" s="711"/>
      <c r="K70" s="711"/>
      <c r="L70" s="711"/>
      <c r="M70" s="711"/>
      <c r="N70" s="711"/>
      <c r="O70" s="711"/>
      <c r="P70" s="711"/>
      <c r="Q70" s="711"/>
      <c r="R70" s="711"/>
      <c r="S70" s="711"/>
      <c r="T70" s="711"/>
      <c r="U70" s="711"/>
      <c r="V70" s="711"/>
      <c r="W70" s="711"/>
      <c r="X70" s="711"/>
      <c r="Y70" s="711"/>
      <c r="Z70" s="714">
        <f t="shared" si="7"/>
        <v>0</v>
      </c>
      <c r="AA70" s="714"/>
      <c r="AB70" s="714"/>
      <c r="AC70" s="714"/>
      <c r="AD70" s="714"/>
      <c r="AE70" s="714"/>
      <c r="AF70" s="714"/>
      <c r="AG70" s="714"/>
      <c r="AH70" s="714"/>
      <c r="AI70" s="714"/>
      <c r="AJ70" s="714"/>
      <c r="AK70" s="714"/>
      <c r="AL70" s="714"/>
      <c r="AM70" s="714"/>
      <c r="AN70" s="714"/>
      <c r="AO70" s="714"/>
      <c r="AP70" s="714"/>
      <c r="AQ70" s="713"/>
      <c r="AR70" s="713"/>
      <c r="AS70" s="713"/>
      <c r="AT70" s="713"/>
      <c r="AU70" s="713"/>
      <c r="AV70" s="713"/>
      <c r="AW70" s="713"/>
      <c r="AX70" s="713"/>
      <c r="AY70" s="713"/>
      <c r="AZ70" s="713"/>
      <c r="BA70" s="713"/>
      <c r="BB70" s="713"/>
      <c r="BC70" s="713"/>
      <c r="BD70" s="713"/>
      <c r="BE70" s="713"/>
      <c r="BF70" s="713"/>
      <c r="BG70" s="713"/>
      <c r="BH70" s="713"/>
      <c r="BI70" s="713"/>
      <c r="BJ70" s="713"/>
      <c r="BK70" s="713"/>
      <c r="BL70" s="713"/>
      <c r="BM70" s="713"/>
      <c r="BN70" s="713"/>
      <c r="BO70" s="713"/>
      <c r="BP70" s="713"/>
      <c r="BQ70" s="19">
        <f t="shared" si="8"/>
        <v>0</v>
      </c>
    </row>
    <row r="71" spans="1:73" x14ac:dyDescent="0.25">
      <c r="A71" s="544">
        <f>SUBTOTAL(9,$BQ$9:BQ71)</f>
        <v>14</v>
      </c>
      <c r="B71" s="545" t="str">
        <f>ФОРМА!E24</f>
        <v>План строительства</v>
      </c>
      <c r="C71" s="711" t="s">
        <v>335</v>
      </c>
      <c r="D71" s="711"/>
      <c r="E71" s="711"/>
      <c r="F71" s="711"/>
      <c r="G71" s="711"/>
      <c r="H71" s="711"/>
      <c r="I71" s="711"/>
      <c r="J71" s="711"/>
      <c r="K71" s="711"/>
      <c r="L71" s="711"/>
      <c r="M71" s="711"/>
      <c r="N71" s="711"/>
      <c r="O71" s="711"/>
      <c r="P71" s="711"/>
      <c r="Q71" s="711"/>
      <c r="R71" s="711"/>
      <c r="S71" s="711"/>
      <c r="T71" s="711"/>
      <c r="U71" s="711"/>
      <c r="V71" s="711"/>
      <c r="W71" s="711"/>
      <c r="X71" s="711"/>
      <c r="Y71" s="711"/>
      <c r="Z71" s="714">
        <f>IF(C70="№",0,1)</f>
        <v>0</v>
      </c>
      <c r="AA71" s="714"/>
      <c r="AB71" s="714"/>
      <c r="AC71" s="714"/>
      <c r="AD71" s="714"/>
      <c r="AE71" s="714"/>
      <c r="AF71" s="714"/>
      <c r="AG71" s="714"/>
      <c r="AH71" s="714"/>
      <c r="AI71" s="714"/>
      <c r="AJ71" s="714"/>
      <c r="AK71" s="714"/>
      <c r="AL71" s="714"/>
      <c r="AM71" s="714"/>
      <c r="AN71" s="714"/>
      <c r="AO71" s="714"/>
      <c r="AP71" s="714"/>
      <c r="AQ71" s="713"/>
      <c r="AR71" s="713"/>
      <c r="AS71" s="713"/>
      <c r="AT71" s="713"/>
      <c r="AU71" s="713"/>
      <c r="AV71" s="713"/>
      <c r="AW71" s="713"/>
      <c r="AX71" s="713"/>
      <c r="AY71" s="713"/>
      <c r="AZ71" s="713"/>
      <c r="BA71" s="713"/>
      <c r="BB71" s="713"/>
      <c r="BC71" s="713"/>
      <c r="BD71" s="713"/>
      <c r="BE71" s="713"/>
      <c r="BF71" s="713"/>
      <c r="BG71" s="713"/>
      <c r="BH71" s="713"/>
      <c r="BI71" s="713"/>
      <c r="BJ71" s="713"/>
      <c r="BK71" s="713"/>
      <c r="BL71" s="713"/>
      <c r="BM71" s="713"/>
      <c r="BN71" s="713"/>
      <c r="BO71" s="713"/>
      <c r="BP71" s="713"/>
      <c r="BQ71" s="19">
        <f>IF(C70="№",0,1)</f>
        <v>0</v>
      </c>
    </row>
    <row r="72" spans="1:73" ht="26.4" hidden="1" x14ac:dyDescent="0.25">
      <c r="A72" s="544">
        <f>SUBTOTAL(9,$BQ$9:BQ72)</f>
        <v>14</v>
      </c>
      <c r="B72" s="545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711" t="str">
        <f>CONCATENATE("№",ФОРМА!B25)</f>
        <v>№</v>
      </c>
      <c r="D72" s="711"/>
      <c r="E72" s="711"/>
      <c r="F72" s="711"/>
      <c r="G72" s="711"/>
      <c r="H72" s="711"/>
      <c r="I72" s="711"/>
      <c r="J72" s="711"/>
      <c r="K72" s="711"/>
      <c r="L72" s="711"/>
      <c r="M72" s="711"/>
      <c r="N72" s="711"/>
      <c r="O72" s="711"/>
      <c r="P72" s="711"/>
      <c r="Q72" s="711"/>
      <c r="R72" s="711"/>
      <c r="S72" s="711"/>
      <c r="T72" s="711"/>
      <c r="U72" s="711"/>
      <c r="V72" s="711"/>
      <c r="W72" s="711"/>
      <c r="X72" s="711"/>
      <c r="Y72" s="711"/>
      <c r="Z72" s="714">
        <f>IF(C72="№",0,1)</f>
        <v>0</v>
      </c>
      <c r="AA72" s="714"/>
      <c r="AB72" s="714"/>
      <c r="AC72" s="714"/>
      <c r="AD72" s="714"/>
      <c r="AE72" s="714"/>
      <c r="AF72" s="714"/>
      <c r="AG72" s="714"/>
      <c r="AH72" s="714"/>
      <c r="AI72" s="714"/>
      <c r="AJ72" s="714"/>
      <c r="AK72" s="714"/>
      <c r="AL72" s="714"/>
      <c r="AM72" s="714"/>
      <c r="AN72" s="714"/>
      <c r="AO72" s="714"/>
      <c r="AP72" s="714"/>
      <c r="AQ72" s="713"/>
      <c r="AR72" s="713"/>
      <c r="AS72" s="713"/>
      <c r="AT72" s="713"/>
      <c r="AU72" s="713"/>
      <c r="AV72" s="713"/>
      <c r="AW72" s="713"/>
      <c r="AX72" s="713"/>
      <c r="AY72" s="713"/>
      <c r="AZ72" s="713"/>
      <c r="BA72" s="713"/>
      <c r="BB72" s="713"/>
      <c r="BC72" s="713"/>
      <c r="BD72" s="713"/>
      <c r="BE72" s="713"/>
      <c r="BF72" s="713"/>
      <c r="BG72" s="713"/>
      <c r="BH72" s="713"/>
      <c r="BI72" s="713"/>
      <c r="BJ72" s="713"/>
      <c r="BK72" s="713"/>
      <c r="BL72" s="713"/>
      <c r="BM72" s="713"/>
      <c r="BN72" s="713"/>
      <c r="BO72" s="713"/>
      <c r="BP72" s="713"/>
      <c r="BQ72" s="19">
        <f t="shared" si="8"/>
        <v>0</v>
      </c>
    </row>
    <row r="73" spans="1:73" hidden="1" x14ac:dyDescent="0.25">
      <c r="A73" s="544">
        <f>SUBTOTAL(9,$BQ$9:BQ73)</f>
        <v>14</v>
      </c>
      <c r="B73" s="545" t="str">
        <f>ФОРМА!E25</f>
        <v>План строительства</v>
      </c>
      <c r="C73" s="711" t="s">
        <v>335</v>
      </c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711"/>
      <c r="T73" s="711"/>
      <c r="U73" s="711"/>
      <c r="V73" s="711"/>
      <c r="W73" s="711"/>
      <c r="X73" s="711"/>
      <c r="Y73" s="711"/>
      <c r="Z73" s="714">
        <f>IF(C72="№",0,1)</f>
        <v>0</v>
      </c>
      <c r="AA73" s="714"/>
      <c r="AB73" s="714"/>
      <c r="AC73" s="714"/>
      <c r="AD73" s="714"/>
      <c r="AE73" s="714"/>
      <c r="AF73" s="714"/>
      <c r="AG73" s="714"/>
      <c r="AH73" s="714"/>
      <c r="AI73" s="714"/>
      <c r="AJ73" s="714"/>
      <c r="AK73" s="714"/>
      <c r="AL73" s="714"/>
      <c r="AM73" s="714"/>
      <c r="AN73" s="714"/>
      <c r="AO73" s="714"/>
      <c r="AP73" s="714"/>
      <c r="AQ73" s="713"/>
      <c r="AR73" s="713"/>
      <c r="AS73" s="713"/>
      <c r="AT73" s="713"/>
      <c r="AU73" s="713"/>
      <c r="AV73" s="713"/>
      <c r="AW73" s="713"/>
      <c r="AX73" s="713"/>
      <c r="AY73" s="713"/>
      <c r="AZ73" s="713"/>
      <c r="BA73" s="713"/>
      <c r="BB73" s="713"/>
      <c r="BC73" s="713"/>
      <c r="BD73" s="713"/>
      <c r="BE73" s="713"/>
      <c r="BF73" s="713"/>
      <c r="BG73" s="713"/>
      <c r="BH73" s="713"/>
      <c r="BI73" s="713"/>
      <c r="BJ73" s="713"/>
      <c r="BK73" s="713"/>
      <c r="BL73" s="713"/>
      <c r="BM73" s="713"/>
      <c r="BN73" s="713"/>
      <c r="BO73" s="713"/>
      <c r="BP73" s="713"/>
      <c r="BQ73" s="19">
        <f>IF(C72="№",0,1)</f>
        <v>0</v>
      </c>
    </row>
    <row r="74" spans="1:73" ht="26.4" hidden="1" x14ac:dyDescent="0.25">
      <c r="A74" s="544">
        <f>SUBTOTAL(9,$BQ$9:BQ74)</f>
        <v>14</v>
      </c>
      <c r="B74" s="545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711" t="str">
        <f>CONCATENATE("№",ФОРМА!B26)</f>
        <v>№1</v>
      </c>
      <c r="D74" s="711"/>
      <c r="E74" s="711"/>
      <c r="F74" s="711"/>
      <c r="G74" s="711"/>
      <c r="H74" s="711"/>
      <c r="I74" s="711"/>
      <c r="J74" s="711"/>
      <c r="K74" s="711"/>
      <c r="L74" s="711"/>
      <c r="M74" s="711"/>
      <c r="N74" s="711"/>
      <c r="O74" s="711"/>
      <c r="P74" s="711"/>
      <c r="Q74" s="711"/>
      <c r="R74" s="711"/>
      <c r="S74" s="711"/>
      <c r="T74" s="711"/>
      <c r="U74" s="711"/>
      <c r="V74" s="711"/>
      <c r="W74" s="711"/>
      <c r="X74" s="711"/>
      <c r="Y74" s="711"/>
      <c r="Z74" s="714">
        <f>IF(C74="№",0,1)</f>
        <v>1</v>
      </c>
      <c r="AA74" s="714"/>
      <c r="AB74" s="714"/>
      <c r="AC74" s="714"/>
      <c r="AD74" s="714"/>
      <c r="AE74" s="714"/>
      <c r="AF74" s="714"/>
      <c r="AG74" s="714"/>
      <c r="AH74" s="714"/>
      <c r="AI74" s="714"/>
      <c r="AJ74" s="714"/>
      <c r="AK74" s="714"/>
      <c r="AL74" s="714"/>
      <c r="AM74" s="714"/>
      <c r="AN74" s="714"/>
      <c r="AO74" s="714"/>
      <c r="AP74" s="714"/>
      <c r="AQ74" s="713"/>
      <c r="AR74" s="713"/>
      <c r="AS74" s="713"/>
      <c r="AT74" s="713"/>
      <c r="AU74" s="713"/>
      <c r="AV74" s="713"/>
      <c r="AW74" s="713"/>
      <c r="AX74" s="713"/>
      <c r="AY74" s="713"/>
      <c r="AZ74" s="713"/>
      <c r="BA74" s="713"/>
      <c r="BB74" s="713"/>
      <c r="BC74" s="713"/>
      <c r="BD74" s="713"/>
      <c r="BE74" s="713"/>
      <c r="BF74" s="713"/>
      <c r="BG74" s="713"/>
      <c r="BH74" s="713"/>
      <c r="BI74" s="713"/>
      <c r="BJ74" s="713"/>
      <c r="BK74" s="713"/>
      <c r="BL74" s="713"/>
      <c r="BM74" s="713"/>
      <c r="BN74" s="713"/>
      <c r="BO74" s="713"/>
      <c r="BP74" s="713"/>
      <c r="BQ74" s="19">
        <f t="shared" si="8"/>
        <v>1</v>
      </c>
    </row>
    <row r="75" spans="1:73" hidden="1" x14ac:dyDescent="0.25">
      <c r="A75" s="544">
        <f>SUBTOTAL(9,$BQ$9:BQ75)</f>
        <v>14</v>
      </c>
      <c r="B75" s="545" t="str">
        <f>ФОРМА!E26</f>
        <v>План строительства</v>
      </c>
      <c r="C75" s="711" t="s">
        <v>335</v>
      </c>
      <c r="D75" s="711"/>
      <c r="E75" s="711"/>
      <c r="F75" s="711"/>
      <c r="G75" s="711"/>
      <c r="H75" s="711"/>
      <c r="I75" s="711"/>
      <c r="J75" s="711"/>
      <c r="K75" s="711"/>
      <c r="L75" s="711"/>
      <c r="M75" s="711"/>
      <c r="N75" s="711"/>
      <c r="O75" s="711"/>
      <c r="P75" s="711"/>
      <c r="Q75" s="711"/>
      <c r="R75" s="711"/>
      <c r="S75" s="711"/>
      <c r="T75" s="711"/>
      <c r="U75" s="711"/>
      <c r="V75" s="711"/>
      <c r="W75" s="711"/>
      <c r="X75" s="711"/>
      <c r="Y75" s="711"/>
      <c r="Z75" s="714">
        <f>IF(C74="№",0,1)</f>
        <v>1</v>
      </c>
      <c r="AA75" s="714"/>
      <c r="AB75" s="714"/>
      <c r="AC75" s="714"/>
      <c r="AD75" s="714"/>
      <c r="AE75" s="714"/>
      <c r="AF75" s="714"/>
      <c r="AG75" s="714"/>
      <c r="AH75" s="714"/>
      <c r="AI75" s="714"/>
      <c r="AJ75" s="714"/>
      <c r="AK75" s="714"/>
      <c r="AL75" s="714"/>
      <c r="AM75" s="714"/>
      <c r="AN75" s="714"/>
      <c r="AO75" s="714"/>
      <c r="AP75" s="714"/>
      <c r="AQ75" s="713"/>
      <c r="AR75" s="713"/>
      <c r="AS75" s="713"/>
      <c r="AT75" s="713"/>
      <c r="AU75" s="713"/>
      <c r="AV75" s="713"/>
      <c r="AW75" s="713"/>
      <c r="AX75" s="713"/>
      <c r="AY75" s="713"/>
      <c r="AZ75" s="713"/>
      <c r="BA75" s="713"/>
      <c r="BB75" s="713"/>
      <c r="BC75" s="713"/>
      <c r="BD75" s="713"/>
      <c r="BE75" s="713"/>
      <c r="BF75" s="713"/>
      <c r="BG75" s="713"/>
      <c r="BH75" s="713"/>
      <c r="BI75" s="713"/>
      <c r="BJ75" s="713"/>
      <c r="BK75" s="713"/>
      <c r="BL75" s="713"/>
      <c r="BM75" s="713"/>
      <c r="BN75" s="713"/>
      <c r="BO75" s="713"/>
      <c r="BP75" s="713"/>
      <c r="BQ75" s="19">
        <f>IF(C74="№",0,1)</f>
        <v>1</v>
      </c>
    </row>
    <row r="76" spans="1:73" ht="26.4" hidden="1" x14ac:dyDescent="0.25">
      <c r="A76" s="544">
        <f>SUBTOTAL(9,$BQ$9:BQ76)</f>
        <v>14</v>
      </c>
      <c r="B76" s="545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11" t="str">
        <f>CONCATENATE("№",ФОРМА!B27)</f>
        <v>№</v>
      </c>
      <c r="D76" s="711"/>
      <c r="E76" s="711"/>
      <c r="F76" s="711"/>
      <c r="G76" s="711"/>
      <c r="H76" s="711"/>
      <c r="I76" s="711"/>
      <c r="J76" s="711"/>
      <c r="K76" s="711"/>
      <c r="L76" s="711"/>
      <c r="M76" s="711"/>
      <c r="N76" s="711"/>
      <c r="O76" s="711"/>
      <c r="P76" s="711"/>
      <c r="Q76" s="711"/>
      <c r="R76" s="711"/>
      <c r="S76" s="711"/>
      <c r="T76" s="711"/>
      <c r="U76" s="711"/>
      <c r="V76" s="711"/>
      <c r="W76" s="711"/>
      <c r="X76" s="711"/>
      <c r="Y76" s="711"/>
      <c r="Z76" s="714">
        <f>IF(C76="№",0,1)</f>
        <v>0</v>
      </c>
      <c r="AA76" s="714"/>
      <c r="AB76" s="714"/>
      <c r="AC76" s="714"/>
      <c r="AD76" s="714"/>
      <c r="AE76" s="714"/>
      <c r="AF76" s="714"/>
      <c r="AG76" s="714"/>
      <c r="AH76" s="714"/>
      <c r="AI76" s="714"/>
      <c r="AJ76" s="714"/>
      <c r="AK76" s="714"/>
      <c r="AL76" s="714"/>
      <c r="AM76" s="714"/>
      <c r="AN76" s="714"/>
      <c r="AO76" s="714"/>
      <c r="AP76" s="714"/>
      <c r="AQ76" s="713"/>
      <c r="AR76" s="713"/>
      <c r="AS76" s="713"/>
      <c r="AT76" s="713"/>
      <c r="AU76" s="713"/>
      <c r="AV76" s="713"/>
      <c r="AW76" s="713"/>
      <c r="AX76" s="713"/>
      <c r="AY76" s="713"/>
      <c r="AZ76" s="713"/>
      <c r="BA76" s="713"/>
      <c r="BB76" s="713"/>
      <c r="BC76" s="713"/>
      <c r="BD76" s="713"/>
      <c r="BE76" s="713"/>
      <c r="BF76" s="713"/>
      <c r="BG76" s="713"/>
      <c r="BH76" s="713"/>
      <c r="BI76" s="713"/>
      <c r="BJ76" s="713"/>
      <c r="BK76" s="713"/>
      <c r="BL76" s="713"/>
      <c r="BM76" s="713"/>
      <c r="BN76" s="713"/>
      <c r="BO76" s="713"/>
      <c r="BP76" s="713"/>
      <c r="BQ76" s="19">
        <f t="shared" si="8"/>
        <v>0</v>
      </c>
    </row>
    <row r="77" spans="1:73" hidden="1" x14ac:dyDescent="0.25">
      <c r="A77" s="544">
        <f>SUBTOTAL(9,$BQ$9:BQ77)</f>
        <v>14</v>
      </c>
      <c r="B77" s="545" t="str">
        <f>ФОРМА!E27</f>
        <v>План строительства</v>
      </c>
      <c r="C77" s="711" t="s">
        <v>335</v>
      </c>
      <c r="D77" s="711"/>
      <c r="E77" s="711"/>
      <c r="F77" s="711"/>
      <c r="G77" s="711"/>
      <c r="H77" s="711"/>
      <c r="I77" s="711"/>
      <c r="J77" s="711"/>
      <c r="K77" s="711"/>
      <c r="L77" s="711"/>
      <c r="M77" s="711"/>
      <c r="N77" s="711"/>
      <c r="O77" s="711"/>
      <c r="P77" s="711"/>
      <c r="Q77" s="711"/>
      <c r="R77" s="711"/>
      <c r="S77" s="711"/>
      <c r="T77" s="711"/>
      <c r="U77" s="711"/>
      <c r="V77" s="711"/>
      <c r="W77" s="711"/>
      <c r="X77" s="711"/>
      <c r="Y77" s="711"/>
      <c r="Z77" s="714">
        <f>IF(C76="№",0,1)</f>
        <v>0</v>
      </c>
      <c r="AA77" s="714"/>
      <c r="AB77" s="714"/>
      <c r="AC77" s="714"/>
      <c r="AD77" s="714"/>
      <c r="AE77" s="714"/>
      <c r="AF77" s="714"/>
      <c r="AG77" s="714"/>
      <c r="AH77" s="714"/>
      <c r="AI77" s="714"/>
      <c r="AJ77" s="714"/>
      <c r="AK77" s="714"/>
      <c r="AL77" s="714"/>
      <c r="AM77" s="714"/>
      <c r="AN77" s="714"/>
      <c r="AO77" s="714"/>
      <c r="AP77" s="714"/>
      <c r="AQ77" s="713"/>
      <c r="AR77" s="713"/>
      <c r="AS77" s="713"/>
      <c r="AT77" s="713"/>
      <c r="AU77" s="713"/>
      <c r="AV77" s="713"/>
      <c r="AW77" s="713"/>
      <c r="AX77" s="713"/>
      <c r="AY77" s="713"/>
      <c r="AZ77" s="713"/>
      <c r="BA77" s="713"/>
      <c r="BB77" s="713"/>
      <c r="BC77" s="713"/>
      <c r="BD77" s="713"/>
      <c r="BE77" s="713"/>
      <c r="BF77" s="713"/>
      <c r="BG77" s="713"/>
      <c r="BH77" s="713"/>
      <c r="BI77" s="713"/>
      <c r="BJ77" s="713"/>
      <c r="BK77" s="713"/>
      <c r="BL77" s="713"/>
      <c r="BM77" s="713"/>
      <c r="BN77" s="713"/>
      <c r="BO77" s="713"/>
      <c r="BP77" s="713"/>
      <c r="BQ77" s="19">
        <f>IF(C76="№",0,1)</f>
        <v>0</v>
      </c>
    </row>
    <row r="78" spans="1:73" ht="26.4" hidden="1" x14ac:dyDescent="0.25">
      <c r="A78" s="544">
        <f>SUBTOTAL(9,$BQ$9:BQ78)</f>
        <v>14</v>
      </c>
      <c r="B78" s="545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711" t="str">
        <f>CONCATENATE("№",ФОРМА!B28)</f>
        <v>№</v>
      </c>
      <c r="D78" s="711"/>
      <c r="E78" s="711"/>
      <c r="F78" s="711"/>
      <c r="G78" s="711"/>
      <c r="H78" s="711"/>
      <c r="I78" s="711"/>
      <c r="J78" s="711"/>
      <c r="K78" s="711"/>
      <c r="L78" s="711"/>
      <c r="M78" s="711"/>
      <c r="N78" s="711"/>
      <c r="O78" s="711"/>
      <c r="P78" s="711"/>
      <c r="Q78" s="711"/>
      <c r="R78" s="711"/>
      <c r="S78" s="711"/>
      <c r="T78" s="711"/>
      <c r="U78" s="711"/>
      <c r="V78" s="711"/>
      <c r="W78" s="711"/>
      <c r="X78" s="711"/>
      <c r="Y78" s="711"/>
      <c r="Z78" s="714">
        <f>IF(C78="№",0,1)</f>
        <v>0</v>
      </c>
      <c r="AA78" s="714"/>
      <c r="AB78" s="714"/>
      <c r="AC78" s="714"/>
      <c r="AD78" s="714"/>
      <c r="AE78" s="714"/>
      <c r="AF78" s="714"/>
      <c r="AG78" s="714"/>
      <c r="AH78" s="714"/>
      <c r="AI78" s="714"/>
      <c r="AJ78" s="714"/>
      <c r="AK78" s="714"/>
      <c r="AL78" s="714"/>
      <c r="AM78" s="714"/>
      <c r="AN78" s="714"/>
      <c r="AO78" s="714"/>
      <c r="AP78" s="714"/>
      <c r="AQ78" s="713"/>
      <c r="AR78" s="713"/>
      <c r="AS78" s="713"/>
      <c r="AT78" s="713"/>
      <c r="AU78" s="713"/>
      <c r="AV78" s="713"/>
      <c r="AW78" s="713"/>
      <c r="AX78" s="713"/>
      <c r="AY78" s="713"/>
      <c r="AZ78" s="713"/>
      <c r="BA78" s="713"/>
      <c r="BB78" s="713"/>
      <c r="BC78" s="713"/>
      <c r="BD78" s="713"/>
      <c r="BE78" s="713"/>
      <c r="BF78" s="713"/>
      <c r="BG78" s="713"/>
      <c r="BH78" s="713"/>
      <c r="BI78" s="713"/>
      <c r="BJ78" s="713"/>
      <c r="BK78" s="713"/>
      <c r="BL78" s="713"/>
      <c r="BM78" s="713"/>
      <c r="BN78" s="713"/>
      <c r="BO78" s="713"/>
      <c r="BP78" s="713"/>
      <c r="BQ78" s="19">
        <f t="shared" si="8"/>
        <v>0</v>
      </c>
    </row>
    <row r="79" spans="1:73" hidden="1" x14ac:dyDescent="0.25">
      <c r="A79" s="544">
        <f>SUBTOTAL(9,$BQ$9:BQ79)</f>
        <v>14</v>
      </c>
      <c r="B79" s="545" t="str">
        <f>ФОРМА!E28</f>
        <v>План строительства</v>
      </c>
      <c r="C79" s="711" t="s">
        <v>335</v>
      </c>
      <c r="D79" s="711"/>
      <c r="E79" s="711"/>
      <c r="F79" s="711"/>
      <c r="G79" s="711"/>
      <c r="H79" s="711"/>
      <c r="I79" s="711"/>
      <c r="J79" s="711"/>
      <c r="K79" s="711"/>
      <c r="L79" s="711"/>
      <c r="M79" s="711"/>
      <c r="N79" s="711"/>
      <c r="O79" s="711"/>
      <c r="P79" s="711"/>
      <c r="Q79" s="711"/>
      <c r="R79" s="711"/>
      <c r="S79" s="711"/>
      <c r="T79" s="711"/>
      <c r="U79" s="711"/>
      <c r="V79" s="711"/>
      <c r="W79" s="711"/>
      <c r="X79" s="711"/>
      <c r="Y79" s="711"/>
      <c r="Z79" s="714">
        <f>IF(C78="№",0,1)</f>
        <v>0</v>
      </c>
      <c r="AA79" s="714"/>
      <c r="AB79" s="714"/>
      <c r="AC79" s="714"/>
      <c r="AD79" s="714"/>
      <c r="AE79" s="714"/>
      <c r="AF79" s="714"/>
      <c r="AG79" s="714"/>
      <c r="AH79" s="714"/>
      <c r="AI79" s="714"/>
      <c r="AJ79" s="714"/>
      <c r="AK79" s="714"/>
      <c r="AL79" s="714"/>
      <c r="AM79" s="714"/>
      <c r="AN79" s="714"/>
      <c r="AO79" s="714"/>
      <c r="AP79" s="714"/>
      <c r="AQ79" s="713"/>
      <c r="AR79" s="713"/>
      <c r="AS79" s="713"/>
      <c r="AT79" s="713"/>
      <c r="AU79" s="713"/>
      <c r="AV79" s="713"/>
      <c r="AW79" s="713"/>
      <c r="AX79" s="713"/>
      <c r="AY79" s="713"/>
      <c r="AZ79" s="713"/>
      <c r="BA79" s="713"/>
      <c r="BB79" s="713"/>
      <c r="BC79" s="713"/>
      <c r="BD79" s="713"/>
      <c r="BE79" s="713"/>
      <c r="BF79" s="713"/>
      <c r="BG79" s="713"/>
      <c r="BH79" s="713"/>
      <c r="BI79" s="713"/>
      <c r="BJ79" s="713"/>
      <c r="BK79" s="713"/>
      <c r="BL79" s="713"/>
      <c r="BM79" s="713"/>
      <c r="BN79" s="713"/>
      <c r="BO79" s="713"/>
      <c r="BP79" s="713"/>
      <c r="BQ79" s="19">
        <f>IF(C78="№",0,1)</f>
        <v>0</v>
      </c>
    </row>
    <row r="80" spans="1:73" ht="39.6" x14ac:dyDescent="0.25">
      <c r="A80" s="544">
        <f ca="1">SUBTOTAL(9,$BQ$9:BQ80)</f>
        <v>15</v>
      </c>
      <c r="B80" s="545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грунта приемных и стартовых котлованов'</v>
      </c>
      <c r="C80" s="711" t="str">
        <f ca="1">CONCATENATE("№",VLOOKUP(BS80,'АКТЫ скрытых работ'!A:O,2,FALSE))</f>
        <v>№1-КЛ_0,4</v>
      </c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711"/>
      <c r="T80" s="711"/>
      <c r="U80" s="711"/>
      <c r="V80" s="711"/>
      <c r="W80" s="711"/>
      <c r="X80" s="711"/>
      <c r="Y80" s="711"/>
      <c r="Z80" s="711">
        <f ca="1">IF(BS80="АООК_",0,1)</f>
        <v>1</v>
      </c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711"/>
      <c r="AL80" s="711"/>
      <c r="AM80" s="711"/>
      <c r="AN80" s="711"/>
      <c r="AO80" s="711"/>
      <c r="AP80" s="711"/>
      <c r="AQ80" s="713"/>
      <c r="AR80" s="713"/>
      <c r="AS80" s="713"/>
      <c r="AT80" s="713"/>
      <c r="AU80" s="713"/>
      <c r="AV80" s="713"/>
      <c r="AW80" s="713"/>
      <c r="AX80" s="713"/>
      <c r="AY80" s="713"/>
      <c r="AZ80" s="713"/>
      <c r="BA80" s="713"/>
      <c r="BB80" s="713"/>
      <c r="BC80" s="713"/>
      <c r="BD80" s="713"/>
      <c r="BE80" s="713"/>
      <c r="BF80" s="713"/>
      <c r="BG80" s="713"/>
      <c r="BH80" s="713"/>
      <c r="BI80" s="713"/>
      <c r="BJ80" s="713"/>
      <c r="BK80" s="713"/>
      <c r="BL80" s="713"/>
      <c r="BM80" s="713"/>
      <c r="BN80" s="713"/>
      <c r="BO80" s="713"/>
      <c r="BP80" s="713"/>
      <c r="BQ80" s="19">
        <f t="shared" ref="BQ80:BQ85" ca="1" si="9">IF(Z80&gt;0,1,0)</f>
        <v>1</v>
      </c>
      <c r="BR80" s="740"/>
      <c r="BS80" s="572" t="str">
        <f ca="1">IF(INDIRECT("'АКТЫ скрытых работ'!R"&amp;BU80&amp;"C1",0)=CONCATENATE("АОСР_",BT80),CONCATENATE("АОСР_",BT80),CONCATENATE("АООК_",BT80))</f>
        <v>АОСР_9</v>
      </c>
      <c r="BT80" s="572">
        <v>9</v>
      </c>
      <c r="BU80" s="573">
        <f>BT80+1</f>
        <v>10</v>
      </c>
    </row>
    <row r="81" spans="1:74" ht="26.4" x14ac:dyDescent="0.25">
      <c r="A81" s="544">
        <f ca="1">SUBTOTAL(9,$BQ$9:BQ81)</f>
        <v>16</v>
      </c>
      <c r="B81" s="547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№2.1 Разработка грунта котлованов под монтаж КЛ-0,4кВ</v>
      </c>
      <c r="C81" s="728" t="str">
        <f ca="1">IF(B81="Контрольно-исполнительная съемка","б/н",MID(B81,SEARCH("№",B81,1),SEARCH(" ",B81,SEARCH("№",B81,1))-SEARCH("№",B81,1)))</f>
        <v>№2.1</v>
      </c>
      <c r="D81" s="729"/>
      <c r="E81" s="729"/>
      <c r="F81" s="729"/>
      <c r="G81" s="729"/>
      <c r="H81" s="729"/>
      <c r="I81" s="729"/>
      <c r="J81" s="729"/>
      <c r="K81" s="729"/>
      <c r="L81" s="729"/>
      <c r="M81" s="729"/>
      <c r="N81" s="729"/>
      <c r="O81" s="729"/>
      <c r="P81" s="729"/>
      <c r="Q81" s="729"/>
      <c r="R81" s="729"/>
      <c r="S81" s="729"/>
      <c r="T81" s="729"/>
      <c r="U81" s="729"/>
      <c r="V81" s="729"/>
      <c r="W81" s="729"/>
      <c r="X81" s="729"/>
      <c r="Y81" s="730"/>
      <c r="Z81" s="711">
        <f ca="1">IFERROR(IF(OR(IFERROR(B81,0)=0,B81="-"),0,1),0)</f>
        <v>1</v>
      </c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3"/>
      <c r="AR81" s="713"/>
      <c r="AS81" s="713"/>
      <c r="AT81" s="713"/>
      <c r="AU81" s="713"/>
      <c r="AV81" s="713"/>
      <c r="AW81" s="713"/>
      <c r="AX81" s="713"/>
      <c r="AY81" s="713"/>
      <c r="AZ81" s="713"/>
      <c r="BA81" s="713"/>
      <c r="BB81" s="713"/>
      <c r="BC81" s="713"/>
      <c r="BD81" s="713"/>
      <c r="BE81" s="713"/>
      <c r="BF81" s="713"/>
      <c r="BG81" s="713"/>
      <c r="BH81" s="713"/>
      <c r="BI81" s="713"/>
      <c r="BJ81" s="713"/>
      <c r="BK81" s="713"/>
      <c r="BL81" s="713"/>
      <c r="BM81" s="713"/>
      <c r="BN81" s="713"/>
      <c r="BO81" s="713"/>
      <c r="BP81" s="713"/>
      <c r="BQ81" s="19">
        <f t="shared" ca="1" si="9"/>
        <v>1</v>
      </c>
      <c r="BR81" s="740"/>
    </row>
    <row r="82" spans="1:74" ht="26.4" x14ac:dyDescent="0.25">
      <c r="A82" s="544">
        <f ca="1">SUBTOTAL(9,$BQ$9:BQ82)</f>
        <v>17</v>
      </c>
      <c r="B82" s="545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Исполнительная схема №2.2 Разработка грунта котлованов под монтаж КЛ-0,4кВ</v>
      </c>
      <c r="C82" s="728" t="str">
        <f t="shared" ref="C82:C84" ca="1" si="10">IF(B82="Контрольно-исполнительная съемка","б/н",MID(B82,SEARCH("№",B82,1),SEARCH(" ",B82,SEARCH("№",B82,1))-SEARCH("№",B82,1)))</f>
        <v>№2.2</v>
      </c>
      <c r="D82" s="729"/>
      <c r="E82" s="729"/>
      <c r="F82" s="729"/>
      <c r="G82" s="729"/>
      <c r="H82" s="729"/>
      <c r="I82" s="729"/>
      <c r="J82" s="729"/>
      <c r="K82" s="729"/>
      <c r="L82" s="729"/>
      <c r="M82" s="729"/>
      <c r="N82" s="729"/>
      <c r="O82" s="729"/>
      <c r="P82" s="729"/>
      <c r="Q82" s="729"/>
      <c r="R82" s="729"/>
      <c r="S82" s="729"/>
      <c r="T82" s="729"/>
      <c r="U82" s="729"/>
      <c r="V82" s="729"/>
      <c r="W82" s="729"/>
      <c r="X82" s="729"/>
      <c r="Y82" s="730"/>
      <c r="Z82" s="711">
        <f ca="1">IFERROR(IF(OR(IFERROR(B82,0)=0,B82=""),0,1),0)</f>
        <v>1</v>
      </c>
      <c r="AA82" s="711"/>
      <c r="AB82" s="711"/>
      <c r="AC82" s="711"/>
      <c r="AD82" s="711"/>
      <c r="AE82" s="711"/>
      <c r="AF82" s="711"/>
      <c r="AG82" s="711"/>
      <c r="AH82" s="711"/>
      <c r="AI82" s="711"/>
      <c r="AJ82" s="711"/>
      <c r="AK82" s="711"/>
      <c r="AL82" s="711"/>
      <c r="AM82" s="711"/>
      <c r="AN82" s="711"/>
      <c r="AO82" s="711"/>
      <c r="AP82" s="711"/>
      <c r="AQ82" s="713"/>
      <c r="AR82" s="713"/>
      <c r="AS82" s="713"/>
      <c r="AT82" s="713"/>
      <c r="AU82" s="713"/>
      <c r="AV82" s="713"/>
      <c r="AW82" s="713"/>
      <c r="AX82" s="713"/>
      <c r="AY82" s="713"/>
      <c r="AZ82" s="713"/>
      <c r="BA82" s="713"/>
      <c r="BB82" s="713"/>
      <c r="BC82" s="713"/>
      <c r="BD82" s="713"/>
      <c r="BE82" s="713"/>
      <c r="BF82" s="713"/>
      <c r="BG82" s="713"/>
      <c r="BH82" s="713"/>
      <c r="BI82" s="713"/>
      <c r="BJ82" s="713"/>
      <c r="BK82" s="713"/>
      <c r="BL82" s="713"/>
      <c r="BM82" s="713"/>
      <c r="BN82" s="713"/>
      <c r="BO82" s="713"/>
      <c r="BP82" s="713"/>
      <c r="BQ82" s="19">
        <f t="shared" ca="1" si="9"/>
        <v>1</v>
      </c>
      <c r="BR82" s="740"/>
    </row>
    <row r="83" spans="1:74" ht="26.4" x14ac:dyDescent="0.25">
      <c r="A83" s="544">
        <f ca="1">SUBTOTAL(9,$BQ$9:BQ83)</f>
        <v>18</v>
      </c>
      <c r="B83" s="545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>Исполнительная схема №2.3 Разработка грунта котлованов под монтаж КЛ-0,4кВ</v>
      </c>
      <c r="C83" s="728" t="str">
        <f t="shared" ca="1" si="10"/>
        <v>№2.3</v>
      </c>
      <c r="D83" s="729"/>
      <c r="E83" s="729"/>
      <c r="F83" s="729"/>
      <c r="G83" s="729"/>
      <c r="H83" s="729"/>
      <c r="I83" s="729"/>
      <c r="J83" s="729"/>
      <c r="K83" s="729"/>
      <c r="L83" s="729"/>
      <c r="M83" s="729"/>
      <c r="N83" s="729"/>
      <c r="O83" s="729"/>
      <c r="P83" s="729"/>
      <c r="Q83" s="729"/>
      <c r="R83" s="729"/>
      <c r="S83" s="729"/>
      <c r="T83" s="729"/>
      <c r="U83" s="729"/>
      <c r="V83" s="729"/>
      <c r="W83" s="729"/>
      <c r="X83" s="729"/>
      <c r="Y83" s="730"/>
      <c r="Z83" s="711">
        <f ca="1">IFERROR(IF(OR(IFERROR(B83,0)=0,B83=""),0,1),0)</f>
        <v>1</v>
      </c>
      <c r="AA83" s="711"/>
      <c r="AB83" s="711"/>
      <c r="AC83" s="711"/>
      <c r="AD83" s="711"/>
      <c r="AE83" s="711"/>
      <c r="AF83" s="711"/>
      <c r="AG83" s="711"/>
      <c r="AH83" s="711"/>
      <c r="AI83" s="711"/>
      <c r="AJ83" s="711"/>
      <c r="AK83" s="711"/>
      <c r="AL83" s="711"/>
      <c r="AM83" s="711"/>
      <c r="AN83" s="711"/>
      <c r="AO83" s="711"/>
      <c r="AP83" s="711"/>
      <c r="AQ83" s="713"/>
      <c r="AR83" s="713"/>
      <c r="AS83" s="713"/>
      <c r="AT83" s="713"/>
      <c r="AU83" s="713"/>
      <c r="AV83" s="713"/>
      <c r="AW83" s="713"/>
      <c r="AX83" s="713"/>
      <c r="AY83" s="713"/>
      <c r="AZ83" s="713"/>
      <c r="BA83" s="713"/>
      <c r="BB83" s="713"/>
      <c r="BC83" s="713"/>
      <c r="BD83" s="713"/>
      <c r="BE83" s="713"/>
      <c r="BF83" s="713"/>
      <c r="BG83" s="713"/>
      <c r="BH83" s="713"/>
      <c r="BI83" s="713"/>
      <c r="BJ83" s="713"/>
      <c r="BK83" s="713"/>
      <c r="BL83" s="713"/>
      <c r="BM83" s="713"/>
      <c r="BN83" s="713"/>
      <c r="BO83" s="713"/>
      <c r="BP83" s="713"/>
      <c r="BQ83" s="19">
        <f t="shared" ref="BQ83" ca="1" si="11">IF(Z83&gt;0,1,0)</f>
        <v>1</v>
      </c>
      <c r="BR83" s="740"/>
      <c r="BV83" s="19" t="str">
        <f>MID(BV67,1,LEN(BV67))</f>
        <v/>
      </c>
    </row>
    <row r="84" spans="1:74" hidden="1" x14ac:dyDescent="0.25">
      <c r="A84" s="544">
        <f ca="1">SUBTOTAL(9,$BQ$9:BQ84)</f>
        <v>18</v>
      </c>
      <c r="B84" s="545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28" t="e">
        <f t="shared" ca="1" si="10"/>
        <v>#VALUE!</v>
      </c>
      <c r="D84" s="729"/>
      <c r="E84" s="729"/>
      <c r="F84" s="729"/>
      <c r="G84" s="729"/>
      <c r="H84" s="729"/>
      <c r="I84" s="729"/>
      <c r="J84" s="729"/>
      <c r="K84" s="729"/>
      <c r="L84" s="729"/>
      <c r="M84" s="729"/>
      <c r="N84" s="729"/>
      <c r="O84" s="729"/>
      <c r="P84" s="729"/>
      <c r="Q84" s="729"/>
      <c r="R84" s="729"/>
      <c r="S84" s="729"/>
      <c r="T84" s="729"/>
      <c r="U84" s="729"/>
      <c r="V84" s="729"/>
      <c r="W84" s="729"/>
      <c r="X84" s="729"/>
      <c r="Y84" s="730"/>
      <c r="Z84" s="711">
        <f ca="1">IFERROR(IF(OR(IFERROR(B84,0)=0,B84=""),0,1),0)</f>
        <v>0</v>
      </c>
      <c r="AA84" s="711"/>
      <c r="AB84" s="711"/>
      <c r="AC84" s="711"/>
      <c r="AD84" s="711"/>
      <c r="AE84" s="711"/>
      <c r="AF84" s="711"/>
      <c r="AG84" s="711"/>
      <c r="AH84" s="711"/>
      <c r="AI84" s="711"/>
      <c r="AJ84" s="711"/>
      <c r="AK84" s="711"/>
      <c r="AL84" s="711"/>
      <c r="AM84" s="711"/>
      <c r="AN84" s="711"/>
      <c r="AO84" s="711"/>
      <c r="AP84" s="711"/>
      <c r="AQ84" s="713"/>
      <c r="AR84" s="713"/>
      <c r="AS84" s="713"/>
      <c r="AT84" s="713"/>
      <c r="AU84" s="713"/>
      <c r="AV84" s="713"/>
      <c r="AW84" s="713"/>
      <c r="AX84" s="713"/>
      <c r="AY84" s="713"/>
      <c r="AZ84" s="713"/>
      <c r="BA84" s="713"/>
      <c r="BB84" s="713"/>
      <c r="BC84" s="713"/>
      <c r="BD84" s="713"/>
      <c r="BE84" s="713"/>
      <c r="BF84" s="713"/>
      <c r="BG84" s="713"/>
      <c r="BH84" s="713"/>
      <c r="BI84" s="713"/>
      <c r="BJ84" s="713"/>
      <c r="BK84" s="713"/>
      <c r="BL84" s="713"/>
      <c r="BM84" s="713"/>
      <c r="BN84" s="713"/>
      <c r="BO84" s="713"/>
      <c r="BP84" s="713"/>
      <c r="BQ84" s="19">
        <f t="shared" ref="BQ84" ca="1" si="12">IF(Z84&gt;0,1,0)</f>
        <v>0</v>
      </c>
      <c r="BR84" s="740"/>
    </row>
    <row r="85" spans="1:74" hidden="1" x14ac:dyDescent="0.25">
      <c r="A85" s="544">
        <f ca="1">SUBTOTAL(9,$BQ$9:BQ85)</f>
        <v>18</v>
      </c>
      <c r="B85" s="545" t="str">
        <f ca="1">VLOOKUP(BS80,'АКТЫ скрытых работ'!A:O,14,FALSE)</f>
        <v>-</v>
      </c>
      <c r="C85" s="711" t="str">
        <f ca="1">IF(B85&lt;&gt;"-","б/н","")</f>
        <v/>
      </c>
      <c r="D85" s="711"/>
      <c r="E85" s="711"/>
      <c r="F85" s="711"/>
      <c r="G85" s="711"/>
      <c r="H85" s="711"/>
      <c r="I85" s="711"/>
      <c r="J85" s="711"/>
      <c r="K85" s="711"/>
      <c r="L85" s="711"/>
      <c r="M85" s="711"/>
      <c r="N85" s="711"/>
      <c r="O85" s="711"/>
      <c r="P85" s="711"/>
      <c r="Q85" s="711"/>
      <c r="R85" s="711"/>
      <c r="S85" s="711"/>
      <c r="T85" s="711"/>
      <c r="U85" s="711"/>
      <c r="V85" s="711"/>
      <c r="W85" s="711"/>
      <c r="X85" s="711"/>
      <c r="Y85" s="711"/>
      <c r="Z85" s="711">
        <f ca="1">IFERROR(IF(OR(IFERROR(B85,0)=0,B85="-"),0,"1 компл"),0)</f>
        <v>0</v>
      </c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3"/>
      <c r="AR85" s="713"/>
      <c r="AS85" s="713"/>
      <c r="AT85" s="713"/>
      <c r="AU85" s="713"/>
      <c r="AV85" s="713"/>
      <c r="AW85" s="713"/>
      <c r="AX85" s="713"/>
      <c r="AY85" s="713"/>
      <c r="AZ85" s="713"/>
      <c r="BA85" s="713"/>
      <c r="BB85" s="713"/>
      <c r="BC85" s="713"/>
      <c r="BD85" s="713"/>
      <c r="BE85" s="713"/>
      <c r="BF85" s="713"/>
      <c r="BG85" s="713"/>
      <c r="BH85" s="713"/>
      <c r="BI85" s="713"/>
      <c r="BJ85" s="713"/>
      <c r="BK85" s="713"/>
      <c r="BL85" s="713"/>
      <c r="BM85" s="713"/>
      <c r="BN85" s="713"/>
      <c r="BO85" s="713"/>
      <c r="BP85" s="713"/>
      <c r="BQ85" s="19">
        <f t="shared" ca="1" si="9"/>
        <v>0</v>
      </c>
      <c r="BR85" s="740"/>
    </row>
    <row r="86" spans="1:74" ht="26.4" x14ac:dyDescent="0.25">
      <c r="A86" s="544">
        <f ca="1">SUBTOTAL(9,$BQ$9:BQ86)</f>
        <v>19</v>
      </c>
      <c r="B86" s="545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'Устройство ГНБ перехода №1'</v>
      </c>
      <c r="C86" s="711" t="str">
        <f ca="1">CONCATENATE("№",VLOOKUP(BS86,'АКТЫ скрытых работ'!A:O,2,FALSE))</f>
        <v>№2-КЛ_0,4</v>
      </c>
      <c r="D86" s="711"/>
      <c r="E86" s="711"/>
      <c r="F86" s="711"/>
      <c r="G86" s="711"/>
      <c r="H86" s="711"/>
      <c r="I86" s="711"/>
      <c r="J86" s="711"/>
      <c r="K86" s="711"/>
      <c r="L86" s="711"/>
      <c r="M86" s="711"/>
      <c r="N86" s="711"/>
      <c r="O86" s="711"/>
      <c r="P86" s="711"/>
      <c r="Q86" s="711"/>
      <c r="R86" s="711"/>
      <c r="S86" s="711"/>
      <c r="T86" s="711"/>
      <c r="U86" s="711"/>
      <c r="V86" s="711"/>
      <c r="W86" s="711"/>
      <c r="X86" s="711"/>
      <c r="Y86" s="711"/>
      <c r="Z86" s="711">
        <f ca="1">IF(BS86="АООК_",0,1)</f>
        <v>1</v>
      </c>
      <c r="AA86" s="711"/>
      <c r="AB86" s="711"/>
      <c r="AC86" s="711"/>
      <c r="AD86" s="711"/>
      <c r="AE86" s="711"/>
      <c r="AF86" s="711"/>
      <c r="AG86" s="711"/>
      <c r="AH86" s="711"/>
      <c r="AI86" s="711"/>
      <c r="AJ86" s="711"/>
      <c r="AK86" s="711"/>
      <c r="AL86" s="711"/>
      <c r="AM86" s="711"/>
      <c r="AN86" s="711"/>
      <c r="AO86" s="711"/>
      <c r="AP86" s="711"/>
      <c r="AQ86" s="713"/>
      <c r="AR86" s="713"/>
      <c r="AS86" s="713"/>
      <c r="AT86" s="713"/>
      <c r="AU86" s="713"/>
      <c r="AV86" s="713"/>
      <c r="AW86" s="713"/>
      <c r="AX86" s="713"/>
      <c r="AY86" s="713"/>
      <c r="AZ86" s="713"/>
      <c r="BA86" s="713"/>
      <c r="BB86" s="713"/>
      <c r="BC86" s="713"/>
      <c r="BD86" s="713"/>
      <c r="BE86" s="713"/>
      <c r="BF86" s="713"/>
      <c r="BG86" s="713"/>
      <c r="BH86" s="713"/>
      <c r="BI86" s="713"/>
      <c r="BJ86" s="713"/>
      <c r="BK86" s="713"/>
      <c r="BL86" s="713"/>
      <c r="BM86" s="713"/>
      <c r="BN86" s="713"/>
      <c r="BO86" s="713"/>
      <c r="BP86" s="713"/>
      <c r="BQ86" s="19">
        <f t="shared" ref="BQ86:BQ139" ca="1" si="13">IF(Z86&gt;0,1,0)</f>
        <v>1</v>
      </c>
      <c r="BS86" s="572" t="str">
        <f ca="1">IF(INDIRECT("'АКТЫ скрытых работ'!R"&amp;BU86&amp;"C1",0)=CONCATENATE("АОСР_",BT86),CONCATENATE("АОСР_",BT86),CONCATENATE("АООК_",BT86))</f>
        <v>АОСР_10</v>
      </c>
      <c r="BT86" s="572">
        <v>10</v>
      </c>
      <c r="BU86" s="573">
        <f>BT86+1</f>
        <v>11</v>
      </c>
    </row>
    <row r="87" spans="1:74" x14ac:dyDescent="0.25">
      <c r="A87" s="544">
        <f ca="1">SUBTOTAL(9,$BQ$9:BQ87)</f>
        <v>20</v>
      </c>
      <c r="B87" s="547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Контрольно-исполнительная съемка</v>
      </c>
      <c r="C87" s="728" t="str">
        <f ca="1">IF(B87="Контрольно-исполнительная съемка","б/н",MID(B87,SEARCH("№",B87,1),SEARCH(" ",B87,SEARCH("№",B87,1))-SEARCH("№",B87,1)))</f>
        <v>б/н</v>
      </c>
      <c r="D87" s="729"/>
      <c r="E87" s="729"/>
      <c r="F87" s="729"/>
      <c r="G87" s="729"/>
      <c r="H87" s="729"/>
      <c r="I87" s="729"/>
      <c r="J87" s="729"/>
      <c r="K87" s="729"/>
      <c r="L87" s="729"/>
      <c r="M87" s="729"/>
      <c r="N87" s="729"/>
      <c r="O87" s="729"/>
      <c r="P87" s="729"/>
      <c r="Q87" s="729"/>
      <c r="R87" s="729"/>
      <c r="S87" s="729"/>
      <c r="T87" s="729"/>
      <c r="U87" s="729"/>
      <c r="V87" s="729"/>
      <c r="W87" s="729"/>
      <c r="X87" s="729"/>
      <c r="Y87" s="730"/>
      <c r="Z87" s="711">
        <f ca="1">IFERROR(IF(OR(IFERROR(B87,0)=0,B87="-"),0,1),0)</f>
        <v>1</v>
      </c>
      <c r="AA87" s="711"/>
      <c r="AB87" s="711"/>
      <c r="AC87" s="711"/>
      <c r="AD87" s="711"/>
      <c r="AE87" s="711"/>
      <c r="AF87" s="711"/>
      <c r="AG87" s="711"/>
      <c r="AH87" s="711"/>
      <c r="AI87" s="711"/>
      <c r="AJ87" s="711"/>
      <c r="AK87" s="711"/>
      <c r="AL87" s="711"/>
      <c r="AM87" s="711"/>
      <c r="AN87" s="711"/>
      <c r="AO87" s="711"/>
      <c r="AP87" s="711"/>
      <c r="AQ87" s="713"/>
      <c r="AR87" s="713"/>
      <c r="AS87" s="713"/>
      <c r="AT87" s="713"/>
      <c r="AU87" s="713"/>
      <c r="AV87" s="713"/>
      <c r="AW87" s="713"/>
      <c r="AX87" s="713"/>
      <c r="AY87" s="713"/>
      <c r="AZ87" s="713"/>
      <c r="BA87" s="713"/>
      <c r="BB87" s="713"/>
      <c r="BC87" s="713"/>
      <c r="BD87" s="713"/>
      <c r="BE87" s="713"/>
      <c r="BF87" s="713"/>
      <c r="BG87" s="713"/>
      <c r="BH87" s="713"/>
      <c r="BI87" s="713"/>
      <c r="BJ87" s="713"/>
      <c r="BK87" s="713"/>
      <c r="BL87" s="713"/>
      <c r="BM87" s="713"/>
      <c r="BN87" s="713"/>
      <c r="BO87" s="713"/>
      <c r="BP87" s="713"/>
      <c r="BQ87" s="19">
        <f t="shared" ca="1" si="13"/>
        <v>1</v>
      </c>
    </row>
    <row r="88" spans="1:74" ht="26.4" x14ac:dyDescent="0.25">
      <c r="A88" s="544">
        <f ca="1">SUBTOTAL(9,$BQ$9:BQ88)</f>
        <v>21</v>
      </c>
      <c r="B88" s="545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>Исполнительная схема №1 закрытого перехода методом ГНБ</v>
      </c>
      <c r="C88" s="728" t="str">
        <f t="shared" ref="C88:C90" ca="1" si="14">IF(B88="Контрольно-исполнительная съемка","б/н",MID(B88,SEARCH("№",B88,1),SEARCH(" ",B88,SEARCH("№",B88,1))-SEARCH("№",B88,1)))</f>
        <v>№1</v>
      </c>
      <c r="D88" s="729"/>
      <c r="E88" s="729"/>
      <c r="F88" s="729"/>
      <c r="G88" s="729"/>
      <c r="H88" s="729"/>
      <c r="I88" s="729"/>
      <c r="J88" s="729"/>
      <c r="K88" s="729"/>
      <c r="L88" s="729"/>
      <c r="M88" s="729"/>
      <c r="N88" s="729"/>
      <c r="O88" s="729"/>
      <c r="P88" s="729"/>
      <c r="Q88" s="729"/>
      <c r="R88" s="729"/>
      <c r="S88" s="729"/>
      <c r="T88" s="729"/>
      <c r="U88" s="729"/>
      <c r="V88" s="729"/>
      <c r="W88" s="729"/>
      <c r="X88" s="729"/>
      <c r="Y88" s="730"/>
      <c r="Z88" s="711">
        <f ca="1">IFERROR(IF(OR(IFERROR(B88,0)=0,B88=""),0,1),0)</f>
        <v>1</v>
      </c>
      <c r="AA88" s="711"/>
      <c r="AB88" s="711"/>
      <c r="AC88" s="711"/>
      <c r="AD88" s="711"/>
      <c r="AE88" s="711"/>
      <c r="AF88" s="711"/>
      <c r="AG88" s="711"/>
      <c r="AH88" s="711"/>
      <c r="AI88" s="711"/>
      <c r="AJ88" s="711"/>
      <c r="AK88" s="711"/>
      <c r="AL88" s="711"/>
      <c r="AM88" s="711"/>
      <c r="AN88" s="711"/>
      <c r="AO88" s="711"/>
      <c r="AP88" s="711"/>
      <c r="AQ88" s="713"/>
      <c r="AR88" s="713"/>
      <c r="AS88" s="713"/>
      <c r="AT88" s="713"/>
      <c r="AU88" s="713"/>
      <c r="AV88" s="713"/>
      <c r="AW88" s="713"/>
      <c r="AX88" s="713"/>
      <c r="AY88" s="713"/>
      <c r="AZ88" s="713"/>
      <c r="BA88" s="713"/>
      <c r="BB88" s="713"/>
      <c r="BC88" s="713"/>
      <c r="BD88" s="713"/>
      <c r="BE88" s="713"/>
      <c r="BF88" s="713"/>
      <c r="BG88" s="713"/>
      <c r="BH88" s="713"/>
      <c r="BI88" s="713"/>
      <c r="BJ88" s="713"/>
      <c r="BK88" s="713"/>
      <c r="BL88" s="713"/>
      <c r="BM88" s="713"/>
      <c r="BN88" s="713"/>
      <c r="BO88" s="713"/>
      <c r="BP88" s="713"/>
      <c r="BQ88" s="19">
        <f t="shared" ca="1" si="13"/>
        <v>1</v>
      </c>
    </row>
    <row r="89" spans="1:74" hidden="1" x14ac:dyDescent="0.25">
      <c r="A89" s="544">
        <f ca="1">SUBTOTAL(9,$BQ$9:BQ89)</f>
        <v>21</v>
      </c>
      <c r="B89" s="545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28" t="e">
        <f t="shared" ca="1" si="14"/>
        <v>#VALUE!</v>
      </c>
      <c r="D89" s="729"/>
      <c r="E89" s="729"/>
      <c r="F89" s="729"/>
      <c r="G89" s="729"/>
      <c r="H89" s="729"/>
      <c r="I89" s="729"/>
      <c r="J89" s="729"/>
      <c r="K89" s="729"/>
      <c r="L89" s="729"/>
      <c r="M89" s="729"/>
      <c r="N89" s="729"/>
      <c r="O89" s="729"/>
      <c r="P89" s="729"/>
      <c r="Q89" s="729"/>
      <c r="R89" s="729"/>
      <c r="S89" s="729"/>
      <c r="T89" s="729"/>
      <c r="U89" s="729"/>
      <c r="V89" s="729"/>
      <c r="W89" s="729"/>
      <c r="X89" s="729"/>
      <c r="Y89" s="730"/>
      <c r="Z89" s="711">
        <f ca="1">IFERROR(IF(OR(IFERROR(B89,0)=0,B89=""),0,1),0)</f>
        <v>0</v>
      </c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3"/>
      <c r="AR89" s="713"/>
      <c r="AS89" s="713"/>
      <c r="AT89" s="713"/>
      <c r="AU89" s="713"/>
      <c r="AV89" s="713"/>
      <c r="AW89" s="713"/>
      <c r="AX89" s="713"/>
      <c r="AY89" s="713"/>
      <c r="AZ89" s="713"/>
      <c r="BA89" s="713"/>
      <c r="BB89" s="713"/>
      <c r="BC89" s="713"/>
      <c r="BD89" s="713"/>
      <c r="BE89" s="713"/>
      <c r="BF89" s="713"/>
      <c r="BG89" s="713"/>
      <c r="BH89" s="713"/>
      <c r="BI89" s="713"/>
      <c r="BJ89" s="713"/>
      <c r="BK89" s="713"/>
      <c r="BL89" s="713"/>
      <c r="BM89" s="713"/>
      <c r="BN89" s="713"/>
      <c r="BO89" s="713"/>
      <c r="BP89" s="713"/>
      <c r="BQ89" s="19">
        <f t="shared" ca="1" si="13"/>
        <v>0</v>
      </c>
      <c r="BV89" s="19" t="str">
        <f>MID(BV73,1,LEN(BV73))</f>
        <v/>
      </c>
    </row>
    <row r="90" spans="1:74" hidden="1" x14ac:dyDescent="0.25">
      <c r="A90" s="544">
        <f ca="1">SUBTOTAL(9,$BQ$9:BQ90)</f>
        <v>21</v>
      </c>
      <c r="B90" s="545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28" t="e">
        <f t="shared" ca="1" si="14"/>
        <v>#VALUE!</v>
      </c>
      <c r="D90" s="729"/>
      <c r="E90" s="729"/>
      <c r="F90" s="729"/>
      <c r="G90" s="729"/>
      <c r="H90" s="729"/>
      <c r="I90" s="729"/>
      <c r="J90" s="729"/>
      <c r="K90" s="729"/>
      <c r="L90" s="729"/>
      <c r="M90" s="729"/>
      <c r="N90" s="729"/>
      <c r="O90" s="729"/>
      <c r="P90" s="729"/>
      <c r="Q90" s="729"/>
      <c r="R90" s="729"/>
      <c r="S90" s="729"/>
      <c r="T90" s="729"/>
      <c r="U90" s="729"/>
      <c r="V90" s="729"/>
      <c r="W90" s="729"/>
      <c r="X90" s="729"/>
      <c r="Y90" s="730"/>
      <c r="Z90" s="711">
        <f ca="1">IFERROR(IF(OR(IFERROR(B90,0)=0,B90=""),0,1),0)</f>
        <v>0</v>
      </c>
      <c r="AA90" s="711"/>
      <c r="AB90" s="711"/>
      <c r="AC90" s="711"/>
      <c r="AD90" s="711"/>
      <c r="AE90" s="711"/>
      <c r="AF90" s="711"/>
      <c r="AG90" s="711"/>
      <c r="AH90" s="711"/>
      <c r="AI90" s="711"/>
      <c r="AJ90" s="711"/>
      <c r="AK90" s="711"/>
      <c r="AL90" s="711"/>
      <c r="AM90" s="711"/>
      <c r="AN90" s="711"/>
      <c r="AO90" s="711"/>
      <c r="AP90" s="711"/>
      <c r="AQ90" s="713"/>
      <c r="AR90" s="713"/>
      <c r="AS90" s="713"/>
      <c r="AT90" s="713"/>
      <c r="AU90" s="713"/>
      <c r="AV90" s="713"/>
      <c r="AW90" s="713"/>
      <c r="AX90" s="713"/>
      <c r="AY90" s="713"/>
      <c r="AZ90" s="713"/>
      <c r="BA90" s="713"/>
      <c r="BB90" s="713"/>
      <c r="BC90" s="713"/>
      <c r="BD90" s="713"/>
      <c r="BE90" s="713"/>
      <c r="BF90" s="713"/>
      <c r="BG90" s="713"/>
      <c r="BH90" s="713"/>
      <c r="BI90" s="713"/>
      <c r="BJ90" s="713"/>
      <c r="BK90" s="713"/>
      <c r="BL90" s="713"/>
      <c r="BM90" s="713"/>
      <c r="BN90" s="713"/>
      <c r="BO90" s="713"/>
      <c r="BP90" s="713"/>
      <c r="BQ90" s="19">
        <f t="shared" ca="1" si="13"/>
        <v>0</v>
      </c>
    </row>
    <row r="91" spans="1:74" ht="145.19999999999999" x14ac:dyDescent="0.25">
      <c r="A91" s="544">
        <f ca="1">SUBTOTAL(9,$BQ$9:BQ91)</f>
        <v>22</v>
      </c>
      <c r="B91" s="545" t="str">
        <f ca="1">VLOOKUP(BS86,'АКТЫ скрытых работ'!A:O,14,FALSE)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91" s="711" t="str">
        <f ca="1">IF(B91&lt;&gt;"-","б/н","")</f>
        <v>б/н</v>
      </c>
      <c r="D91" s="711"/>
      <c r="E91" s="711"/>
      <c r="F91" s="711"/>
      <c r="G91" s="711"/>
      <c r="H91" s="711"/>
      <c r="I91" s="711"/>
      <c r="J91" s="711"/>
      <c r="K91" s="711"/>
      <c r="L91" s="711"/>
      <c r="M91" s="711"/>
      <c r="N91" s="711"/>
      <c r="O91" s="711"/>
      <c r="P91" s="711"/>
      <c r="Q91" s="711"/>
      <c r="R91" s="711"/>
      <c r="S91" s="711"/>
      <c r="T91" s="711"/>
      <c r="U91" s="711"/>
      <c r="V91" s="711"/>
      <c r="W91" s="711"/>
      <c r="X91" s="711"/>
      <c r="Y91" s="711"/>
      <c r="Z91" s="711" t="str">
        <f ca="1">IFERROR(IF(OR(IFERROR(B91,0)=0,B91="-"),0,"1 компл"),0)</f>
        <v>1 компл</v>
      </c>
      <c r="AA91" s="711"/>
      <c r="AB91" s="711"/>
      <c r="AC91" s="711"/>
      <c r="AD91" s="711"/>
      <c r="AE91" s="711"/>
      <c r="AF91" s="711"/>
      <c r="AG91" s="711"/>
      <c r="AH91" s="711"/>
      <c r="AI91" s="711"/>
      <c r="AJ91" s="711"/>
      <c r="AK91" s="711"/>
      <c r="AL91" s="711"/>
      <c r="AM91" s="711"/>
      <c r="AN91" s="711"/>
      <c r="AO91" s="711"/>
      <c r="AP91" s="711"/>
      <c r="AQ91" s="713"/>
      <c r="AR91" s="713"/>
      <c r="AS91" s="713"/>
      <c r="AT91" s="713"/>
      <c r="AU91" s="713"/>
      <c r="AV91" s="713"/>
      <c r="AW91" s="713"/>
      <c r="AX91" s="713"/>
      <c r="AY91" s="713"/>
      <c r="AZ91" s="713"/>
      <c r="BA91" s="713"/>
      <c r="BB91" s="713"/>
      <c r="BC91" s="713"/>
      <c r="BD91" s="713"/>
      <c r="BE91" s="713"/>
      <c r="BF91" s="713"/>
      <c r="BG91" s="713"/>
      <c r="BH91" s="713"/>
      <c r="BI91" s="713"/>
      <c r="BJ91" s="713"/>
      <c r="BK91" s="713"/>
      <c r="BL91" s="713"/>
      <c r="BM91" s="713"/>
      <c r="BN91" s="713"/>
      <c r="BO91" s="713"/>
      <c r="BP91" s="713"/>
      <c r="BQ91" s="19">
        <f t="shared" ca="1" si="13"/>
        <v>1</v>
      </c>
    </row>
    <row r="92" spans="1:74" ht="26.4" x14ac:dyDescent="0.25">
      <c r="A92" s="544">
        <f ca="1">SUBTOTAL(9,$BQ$9:BQ92)</f>
        <v>23</v>
      </c>
      <c r="B92" s="545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'Устройство ГНБ перехода №2'</v>
      </c>
      <c r="C92" s="711" t="str">
        <f ca="1">CONCATENATE("№",VLOOKUP(BS92,'АКТЫ скрытых работ'!A:O,2,FALSE))</f>
        <v>№3-КЛ_0,4</v>
      </c>
      <c r="D92" s="711"/>
      <c r="E92" s="711"/>
      <c r="F92" s="711"/>
      <c r="G92" s="711"/>
      <c r="H92" s="711"/>
      <c r="I92" s="711"/>
      <c r="J92" s="711"/>
      <c r="K92" s="711"/>
      <c r="L92" s="711"/>
      <c r="M92" s="711"/>
      <c r="N92" s="711"/>
      <c r="O92" s="711"/>
      <c r="P92" s="711"/>
      <c r="Q92" s="711"/>
      <c r="R92" s="711"/>
      <c r="S92" s="711"/>
      <c r="T92" s="711"/>
      <c r="U92" s="711"/>
      <c r="V92" s="711"/>
      <c r="W92" s="711"/>
      <c r="X92" s="711"/>
      <c r="Y92" s="711"/>
      <c r="Z92" s="711">
        <f ca="1">IF(BS92="АООК_",0,1)</f>
        <v>1</v>
      </c>
      <c r="AA92" s="711"/>
      <c r="AB92" s="711"/>
      <c r="AC92" s="711"/>
      <c r="AD92" s="711"/>
      <c r="AE92" s="711"/>
      <c r="AF92" s="711"/>
      <c r="AG92" s="711"/>
      <c r="AH92" s="711"/>
      <c r="AI92" s="711"/>
      <c r="AJ92" s="711"/>
      <c r="AK92" s="711"/>
      <c r="AL92" s="711"/>
      <c r="AM92" s="711"/>
      <c r="AN92" s="711"/>
      <c r="AO92" s="711"/>
      <c r="AP92" s="711"/>
      <c r="AQ92" s="713"/>
      <c r="AR92" s="713"/>
      <c r="AS92" s="713"/>
      <c r="AT92" s="713"/>
      <c r="AU92" s="713"/>
      <c r="AV92" s="713"/>
      <c r="AW92" s="713"/>
      <c r="AX92" s="713"/>
      <c r="AY92" s="713"/>
      <c r="AZ92" s="713"/>
      <c r="BA92" s="713"/>
      <c r="BB92" s="713"/>
      <c r="BC92" s="713"/>
      <c r="BD92" s="713"/>
      <c r="BE92" s="713"/>
      <c r="BF92" s="713"/>
      <c r="BG92" s="713"/>
      <c r="BH92" s="713"/>
      <c r="BI92" s="713"/>
      <c r="BJ92" s="713"/>
      <c r="BK92" s="713"/>
      <c r="BL92" s="713"/>
      <c r="BM92" s="713"/>
      <c r="BN92" s="713"/>
      <c r="BO92" s="713"/>
      <c r="BP92" s="713"/>
      <c r="BQ92" s="19">
        <f t="shared" ca="1" si="13"/>
        <v>1</v>
      </c>
      <c r="BS92" s="572" t="str">
        <f ca="1">IF(INDIRECT("'АКТЫ скрытых работ'!R"&amp;BU92&amp;"C1",0)=CONCATENATE("АОСР_",BT92),CONCATENATE("АОСР_",BT92),CONCATENATE("АООК_",BT92))</f>
        <v>АОСР_11</v>
      </c>
      <c r="BT92" s="572">
        <v>11</v>
      </c>
      <c r="BU92" s="573">
        <f>BT92+1</f>
        <v>12</v>
      </c>
    </row>
    <row r="93" spans="1:74" x14ac:dyDescent="0.25">
      <c r="A93" s="544">
        <f ca="1">SUBTOTAL(9,$BQ$9:BQ93)</f>
        <v>24</v>
      </c>
      <c r="B93" s="547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Контрольно-исполнительная съемка</v>
      </c>
      <c r="C93" s="728" t="str">
        <f ca="1">IF(B93="Контрольно-исполнительная съемка","б/н",MID(B93,SEARCH("№",B93,1),SEARCH(" ",B93,SEARCH("№",B93,1))-SEARCH("№",B93,1)))</f>
        <v>б/н</v>
      </c>
      <c r="D93" s="729"/>
      <c r="E93" s="729"/>
      <c r="F93" s="729"/>
      <c r="G93" s="729"/>
      <c r="H93" s="729"/>
      <c r="I93" s="729"/>
      <c r="J93" s="729"/>
      <c r="K93" s="729"/>
      <c r="L93" s="729"/>
      <c r="M93" s="729"/>
      <c r="N93" s="729"/>
      <c r="O93" s="729"/>
      <c r="P93" s="729"/>
      <c r="Q93" s="729"/>
      <c r="R93" s="729"/>
      <c r="S93" s="729"/>
      <c r="T93" s="729"/>
      <c r="U93" s="729"/>
      <c r="V93" s="729"/>
      <c r="W93" s="729"/>
      <c r="X93" s="729"/>
      <c r="Y93" s="730"/>
      <c r="Z93" s="711">
        <f ca="1">IFERROR(IF(OR(IFERROR(B93,0)=0,B93="-"),0,1),0)</f>
        <v>1</v>
      </c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3"/>
      <c r="AR93" s="713"/>
      <c r="AS93" s="713"/>
      <c r="AT93" s="713"/>
      <c r="AU93" s="713"/>
      <c r="AV93" s="713"/>
      <c r="AW93" s="713"/>
      <c r="AX93" s="713"/>
      <c r="AY93" s="713"/>
      <c r="AZ93" s="713"/>
      <c r="BA93" s="713"/>
      <c r="BB93" s="713"/>
      <c r="BC93" s="713"/>
      <c r="BD93" s="713"/>
      <c r="BE93" s="713"/>
      <c r="BF93" s="713"/>
      <c r="BG93" s="713"/>
      <c r="BH93" s="713"/>
      <c r="BI93" s="713"/>
      <c r="BJ93" s="713"/>
      <c r="BK93" s="713"/>
      <c r="BL93" s="713"/>
      <c r="BM93" s="713"/>
      <c r="BN93" s="713"/>
      <c r="BO93" s="713"/>
      <c r="BP93" s="713"/>
      <c r="BQ93" s="19">
        <f t="shared" ca="1" si="13"/>
        <v>1</v>
      </c>
    </row>
    <row r="94" spans="1:74" ht="26.4" x14ac:dyDescent="0.25">
      <c r="A94" s="544">
        <f ca="1">SUBTOTAL(9,$BQ$9:BQ94)</f>
        <v>25</v>
      </c>
      <c r="B94" s="545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>Исполнительная схема №2 закрытого перехода методом ГНБ</v>
      </c>
      <c r="C94" s="728" t="str">
        <f t="shared" ref="C94:C96" ca="1" si="15">IF(B94="Контрольно-исполнительная съемка","б/н",MID(B94,SEARCH("№",B94,1),SEARCH(" ",B94,SEARCH("№",B94,1))-SEARCH("№",B94,1)))</f>
        <v>№2</v>
      </c>
      <c r="D94" s="729"/>
      <c r="E94" s="729"/>
      <c r="F94" s="729"/>
      <c r="G94" s="729"/>
      <c r="H94" s="729"/>
      <c r="I94" s="729"/>
      <c r="J94" s="729"/>
      <c r="K94" s="729"/>
      <c r="L94" s="729"/>
      <c r="M94" s="729"/>
      <c r="N94" s="729"/>
      <c r="O94" s="729"/>
      <c r="P94" s="729"/>
      <c r="Q94" s="729"/>
      <c r="R94" s="729"/>
      <c r="S94" s="729"/>
      <c r="T94" s="729"/>
      <c r="U94" s="729"/>
      <c r="V94" s="729"/>
      <c r="W94" s="729"/>
      <c r="X94" s="729"/>
      <c r="Y94" s="730"/>
      <c r="Z94" s="711">
        <f ca="1">IFERROR(IF(OR(IFERROR(B94,0)=0,B94=""),0,1),0)</f>
        <v>1</v>
      </c>
      <c r="AA94" s="711"/>
      <c r="AB94" s="711"/>
      <c r="AC94" s="711"/>
      <c r="AD94" s="711"/>
      <c r="AE94" s="711"/>
      <c r="AF94" s="711"/>
      <c r="AG94" s="711"/>
      <c r="AH94" s="711"/>
      <c r="AI94" s="711"/>
      <c r="AJ94" s="711"/>
      <c r="AK94" s="711"/>
      <c r="AL94" s="711"/>
      <c r="AM94" s="711"/>
      <c r="AN94" s="711"/>
      <c r="AO94" s="711"/>
      <c r="AP94" s="711"/>
      <c r="AQ94" s="713"/>
      <c r="AR94" s="713"/>
      <c r="AS94" s="713"/>
      <c r="AT94" s="713"/>
      <c r="AU94" s="713"/>
      <c r="AV94" s="713"/>
      <c r="AW94" s="713"/>
      <c r="AX94" s="713"/>
      <c r="AY94" s="713"/>
      <c r="AZ94" s="713"/>
      <c r="BA94" s="713"/>
      <c r="BB94" s="713"/>
      <c r="BC94" s="713"/>
      <c r="BD94" s="713"/>
      <c r="BE94" s="713"/>
      <c r="BF94" s="713"/>
      <c r="BG94" s="713"/>
      <c r="BH94" s="713"/>
      <c r="BI94" s="713"/>
      <c r="BJ94" s="713"/>
      <c r="BK94" s="713"/>
      <c r="BL94" s="713"/>
      <c r="BM94" s="713"/>
      <c r="BN94" s="713"/>
      <c r="BO94" s="713"/>
      <c r="BP94" s="713"/>
      <c r="BQ94" s="19">
        <f t="shared" ca="1" si="13"/>
        <v>1</v>
      </c>
    </row>
    <row r="95" spans="1:74" hidden="1" x14ac:dyDescent="0.25">
      <c r="A95" s="544">
        <f ca="1">SUBTOTAL(9,$BQ$9:BQ95)</f>
        <v>25</v>
      </c>
      <c r="B95" s="545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28" t="e">
        <f t="shared" ca="1" si="15"/>
        <v>#VALUE!</v>
      </c>
      <c r="D95" s="729"/>
      <c r="E95" s="729"/>
      <c r="F95" s="729"/>
      <c r="G95" s="729"/>
      <c r="H95" s="729"/>
      <c r="I95" s="729"/>
      <c r="J95" s="729"/>
      <c r="K95" s="729"/>
      <c r="L95" s="729"/>
      <c r="M95" s="729"/>
      <c r="N95" s="729"/>
      <c r="O95" s="729"/>
      <c r="P95" s="729"/>
      <c r="Q95" s="729"/>
      <c r="R95" s="729"/>
      <c r="S95" s="729"/>
      <c r="T95" s="729"/>
      <c r="U95" s="729"/>
      <c r="V95" s="729"/>
      <c r="W95" s="729"/>
      <c r="X95" s="729"/>
      <c r="Y95" s="730"/>
      <c r="Z95" s="711">
        <f ca="1">IFERROR(IF(OR(IFERROR(B95,0)=0,B95=""),0,1),0)</f>
        <v>0</v>
      </c>
      <c r="AA95" s="711"/>
      <c r="AB95" s="711"/>
      <c r="AC95" s="711"/>
      <c r="AD95" s="711"/>
      <c r="AE95" s="711"/>
      <c r="AF95" s="711"/>
      <c r="AG95" s="711"/>
      <c r="AH95" s="711"/>
      <c r="AI95" s="711"/>
      <c r="AJ95" s="711"/>
      <c r="AK95" s="711"/>
      <c r="AL95" s="711"/>
      <c r="AM95" s="711"/>
      <c r="AN95" s="711"/>
      <c r="AO95" s="711"/>
      <c r="AP95" s="711"/>
      <c r="AQ95" s="713"/>
      <c r="AR95" s="713"/>
      <c r="AS95" s="713"/>
      <c r="AT95" s="713"/>
      <c r="AU95" s="713"/>
      <c r="AV95" s="713"/>
      <c r="AW95" s="713"/>
      <c r="AX95" s="713"/>
      <c r="AY95" s="713"/>
      <c r="AZ95" s="713"/>
      <c r="BA95" s="713"/>
      <c r="BB95" s="713"/>
      <c r="BC95" s="713"/>
      <c r="BD95" s="713"/>
      <c r="BE95" s="713"/>
      <c r="BF95" s="713"/>
      <c r="BG95" s="713"/>
      <c r="BH95" s="713"/>
      <c r="BI95" s="713"/>
      <c r="BJ95" s="713"/>
      <c r="BK95" s="713"/>
      <c r="BL95" s="713"/>
      <c r="BM95" s="713"/>
      <c r="BN95" s="713"/>
      <c r="BO95" s="713"/>
      <c r="BP95" s="713"/>
      <c r="BQ95" s="19">
        <f t="shared" ca="1" si="13"/>
        <v>0</v>
      </c>
      <c r="BV95" s="19" t="str">
        <f>MID(BV79,1,LEN(BV79))</f>
        <v/>
      </c>
    </row>
    <row r="96" spans="1:74" hidden="1" x14ac:dyDescent="0.25">
      <c r="A96" s="544">
        <f ca="1">SUBTOTAL(9,$BQ$9:BQ96)</f>
        <v>25</v>
      </c>
      <c r="B96" s="545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28" t="e">
        <f t="shared" ca="1" si="15"/>
        <v>#VALUE!</v>
      </c>
      <c r="D96" s="729"/>
      <c r="E96" s="729"/>
      <c r="F96" s="729"/>
      <c r="G96" s="729"/>
      <c r="H96" s="729"/>
      <c r="I96" s="729"/>
      <c r="J96" s="729"/>
      <c r="K96" s="729"/>
      <c r="L96" s="729"/>
      <c r="M96" s="729"/>
      <c r="N96" s="729"/>
      <c r="O96" s="729"/>
      <c r="P96" s="729"/>
      <c r="Q96" s="729"/>
      <c r="R96" s="729"/>
      <c r="S96" s="729"/>
      <c r="T96" s="729"/>
      <c r="U96" s="729"/>
      <c r="V96" s="729"/>
      <c r="W96" s="729"/>
      <c r="X96" s="729"/>
      <c r="Y96" s="730"/>
      <c r="Z96" s="711">
        <f ca="1">IFERROR(IF(OR(IFERROR(B96,0)=0,B96=""),0,1),0)</f>
        <v>0</v>
      </c>
      <c r="AA96" s="711"/>
      <c r="AB96" s="711"/>
      <c r="AC96" s="711"/>
      <c r="AD96" s="711"/>
      <c r="AE96" s="711"/>
      <c r="AF96" s="711"/>
      <c r="AG96" s="711"/>
      <c r="AH96" s="711"/>
      <c r="AI96" s="711"/>
      <c r="AJ96" s="711"/>
      <c r="AK96" s="711"/>
      <c r="AL96" s="711"/>
      <c r="AM96" s="711"/>
      <c r="AN96" s="711"/>
      <c r="AO96" s="711"/>
      <c r="AP96" s="711"/>
      <c r="AQ96" s="713"/>
      <c r="AR96" s="713"/>
      <c r="AS96" s="713"/>
      <c r="AT96" s="713"/>
      <c r="AU96" s="713"/>
      <c r="AV96" s="713"/>
      <c r="AW96" s="713"/>
      <c r="AX96" s="713"/>
      <c r="AY96" s="713"/>
      <c r="AZ96" s="713"/>
      <c r="BA96" s="713"/>
      <c r="BB96" s="713"/>
      <c r="BC96" s="713"/>
      <c r="BD96" s="713"/>
      <c r="BE96" s="713"/>
      <c r="BF96" s="713"/>
      <c r="BG96" s="713"/>
      <c r="BH96" s="713"/>
      <c r="BI96" s="713"/>
      <c r="BJ96" s="713"/>
      <c r="BK96" s="713"/>
      <c r="BL96" s="713"/>
      <c r="BM96" s="713"/>
      <c r="BN96" s="713"/>
      <c r="BO96" s="713"/>
      <c r="BP96" s="713"/>
      <c r="BQ96" s="19">
        <f t="shared" ca="1" si="13"/>
        <v>0</v>
      </c>
    </row>
    <row r="97" spans="1:74" ht="145.19999999999999" x14ac:dyDescent="0.25">
      <c r="A97" s="544">
        <f ca="1">SUBTOTAL(9,$BQ$9:BQ97)</f>
        <v>26</v>
      </c>
      <c r="B97" s="545" t="str">
        <f ca="1">VLOOKUP(BS92,'АКТЫ скрытых работ'!A:O,14,FALSE)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97" s="711" t="str">
        <f ca="1">IF(B97&lt;&gt;"-","б/н","")</f>
        <v>б/н</v>
      </c>
      <c r="D97" s="711"/>
      <c r="E97" s="711"/>
      <c r="F97" s="711"/>
      <c r="G97" s="711"/>
      <c r="H97" s="711"/>
      <c r="I97" s="711"/>
      <c r="J97" s="711"/>
      <c r="K97" s="711"/>
      <c r="L97" s="711"/>
      <c r="M97" s="711"/>
      <c r="N97" s="711"/>
      <c r="O97" s="711"/>
      <c r="P97" s="711"/>
      <c r="Q97" s="711"/>
      <c r="R97" s="711"/>
      <c r="S97" s="711"/>
      <c r="T97" s="711"/>
      <c r="U97" s="711"/>
      <c r="V97" s="711"/>
      <c r="W97" s="711"/>
      <c r="X97" s="711"/>
      <c r="Y97" s="711"/>
      <c r="Z97" s="711" t="str">
        <f ca="1">IFERROR(IF(OR(IFERROR(B97,0)=0,B97="-"),0,"1 компл"),0)</f>
        <v>1 компл</v>
      </c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3"/>
      <c r="AR97" s="713"/>
      <c r="AS97" s="713"/>
      <c r="AT97" s="713"/>
      <c r="AU97" s="713"/>
      <c r="AV97" s="713"/>
      <c r="AW97" s="713"/>
      <c r="AX97" s="713"/>
      <c r="AY97" s="713"/>
      <c r="AZ97" s="713"/>
      <c r="BA97" s="713"/>
      <c r="BB97" s="713"/>
      <c r="BC97" s="713"/>
      <c r="BD97" s="713"/>
      <c r="BE97" s="713"/>
      <c r="BF97" s="713"/>
      <c r="BG97" s="713"/>
      <c r="BH97" s="713"/>
      <c r="BI97" s="713"/>
      <c r="BJ97" s="713"/>
      <c r="BK97" s="713"/>
      <c r="BL97" s="713"/>
      <c r="BM97" s="713"/>
      <c r="BN97" s="713"/>
      <c r="BO97" s="713"/>
      <c r="BP97" s="713"/>
      <c r="BQ97" s="19">
        <f t="shared" ca="1" si="13"/>
        <v>1</v>
      </c>
    </row>
    <row r="98" spans="1:74" ht="26.4" x14ac:dyDescent="0.25">
      <c r="A98" s="544">
        <f ca="1">SUBTOTAL(9,$BQ$9:BQ98)</f>
        <v>27</v>
      </c>
      <c r="B98" s="545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'Устройство ГНБ перехода №3'</v>
      </c>
      <c r="C98" s="711" t="str">
        <f ca="1">CONCATENATE("№",VLOOKUP(BS98,'АКТЫ скрытых работ'!A:O,2,FALSE))</f>
        <v>№4-КЛ_0,4</v>
      </c>
      <c r="D98" s="711"/>
      <c r="E98" s="711"/>
      <c r="F98" s="711"/>
      <c r="G98" s="711"/>
      <c r="H98" s="711"/>
      <c r="I98" s="711"/>
      <c r="J98" s="711"/>
      <c r="K98" s="711"/>
      <c r="L98" s="711"/>
      <c r="M98" s="711"/>
      <c r="N98" s="711"/>
      <c r="O98" s="711"/>
      <c r="P98" s="711"/>
      <c r="Q98" s="711"/>
      <c r="R98" s="711"/>
      <c r="S98" s="711"/>
      <c r="T98" s="711"/>
      <c r="U98" s="711"/>
      <c r="V98" s="711"/>
      <c r="W98" s="711"/>
      <c r="X98" s="711"/>
      <c r="Y98" s="711"/>
      <c r="Z98" s="711">
        <f ca="1">IF(BS98="АООК_",0,1)</f>
        <v>1</v>
      </c>
      <c r="AA98" s="711"/>
      <c r="AB98" s="711"/>
      <c r="AC98" s="711"/>
      <c r="AD98" s="711"/>
      <c r="AE98" s="711"/>
      <c r="AF98" s="711"/>
      <c r="AG98" s="711"/>
      <c r="AH98" s="711"/>
      <c r="AI98" s="711"/>
      <c r="AJ98" s="711"/>
      <c r="AK98" s="711"/>
      <c r="AL98" s="711"/>
      <c r="AM98" s="711"/>
      <c r="AN98" s="711"/>
      <c r="AO98" s="711"/>
      <c r="AP98" s="711"/>
      <c r="AQ98" s="713"/>
      <c r="AR98" s="713"/>
      <c r="AS98" s="713"/>
      <c r="AT98" s="713"/>
      <c r="AU98" s="713"/>
      <c r="AV98" s="713"/>
      <c r="AW98" s="713"/>
      <c r="AX98" s="713"/>
      <c r="AY98" s="713"/>
      <c r="AZ98" s="713"/>
      <c r="BA98" s="713"/>
      <c r="BB98" s="713"/>
      <c r="BC98" s="713"/>
      <c r="BD98" s="713"/>
      <c r="BE98" s="713"/>
      <c r="BF98" s="713"/>
      <c r="BG98" s="713"/>
      <c r="BH98" s="713"/>
      <c r="BI98" s="713"/>
      <c r="BJ98" s="713"/>
      <c r="BK98" s="713"/>
      <c r="BL98" s="713"/>
      <c r="BM98" s="713"/>
      <c r="BN98" s="713"/>
      <c r="BO98" s="713"/>
      <c r="BP98" s="713"/>
      <c r="BQ98" s="19">
        <f t="shared" ca="1" si="13"/>
        <v>1</v>
      </c>
      <c r="BS98" s="572" t="str">
        <f ca="1">IF(INDIRECT("'АКТЫ скрытых работ'!R"&amp;BU98&amp;"C1",0)=CONCATENATE("АОСР_",BT98),CONCATENATE("АОСР_",BT98),CONCATENATE("АООК_",BT98))</f>
        <v>АОСР_12</v>
      </c>
      <c r="BT98" s="572">
        <v>12</v>
      </c>
      <c r="BU98" s="573">
        <f>BT98+1</f>
        <v>13</v>
      </c>
    </row>
    <row r="99" spans="1:74" x14ac:dyDescent="0.25">
      <c r="A99" s="544">
        <f ca="1">SUBTOTAL(9,$BQ$9:BQ99)</f>
        <v>28</v>
      </c>
      <c r="B99" s="547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Контрольно-исполнительная съемка</v>
      </c>
      <c r="C99" s="728" t="str">
        <f ca="1">IF(B99="Контрольно-исполнительная съемка","б/н",MID(B99,SEARCH("№",B99,1),SEARCH(" ",B99,SEARCH("№",B99,1))-SEARCH("№",B99,1)))</f>
        <v>б/н</v>
      </c>
      <c r="D99" s="729"/>
      <c r="E99" s="729"/>
      <c r="F99" s="729"/>
      <c r="G99" s="729"/>
      <c r="H99" s="729"/>
      <c r="I99" s="729"/>
      <c r="J99" s="729"/>
      <c r="K99" s="729"/>
      <c r="L99" s="729"/>
      <c r="M99" s="729"/>
      <c r="N99" s="729"/>
      <c r="O99" s="729"/>
      <c r="P99" s="729"/>
      <c r="Q99" s="729"/>
      <c r="R99" s="729"/>
      <c r="S99" s="729"/>
      <c r="T99" s="729"/>
      <c r="U99" s="729"/>
      <c r="V99" s="729"/>
      <c r="W99" s="729"/>
      <c r="X99" s="729"/>
      <c r="Y99" s="730"/>
      <c r="Z99" s="711">
        <f ca="1">IFERROR(IF(OR(IFERROR(B99,0)=0,B99="-"),0,1),0)</f>
        <v>1</v>
      </c>
      <c r="AA99" s="711"/>
      <c r="AB99" s="711"/>
      <c r="AC99" s="711"/>
      <c r="AD99" s="711"/>
      <c r="AE99" s="711"/>
      <c r="AF99" s="711"/>
      <c r="AG99" s="711"/>
      <c r="AH99" s="711"/>
      <c r="AI99" s="711"/>
      <c r="AJ99" s="711"/>
      <c r="AK99" s="711"/>
      <c r="AL99" s="711"/>
      <c r="AM99" s="711"/>
      <c r="AN99" s="711"/>
      <c r="AO99" s="711"/>
      <c r="AP99" s="711"/>
      <c r="AQ99" s="713"/>
      <c r="AR99" s="713"/>
      <c r="AS99" s="713"/>
      <c r="AT99" s="713"/>
      <c r="AU99" s="713"/>
      <c r="AV99" s="713"/>
      <c r="AW99" s="713"/>
      <c r="AX99" s="713"/>
      <c r="AY99" s="713"/>
      <c r="AZ99" s="713"/>
      <c r="BA99" s="713"/>
      <c r="BB99" s="713"/>
      <c r="BC99" s="713"/>
      <c r="BD99" s="713"/>
      <c r="BE99" s="713"/>
      <c r="BF99" s="713"/>
      <c r="BG99" s="713"/>
      <c r="BH99" s="713"/>
      <c r="BI99" s="713"/>
      <c r="BJ99" s="713"/>
      <c r="BK99" s="713"/>
      <c r="BL99" s="713"/>
      <c r="BM99" s="713"/>
      <c r="BN99" s="713"/>
      <c r="BO99" s="713"/>
      <c r="BP99" s="713"/>
      <c r="BQ99" s="19">
        <f t="shared" ca="1" si="13"/>
        <v>1</v>
      </c>
    </row>
    <row r="100" spans="1:74" ht="26.4" x14ac:dyDescent="0.25">
      <c r="A100" s="544">
        <f ca="1">SUBTOTAL(9,$BQ$9:BQ100)</f>
        <v>29</v>
      </c>
      <c r="B100" s="545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>Исполнительная схема №3 закрытого перехода методом ГНБ</v>
      </c>
      <c r="C100" s="728" t="str">
        <f t="shared" ref="C100:C102" ca="1" si="16">IF(B100="Контрольно-исполнительная съемка","б/н",MID(B100,SEARCH("№",B100,1),SEARCH(" ",B100,SEARCH("№",B100,1))-SEARCH("№",B100,1)))</f>
        <v>№3</v>
      </c>
      <c r="D100" s="729"/>
      <c r="E100" s="729"/>
      <c r="F100" s="729"/>
      <c r="G100" s="729"/>
      <c r="H100" s="729"/>
      <c r="I100" s="729"/>
      <c r="J100" s="729"/>
      <c r="K100" s="729"/>
      <c r="L100" s="729"/>
      <c r="M100" s="729"/>
      <c r="N100" s="729"/>
      <c r="O100" s="729"/>
      <c r="P100" s="729"/>
      <c r="Q100" s="729"/>
      <c r="R100" s="729"/>
      <c r="S100" s="729"/>
      <c r="T100" s="729"/>
      <c r="U100" s="729"/>
      <c r="V100" s="729"/>
      <c r="W100" s="729"/>
      <c r="X100" s="729"/>
      <c r="Y100" s="730"/>
      <c r="Z100" s="711">
        <f ca="1">IFERROR(IF(OR(IFERROR(B100,0)=0,B100=""),0,1),0)</f>
        <v>1</v>
      </c>
      <c r="AA100" s="711"/>
      <c r="AB100" s="711"/>
      <c r="AC100" s="711"/>
      <c r="AD100" s="711"/>
      <c r="AE100" s="711"/>
      <c r="AF100" s="711"/>
      <c r="AG100" s="711"/>
      <c r="AH100" s="711"/>
      <c r="AI100" s="711"/>
      <c r="AJ100" s="711"/>
      <c r="AK100" s="711"/>
      <c r="AL100" s="711"/>
      <c r="AM100" s="711"/>
      <c r="AN100" s="711"/>
      <c r="AO100" s="711"/>
      <c r="AP100" s="711"/>
      <c r="AQ100" s="713"/>
      <c r="AR100" s="713"/>
      <c r="AS100" s="713"/>
      <c r="AT100" s="713"/>
      <c r="AU100" s="713"/>
      <c r="AV100" s="713"/>
      <c r="AW100" s="713"/>
      <c r="AX100" s="713"/>
      <c r="AY100" s="713"/>
      <c r="AZ100" s="713"/>
      <c r="BA100" s="713"/>
      <c r="BB100" s="713"/>
      <c r="BC100" s="713"/>
      <c r="BD100" s="713"/>
      <c r="BE100" s="713"/>
      <c r="BF100" s="713"/>
      <c r="BG100" s="713"/>
      <c r="BH100" s="713"/>
      <c r="BI100" s="713"/>
      <c r="BJ100" s="713"/>
      <c r="BK100" s="713"/>
      <c r="BL100" s="713"/>
      <c r="BM100" s="713"/>
      <c r="BN100" s="713"/>
      <c r="BO100" s="713"/>
      <c r="BP100" s="713"/>
      <c r="BQ100" s="19">
        <f t="shared" ca="1" si="13"/>
        <v>1</v>
      </c>
    </row>
    <row r="101" spans="1:74" hidden="1" x14ac:dyDescent="0.25">
      <c r="A101" s="544">
        <f ca="1">SUBTOTAL(9,$BQ$9:BQ101)</f>
        <v>29</v>
      </c>
      <c r="B101" s="545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28" t="e">
        <f t="shared" ca="1" si="16"/>
        <v>#VALUE!</v>
      </c>
      <c r="D101" s="729"/>
      <c r="E101" s="729"/>
      <c r="F101" s="729"/>
      <c r="G101" s="729"/>
      <c r="H101" s="729"/>
      <c r="I101" s="729"/>
      <c r="J101" s="729"/>
      <c r="K101" s="729"/>
      <c r="L101" s="729"/>
      <c r="M101" s="729"/>
      <c r="N101" s="729"/>
      <c r="O101" s="729"/>
      <c r="P101" s="729"/>
      <c r="Q101" s="729"/>
      <c r="R101" s="729"/>
      <c r="S101" s="729"/>
      <c r="T101" s="729"/>
      <c r="U101" s="729"/>
      <c r="V101" s="729"/>
      <c r="W101" s="729"/>
      <c r="X101" s="729"/>
      <c r="Y101" s="730"/>
      <c r="Z101" s="711">
        <f ca="1">IFERROR(IF(OR(IFERROR(B101,0)=0,B101=""),0,1),0)</f>
        <v>0</v>
      </c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3"/>
      <c r="AR101" s="713"/>
      <c r="AS101" s="713"/>
      <c r="AT101" s="713"/>
      <c r="AU101" s="713"/>
      <c r="AV101" s="713"/>
      <c r="AW101" s="713"/>
      <c r="AX101" s="713"/>
      <c r="AY101" s="713"/>
      <c r="AZ101" s="713"/>
      <c r="BA101" s="713"/>
      <c r="BB101" s="713"/>
      <c r="BC101" s="713"/>
      <c r="BD101" s="713"/>
      <c r="BE101" s="713"/>
      <c r="BF101" s="713"/>
      <c r="BG101" s="713"/>
      <c r="BH101" s="713"/>
      <c r="BI101" s="713"/>
      <c r="BJ101" s="713"/>
      <c r="BK101" s="713"/>
      <c r="BL101" s="713"/>
      <c r="BM101" s="713"/>
      <c r="BN101" s="713"/>
      <c r="BO101" s="713"/>
      <c r="BP101" s="713"/>
      <c r="BQ101" s="19">
        <f t="shared" ca="1" si="13"/>
        <v>0</v>
      </c>
      <c r="BV101" s="19" t="str">
        <f>MID(BV85,1,LEN(BV85))</f>
        <v/>
      </c>
    </row>
    <row r="102" spans="1:74" hidden="1" x14ac:dyDescent="0.25">
      <c r="A102" s="544">
        <f ca="1">SUBTOTAL(9,$BQ$9:BQ102)</f>
        <v>29</v>
      </c>
      <c r="B102" s="545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28" t="e">
        <f t="shared" ca="1" si="16"/>
        <v>#VALUE!</v>
      </c>
      <c r="D102" s="729"/>
      <c r="E102" s="729"/>
      <c r="F102" s="729"/>
      <c r="G102" s="729"/>
      <c r="H102" s="729"/>
      <c r="I102" s="729"/>
      <c r="J102" s="729"/>
      <c r="K102" s="729"/>
      <c r="L102" s="729"/>
      <c r="M102" s="729"/>
      <c r="N102" s="729"/>
      <c r="O102" s="729"/>
      <c r="P102" s="729"/>
      <c r="Q102" s="729"/>
      <c r="R102" s="729"/>
      <c r="S102" s="729"/>
      <c r="T102" s="729"/>
      <c r="U102" s="729"/>
      <c r="V102" s="729"/>
      <c r="W102" s="729"/>
      <c r="X102" s="729"/>
      <c r="Y102" s="730"/>
      <c r="Z102" s="711">
        <f ca="1">IFERROR(IF(OR(IFERROR(B102,0)=0,B102=""),0,1),0)</f>
        <v>0</v>
      </c>
      <c r="AA102" s="711"/>
      <c r="AB102" s="711"/>
      <c r="AC102" s="711"/>
      <c r="AD102" s="711"/>
      <c r="AE102" s="711"/>
      <c r="AF102" s="711"/>
      <c r="AG102" s="711"/>
      <c r="AH102" s="711"/>
      <c r="AI102" s="711"/>
      <c r="AJ102" s="711"/>
      <c r="AK102" s="711"/>
      <c r="AL102" s="711"/>
      <c r="AM102" s="711"/>
      <c r="AN102" s="711"/>
      <c r="AO102" s="711"/>
      <c r="AP102" s="711"/>
      <c r="AQ102" s="713"/>
      <c r="AR102" s="713"/>
      <c r="AS102" s="713"/>
      <c r="AT102" s="713"/>
      <c r="AU102" s="713"/>
      <c r="AV102" s="713"/>
      <c r="AW102" s="713"/>
      <c r="AX102" s="713"/>
      <c r="AY102" s="713"/>
      <c r="AZ102" s="713"/>
      <c r="BA102" s="713"/>
      <c r="BB102" s="713"/>
      <c r="BC102" s="713"/>
      <c r="BD102" s="713"/>
      <c r="BE102" s="713"/>
      <c r="BF102" s="713"/>
      <c r="BG102" s="713"/>
      <c r="BH102" s="713"/>
      <c r="BI102" s="713"/>
      <c r="BJ102" s="713"/>
      <c r="BK102" s="713"/>
      <c r="BL102" s="713"/>
      <c r="BM102" s="713"/>
      <c r="BN102" s="713"/>
      <c r="BO102" s="713"/>
      <c r="BP102" s="713"/>
      <c r="BQ102" s="19">
        <f t="shared" ca="1" si="13"/>
        <v>0</v>
      </c>
    </row>
    <row r="103" spans="1:74" ht="145.19999999999999" x14ac:dyDescent="0.25">
      <c r="A103" s="544">
        <f ca="1">SUBTOTAL(9,$BQ$9:BQ103)</f>
        <v>30</v>
      </c>
      <c r="B103" s="545" t="str">
        <f ca="1">VLOOKUP(BS98,'АКТЫ скрытых работ'!A:O,14,FALSE)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03" s="711" t="str">
        <f ca="1">IF(B103&lt;&gt;"-","б/н","")</f>
        <v>б/н</v>
      </c>
      <c r="D103" s="711"/>
      <c r="E103" s="711"/>
      <c r="F103" s="711"/>
      <c r="G103" s="711"/>
      <c r="H103" s="711"/>
      <c r="I103" s="711"/>
      <c r="J103" s="711"/>
      <c r="K103" s="711"/>
      <c r="L103" s="711"/>
      <c r="M103" s="711"/>
      <c r="N103" s="711"/>
      <c r="O103" s="711"/>
      <c r="P103" s="711"/>
      <c r="Q103" s="711"/>
      <c r="R103" s="711"/>
      <c r="S103" s="711"/>
      <c r="T103" s="711"/>
      <c r="U103" s="711"/>
      <c r="V103" s="711"/>
      <c r="W103" s="711"/>
      <c r="X103" s="711"/>
      <c r="Y103" s="711"/>
      <c r="Z103" s="711" t="str">
        <f ca="1">IFERROR(IF(OR(IFERROR(B103,0)=0,B103="-"),0,"1 компл"),0)</f>
        <v>1 компл</v>
      </c>
      <c r="AA103" s="711"/>
      <c r="AB103" s="711"/>
      <c r="AC103" s="711"/>
      <c r="AD103" s="711"/>
      <c r="AE103" s="711"/>
      <c r="AF103" s="711"/>
      <c r="AG103" s="711"/>
      <c r="AH103" s="711"/>
      <c r="AI103" s="711"/>
      <c r="AJ103" s="711"/>
      <c r="AK103" s="711"/>
      <c r="AL103" s="711"/>
      <c r="AM103" s="711"/>
      <c r="AN103" s="711"/>
      <c r="AO103" s="711"/>
      <c r="AP103" s="711"/>
      <c r="AQ103" s="713"/>
      <c r="AR103" s="713"/>
      <c r="AS103" s="713"/>
      <c r="AT103" s="713"/>
      <c r="AU103" s="713"/>
      <c r="AV103" s="713"/>
      <c r="AW103" s="713"/>
      <c r="AX103" s="713"/>
      <c r="AY103" s="713"/>
      <c r="AZ103" s="713"/>
      <c r="BA103" s="713"/>
      <c r="BB103" s="713"/>
      <c r="BC103" s="713"/>
      <c r="BD103" s="713"/>
      <c r="BE103" s="713"/>
      <c r="BF103" s="713"/>
      <c r="BG103" s="713"/>
      <c r="BH103" s="713"/>
      <c r="BI103" s="713"/>
      <c r="BJ103" s="713"/>
      <c r="BK103" s="713"/>
      <c r="BL103" s="713"/>
      <c r="BM103" s="713"/>
      <c r="BN103" s="713"/>
      <c r="BO103" s="713"/>
      <c r="BP103" s="713"/>
      <c r="BQ103" s="19">
        <f t="shared" ca="1" si="13"/>
        <v>1</v>
      </c>
    </row>
    <row r="104" spans="1:74" ht="26.4" x14ac:dyDescent="0.25">
      <c r="A104" s="544">
        <f ca="1">SUBTOTAL(9,$BQ$9:BQ104)</f>
        <v>31</v>
      </c>
      <c r="B104" s="545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'Разработка грунта траншеи'</v>
      </c>
      <c r="C104" s="711" t="str">
        <f ca="1">CONCATENATE("№",VLOOKUP(BS104,'АКТЫ скрытых работ'!A:O,2,FALSE))</f>
        <v>№5-КЛ_0,4</v>
      </c>
      <c r="D104" s="711"/>
      <c r="E104" s="711"/>
      <c r="F104" s="711"/>
      <c r="G104" s="711"/>
      <c r="H104" s="711"/>
      <c r="I104" s="711"/>
      <c r="J104" s="711"/>
      <c r="K104" s="711"/>
      <c r="L104" s="711"/>
      <c r="M104" s="711"/>
      <c r="N104" s="711"/>
      <c r="O104" s="711"/>
      <c r="P104" s="711"/>
      <c r="Q104" s="711"/>
      <c r="R104" s="711"/>
      <c r="S104" s="711"/>
      <c r="T104" s="711"/>
      <c r="U104" s="711"/>
      <c r="V104" s="711"/>
      <c r="W104" s="711"/>
      <c r="X104" s="711"/>
      <c r="Y104" s="711"/>
      <c r="Z104" s="711">
        <f ca="1">IF(BS104="АООК_",0,1)</f>
        <v>1</v>
      </c>
      <c r="AA104" s="711"/>
      <c r="AB104" s="711"/>
      <c r="AC104" s="711"/>
      <c r="AD104" s="711"/>
      <c r="AE104" s="711"/>
      <c r="AF104" s="711"/>
      <c r="AG104" s="711"/>
      <c r="AH104" s="711"/>
      <c r="AI104" s="711"/>
      <c r="AJ104" s="711"/>
      <c r="AK104" s="711"/>
      <c r="AL104" s="711"/>
      <c r="AM104" s="711"/>
      <c r="AN104" s="711"/>
      <c r="AO104" s="711"/>
      <c r="AP104" s="711"/>
      <c r="AQ104" s="713"/>
      <c r="AR104" s="713"/>
      <c r="AS104" s="713"/>
      <c r="AT104" s="713"/>
      <c r="AU104" s="713"/>
      <c r="AV104" s="713"/>
      <c r="AW104" s="713"/>
      <c r="AX104" s="713"/>
      <c r="AY104" s="713"/>
      <c r="AZ104" s="713"/>
      <c r="BA104" s="713"/>
      <c r="BB104" s="713"/>
      <c r="BC104" s="713"/>
      <c r="BD104" s="713"/>
      <c r="BE104" s="713"/>
      <c r="BF104" s="713"/>
      <c r="BG104" s="713"/>
      <c r="BH104" s="713"/>
      <c r="BI104" s="713"/>
      <c r="BJ104" s="713"/>
      <c r="BK104" s="713"/>
      <c r="BL104" s="713"/>
      <c r="BM104" s="713"/>
      <c r="BN104" s="713"/>
      <c r="BO104" s="713"/>
      <c r="BP104" s="713"/>
      <c r="BQ104" s="19">
        <f t="shared" ca="1" si="13"/>
        <v>1</v>
      </c>
      <c r="BS104" s="572" t="str">
        <f ca="1">IF(INDIRECT("'АКТЫ скрытых работ'!R"&amp;BU104&amp;"C1",0)=CONCATENATE("АОСР_",BT104),CONCATENATE("АОСР_",BT104),CONCATENATE("АООК_",BT104))</f>
        <v>АОСР_13</v>
      </c>
      <c r="BT104" s="572">
        <v>13</v>
      </c>
      <c r="BU104" s="573">
        <f>BT104+1</f>
        <v>14</v>
      </c>
    </row>
    <row r="105" spans="1:74" ht="26.4" x14ac:dyDescent="0.25">
      <c r="A105" s="544">
        <f ca="1">SUBTOTAL(9,$BQ$9:BQ105)</f>
        <v>32</v>
      </c>
      <c r="B105" s="547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№2.4 Разработка грунта траншеи</v>
      </c>
      <c r="C105" s="728" t="str">
        <f ca="1">IF(B105="Контрольно-исполнительная съемка","б/н",MID(B105,SEARCH("№",B105,1),SEARCH(" ",B105,SEARCH("№",B105,1))-SEARCH("№",B105,1)))</f>
        <v>№2.4</v>
      </c>
      <c r="D105" s="729"/>
      <c r="E105" s="729"/>
      <c r="F105" s="729"/>
      <c r="G105" s="729"/>
      <c r="H105" s="729"/>
      <c r="I105" s="729"/>
      <c r="J105" s="729"/>
      <c r="K105" s="729"/>
      <c r="L105" s="729"/>
      <c r="M105" s="729"/>
      <c r="N105" s="729"/>
      <c r="O105" s="729"/>
      <c r="P105" s="729"/>
      <c r="Q105" s="729"/>
      <c r="R105" s="729"/>
      <c r="S105" s="729"/>
      <c r="T105" s="729"/>
      <c r="U105" s="729"/>
      <c r="V105" s="729"/>
      <c r="W105" s="729"/>
      <c r="X105" s="729"/>
      <c r="Y105" s="730"/>
      <c r="Z105" s="711">
        <f ca="1">IFERROR(IF(OR(IFERROR(B105,0)=0,B105="-"),0,1),0)</f>
        <v>1</v>
      </c>
      <c r="AA105" s="711"/>
      <c r="AB105" s="711"/>
      <c r="AC105" s="711"/>
      <c r="AD105" s="711"/>
      <c r="AE105" s="711"/>
      <c r="AF105" s="711"/>
      <c r="AG105" s="711"/>
      <c r="AH105" s="711"/>
      <c r="AI105" s="711"/>
      <c r="AJ105" s="711"/>
      <c r="AK105" s="711"/>
      <c r="AL105" s="711"/>
      <c r="AM105" s="711"/>
      <c r="AN105" s="711"/>
      <c r="AO105" s="711"/>
      <c r="AP105" s="711"/>
      <c r="AQ105" s="713"/>
      <c r="AR105" s="713"/>
      <c r="AS105" s="713"/>
      <c r="AT105" s="713"/>
      <c r="AU105" s="713"/>
      <c r="AV105" s="713"/>
      <c r="AW105" s="713"/>
      <c r="AX105" s="713"/>
      <c r="AY105" s="713"/>
      <c r="AZ105" s="713"/>
      <c r="BA105" s="713"/>
      <c r="BB105" s="713"/>
      <c r="BC105" s="713"/>
      <c r="BD105" s="713"/>
      <c r="BE105" s="713"/>
      <c r="BF105" s="713"/>
      <c r="BG105" s="713"/>
      <c r="BH105" s="713"/>
      <c r="BI105" s="713"/>
      <c r="BJ105" s="713"/>
      <c r="BK105" s="713"/>
      <c r="BL105" s="713"/>
      <c r="BM105" s="713"/>
      <c r="BN105" s="713"/>
      <c r="BO105" s="713"/>
      <c r="BP105" s="713"/>
      <c r="BQ105" s="19">
        <f t="shared" ca="1" si="13"/>
        <v>1</v>
      </c>
    </row>
    <row r="106" spans="1:74" hidden="1" x14ac:dyDescent="0.25">
      <c r="A106" s="544">
        <f ca="1">SUBTOTAL(9,$BQ$9:BQ106)</f>
        <v>32</v>
      </c>
      <c r="B106" s="545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728" t="e">
        <f t="shared" ref="C106:C108" ca="1" si="17">IF(B106="Контрольно-исполнительная съемка","б/н",MID(B106,SEARCH("№",B106,1),SEARCH(" ",B106,SEARCH("№",B106,1))-SEARCH("№",B106,1)))</f>
        <v>#VALUE!</v>
      </c>
      <c r="D106" s="729"/>
      <c r="E106" s="729"/>
      <c r="F106" s="729"/>
      <c r="G106" s="729"/>
      <c r="H106" s="729"/>
      <c r="I106" s="729"/>
      <c r="J106" s="729"/>
      <c r="K106" s="729"/>
      <c r="L106" s="729"/>
      <c r="M106" s="729"/>
      <c r="N106" s="729"/>
      <c r="O106" s="729"/>
      <c r="P106" s="729"/>
      <c r="Q106" s="729"/>
      <c r="R106" s="729"/>
      <c r="S106" s="729"/>
      <c r="T106" s="729"/>
      <c r="U106" s="729"/>
      <c r="V106" s="729"/>
      <c r="W106" s="729"/>
      <c r="X106" s="729"/>
      <c r="Y106" s="730"/>
      <c r="Z106" s="711">
        <f ca="1">IFERROR(IF(OR(IFERROR(B106,0)=0,B106=""),0,1),0)</f>
        <v>0</v>
      </c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3"/>
      <c r="AR106" s="713"/>
      <c r="AS106" s="713"/>
      <c r="AT106" s="713"/>
      <c r="AU106" s="713"/>
      <c r="AV106" s="713"/>
      <c r="AW106" s="713"/>
      <c r="AX106" s="713"/>
      <c r="AY106" s="713"/>
      <c r="AZ106" s="713"/>
      <c r="BA106" s="713"/>
      <c r="BB106" s="713"/>
      <c r="BC106" s="713"/>
      <c r="BD106" s="713"/>
      <c r="BE106" s="713"/>
      <c r="BF106" s="713"/>
      <c r="BG106" s="713"/>
      <c r="BH106" s="713"/>
      <c r="BI106" s="713"/>
      <c r="BJ106" s="713"/>
      <c r="BK106" s="713"/>
      <c r="BL106" s="713"/>
      <c r="BM106" s="713"/>
      <c r="BN106" s="713"/>
      <c r="BO106" s="713"/>
      <c r="BP106" s="713"/>
      <c r="BQ106" s="19">
        <f t="shared" ca="1" si="13"/>
        <v>0</v>
      </c>
    </row>
    <row r="107" spans="1:74" hidden="1" x14ac:dyDescent="0.25">
      <c r="A107" s="544">
        <f ca="1">SUBTOTAL(9,$BQ$9:BQ107)</f>
        <v>32</v>
      </c>
      <c r="B107" s="545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28" t="e">
        <f t="shared" ca="1" si="17"/>
        <v>#VALUE!</v>
      </c>
      <c r="D107" s="729"/>
      <c r="E107" s="729"/>
      <c r="F107" s="729"/>
      <c r="G107" s="729"/>
      <c r="H107" s="729"/>
      <c r="I107" s="729"/>
      <c r="J107" s="729"/>
      <c r="K107" s="729"/>
      <c r="L107" s="729"/>
      <c r="M107" s="729"/>
      <c r="N107" s="729"/>
      <c r="O107" s="729"/>
      <c r="P107" s="729"/>
      <c r="Q107" s="729"/>
      <c r="R107" s="729"/>
      <c r="S107" s="729"/>
      <c r="T107" s="729"/>
      <c r="U107" s="729"/>
      <c r="V107" s="729"/>
      <c r="W107" s="729"/>
      <c r="X107" s="729"/>
      <c r="Y107" s="730"/>
      <c r="Z107" s="711">
        <f ca="1">IFERROR(IF(OR(IFERROR(B107,0)=0,B107=""),0,1),0)</f>
        <v>0</v>
      </c>
      <c r="AA107" s="711"/>
      <c r="AB107" s="711"/>
      <c r="AC107" s="711"/>
      <c r="AD107" s="711"/>
      <c r="AE107" s="711"/>
      <c r="AF107" s="711"/>
      <c r="AG107" s="711"/>
      <c r="AH107" s="711"/>
      <c r="AI107" s="711"/>
      <c r="AJ107" s="711"/>
      <c r="AK107" s="711"/>
      <c r="AL107" s="711"/>
      <c r="AM107" s="711"/>
      <c r="AN107" s="711"/>
      <c r="AO107" s="711"/>
      <c r="AP107" s="711"/>
      <c r="AQ107" s="713"/>
      <c r="AR107" s="713"/>
      <c r="AS107" s="713"/>
      <c r="AT107" s="713"/>
      <c r="AU107" s="713"/>
      <c r="AV107" s="713"/>
      <c r="AW107" s="713"/>
      <c r="AX107" s="713"/>
      <c r="AY107" s="713"/>
      <c r="AZ107" s="713"/>
      <c r="BA107" s="713"/>
      <c r="BB107" s="713"/>
      <c r="BC107" s="713"/>
      <c r="BD107" s="713"/>
      <c r="BE107" s="713"/>
      <c r="BF107" s="713"/>
      <c r="BG107" s="713"/>
      <c r="BH107" s="713"/>
      <c r="BI107" s="713"/>
      <c r="BJ107" s="713"/>
      <c r="BK107" s="713"/>
      <c r="BL107" s="713"/>
      <c r="BM107" s="713"/>
      <c r="BN107" s="713"/>
      <c r="BO107" s="713"/>
      <c r="BP107" s="713"/>
      <c r="BQ107" s="19">
        <f t="shared" ca="1" si="13"/>
        <v>0</v>
      </c>
      <c r="BV107" s="19" t="str">
        <f>MID(BV91,1,LEN(BV91))</f>
        <v/>
      </c>
    </row>
    <row r="108" spans="1:74" hidden="1" x14ac:dyDescent="0.25">
      <c r="A108" s="544">
        <f ca="1">SUBTOTAL(9,$BQ$9:BQ108)</f>
        <v>32</v>
      </c>
      <c r="B108" s="545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28" t="e">
        <f t="shared" ca="1" si="17"/>
        <v>#VALUE!</v>
      </c>
      <c r="D108" s="729"/>
      <c r="E108" s="729"/>
      <c r="F108" s="729"/>
      <c r="G108" s="729"/>
      <c r="H108" s="729"/>
      <c r="I108" s="729"/>
      <c r="J108" s="729"/>
      <c r="K108" s="729"/>
      <c r="L108" s="729"/>
      <c r="M108" s="729"/>
      <c r="N108" s="729"/>
      <c r="O108" s="729"/>
      <c r="P108" s="729"/>
      <c r="Q108" s="729"/>
      <c r="R108" s="729"/>
      <c r="S108" s="729"/>
      <c r="T108" s="729"/>
      <c r="U108" s="729"/>
      <c r="V108" s="729"/>
      <c r="W108" s="729"/>
      <c r="X108" s="729"/>
      <c r="Y108" s="730"/>
      <c r="Z108" s="711">
        <f ca="1">IFERROR(IF(OR(IFERROR(B108,0)=0,B108=""),0,1),0)</f>
        <v>0</v>
      </c>
      <c r="AA108" s="711"/>
      <c r="AB108" s="711"/>
      <c r="AC108" s="711"/>
      <c r="AD108" s="711"/>
      <c r="AE108" s="711"/>
      <c r="AF108" s="711"/>
      <c r="AG108" s="711"/>
      <c r="AH108" s="711"/>
      <c r="AI108" s="711"/>
      <c r="AJ108" s="711"/>
      <c r="AK108" s="711"/>
      <c r="AL108" s="711"/>
      <c r="AM108" s="711"/>
      <c r="AN108" s="711"/>
      <c r="AO108" s="711"/>
      <c r="AP108" s="711"/>
      <c r="AQ108" s="713"/>
      <c r="AR108" s="713"/>
      <c r="AS108" s="713"/>
      <c r="AT108" s="713"/>
      <c r="AU108" s="713"/>
      <c r="AV108" s="713"/>
      <c r="AW108" s="713"/>
      <c r="AX108" s="713"/>
      <c r="AY108" s="713"/>
      <c r="AZ108" s="713"/>
      <c r="BA108" s="713"/>
      <c r="BB108" s="713"/>
      <c r="BC108" s="713"/>
      <c r="BD108" s="713"/>
      <c r="BE108" s="713"/>
      <c r="BF108" s="713"/>
      <c r="BG108" s="713"/>
      <c r="BH108" s="713"/>
      <c r="BI108" s="713"/>
      <c r="BJ108" s="713"/>
      <c r="BK108" s="713"/>
      <c r="BL108" s="713"/>
      <c r="BM108" s="713"/>
      <c r="BN108" s="713"/>
      <c r="BO108" s="713"/>
      <c r="BP108" s="713"/>
      <c r="BQ108" s="19">
        <f t="shared" ca="1" si="13"/>
        <v>0</v>
      </c>
    </row>
    <row r="109" spans="1:74" hidden="1" x14ac:dyDescent="0.25">
      <c r="A109" s="544">
        <f ca="1">SUBTOTAL(9,$BQ$9:BQ109)</f>
        <v>32</v>
      </c>
      <c r="B109" s="545" t="str">
        <f ca="1">VLOOKUP(BS104,'АКТЫ скрытых работ'!A:O,14,FALSE)</f>
        <v>-</v>
      </c>
      <c r="C109" s="711" t="str">
        <f ca="1">IF(B109&lt;&gt;"-","б/н","")</f>
        <v/>
      </c>
      <c r="D109" s="711"/>
      <c r="E109" s="711"/>
      <c r="F109" s="711"/>
      <c r="G109" s="711"/>
      <c r="H109" s="711"/>
      <c r="I109" s="711"/>
      <c r="J109" s="711"/>
      <c r="K109" s="711"/>
      <c r="L109" s="711"/>
      <c r="M109" s="711"/>
      <c r="N109" s="711"/>
      <c r="O109" s="711"/>
      <c r="P109" s="711"/>
      <c r="Q109" s="711"/>
      <c r="R109" s="711"/>
      <c r="S109" s="711"/>
      <c r="T109" s="711"/>
      <c r="U109" s="711"/>
      <c r="V109" s="711"/>
      <c r="W109" s="711"/>
      <c r="X109" s="711"/>
      <c r="Y109" s="711"/>
      <c r="Z109" s="711">
        <f ca="1">IFERROR(IF(OR(IFERROR(B109,0)=0,B109="-"),0,"1 компл"),0)</f>
        <v>0</v>
      </c>
      <c r="AA109" s="711"/>
      <c r="AB109" s="711"/>
      <c r="AC109" s="711"/>
      <c r="AD109" s="711"/>
      <c r="AE109" s="711"/>
      <c r="AF109" s="711"/>
      <c r="AG109" s="711"/>
      <c r="AH109" s="711"/>
      <c r="AI109" s="711"/>
      <c r="AJ109" s="711"/>
      <c r="AK109" s="711"/>
      <c r="AL109" s="711"/>
      <c r="AM109" s="711"/>
      <c r="AN109" s="711"/>
      <c r="AO109" s="711"/>
      <c r="AP109" s="711"/>
      <c r="AQ109" s="713"/>
      <c r="AR109" s="713"/>
      <c r="AS109" s="713"/>
      <c r="AT109" s="713"/>
      <c r="AU109" s="713"/>
      <c r="AV109" s="713"/>
      <c r="AW109" s="713"/>
      <c r="AX109" s="713"/>
      <c r="AY109" s="713"/>
      <c r="AZ109" s="713"/>
      <c r="BA109" s="713"/>
      <c r="BB109" s="713"/>
      <c r="BC109" s="713"/>
      <c r="BD109" s="713"/>
      <c r="BE109" s="713"/>
      <c r="BF109" s="713"/>
      <c r="BG109" s="713"/>
      <c r="BH109" s="713"/>
      <c r="BI109" s="713"/>
      <c r="BJ109" s="713"/>
      <c r="BK109" s="713"/>
      <c r="BL109" s="713"/>
      <c r="BM109" s="713"/>
      <c r="BN109" s="713"/>
      <c r="BO109" s="713"/>
      <c r="BP109" s="713"/>
      <c r="BQ109" s="19">
        <f t="shared" ca="1" si="13"/>
        <v>0</v>
      </c>
    </row>
    <row r="110" spans="1:74" ht="26.4" x14ac:dyDescent="0.25">
      <c r="A110" s="544">
        <f ca="1">SUBTOTAL(9,$BQ$9:BQ110)</f>
        <v>33</v>
      </c>
      <c r="B110" s="545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'Устройство песчанного основания'</v>
      </c>
      <c r="C110" s="711" t="str">
        <f ca="1">CONCATENATE("№",VLOOKUP(BS110,'АКТЫ скрытых работ'!A:O,2,FALSE))</f>
        <v>№6-КЛ_0,4</v>
      </c>
      <c r="D110" s="711"/>
      <c r="E110" s="711"/>
      <c r="F110" s="711"/>
      <c r="G110" s="711"/>
      <c r="H110" s="711"/>
      <c r="I110" s="711"/>
      <c r="J110" s="711"/>
      <c r="K110" s="711"/>
      <c r="L110" s="711"/>
      <c r="M110" s="711"/>
      <c r="N110" s="711"/>
      <c r="O110" s="711"/>
      <c r="P110" s="711"/>
      <c r="Q110" s="711"/>
      <c r="R110" s="711"/>
      <c r="S110" s="711"/>
      <c r="T110" s="711"/>
      <c r="U110" s="711"/>
      <c r="V110" s="711"/>
      <c r="W110" s="711"/>
      <c r="X110" s="711"/>
      <c r="Y110" s="711"/>
      <c r="Z110" s="711">
        <f ca="1">IF(BS110="АООК_",0,1)</f>
        <v>1</v>
      </c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3"/>
      <c r="AR110" s="713"/>
      <c r="AS110" s="713"/>
      <c r="AT110" s="713"/>
      <c r="AU110" s="713"/>
      <c r="AV110" s="713"/>
      <c r="AW110" s="713"/>
      <c r="AX110" s="713"/>
      <c r="AY110" s="713"/>
      <c r="AZ110" s="713"/>
      <c r="BA110" s="713"/>
      <c r="BB110" s="713"/>
      <c r="BC110" s="713"/>
      <c r="BD110" s="713"/>
      <c r="BE110" s="713"/>
      <c r="BF110" s="713"/>
      <c r="BG110" s="713"/>
      <c r="BH110" s="713"/>
      <c r="BI110" s="713"/>
      <c r="BJ110" s="713"/>
      <c r="BK110" s="713"/>
      <c r="BL110" s="713"/>
      <c r="BM110" s="713"/>
      <c r="BN110" s="713"/>
      <c r="BO110" s="713"/>
      <c r="BP110" s="713"/>
      <c r="BQ110" s="19">
        <f t="shared" ca="1" si="13"/>
        <v>1</v>
      </c>
      <c r="BS110" s="572" t="str">
        <f ca="1">IF(INDIRECT("'АКТЫ скрытых работ'!R"&amp;BU110&amp;"C1",0)=CONCATENATE("АОСР_",BT110),CONCATENATE("АОСР_",BT110),CONCATENATE("АООК_",BT110))</f>
        <v>АОСР_14</v>
      </c>
      <c r="BT110" s="572">
        <v>14</v>
      </c>
      <c r="BU110" s="573">
        <f>BT110+1</f>
        <v>15</v>
      </c>
    </row>
    <row r="111" spans="1:74" ht="26.4" x14ac:dyDescent="0.25">
      <c r="A111" s="544">
        <f ca="1">SUBTOTAL(9,$BQ$9:BQ111)</f>
        <v>34</v>
      </c>
      <c r="B111" s="547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№2.5 Устройство песчаного основания траншеи</v>
      </c>
      <c r="C111" s="728" t="str">
        <f ca="1">IF(B111="Контрольно-исполнительная съемка","б/н",MID(B111,SEARCH("№",B111,1),SEARCH(" ",B111,SEARCH("№",B111,1))-SEARCH("№",B111,1)))</f>
        <v>№2.5</v>
      </c>
      <c r="D111" s="729"/>
      <c r="E111" s="729"/>
      <c r="F111" s="729"/>
      <c r="G111" s="729"/>
      <c r="H111" s="729"/>
      <c r="I111" s="729"/>
      <c r="J111" s="729"/>
      <c r="K111" s="729"/>
      <c r="L111" s="729"/>
      <c r="M111" s="729"/>
      <c r="N111" s="729"/>
      <c r="O111" s="729"/>
      <c r="P111" s="729"/>
      <c r="Q111" s="729"/>
      <c r="R111" s="729"/>
      <c r="S111" s="729"/>
      <c r="T111" s="729"/>
      <c r="U111" s="729"/>
      <c r="V111" s="729"/>
      <c r="W111" s="729"/>
      <c r="X111" s="729"/>
      <c r="Y111" s="730"/>
      <c r="Z111" s="711">
        <f ca="1">IFERROR(IF(OR(IFERROR(B111,0)=0,B111="-"),0,1),0)</f>
        <v>1</v>
      </c>
      <c r="AA111" s="711"/>
      <c r="AB111" s="711"/>
      <c r="AC111" s="711"/>
      <c r="AD111" s="711"/>
      <c r="AE111" s="711"/>
      <c r="AF111" s="711"/>
      <c r="AG111" s="711"/>
      <c r="AH111" s="711"/>
      <c r="AI111" s="711"/>
      <c r="AJ111" s="711"/>
      <c r="AK111" s="711"/>
      <c r="AL111" s="711"/>
      <c r="AM111" s="711"/>
      <c r="AN111" s="711"/>
      <c r="AO111" s="711"/>
      <c r="AP111" s="711"/>
      <c r="AQ111" s="713"/>
      <c r="AR111" s="713"/>
      <c r="AS111" s="713"/>
      <c r="AT111" s="713"/>
      <c r="AU111" s="713"/>
      <c r="AV111" s="713"/>
      <c r="AW111" s="713"/>
      <c r="AX111" s="713"/>
      <c r="AY111" s="713"/>
      <c r="AZ111" s="713"/>
      <c r="BA111" s="713"/>
      <c r="BB111" s="713"/>
      <c r="BC111" s="713"/>
      <c r="BD111" s="713"/>
      <c r="BE111" s="713"/>
      <c r="BF111" s="713"/>
      <c r="BG111" s="713"/>
      <c r="BH111" s="713"/>
      <c r="BI111" s="713"/>
      <c r="BJ111" s="713"/>
      <c r="BK111" s="713"/>
      <c r="BL111" s="713"/>
      <c r="BM111" s="713"/>
      <c r="BN111" s="713"/>
      <c r="BO111" s="713"/>
      <c r="BP111" s="713"/>
      <c r="BQ111" s="19">
        <f t="shared" ca="1" si="13"/>
        <v>1</v>
      </c>
    </row>
    <row r="112" spans="1:74" hidden="1" x14ac:dyDescent="0.25">
      <c r="A112" s="544">
        <f ca="1">SUBTOTAL(9,$BQ$9:BQ112)</f>
        <v>34</v>
      </c>
      <c r="B112" s="545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728" t="e">
        <f t="shared" ref="C112:C114" ca="1" si="18">IF(B112="Контрольно-исполнительная съемка","б/н",MID(B112,SEARCH("№",B112,1),SEARCH(" ",B112,SEARCH("№",B112,1))-SEARCH("№",B112,1)))</f>
        <v>#VALUE!</v>
      </c>
      <c r="D112" s="729"/>
      <c r="E112" s="729"/>
      <c r="F112" s="729"/>
      <c r="G112" s="729"/>
      <c r="H112" s="729"/>
      <c r="I112" s="729"/>
      <c r="J112" s="729"/>
      <c r="K112" s="729"/>
      <c r="L112" s="729"/>
      <c r="M112" s="729"/>
      <c r="N112" s="729"/>
      <c r="O112" s="729"/>
      <c r="P112" s="729"/>
      <c r="Q112" s="729"/>
      <c r="R112" s="729"/>
      <c r="S112" s="729"/>
      <c r="T112" s="729"/>
      <c r="U112" s="729"/>
      <c r="V112" s="729"/>
      <c r="W112" s="729"/>
      <c r="X112" s="729"/>
      <c r="Y112" s="730"/>
      <c r="Z112" s="711">
        <f ca="1">IFERROR(IF(OR(IFERROR(B112,0)=0,B112=""),0,1),0)</f>
        <v>0</v>
      </c>
      <c r="AA112" s="711"/>
      <c r="AB112" s="711"/>
      <c r="AC112" s="711"/>
      <c r="AD112" s="711"/>
      <c r="AE112" s="711"/>
      <c r="AF112" s="711"/>
      <c r="AG112" s="711"/>
      <c r="AH112" s="711"/>
      <c r="AI112" s="711"/>
      <c r="AJ112" s="711"/>
      <c r="AK112" s="711"/>
      <c r="AL112" s="711"/>
      <c r="AM112" s="711"/>
      <c r="AN112" s="711"/>
      <c r="AO112" s="711"/>
      <c r="AP112" s="711"/>
      <c r="AQ112" s="713"/>
      <c r="AR112" s="713"/>
      <c r="AS112" s="713"/>
      <c r="AT112" s="713"/>
      <c r="AU112" s="713"/>
      <c r="AV112" s="713"/>
      <c r="AW112" s="713"/>
      <c r="AX112" s="713"/>
      <c r="AY112" s="713"/>
      <c r="AZ112" s="713"/>
      <c r="BA112" s="713"/>
      <c r="BB112" s="713"/>
      <c r="BC112" s="713"/>
      <c r="BD112" s="713"/>
      <c r="BE112" s="713"/>
      <c r="BF112" s="713"/>
      <c r="BG112" s="713"/>
      <c r="BH112" s="713"/>
      <c r="BI112" s="713"/>
      <c r="BJ112" s="713"/>
      <c r="BK112" s="713"/>
      <c r="BL112" s="713"/>
      <c r="BM112" s="713"/>
      <c r="BN112" s="713"/>
      <c r="BO112" s="713"/>
      <c r="BP112" s="713"/>
      <c r="BQ112" s="19">
        <f t="shared" ca="1" si="13"/>
        <v>0</v>
      </c>
    </row>
    <row r="113" spans="1:74" hidden="1" x14ac:dyDescent="0.25">
      <c r="A113" s="544">
        <f ca="1">SUBTOTAL(9,$BQ$9:BQ113)</f>
        <v>34</v>
      </c>
      <c r="B113" s="545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28" t="e">
        <f t="shared" ca="1" si="18"/>
        <v>#VALUE!</v>
      </c>
      <c r="D113" s="729"/>
      <c r="E113" s="729"/>
      <c r="F113" s="729"/>
      <c r="G113" s="729"/>
      <c r="H113" s="729"/>
      <c r="I113" s="729"/>
      <c r="J113" s="729"/>
      <c r="K113" s="729"/>
      <c r="L113" s="729"/>
      <c r="M113" s="729"/>
      <c r="N113" s="729"/>
      <c r="O113" s="729"/>
      <c r="P113" s="729"/>
      <c r="Q113" s="729"/>
      <c r="R113" s="729"/>
      <c r="S113" s="729"/>
      <c r="T113" s="729"/>
      <c r="U113" s="729"/>
      <c r="V113" s="729"/>
      <c r="W113" s="729"/>
      <c r="X113" s="729"/>
      <c r="Y113" s="730"/>
      <c r="Z113" s="711">
        <f ca="1">IFERROR(IF(OR(IFERROR(B113,0)=0,B113=""),0,1),0)</f>
        <v>0</v>
      </c>
      <c r="AA113" s="711"/>
      <c r="AB113" s="711"/>
      <c r="AC113" s="711"/>
      <c r="AD113" s="711"/>
      <c r="AE113" s="711"/>
      <c r="AF113" s="711"/>
      <c r="AG113" s="711"/>
      <c r="AH113" s="711"/>
      <c r="AI113" s="711"/>
      <c r="AJ113" s="711"/>
      <c r="AK113" s="711"/>
      <c r="AL113" s="711"/>
      <c r="AM113" s="711"/>
      <c r="AN113" s="711"/>
      <c r="AO113" s="711"/>
      <c r="AP113" s="711"/>
      <c r="AQ113" s="713"/>
      <c r="AR113" s="713"/>
      <c r="AS113" s="713"/>
      <c r="AT113" s="713"/>
      <c r="AU113" s="713"/>
      <c r="AV113" s="713"/>
      <c r="AW113" s="713"/>
      <c r="AX113" s="713"/>
      <c r="AY113" s="713"/>
      <c r="AZ113" s="713"/>
      <c r="BA113" s="713"/>
      <c r="BB113" s="713"/>
      <c r="BC113" s="713"/>
      <c r="BD113" s="713"/>
      <c r="BE113" s="713"/>
      <c r="BF113" s="713"/>
      <c r="BG113" s="713"/>
      <c r="BH113" s="713"/>
      <c r="BI113" s="713"/>
      <c r="BJ113" s="713"/>
      <c r="BK113" s="713"/>
      <c r="BL113" s="713"/>
      <c r="BM113" s="713"/>
      <c r="BN113" s="713"/>
      <c r="BO113" s="713"/>
      <c r="BP113" s="713"/>
      <c r="BQ113" s="19">
        <f t="shared" ca="1" si="13"/>
        <v>0</v>
      </c>
      <c r="BV113" s="19" t="str">
        <f>MID(BV97,1,LEN(BV97))</f>
        <v/>
      </c>
    </row>
    <row r="114" spans="1:74" hidden="1" x14ac:dyDescent="0.25">
      <c r="A114" s="544">
        <f ca="1">SUBTOTAL(9,$BQ$9:BQ114)</f>
        <v>34</v>
      </c>
      <c r="B114" s="545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28" t="e">
        <f t="shared" ca="1" si="18"/>
        <v>#VALUE!</v>
      </c>
      <c r="D114" s="729"/>
      <c r="E114" s="729"/>
      <c r="F114" s="729"/>
      <c r="G114" s="729"/>
      <c r="H114" s="729"/>
      <c r="I114" s="729"/>
      <c r="J114" s="729"/>
      <c r="K114" s="729"/>
      <c r="L114" s="729"/>
      <c r="M114" s="729"/>
      <c r="N114" s="729"/>
      <c r="O114" s="729"/>
      <c r="P114" s="729"/>
      <c r="Q114" s="729"/>
      <c r="R114" s="729"/>
      <c r="S114" s="729"/>
      <c r="T114" s="729"/>
      <c r="U114" s="729"/>
      <c r="V114" s="729"/>
      <c r="W114" s="729"/>
      <c r="X114" s="729"/>
      <c r="Y114" s="730"/>
      <c r="Z114" s="711">
        <f ca="1">IFERROR(IF(OR(IFERROR(B114,0)=0,B114=""),0,1),0)</f>
        <v>0</v>
      </c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3"/>
      <c r="AR114" s="713"/>
      <c r="AS114" s="713"/>
      <c r="AT114" s="713"/>
      <c r="AU114" s="713"/>
      <c r="AV114" s="713"/>
      <c r="AW114" s="713"/>
      <c r="AX114" s="713"/>
      <c r="AY114" s="713"/>
      <c r="AZ114" s="713"/>
      <c r="BA114" s="713"/>
      <c r="BB114" s="713"/>
      <c r="BC114" s="713"/>
      <c r="BD114" s="713"/>
      <c r="BE114" s="713"/>
      <c r="BF114" s="713"/>
      <c r="BG114" s="713"/>
      <c r="BH114" s="713"/>
      <c r="BI114" s="713"/>
      <c r="BJ114" s="713"/>
      <c r="BK114" s="713"/>
      <c r="BL114" s="713"/>
      <c r="BM114" s="713"/>
      <c r="BN114" s="713"/>
      <c r="BO114" s="713"/>
      <c r="BP114" s="713"/>
      <c r="BQ114" s="19">
        <f t="shared" ca="1" si="13"/>
        <v>0</v>
      </c>
    </row>
    <row r="115" spans="1:74" ht="26.4" x14ac:dyDescent="0.25">
      <c r="A115" s="544">
        <f ca="1">SUBTOTAL(9,$BQ$9:BQ115)</f>
        <v>35</v>
      </c>
      <c r="B115" s="545" t="str">
        <f ca="1">VLOOKUP(BS110,'АКТЫ скрытых работ'!A:O,14,FALSE)</f>
        <v>Паспорт №31/08/22 от 31.08.2022 ООО "ДК "Горизонт"</v>
      </c>
      <c r="C115" s="711" t="str">
        <f ca="1">IF(B115&lt;&gt;"-","б/н","")</f>
        <v>б/н</v>
      </c>
      <c r="D115" s="711"/>
      <c r="E115" s="711"/>
      <c r="F115" s="711"/>
      <c r="G115" s="711"/>
      <c r="H115" s="711"/>
      <c r="I115" s="711"/>
      <c r="J115" s="711"/>
      <c r="K115" s="711"/>
      <c r="L115" s="711"/>
      <c r="M115" s="711"/>
      <c r="N115" s="711"/>
      <c r="O115" s="711"/>
      <c r="P115" s="711"/>
      <c r="Q115" s="711"/>
      <c r="R115" s="711"/>
      <c r="S115" s="711"/>
      <c r="T115" s="711"/>
      <c r="U115" s="711"/>
      <c r="V115" s="711"/>
      <c r="W115" s="711"/>
      <c r="X115" s="711"/>
      <c r="Y115" s="711"/>
      <c r="Z115" s="711" t="str">
        <f ca="1">IFERROR(IF(OR(IFERROR(B115,0)=0,B115="-"),0,"1 компл"),0)</f>
        <v>1 компл</v>
      </c>
      <c r="AA115" s="711"/>
      <c r="AB115" s="711"/>
      <c r="AC115" s="711"/>
      <c r="AD115" s="711"/>
      <c r="AE115" s="711"/>
      <c r="AF115" s="711"/>
      <c r="AG115" s="711"/>
      <c r="AH115" s="711"/>
      <c r="AI115" s="711"/>
      <c r="AJ115" s="711"/>
      <c r="AK115" s="711"/>
      <c r="AL115" s="711"/>
      <c r="AM115" s="711"/>
      <c r="AN115" s="711"/>
      <c r="AO115" s="711"/>
      <c r="AP115" s="711"/>
      <c r="AQ115" s="713"/>
      <c r="AR115" s="713"/>
      <c r="AS115" s="713"/>
      <c r="AT115" s="713"/>
      <c r="AU115" s="713"/>
      <c r="AV115" s="713"/>
      <c r="AW115" s="713"/>
      <c r="AX115" s="713"/>
      <c r="AY115" s="713"/>
      <c r="AZ115" s="713"/>
      <c r="BA115" s="713"/>
      <c r="BB115" s="713"/>
      <c r="BC115" s="713"/>
      <c r="BD115" s="713"/>
      <c r="BE115" s="713"/>
      <c r="BF115" s="713"/>
      <c r="BG115" s="713"/>
      <c r="BH115" s="713"/>
      <c r="BI115" s="713"/>
      <c r="BJ115" s="713"/>
      <c r="BK115" s="713"/>
      <c r="BL115" s="713"/>
      <c r="BM115" s="713"/>
      <c r="BN115" s="713"/>
      <c r="BO115" s="713"/>
      <c r="BP115" s="713"/>
      <c r="BQ115" s="19">
        <f t="shared" ca="1" si="13"/>
        <v>1</v>
      </c>
    </row>
    <row r="116" spans="1:74" ht="26.4" x14ac:dyDescent="0.25">
      <c r="A116" s="544">
        <f ca="1">SUBTOTAL(9,$BQ$9:BQ116)</f>
        <v>36</v>
      </c>
      <c r="B116" s="545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'Прокладка труб в траншее'</v>
      </c>
      <c r="C116" s="711" t="str">
        <f ca="1">CONCATENATE("№",VLOOKUP(BS116,'АКТЫ скрытых работ'!A:O,2,FALSE))</f>
        <v>№7-КЛ_0,4</v>
      </c>
      <c r="D116" s="711"/>
      <c r="E116" s="711"/>
      <c r="F116" s="711"/>
      <c r="G116" s="711"/>
      <c r="H116" s="711"/>
      <c r="I116" s="711"/>
      <c r="J116" s="711"/>
      <c r="K116" s="711"/>
      <c r="L116" s="711"/>
      <c r="M116" s="711"/>
      <c r="N116" s="711"/>
      <c r="O116" s="711"/>
      <c r="P116" s="711"/>
      <c r="Q116" s="711"/>
      <c r="R116" s="711"/>
      <c r="S116" s="711"/>
      <c r="T116" s="711"/>
      <c r="U116" s="711"/>
      <c r="V116" s="711"/>
      <c r="W116" s="711"/>
      <c r="X116" s="711"/>
      <c r="Y116" s="711"/>
      <c r="Z116" s="711">
        <f ca="1">IF(BS116="АООК_",0,1)</f>
        <v>1</v>
      </c>
      <c r="AA116" s="711"/>
      <c r="AB116" s="711"/>
      <c r="AC116" s="711"/>
      <c r="AD116" s="711"/>
      <c r="AE116" s="711"/>
      <c r="AF116" s="711"/>
      <c r="AG116" s="711"/>
      <c r="AH116" s="711"/>
      <c r="AI116" s="711"/>
      <c r="AJ116" s="711"/>
      <c r="AK116" s="711"/>
      <c r="AL116" s="711"/>
      <c r="AM116" s="711"/>
      <c r="AN116" s="711"/>
      <c r="AO116" s="711"/>
      <c r="AP116" s="711"/>
      <c r="AQ116" s="713"/>
      <c r="AR116" s="713"/>
      <c r="AS116" s="713"/>
      <c r="AT116" s="713"/>
      <c r="AU116" s="713"/>
      <c r="AV116" s="713"/>
      <c r="AW116" s="713"/>
      <c r="AX116" s="713"/>
      <c r="AY116" s="713"/>
      <c r="AZ116" s="713"/>
      <c r="BA116" s="713"/>
      <c r="BB116" s="713"/>
      <c r="BC116" s="713"/>
      <c r="BD116" s="713"/>
      <c r="BE116" s="713"/>
      <c r="BF116" s="713"/>
      <c r="BG116" s="713"/>
      <c r="BH116" s="713"/>
      <c r="BI116" s="713"/>
      <c r="BJ116" s="713"/>
      <c r="BK116" s="713"/>
      <c r="BL116" s="713"/>
      <c r="BM116" s="713"/>
      <c r="BN116" s="713"/>
      <c r="BO116" s="713"/>
      <c r="BP116" s="713"/>
      <c r="BQ116" s="19">
        <f t="shared" ca="1" si="13"/>
        <v>1</v>
      </c>
      <c r="BS116" s="572" t="str">
        <f ca="1">IF(INDIRECT("'АКТЫ скрытых работ'!R"&amp;BU116&amp;"C1",0)=CONCATENATE("АОСР_",BT116),CONCATENATE("АОСР_",BT116),CONCATENATE("АООК_",BT116))</f>
        <v>АОСР_15</v>
      </c>
      <c r="BT116" s="572">
        <v>15</v>
      </c>
      <c r="BU116" s="573">
        <f>BT116+1</f>
        <v>16</v>
      </c>
    </row>
    <row r="117" spans="1:74" ht="26.4" x14ac:dyDescent="0.25">
      <c r="A117" s="544">
        <f ca="1">SUBTOTAL(9,$BQ$9:BQ117)</f>
        <v>37</v>
      </c>
      <c r="B117" s="547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Исполнительная схема №2.6 Прокладка труб в траншее</v>
      </c>
      <c r="C117" s="728" t="str">
        <f ca="1">IF(B117="Контрольно-исполнительная съемка","б/н",MID(B117,SEARCH("№",B117,1),SEARCH(" ",B117,SEARCH("№",B117,1))-SEARCH("№",B117,1)))</f>
        <v>№2.6</v>
      </c>
      <c r="D117" s="729"/>
      <c r="E117" s="729"/>
      <c r="F117" s="729"/>
      <c r="G117" s="729"/>
      <c r="H117" s="729"/>
      <c r="I117" s="729"/>
      <c r="J117" s="729"/>
      <c r="K117" s="729"/>
      <c r="L117" s="729"/>
      <c r="M117" s="729"/>
      <c r="N117" s="729"/>
      <c r="O117" s="729"/>
      <c r="P117" s="729"/>
      <c r="Q117" s="729"/>
      <c r="R117" s="729"/>
      <c r="S117" s="729"/>
      <c r="T117" s="729"/>
      <c r="U117" s="729"/>
      <c r="V117" s="729"/>
      <c r="W117" s="729"/>
      <c r="X117" s="729"/>
      <c r="Y117" s="730"/>
      <c r="Z117" s="711">
        <f ca="1">IFERROR(IF(OR(IFERROR(B117,0)=0,B117="-"),0,1),0)</f>
        <v>1</v>
      </c>
      <c r="AA117" s="711"/>
      <c r="AB117" s="711"/>
      <c r="AC117" s="711"/>
      <c r="AD117" s="711"/>
      <c r="AE117" s="711"/>
      <c r="AF117" s="711"/>
      <c r="AG117" s="711"/>
      <c r="AH117" s="711"/>
      <c r="AI117" s="711"/>
      <c r="AJ117" s="711"/>
      <c r="AK117" s="711"/>
      <c r="AL117" s="711"/>
      <c r="AM117" s="711"/>
      <c r="AN117" s="711"/>
      <c r="AO117" s="711"/>
      <c r="AP117" s="711"/>
      <c r="AQ117" s="713"/>
      <c r="AR117" s="713"/>
      <c r="AS117" s="713"/>
      <c r="AT117" s="713"/>
      <c r="AU117" s="713"/>
      <c r="AV117" s="713"/>
      <c r="AW117" s="713"/>
      <c r="AX117" s="713"/>
      <c r="AY117" s="713"/>
      <c r="AZ117" s="713"/>
      <c r="BA117" s="713"/>
      <c r="BB117" s="713"/>
      <c r="BC117" s="713"/>
      <c r="BD117" s="713"/>
      <c r="BE117" s="713"/>
      <c r="BF117" s="713"/>
      <c r="BG117" s="713"/>
      <c r="BH117" s="713"/>
      <c r="BI117" s="713"/>
      <c r="BJ117" s="713"/>
      <c r="BK117" s="713"/>
      <c r="BL117" s="713"/>
      <c r="BM117" s="713"/>
      <c r="BN117" s="713"/>
      <c r="BO117" s="713"/>
      <c r="BP117" s="713"/>
      <c r="BQ117" s="19">
        <f t="shared" ca="1" si="13"/>
        <v>1</v>
      </c>
    </row>
    <row r="118" spans="1:74" hidden="1" x14ac:dyDescent="0.25">
      <c r="A118" s="544">
        <f ca="1">SUBTOTAL(9,$BQ$9:BQ118)</f>
        <v>37</v>
      </c>
      <c r="B118" s="545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728" t="e">
        <f t="shared" ref="C118:C120" ca="1" si="19">IF(B118="Контрольно-исполнительная съемка","б/н",MID(B118,SEARCH("№",B118,1),SEARCH(" ",B118,SEARCH("№",B118,1))-SEARCH("№",B118,1)))</f>
        <v>#VALUE!</v>
      </c>
      <c r="D118" s="729"/>
      <c r="E118" s="729"/>
      <c r="F118" s="729"/>
      <c r="G118" s="729"/>
      <c r="H118" s="729"/>
      <c r="I118" s="729"/>
      <c r="J118" s="729"/>
      <c r="K118" s="729"/>
      <c r="L118" s="729"/>
      <c r="M118" s="729"/>
      <c r="N118" s="729"/>
      <c r="O118" s="729"/>
      <c r="P118" s="729"/>
      <c r="Q118" s="729"/>
      <c r="R118" s="729"/>
      <c r="S118" s="729"/>
      <c r="T118" s="729"/>
      <c r="U118" s="729"/>
      <c r="V118" s="729"/>
      <c r="W118" s="729"/>
      <c r="X118" s="729"/>
      <c r="Y118" s="730"/>
      <c r="Z118" s="711">
        <f ca="1">IFERROR(IF(OR(IFERROR(B118,0)=0,B118=""),0,1),0)</f>
        <v>0</v>
      </c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3"/>
      <c r="AR118" s="713"/>
      <c r="AS118" s="713"/>
      <c r="AT118" s="713"/>
      <c r="AU118" s="713"/>
      <c r="AV118" s="713"/>
      <c r="AW118" s="713"/>
      <c r="AX118" s="713"/>
      <c r="AY118" s="713"/>
      <c r="AZ118" s="713"/>
      <c r="BA118" s="713"/>
      <c r="BB118" s="713"/>
      <c r="BC118" s="713"/>
      <c r="BD118" s="713"/>
      <c r="BE118" s="713"/>
      <c r="BF118" s="713"/>
      <c r="BG118" s="713"/>
      <c r="BH118" s="713"/>
      <c r="BI118" s="713"/>
      <c r="BJ118" s="713"/>
      <c r="BK118" s="713"/>
      <c r="BL118" s="713"/>
      <c r="BM118" s="713"/>
      <c r="BN118" s="713"/>
      <c r="BO118" s="713"/>
      <c r="BP118" s="713"/>
      <c r="BQ118" s="19">
        <f t="shared" ca="1" si="13"/>
        <v>0</v>
      </c>
    </row>
    <row r="119" spans="1:74" hidden="1" x14ac:dyDescent="0.25">
      <c r="A119" s="544">
        <f ca="1">SUBTOTAL(9,$BQ$9:BQ119)</f>
        <v>37</v>
      </c>
      <c r="B119" s="545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28" t="e">
        <f t="shared" ca="1" si="19"/>
        <v>#VALUE!</v>
      </c>
      <c r="D119" s="729"/>
      <c r="E119" s="729"/>
      <c r="F119" s="729"/>
      <c r="G119" s="729"/>
      <c r="H119" s="729"/>
      <c r="I119" s="729"/>
      <c r="J119" s="729"/>
      <c r="K119" s="729"/>
      <c r="L119" s="729"/>
      <c r="M119" s="729"/>
      <c r="N119" s="729"/>
      <c r="O119" s="729"/>
      <c r="P119" s="729"/>
      <c r="Q119" s="729"/>
      <c r="R119" s="729"/>
      <c r="S119" s="729"/>
      <c r="T119" s="729"/>
      <c r="U119" s="729"/>
      <c r="V119" s="729"/>
      <c r="W119" s="729"/>
      <c r="X119" s="729"/>
      <c r="Y119" s="730"/>
      <c r="Z119" s="711">
        <f ca="1">IFERROR(IF(OR(IFERROR(B119,0)=0,B119=""),0,1),0)</f>
        <v>0</v>
      </c>
      <c r="AA119" s="711"/>
      <c r="AB119" s="711"/>
      <c r="AC119" s="711"/>
      <c r="AD119" s="711"/>
      <c r="AE119" s="711"/>
      <c r="AF119" s="711"/>
      <c r="AG119" s="711"/>
      <c r="AH119" s="711"/>
      <c r="AI119" s="711"/>
      <c r="AJ119" s="711"/>
      <c r="AK119" s="711"/>
      <c r="AL119" s="711"/>
      <c r="AM119" s="711"/>
      <c r="AN119" s="711"/>
      <c r="AO119" s="711"/>
      <c r="AP119" s="711"/>
      <c r="AQ119" s="713"/>
      <c r="AR119" s="713"/>
      <c r="AS119" s="713"/>
      <c r="AT119" s="713"/>
      <c r="AU119" s="713"/>
      <c r="AV119" s="713"/>
      <c r="AW119" s="713"/>
      <c r="AX119" s="713"/>
      <c r="AY119" s="713"/>
      <c r="AZ119" s="713"/>
      <c r="BA119" s="713"/>
      <c r="BB119" s="713"/>
      <c r="BC119" s="713"/>
      <c r="BD119" s="713"/>
      <c r="BE119" s="713"/>
      <c r="BF119" s="713"/>
      <c r="BG119" s="713"/>
      <c r="BH119" s="713"/>
      <c r="BI119" s="713"/>
      <c r="BJ119" s="713"/>
      <c r="BK119" s="713"/>
      <c r="BL119" s="713"/>
      <c r="BM119" s="713"/>
      <c r="BN119" s="713"/>
      <c r="BO119" s="713"/>
      <c r="BP119" s="713"/>
      <c r="BQ119" s="19">
        <f t="shared" ca="1" si="13"/>
        <v>0</v>
      </c>
      <c r="BV119" s="19" t="str">
        <f>MID(BV103,1,LEN(BV103))</f>
        <v/>
      </c>
    </row>
    <row r="120" spans="1:74" hidden="1" x14ac:dyDescent="0.25">
      <c r="A120" s="544">
        <f ca="1">SUBTOTAL(9,$BQ$9:BQ120)</f>
        <v>37</v>
      </c>
      <c r="B120" s="545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28" t="e">
        <f t="shared" ca="1" si="19"/>
        <v>#VALUE!</v>
      </c>
      <c r="D120" s="729"/>
      <c r="E120" s="729"/>
      <c r="F120" s="729"/>
      <c r="G120" s="729"/>
      <c r="H120" s="729"/>
      <c r="I120" s="729"/>
      <c r="J120" s="729"/>
      <c r="K120" s="729"/>
      <c r="L120" s="729"/>
      <c r="M120" s="729"/>
      <c r="N120" s="729"/>
      <c r="O120" s="729"/>
      <c r="P120" s="729"/>
      <c r="Q120" s="729"/>
      <c r="R120" s="729"/>
      <c r="S120" s="729"/>
      <c r="T120" s="729"/>
      <c r="U120" s="729"/>
      <c r="V120" s="729"/>
      <c r="W120" s="729"/>
      <c r="X120" s="729"/>
      <c r="Y120" s="730"/>
      <c r="Z120" s="711">
        <f ca="1">IFERROR(IF(OR(IFERROR(B120,0)=0,B120=""),0,1),0)</f>
        <v>0</v>
      </c>
      <c r="AA120" s="711"/>
      <c r="AB120" s="711"/>
      <c r="AC120" s="711"/>
      <c r="AD120" s="711"/>
      <c r="AE120" s="711"/>
      <c r="AF120" s="711"/>
      <c r="AG120" s="711"/>
      <c r="AH120" s="711"/>
      <c r="AI120" s="711"/>
      <c r="AJ120" s="711"/>
      <c r="AK120" s="711"/>
      <c r="AL120" s="711"/>
      <c r="AM120" s="711"/>
      <c r="AN120" s="711"/>
      <c r="AO120" s="711"/>
      <c r="AP120" s="711"/>
      <c r="AQ120" s="713"/>
      <c r="AR120" s="713"/>
      <c r="AS120" s="713"/>
      <c r="AT120" s="713"/>
      <c r="AU120" s="713"/>
      <c r="AV120" s="713"/>
      <c r="AW120" s="713"/>
      <c r="AX120" s="713"/>
      <c r="AY120" s="713"/>
      <c r="AZ120" s="713"/>
      <c r="BA120" s="713"/>
      <c r="BB120" s="713"/>
      <c r="BC120" s="713"/>
      <c r="BD120" s="713"/>
      <c r="BE120" s="713"/>
      <c r="BF120" s="713"/>
      <c r="BG120" s="713"/>
      <c r="BH120" s="713"/>
      <c r="BI120" s="713"/>
      <c r="BJ120" s="713"/>
      <c r="BK120" s="713"/>
      <c r="BL120" s="713"/>
      <c r="BM120" s="713"/>
      <c r="BN120" s="713"/>
      <c r="BO120" s="713"/>
      <c r="BP120" s="713"/>
      <c r="BQ120" s="19">
        <f t="shared" ca="1" si="13"/>
        <v>0</v>
      </c>
    </row>
    <row r="121" spans="1:74" x14ac:dyDescent="0.25">
      <c r="A121" s="544">
        <f ca="1">SUBTOTAL(9,$BQ$9:BQ121)</f>
        <v>38</v>
      </c>
      <c r="B121" s="545" t="str">
        <f ca="1">VLOOKUP(BS116,'АКТЫ скрытых работ'!A:O,14,FALSE)</f>
        <v>Паспорт №2116/24 от 18.11.2024</v>
      </c>
      <c r="C121" s="711" t="str">
        <f ca="1">IF(B121&lt;&gt;"-","б/н","")</f>
        <v>б/н</v>
      </c>
      <c r="D121" s="711"/>
      <c r="E121" s="711"/>
      <c r="F121" s="711"/>
      <c r="G121" s="711"/>
      <c r="H121" s="711"/>
      <c r="I121" s="711"/>
      <c r="J121" s="711"/>
      <c r="K121" s="711"/>
      <c r="L121" s="711"/>
      <c r="M121" s="711"/>
      <c r="N121" s="711"/>
      <c r="O121" s="711"/>
      <c r="P121" s="711"/>
      <c r="Q121" s="711"/>
      <c r="R121" s="711"/>
      <c r="S121" s="711"/>
      <c r="T121" s="711"/>
      <c r="U121" s="711"/>
      <c r="V121" s="711"/>
      <c r="W121" s="711"/>
      <c r="X121" s="711"/>
      <c r="Y121" s="711"/>
      <c r="Z121" s="711" t="str">
        <f ca="1">IFERROR(IF(OR(IFERROR(B121,0)=0,B121="-"),0,"1 компл"),0)</f>
        <v>1 компл</v>
      </c>
      <c r="AA121" s="711"/>
      <c r="AB121" s="711"/>
      <c r="AC121" s="711"/>
      <c r="AD121" s="711"/>
      <c r="AE121" s="711"/>
      <c r="AF121" s="711"/>
      <c r="AG121" s="711"/>
      <c r="AH121" s="711"/>
      <c r="AI121" s="711"/>
      <c r="AJ121" s="711"/>
      <c r="AK121" s="711"/>
      <c r="AL121" s="711"/>
      <c r="AM121" s="711"/>
      <c r="AN121" s="711"/>
      <c r="AO121" s="711"/>
      <c r="AP121" s="711"/>
      <c r="AQ121" s="713"/>
      <c r="AR121" s="713"/>
      <c r="AS121" s="713"/>
      <c r="AT121" s="713"/>
      <c r="AU121" s="713"/>
      <c r="AV121" s="713"/>
      <c r="AW121" s="713"/>
      <c r="AX121" s="713"/>
      <c r="AY121" s="713"/>
      <c r="AZ121" s="713"/>
      <c r="BA121" s="713"/>
      <c r="BB121" s="713"/>
      <c r="BC121" s="713"/>
      <c r="BD121" s="713"/>
      <c r="BE121" s="713"/>
      <c r="BF121" s="713"/>
      <c r="BG121" s="713"/>
      <c r="BH121" s="713"/>
      <c r="BI121" s="713"/>
      <c r="BJ121" s="713"/>
      <c r="BK121" s="713"/>
      <c r="BL121" s="713"/>
      <c r="BM121" s="713"/>
      <c r="BN121" s="713"/>
      <c r="BO121" s="713"/>
      <c r="BP121" s="713"/>
      <c r="BQ121" s="19">
        <f t="shared" ca="1" si="13"/>
        <v>1</v>
      </c>
    </row>
    <row r="122" spans="1:74" ht="26.4" x14ac:dyDescent="0.25">
      <c r="A122" s="544">
        <f ca="1">SUBTOTAL(9,$BQ$9:BQ122)</f>
        <v>39</v>
      </c>
      <c r="B122" s="545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'Прокладка КЛ-0,4кВ'</v>
      </c>
      <c r="C122" s="711" t="str">
        <f ca="1">CONCATENATE("№",VLOOKUP(BS122,'АКТЫ скрытых работ'!A:O,2,FALSE))</f>
        <v>№8-КЛ_0,4</v>
      </c>
      <c r="D122" s="711"/>
      <c r="E122" s="711"/>
      <c r="F122" s="711"/>
      <c r="G122" s="711"/>
      <c r="H122" s="711"/>
      <c r="I122" s="711"/>
      <c r="J122" s="711"/>
      <c r="K122" s="711"/>
      <c r="L122" s="711"/>
      <c r="M122" s="711"/>
      <c r="N122" s="711"/>
      <c r="O122" s="711"/>
      <c r="P122" s="711"/>
      <c r="Q122" s="711"/>
      <c r="R122" s="711"/>
      <c r="S122" s="711"/>
      <c r="T122" s="711"/>
      <c r="U122" s="711"/>
      <c r="V122" s="711"/>
      <c r="W122" s="711"/>
      <c r="X122" s="711"/>
      <c r="Y122" s="711"/>
      <c r="Z122" s="711">
        <f ca="1">IF(BS122="АООК_",0,1)</f>
        <v>1</v>
      </c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3"/>
      <c r="AR122" s="713"/>
      <c r="AS122" s="713"/>
      <c r="AT122" s="713"/>
      <c r="AU122" s="713"/>
      <c r="AV122" s="713"/>
      <c r="AW122" s="713"/>
      <c r="AX122" s="713"/>
      <c r="AY122" s="713"/>
      <c r="AZ122" s="713"/>
      <c r="BA122" s="713"/>
      <c r="BB122" s="713"/>
      <c r="BC122" s="713"/>
      <c r="BD122" s="713"/>
      <c r="BE122" s="713"/>
      <c r="BF122" s="713"/>
      <c r="BG122" s="713"/>
      <c r="BH122" s="713"/>
      <c r="BI122" s="713"/>
      <c r="BJ122" s="713"/>
      <c r="BK122" s="713"/>
      <c r="BL122" s="713"/>
      <c r="BM122" s="713"/>
      <c r="BN122" s="713"/>
      <c r="BO122" s="713"/>
      <c r="BP122" s="713"/>
      <c r="BQ122" s="19">
        <f t="shared" ca="1" si="13"/>
        <v>1</v>
      </c>
      <c r="BS122" s="572" t="str">
        <f ca="1">IF(INDIRECT("'АКТЫ скрытых работ'!R"&amp;BU122&amp;"C1",0)=CONCATENATE("АОСР_",BT122),CONCATENATE("АОСР_",BT122),CONCATENATE("АООК_",BT122))</f>
        <v>АОСР_16</v>
      </c>
      <c r="BT122" s="572">
        <v>16</v>
      </c>
      <c r="BU122" s="573">
        <f>BT122+1</f>
        <v>17</v>
      </c>
    </row>
    <row r="123" spans="1:74" x14ac:dyDescent="0.25">
      <c r="A123" s="544">
        <f ca="1">SUBTOTAL(9,$BQ$9:BQ123)</f>
        <v>40</v>
      </c>
      <c r="B123" s="547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№2.7 Прокладка КЛ-0,4кВ</v>
      </c>
      <c r="C123" s="728" t="str">
        <f ca="1">IF(B123="Контрольно-исполнительная съемка","б/н",MID(B123,SEARCH("№",B123,1),SEARCH(" ",B123,SEARCH("№",B123,1))-SEARCH("№",B123,1)))</f>
        <v>№2.7</v>
      </c>
      <c r="D123" s="729"/>
      <c r="E123" s="729"/>
      <c r="F123" s="729"/>
      <c r="G123" s="729"/>
      <c r="H123" s="729"/>
      <c r="I123" s="729"/>
      <c r="J123" s="729"/>
      <c r="K123" s="729"/>
      <c r="L123" s="729"/>
      <c r="M123" s="729"/>
      <c r="N123" s="729"/>
      <c r="O123" s="729"/>
      <c r="P123" s="729"/>
      <c r="Q123" s="729"/>
      <c r="R123" s="729"/>
      <c r="S123" s="729"/>
      <c r="T123" s="729"/>
      <c r="U123" s="729"/>
      <c r="V123" s="729"/>
      <c r="W123" s="729"/>
      <c r="X123" s="729"/>
      <c r="Y123" s="730"/>
      <c r="Z123" s="711">
        <f ca="1">IFERROR(IF(OR(IFERROR(B123,0)=0,B123="-"),0,1),0)</f>
        <v>1</v>
      </c>
      <c r="AA123" s="711"/>
      <c r="AB123" s="711"/>
      <c r="AC123" s="711"/>
      <c r="AD123" s="711"/>
      <c r="AE123" s="711"/>
      <c r="AF123" s="711"/>
      <c r="AG123" s="711"/>
      <c r="AH123" s="711"/>
      <c r="AI123" s="711"/>
      <c r="AJ123" s="711"/>
      <c r="AK123" s="711"/>
      <c r="AL123" s="711"/>
      <c r="AM123" s="711"/>
      <c r="AN123" s="711"/>
      <c r="AO123" s="711"/>
      <c r="AP123" s="711"/>
      <c r="AQ123" s="713"/>
      <c r="AR123" s="713"/>
      <c r="AS123" s="713"/>
      <c r="AT123" s="713"/>
      <c r="AU123" s="713"/>
      <c r="AV123" s="713"/>
      <c r="AW123" s="713"/>
      <c r="AX123" s="713"/>
      <c r="AY123" s="713"/>
      <c r="AZ123" s="713"/>
      <c r="BA123" s="713"/>
      <c r="BB123" s="713"/>
      <c r="BC123" s="713"/>
      <c r="BD123" s="713"/>
      <c r="BE123" s="713"/>
      <c r="BF123" s="713"/>
      <c r="BG123" s="713"/>
      <c r="BH123" s="713"/>
      <c r="BI123" s="713"/>
      <c r="BJ123" s="713"/>
      <c r="BK123" s="713"/>
      <c r="BL123" s="713"/>
      <c r="BM123" s="713"/>
      <c r="BN123" s="713"/>
      <c r="BO123" s="713"/>
      <c r="BP123" s="713"/>
      <c r="BQ123" s="19">
        <f t="shared" ca="1" si="13"/>
        <v>1</v>
      </c>
    </row>
    <row r="124" spans="1:74" hidden="1" x14ac:dyDescent="0.25">
      <c r="A124" s="544">
        <f ca="1">SUBTOTAL(9,$BQ$9:BQ124)</f>
        <v>40</v>
      </c>
      <c r="B124" s="545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728" t="e">
        <f t="shared" ref="C124:C126" ca="1" si="20">IF(B124="Контрольно-исполнительная съемка","б/н",MID(B124,SEARCH("№",B124,1),SEARCH(" ",B124,SEARCH("№",B124,1))-SEARCH("№",B124,1)))</f>
        <v>#VALUE!</v>
      </c>
      <c r="D124" s="729"/>
      <c r="E124" s="729"/>
      <c r="F124" s="729"/>
      <c r="G124" s="729"/>
      <c r="H124" s="729"/>
      <c r="I124" s="729"/>
      <c r="J124" s="729"/>
      <c r="K124" s="729"/>
      <c r="L124" s="729"/>
      <c r="M124" s="729"/>
      <c r="N124" s="729"/>
      <c r="O124" s="729"/>
      <c r="P124" s="729"/>
      <c r="Q124" s="729"/>
      <c r="R124" s="729"/>
      <c r="S124" s="729"/>
      <c r="T124" s="729"/>
      <c r="U124" s="729"/>
      <c r="V124" s="729"/>
      <c r="W124" s="729"/>
      <c r="X124" s="729"/>
      <c r="Y124" s="730"/>
      <c r="Z124" s="711">
        <f ca="1">IFERROR(IF(OR(IFERROR(B124,0)=0,B124=""),0,1),0)</f>
        <v>0</v>
      </c>
      <c r="AA124" s="711"/>
      <c r="AB124" s="711"/>
      <c r="AC124" s="711"/>
      <c r="AD124" s="711"/>
      <c r="AE124" s="711"/>
      <c r="AF124" s="711"/>
      <c r="AG124" s="711"/>
      <c r="AH124" s="711"/>
      <c r="AI124" s="711"/>
      <c r="AJ124" s="711"/>
      <c r="AK124" s="711"/>
      <c r="AL124" s="711"/>
      <c r="AM124" s="711"/>
      <c r="AN124" s="711"/>
      <c r="AO124" s="711"/>
      <c r="AP124" s="711"/>
      <c r="AQ124" s="713"/>
      <c r="AR124" s="713"/>
      <c r="AS124" s="713"/>
      <c r="AT124" s="713"/>
      <c r="AU124" s="713"/>
      <c r="AV124" s="713"/>
      <c r="AW124" s="713"/>
      <c r="AX124" s="713"/>
      <c r="AY124" s="713"/>
      <c r="AZ124" s="713"/>
      <c r="BA124" s="713"/>
      <c r="BB124" s="713"/>
      <c r="BC124" s="713"/>
      <c r="BD124" s="713"/>
      <c r="BE124" s="713"/>
      <c r="BF124" s="713"/>
      <c r="BG124" s="713"/>
      <c r="BH124" s="713"/>
      <c r="BI124" s="713"/>
      <c r="BJ124" s="713"/>
      <c r="BK124" s="713"/>
      <c r="BL124" s="713"/>
      <c r="BM124" s="713"/>
      <c r="BN124" s="713"/>
      <c r="BO124" s="713"/>
      <c r="BP124" s="713"/>
      <c r="BQ124" s="19">
        <f t="shared" ca="1" si="13"/>
        <v>0</v>
      </c>
    </row>
    <row r="125" spans="1:74" hidden="1" x14ac:dyDescent="0.25">
      <c r="A125" s="544">
        <f ca="1">SUBTOTAL(9,$BQ$9:BQ125)</f>
        <v>40</v>
      </c>
      <c r="B125" s="545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28" t="e">
        <f t="shared" ca="1" si="20"/>
        <v>#VALUE!</v>
      </c>
      <c r="D125" s="729"/>
      <c r="E125" s="729"/>
      <c r="F125" s="729"/>
      <c r="G125" s="729"/>
      <c r="H125" s="729"/>
      <c r="I125" s="729"/>
      <c r="J125" s="729"/>
      <c r="K125" s="729"/>
      <c r="L125" s="729"/>
      <c r="M125" s="729"/>
      <c r="N125" s="729"/>
      <c r="O125" s="729"/>
      <c r="P125" s="729"/>
      <c r="Q125" s="729"/>
      <c r="R125" s="729"/>
      <c r="S125" s="729"/>
      <c r="T125" s="729"/>
      <c r="U125" s="729"/>
      <c r="V125" s="729"/>
      <c r="W125" s="729"/>
      <c r="X125" s="729"/>
      <c r="Y125" s="730"/>
      <c r="Z125" s="711">
        <f ca="1">IFERROR(IF(OR(IFERROR(B125,0)=0,B125=""),0,1),0)</f>
        <v>0</v>
      </c>
      <c r="AA125" s="711"/>
      <c r="AB125" s="711"/>
      <c r="AC125" s="711"/>
      <c r="AD125" s="711"/>
      <c r="AE125" s="711"/>
      <c r="AF125" s="711"/>
      <c r="AG125" s="711"/>
      <c r="AH125" s="711"/>
      <c r="AI125" s="711"/>
      <c r="AJ125" s="711"/>
      <c r="AK125" s="711"/>
      <c r="AL125" s="711"/>
      <c r="AM125" s="711"/>
      <c r="AN125" s="711"/>
      <c r="AO125" s="711"/>
      <c r="AP125" s="711"/>
      <c r="AQ125" s="713"/>
      <c r="AR125" s="713"/>
      <c r="AS125" s="713"/>
      <c r="AT125" s="713"/>
      <c r="AU125" s="713"/>
      <c r="AV125" s="713"/>
      <c r="AW125" s="713"/>
      <c r="AX125" s="713"/>
      <c r="AY125" s="713"/>
      <c r="AZ125" s="713"/>
      <c r="BA125" s="713"/>
      <c r="BB125" s="713"/>
      <c r="BC125" s="713"/>
      <c r="BD125" s="713"/>
      <c r="BE125" s="713"/>
      <c r="BF125" s="713"/>
      <c r="BG125" s="713"/>
      <c r="BH125" s="713"/>
      <c r="BI125" s="713"/>
      <c r="BJ125" s="713"/>
      <c r="BK125" s="713"/>
      <c r="BL125" s="713"/>
      <c r="BM125" s="713"/>
      <c r="BN125" s="713"/>
      <c r="BO125" s="713"/>
      <c r="BP125" s="713"/>
      <c r="BQ125" s="19">
        <f t="shared" ca="1" si="13"/>
        <v>0</v>
      </c>
      <c r="BV125" s="19" t="str">
        <f>MID(BV109,1,LEN(BV109))</f>
        <v/>
      </c>
    </row>
    <row r="126" spans="1:74" hidden="1" x14ac:dyDescent="0.25">
      <c r="A126" s="544">
        <f ca="1">SUBTOTAL(9,$BQ$9:BQ126)</f>
        <v>40</v>
      </c>
      <c r="B126" s="545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28" t="e">
        <f t="shared" ca="1" si="20"/>
        <v>#VALUE!</v>
      </c>
      <c r="D126" s="729"/>
      <c r="E126" s="729"/>
      <c r="F126" s="729"/>
      <c r="G126" s="729"/>
      <c r="H126" s="729"/>
      <c r="I126" s="729"/>
      <c r="J126" s="729"/>
      <c r="K126" s="729"/>
      <c r="L126" s="729"/>
      <c r="M126" s="729"/>
      <c r="N126" s="729"/>
      <c r="O126" s="729"/>
      <c r="P126" s="729"/>
      <c r="Q126" s="729"/>
      <c r="R126" s="729"/>
      <c r="S126" s="729"/>
      <c r="T126" s="729"/>
      <c r="U126" s="729"/>
      <c r="V126" s="729"/>
      <c r="W126" s="729"/>
      <c r="X126" s="729"/>
      <c r="Y126" s="730"/>
      <c r="Z126" s="711">
        <f ca="1">IFERROR(IF(OR(IFERROR(B126,0)=0,B126=""),0,1),0)</f>
        <v>0</v>
      </c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3"/>
      <c r="AR126" s="713"/>
      <c r="AS126" s="713"/>
      <c r="AT126" s="713"/>
      <c r="AU126" s="713"/>
      <c r="AV126" s="713"/>
      <c r="AW126" s="713"/>
      <c r="AX126" s="713"/>
      <c r="AY126" s="713"/>
      <c r="AZ126" s="713"/>
      <c r="BA126" s="713"/>
      <c r="BB126" s="713"/>
      <c r="BC126" s="713"/>
      <c r="BD126" s="713"/>
      <c r="BE126" s="713"/>
      <c r="BF126" s="713"/>
      <c r="BG126" s="713"/>
      <c r="BH126" s="713"/>
      <c r="BI126" s="713"/>
      <c r="BJ126" s="713"/>
      <c r="BK126" s="713"/>
      <c r="BL126" s="713"/>
      <c r="BM126" s="713"/>
      <c r="BN126" s="713"/>
      <c r="BO126" s="713"/>
      <c r="BP126" s="713"/>
      <c r="BQ126" s="19">
        <f t="shared" ca="1" si="13"/>
        <v>0</v>
      </c>
    </row>
    <row r="127" spans="1:74" x14ac:dyDescent="0.25">
      <c r="A127" s="544">
        <f ca="1">SUBTOTAL(9,$BQ$9:BQ127)</f>
        <v>41</v>
      </c>
      <c r="B127" s="545" t="str">
        <f ca="1">VLOOKUP(BS122,'АКТЫ скрытых работ'!A:O,14,FALSE)</f>
        <v>Паспорт качества №24ТП 993 от 31.08.2024</v>
      </c>
      <c r="C127" s="711" t="str">
        <f ca="1">IF(B127&lt;&gt;"-","б/н","")</f>
        <v>б/н</v>
      </c>
      <c r="D127" s="711"/>
      <c r="E127" s="711"/>
      <c r="F127" s="711"/>
      <c r="G127" s="711"/>
      <c r="H127" s="711"/>
      <c r="I127" s="711"/>
      <c r="J127" s="711"/>
      <c r="K127" s="711"/>
      <c r="L127" s="711"/>
      <c r="M127" s="711"/>
      <c r="N127" s="711"/>
      <c r="O127" s="711"/>
      <c r="P127" s="711"/>
      <c r="Q127" s="711"/>
      <c r="R127" s="711"/>
      <c r="S127" s="711"/>
      <c r="T127" s="711"/>
      <c r="U127" s="711"/>
      <c r="V127" s="711"/>
      <c r="W127" s="711"/>
      <c r="X127" s="711"/>
      <c r="Y127" s="711"/>
      <c r="Z127" s="711" t="str">
        <f ca="1">IFERROR(IF(OR(IFERROR(B127,0)=0,B127="-"),0,"1 компл"),0)</f>
        <v>1 компл</v>
      </c>
      <c r="AA127" s="711"/>
      <c r="AB127" s="711"/>
      <c r="AC127" s="711"/>
      <c r="AD127" s="711"/>
      <c r="AE127" s="711"/>
      <c r="AF127" s="711"/>
      <c r="AG127" s="711"/>
      <c r="AH127" s="711"/>
      <c r="AI127" s="711"/>
      <c r="AJ127" s="711"/>
      <c r="AK127" s="711"/>
      <c r="AL127" s="711"/>
      <c r="AM127" s="711"/>
      <c r="AN127" s="711"/>
      <c r="AO127" s="711"/>
      <c r="AP127" s="711"/>
      <c r="AQ127" s="713"/>
      <c r="AR127" s="713"/>
      <c r="AS127" s="713"/>
      <c r="AT127" s="713"/>
      <c r="AU127" s="713"/>
      <c r="AV127" s="713"/>
      <c r="AW127" s="713"/>
      <c r="AX127" s="713"/>
      <c r="AY127" s="713"/>
      <c r="AZ127" s="713"/>
      <c r="BA127" s="713"/>
      <c r="BB127" s="713"/>
      <c r="BC127" s="713"/>
      <c r="BD127" s="713"/>
      <c r="BE127" s="713"/>
      <c r="BF127" s="713"/>
      <c r="BG127" s="713"/>
      <c r="BH127" s="713"/>
      <c r="BI127" s="713"/>
      <c r="BJ127" s="713"/>
      <c r="BK127" s="713"/>
      <c r="BL127" s="713"/>
      <c r="BM127" s="713"/>
      <c r="BN127" s="713"/>
      <c r="BO127" s="713"/>
      <c r="BP127" s="713"/>
      <c r="BQ127" s="19">
        <f t="shared" ca="1" si="13"/>
        <v>1</v>
      </c>
    </row>
    <row r="128" spans="1:74" ht="26.4" x14ac:dyDescent="0.25">
      <c r="A128" s="544">
        <f ca="1">SUBTOTAL(9,$BQ$9:BQ128)</f>
        <v>42</v>
      </c>
      <c r="B128" s="545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'Монтаж несгораемых перегородок'</v>
      </c>
      <c r="C128" s="711" t="str">
        <f ca="1">CONCATENATE("№",VLOOKUP(BS128,'АКТЫ скрытых работ'!A:O,2,FALSE))</f>
        <v>№9-КЛ_0,4</v>
      </c>
      <c r="D128" s="711"/>
      <c r="E128" s="711"/>
      <c r="F128" s="711"/>
      <c r="G128" s="711"/>
      <c r="H128" s="711"/>
      <c r="I128" s="711"/>
      <c r="J128" s="711"/>
      <c r="K128" s="711"/>
      <c r="L128" s="711"/>
      <c r="M128" s="711"/>
      <c r="N128" s="711"/>
      <c r="O128" s="711"/>
      <c r="P128" s="711"/>
      <c r="Q128" s="711"/>
      <c r="R128" s="711"/>
      <c r="S128" s="711"/>
      <c r="T128" s="711"/>
      <c r="U128" s="711"/>
      <c r="V128" s="711"/>
      <c r="W128" s="711"/>
      <c r="X128" s="711"/>
      <c r="Y128" s="711"/>
      <c r="Z128" s="711">
        <f ca="1">IF(BS128="АООК_",0,1)</f>
        <v>1</v>
      </c>
      <c r="AA128" s="711"/>
      <c r="AB128" s="711"/>
      <c r="AC128" s="711"/>
      <c r="AD128" s="711"/>
      <c r="AE128" s="711"/>
      <c r="AF128" s="711"/>
      <c r="AG128" s="711"/>
      <c r="AH128" s="711"/>
      <c r="AI128" s="711"/>
      <c r="AJ128" s="711"/>
      <c r="AK128" s="711"/>
      <c r="AL128" s="711"/>
      <c r="AM128" s="711"/>
      <c r="AN128" s="711"/>
      <c r="AO128" s="711"/>
      <c r="AP128" s="711"/>
      <c r="AQ128" s="713"/>
      <c r="AR128" s="713"/>
      <c r="AS128" s="713"/>
      <c r="AT128" s="713"/>
      <c r="AU128" s="713"/>
      <c r="AV128" s="713"/>
      <c r="AW128" s="713"/>
      <c r="AX128" s="713"/>
      <c r="AY128" s="713"/>
      <c r="AZ128" s="713"/>
      <c r="BA128" s="713"/>
      <c r="BB128" s="713"/>
      <c r="BC128" s="713"/>
      <c r="BD128" s="713"/>
      <c r="BE128" s="713"/>
      <c r="BF128" s="713"/>
      <c r="BG128" s="713"/>
      <c r="BH128" s="713"/>
      <c r="BI128" s="713"/>
      <c r="BJ128" s="713"/>
      <c r="BK128" s="713"/>
      <c r="BL128" s="713"/>
      <c r="BM128" s="713"/>
      <c r="BN128" s="713"/>
      <c r="BO128" s="713"/>
      <c r="BP128" s="713"/>
      <c r="BQ128" s="19">
        <f t="shared" ca="1" si="13"/>
        <v>1</v>
      </c>
      <c r="BS128" s="572" t="str">
        <f ca="1">IF(INDIRECT("'АКТЫ скрытых работ'!R"&amp;BU128&amp;"C1",0)=CONCATENATE("АОСР_",BT128),CONCATENATE("АОСР_",BT128),CONCATENATE("АООК_",BT128))</f>
        <v>АОСР_17</v>
      </c>
      <c r="BT128" s="572">
        <v>17</v>
      </c>
      <c r="BU128" s="573">
        <f>BT128+1</f>
        <v>18</v>
      </c>
    </row>
    <row r="129" spans="1:74" ht="26.4" x14ac:dyDescent="0.25">
      <c r="A129" s="544">
        <f ca="1">SUBTOTAL(9,$BQ$9:BQ129)</f>
        <v>43</v>
      </c>
      <c r="B129" s="547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№2.8 Монтаж несгораемых перегородок</v>
      </c>
      <c r="C129" s="728" t="str">
        <f ca="1">IF(B129="Контрольно-исполнительная съемка","б/н",MID(B129,SEARCH("№",B129,1),SEARCH(" ",B129,SEARCH("№",B129,1))-SEARCH("№",B129,1)))</f>
        <v>№2.8</v>
      </c>
      <c r="D129" s="729"/>
      <c r="E129" s="729"/>
      <c r="F129" s="729"/>
      <c r="G129" s="729"/>
      <c r="H129" s="729"/>
      <c r="I129" s="729"/>
      <c r="J129" s="729"/>
      <c r="K129" s="729"/>
      <c r="L129" s="729"/>
      <c r="M129" s="729"/>
      <c r="N129" s="729"/>
      <c r="O129" s="729"/>
      <c r="P129" s="729"/>
      <c r="Q129" s="729"/>
      <c r="R129" s="729"/>
      <c r="S129" s="729"/>
      <c r="T129" s="729"/>
      <c r="U129" s="729"/>
      <c r="V129" s="729"/>
      <c r="W129" s="729"/>
      <c r="X129" s="729"/>
      <c r="Y129" s="730"/>
      <c r="Z129" s="711">
        <f ca="1">IFERROR(IF(OR(IFERROR(B129,0)=0,B129="-"),0,1),0)</f>
        <v>1</v>
      </c>
      <c r="AA129" s="711"/>
      <c r="AB129" s="711"/>
      <c r="AC129" s="711"/>
      <c r="AD129" s="711"/>
      <c r="AE129" s="711"/>
      <c r="AF129" s="711"/>
      <c r="AG129" s="711"/>
      <c r="AH129" s="711"/>
      <c r="AI129" s="711"/>
      <c r="AJ129" s="711"/>
      <c r="AK129" s="711"/>
      <c r="AL129" s="711"/>
      <c r="AM129" s="711"/>
      <c r="AN129" s="711"/>
      <c r="AO129" s="711"/>
      <c r="AP129" s="711"/>
      <c r="AQ129" s="713"/>
      <c r="AR129" s="713"/>
      <c r="AS129" s="713"/>
      <c r="AT129" s="713"/>
      <c r="AU129" s="713"/>
      <c r="AV129" s="713"/>
      <c r="AW129" s="713"/>
      <c r="AX129" s="713"/>
      <c r="AY129" s="713"/>
      <c r="AZ129" s="713"/>
      <c r="BA129" s="713"/>
      <c r="BB129" s="713"/>
      <c r="BC129" s="713"/>
      <c r="BD129" s="713"/>
      <c r="BE129" s="713"/>
      <c r="BF129" s="713"/>
      <c r="BG129" s="713"/>
      <c r="BH129" s="713"/>
      <c r="BI129" s="713"/>
      <c r="BJ129" s="713"/>
      <c r="BK129" s="713"/>
      <c r="BL129" s="713"/>
      <c r="BM129" s="713"/>
      <c r="BN129" s="713"/>
      <c r="BO129" s="713"/>
      <c r="BP129" s="713"/>
      <c r="BQ129" s="19">
        <f t="shared" ca="1" si="13"/>
        <v>1</v>
      </c>
    </row>
    <row r="130" spans="1:74" hidden="1" x14ac:dyDescent="0.25">
      <c r="A130" s="544">
        <f ca="1">SUBTOTAL(9,$BQ$9:BQ130)</f>
        <v>43</v>
      </c>
      <c r="B130" s="545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728" t="e">
        <f t="shared" ref="C130:C132" ca="1" si="21">IF(B130="Контрольно-исполнительная съемка","б/н",MID(B130,SEARCH("№",B130,1),SEARCH(" ",B130,SEARCH("№",B130,1))-SEARCH("№",B130,1)))</f>
        <v>#VALUE!</v>
      </c>
      <c r="D130" s="729"/>
      <c r="E130" s="729"/>
      <c r="F130" s="729"/>
      <c r="G130" s="729"/>
      <c r="H130" s="729"/>
      <c r="I130" s="729"/>
      <c r="J130" s="729"/>
      <c r="K130" s="729"/>
      <c r="L130" s="729"/>
      <c r="M130" s="729"/>
      <c r="N130" s="729"/>
      <c r="O130" s="729"/>
      <c r="P130" s="729"/>
      <c r="Q130" s="729"/>
      <c r="R130" s="729"/>
      <c r="S130" s="729"/>
      <c r="T130" s="729"/>
      <c r="U130" s="729"/>
      <c r="V130" s="729"/>
      <c r="W130" s="729"/>
      <c r="X130" s="729"/>
      <c r="Y130" s="730"/>
      <c r="Z130" s="711">
        <f ca="1">IFERROR(IF(OR(IFERROR(B130,0)=0,B130=""),0,1),0)</f>
        <v>0</v>
      </c>
      <c r="AA130" s="711"/>
      <c r="AB130" s="711"/>
      <c r="AC130" s="711"/>
      <c r="AD130" s="711"/>
      <c r="AE130" s="711"/>
      <c r="AF130" s="711"/>
      <c r="AG130" s="711"/>
      <c r="AH130" s="711"/>
      <c r="AI130" s="711"/>
      <c r="AJ130" s="711"/>
      <c r="AK130" s="711"/>
      <c r="AL130" s="711"/>
      <c r="AM130" s="711"/>
      <c r="AN130" s="711"/>
      <c r="AO130" s="711"/>
      <c r="AP130" s="711"/>
      <c r="AQ130" s="713"/>
      <c r="AR130" s="713"/>
      <c r="AS130" s="713"/>
      <c r="AT130" s="713"/>
      <c r="AU130" s="713"/>
      <c r="AV130" s="713"/>
      <c r="AW130" s="713"/>
      <c r="AX130" s="713"/>
      <c r="AY130" s="713"/>
      <c r="AZ130" s="713"/>
      <c r="BA130" s="713"/>
      <c r="BB130" s="713"/>
      <c r="BC130" s="713"/>
      <c r="BD130" s="713"/>
      <c r="BE130" s="713"/>
      <c r="BF130" s="713"/>
      <c r="BG130" s="713"/>
      <c r="BH130" s="713"/>
      <c r="BI130" s="713"/>
      <c r="BJ130" s="713"/>
      <c r="BK130" s="713"/>
      <c r="BL130" s="713"/>
      <c r="BM130" s="713"/>
      <c r="BN130" s="713"/>
      <c r="BO130" s="713"/>
      <c r="BP130" s="713"/>
      <c r="BQ130" s="19">
        <f t="shared" ca="1" si="13"/>
        <v>0</v>
      </c>
    </row>
    <row r="131" spans="1:74" hidden="1" x14ac:dyDescent="0.25">
      <c r="A131" s="544">
        <f ca="1">SUBTOTAL(9,$BQ$9:BQ131)</f>
        <v>43</v>
      </c>
      <c r="B131" s="545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28" t="e">
        <f t="shared" ca="1" si="21"/>
        <v>#VALUE!</v>
      </c>
      <c r="D131" s="729"/>
      <c r="E131" s="729"/>
      <c r="F131" s="729"/>
      <c r="G131" s="729"/>
      <c r="H131" s="729"/>
      <c r="I131" s="729"/>
      <c r="J131" s="729"/>
      <c r="K131" s="729"/>
      <c r="L131" s="729"/>
      <c r="M131" s="729"/>
      <c r="N131" s="729"/>
      <c r="O131" s="729"/>
      <c r="P131" s="729"/>
      <c r="Q131" s="729"/>
      <c r="R131" s="729"/>
      <c r="S131" s="729"/>
      <c r="T131" s="729"/>
      <c r="U131" s="729"/>
      <c r="V131" s="729"/>
      <c r="W131" s="729"/>
      <c r="X131" s="729"/>
      <c r="Y131" s="730"/>
      <c r="Z131" s="711">
        <f ca="1">IFERROR(IF(OR(IFERROR(B131,0)=0,B131=""),0,1),0)</f>
        <v>0</v>
      </c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3"/>
      <c r="AR131" s="713"/>
      <c r="AS131" s="713"/>
      <c r="AT131" s="713"/>
      <c r="AU131" s="713"/>
      <c r="AV131" s="713"/>
      <c r="AW131" s="713"/>
      <c r="AX131" s="713"/>
      <c r="AY131" s="713"/>
      <c r="AZ131" s="713"/>
      <c r="BA131" s="713"/>
      <c r="BB131" s="713"/>
      <c r="BC131" s="713"/>
      <c r="BD131" s="713"/>
      <c r="BE131" s="713"/>
      <c r="BF131" s="713"/>
      <c r="BG131" s="713"/>
      <c r="BH131" s="713"/>
      <c r="BI131" s="713"/>
      <c r="BJ131" s="713"/>
      <c r="BK131" s="713"/>
      <c r="BL131" s="713"/>
      <c r="BM131" s="713"/>
      <c r="BN131" s="713"/>
      <c r="BO131" s="713"/>
      <c r="BP131" s="713"/>
      <c r="BQ131" s="19">
        <f t="shared" ca="1" si="13"/>
        <v>0</v>
      </c>
      <c r="BV131" s="19" t="str">
        <f>MID(BV115,1,LEN(BV115))</f>
        <v/>
      </c>
    </row>
    <row r="132" spans="1:74" hidden="1" x14ac:dyDescent="0.25">
      <c r="A132" s="544">
        <f ca="1">SUBTOTAL(9,$BQ$9:BQ132)</f>
        <v>43</v>
      </c>
      <c r="B132" s="545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28" t="e">
        <f t="shared" ca="1" si="21"/>
        <v>#VALUE!</v>
      </c>
      <c r="D132" s="729"/>
      <c r="E132" s="729"/>
      <c r="F132" s="729"/>
      <c r="G132" s="729"/>
      <c r="H132" s="729"/>
      <c r="I132" s="729"/>
      <c r="J132" s="729"/>
      <c r="K132" s="729"/>
      <c r="L132" s="729"/>
      <c r="M132" s="729"/>
      <c r="N132" s="729"/>
      <c r="O132" s="729"/>
      <c r="P132" s="729"/>
      <c r="Q132" s="729"/>
      <c r="R132" s="729"/>
      <c r="S132" s="729"/>
      <c r="T132" s="729"/>
      <c r="U132" s="729"/>
      <c r="V132" s="729"/>
      <c r="W132" s="729"/>
      <c r="X132" s="729"/>
      <c r="Y132" s="730"/>
      <c r="Z132" s="711">
        <f ca="1">IFERROR(IF(OR(IFERROR(B132,0)=0,B132=""),0,1),0)</f>
        <v>0</v>
      </c>
      <c r="AA132" s="711"/>
      <c r="AB132" s="711"/>
      <c r="AC132" s="711"/>
      <c r="AD132" s="711"/>
      <c r="AE132" s="711"/>
      <c r="AF132" s="711"/>
      <c r="AG132" s="711"/>
      <c r="AH132" s="711"/>
      <c r="AI132" s="711"/>
      <c r="AJ132" s="711"/>
      <c r="AK132" s="711"/>
      <c r="AL132" s="711"/>
      <c r="AM132" s="711"/>
      <c r="AN132" s="711"/>
      <c r="AO132" s="711"/>
      <c r="AP132" s="711"/>
      <c r="AQ132" s="713"/>
      <c r="AR132" s="713"/>
      <c r="AS132" s="713"/>
      <c r="AT132" s="713"/>
      <c r="AU132" s="713"/>
      <c r="AV132" s="713"/>
      <c r="AW132" s="713"/>
      <c r="AX132" s="713"/>
      <c r="AY132" s="713"/>
      <c r="AZ132" s="713"/>
      <c r="BA132" s="713"/>
      <c r="BB132" s="713"/>
      <c r="BC132" s="713"/>
      <c r="BD132" s="713"/>
      <c r="BE132" s="713"/>
      <c r="BF132" s="713"/>
      <c r="BG132" s="713"/>
      <c r="BH132" s="713"/>
      <c r="BI132" s="713"/>
      <c r="BJ132" s="713"/>
      <c r="BK132" s="713"/>
      <c r="BL132" s="713"/>
      <c r="BM132" s="713"/>
      <c r="BN132" s="713"/>
      <c r="BO132" s="713"/>
      <c r="BP132" s="713"/>
      <c r="BQ132" s="19">
        <f t="shared" ca="1" si="13"/>
        <v>0</v>
      </c>
    </row>
    <row r="133" spans="1:74" ht="39.6" x14ac:dyDescent="0.25">
      <c r="A133" s="544">
        <f ca="1">SUBTOTAL(9,$BQ$9:BQ133)</f>
        <v>44</v>
      </c>
      <c r="B133" s="545" t="str">
        <f ca="1">VLOOKUP(BS128,'АКТЫ скрытых работ'!A:O,14,FALSE)</f>
        <v>Сертификат соответствия №РОСС RU.СМ29.Н00498 срок действия с 16.09.2022 г. по 15.09.2025 г.</v>
      </c>
      <c r="C133" s="711" t="str">
        <f ca="1">IF(B133&lt;&gt;"-","б/н","")</f>
        <v>б/н</v>
      </c>
      <c r="D133" s="711"/>
      <c r="E133" s="711"/>
      <c r="F133" s="711"/>
      <c r="G133" s="711"/>
      <c r="H133" s="711"/>
      <c r="I133" s="711"/>
      <c r="J133" s="711"/>
      <c r="K133" s="711"/>
      <c r="L133" s="711"/>
      <c r="M133" s="711"/>
      <c r="N133" s="711"/>
      <c r="O133" s="711"/>
      <c r="P133" s="711"/>
      <c r="Q133" s="711"/>
      <c r="R133" s="711"/>
      <c r="S133" s="711"/>
      <c r="T133" s="711"/>
      <c r="U133" s="711"/>
      <c r="V133" s="711"/>
      <c r="W133" s="711"/>
      <c r="X133" s="711"/>
      <c r="Y133" s="711"/>
      <c r="Z133" s="711" t="str">
        <f ca="1">IFERROR(IF(OR(IFERROR(B133,0)=0,B133="-"),0,"1 компл"),0)</f>
        <v>1 компл</v>
      </c>
      <c r="AA133" s="711"/>
      <c r="AB133" s="711"/>
      <c r="AC133" s="711"/>
      <c r="AD133" s="711"/>
      <c r="AE133" s="711"/>
      <c r="AF133" s="711"/>
      <c r="AG133" s="711"/>
      <c r="AH133" s="711"/>
      <c r="AI133" s="711"/>
      <c r="AJ133" s="711"/>
      <c r="AK133" s="711"/>
      <c r="AL133" s="711"/>
      <c r="AM133" s="711"/>
      <c r="AN133" s="711"/>
      <c r="AO133" s="711"/>
      <c r="AP133" s="711"/>
      <c r="AQ133" s="713"/>
      <c r="AR133" s="713"/>
      <c r="AS133" s="713"/>
      <c r="AT133" s="713"/>
      <c r="AU133" s="713"/>
      <c r="AV133" s="713"/>
      <c r="AW133" s="713"/>
      <c r="AX133" s="713"/>
      <c r="AY133" s="713"/>
      <c r="AZ133" s="713"/>
      <c r="BA133" s="713"/>
      <c r="BB133" s="713"/>
      <c r="BC133" s="713"/>
      <c r="BD133" s="713"/>
      <c r="BE133" s="713"/>
      <c r="BF133" s="713"/>
      <c r="BG133" s="713"/>
      <c r="BH133" s="713"/>
      <c r="BI133" s="713"/>
      <c r="BJ133" s="713"/>
      <c r="BK133" s="713"/>
      <c r="BL133" s="713"/>
      <c r="BM133" s="713"/>
      <c r="BN133" s="713"/>
      <c r="BO133" s="713"/>
      <c r="BP133" s="713"/>
      <c r="BQ133" s="19">
        <f t="shared" ca="1" si="13"/>
        <v>1</v>
      </c>
    </row>
    <row r="134" spans="1:74" ht="26.4" x14ac:dyDescent="0.25">
      <c r="A134" s="544">
        <f ca="1">SUBTOTAL(9,$BQ$9:BQ134)</f>
        <v>45</v>
      </c>
      <c r="B134" s="545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'Засыпка кабеля песком'</v>
      </c>
      <c r="C134" s="711" t="str">
        <f ca="1">CONCATENATE("№",VLOOKUP(BS134,'АКТЫ скрытых работ'!A:O,2,FALSE))</f>
        <v>№10-КЛ_0,4</v>
      </c>
      <c r="D134" s="711"/>
      <c r="E134" s="711"/>
      <c r="F134" s="711"/>
      <c r="G134" s="711"/>
      <c r="H134" s="711"/>
      <c r="I134" s="711"/>
      <c r="J134" s="711"/>
      <c r="K134" s="711"/>
      <c r="L134" s="711"/>
      <c r="M134" s="711"/>
      <c r="N134" s="711"/>
      <c r="O134" s="711"/>
      <c r="P134" s="711"/>
      <c r="Q134" s="711"/>
      <c r="R134" s="711"/>
      <c r="S134" s="711"/>
      <c r="T134" s="711"/>
      <c r="U134" s="711"/>
      <c r="V134" s="711"/>
      <c r="W134" s="711"/>
      <c r="X134" s="711"/>
      <c r="Y134" s="711"/>
      <c r="Z134" s="711">
        <f ca="1">IF(BS134="АООК_",0,1)</f>
        <v>1</v>
      </c>
      <c r="AA134" s="711"/>
      <c r="AB134" s="711"/>
      <c r="AC134" s="711"/>
      <c r="AD134" s="711"/>
      <c r="AE134" s="711"/>
      <c r="AF134" s="711"/>
      <c r="AG134" s="711"/>
      <c r="AH134" s="711"/>
      <c r="AI134" s="711"/>
      <c r="AJ134" s="711"/>
      <c r="AK134" s="711"/>
      <c r="AL134" s="711"/>
      <c r="AM134" s="711"/>
      <c r="AN134" s="711"/>
      <c r="AO134" s="711"/>
      <c r="AP134" s="711"/>
      <c r="AQ134" s="713"/>
      <c r="AR134" s="713"/>
      <c r="AS134" s="713"/>
      <c r="AT134" s="713"/>
      <c r="AU134" s="713"/>
      <c r="AV134" s="713"/>
      <c r="AW134" s="713"/>
      <c r="AX134" s="713"/>
      <c r="AY134" s="713"/>
      <c r="AZ134" s="713"/>
      <c r="BA134" s="713"/>
      <c r="BB134" s="713"/>
      <c r="BC134" s="713"/>
      <c r="BD134" s="713"/>
      <c r="BE134" s="713"/>
      <c r="BF134" s="713"/>
      <c r="BG134" s="713"/>
      <c r="BH134" s="713"/>
      <c r="BI134" s="713"/>
      <c r="BJ134" s="713"/>
      <c r="BK134" s="713"/>
      <c r="BL134" s="713"/>
      <c r="BM134" s="713"/>
      <c r="BN134" s="713"/>
      <c r="BO134" s="713"/>
      <c r="BP134" s="713"/>
      <c r="BQ134" s="19">
        <f t="shared" ca="1" si="13"/>
        <v>1</v>
      </c>
      <c r="BR134" s="740"/>
      <c r="BS134" s="572" t="str">
        <f ca="1">IF(INDIRECT("'АКТЫ скрытых работ'!R"&amp;BU134&amp;"C1",0)=CONCATENATE("АОСР_",BT134),CONCATENATE("АОСР_",BT134),CONCATENATE("АООК_",BT134))</f>
        <v>АОСР_18</v>
      </c>
      <c r="BT134" s="572">
        <v>18</v>
      </c>
      <c r="BU134" s="573">
        <f>BT134+1</f>
        <v>19</v>
      </c>
    </row>
    <row r="135" spans="1:74" ht="26.4" x14ac:dyDescent="0.25">
      <c r="A135" s="544">
        <f ca="1">SUBTOTAL(9,$BQ$9:BQ135)</f>
        <v>46</v>
      </c>
      <c r="B135" s="547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№2.9 Обратная засыпка кабеля песком</v>
      </c>
      <c r="C135" s="728" t="str">
        <f ca="1">IF(B135="Контрольно-исполнительная съемка","б/н",MID(B135,SEARCH("№",B135,1),SEARCH(" ",B135,SEARCH("№",B135,1))-SEARCH("№",B135,1)))</f>
        <v>№2.9</v>
      </c>
      <c r="D135" s="729"/>
      <c r="E135" s="729"/>
      <c r="F135" s="729"/>
      <c r="G135" s="729"/>
      <c r="H135" s="729"/>
      <c r="I135" s="729"/>
      <c r="J135" s="729"/>
      <c r="K135" s="729"/>
      <c r="L135" s="729"/>
      <c r="M135" s="729"/>
      <c r="N135" s="729"/>
      <c r="O135" s="729"/>
      <c r="P135" s="729"/>
      <c r="Q135" s="729"/>
      <c r="R135" s="729"/>
      <c r="S135" s="729"/>
      <c r="T135" s="729"/>
      <c r="U135" s="729"/>
      <c r="V135" s="729"/>
      <c r="W135" s="729"/>
      <c r="X135" s="729"/>
      <c r="Y135" s="730"/>
      <c r="Z135" s="711">
        <f ca="1">IFERROR(IF(OR(IFERROR(B135,0)=0,B135="-"),0,1),0)</f>
        <v>1</v>
      </c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3"/>
      <c r="AR135" s="713"/>
      <c r="AS135" s="713"/>
      <c r="AT135" s="713"/>
      <c r="AU135" s="713"/>
      <c r="AV135" s="713"/>
      <c r="AW135" s="713"/>
      <c r="AX135" s="713"/>
      <c r="AY135" s="713"/>
      <c r="AZ135" s="713"/>
      <c r="BA135" s="713"/>
      <c r="BB135" s="713"/>
      <c r="BC135" s="713"/>
      <c r="BD135" s="713"/>
      <c r="BE135" s="713"/>
      <c r="BF135" s="713"/>
      <c r="BG135" s="713"/>
      <c r="BH135" s="713"/>
      <c r="BI135" s="713"/>
      <c r="BJ135" s="713"/>
      <c r="BK135" s="713"/>
      <c r="BL135" s="713"/>
      <c r="BM135" s="713"/>
      <c r="BN135" s="713"/>
      <c r="BO135" s="713"/>
      <c r="BP135" s="713"/>
      <c r="BQ135" s="19">
        <f t="shared" ca="1" si="13"/>
        <v>1</v>
      </c>
      <c r="BR135" s="740"/>
    </row>
    <row r="136" spans="1:74" hidden="1" x14ac:dyDescent="0.25">
      <c r="A136" s="544">
        <f ca="1">SUBTOTAL(9,$BQ$9:BQ136)</f>
        <v>46</v>
      </c>
      <c r="B136" s="545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28" t="e">
        <f t="shared" ref="C136:C138" ca="1" si="22">IF(B136="Контрольно-исполнительная съемка","б/н",MID(B136,SEARCH("№",B136,1),SEARCH(" ",B136,SEARCH("№",B136,1))-SEARCH("№",B136,1)))</f>
        <v>#VALUE!</v>
      </c>
      <c r="D136" s="729"/>
      <c r="E136" s="729"/>
      <c r="F136" s="729"/>
      <c r="G136" s="729"/>
      <c r="H136" s="729"/>
      <c r="I136" s="729"/>
      <c r="J136" s="729"/>
      <c r="K136" s="729"/>
      <c r="L136" s="729"/>
      <c r="M136" s="729"/>
      <c r="N136" s="729"/>
      <c r="O136" s="729"/>
      <c r="P136" s="729"/>
      <c r="Q136" s="729"/>
      <c r="R136" s="729"/>
      <c r="S136" s="729"/>
      <c r="T136" s="729"/>
      <c r="U136" s="729"/>
      <c r="V136" s="729"/>
      <c r="W136" s="729"/>
      <c r="X136" s="729"/>
      <c r="Y136" s="730"/>
      <c r="Z136" s="711">
        <f ca="1">IFERROR(IF(OR(IFERROR(B136,0)=0,B136=""),0,1),0)</f>
        <v>0</v>
      </c>
      <c r="AA136" s="711"/>
      <c r="AB136" s="711"/>
      <c r="AC136" s="711"/>
      <c r="AD136" s="711"/>
      <c r="AE136" s="711"/>
      <c r="AF136" s="711"/>
      <c r="AG136" s="711"/>
      <c r="AH136" s="711"/>
      <c r="AI136" s="711"/>
      <c r="AJ136" s="711"/>
      <c r="AK136" s="711"/>
      <c r="AL136" s="711"/>
      <c r="AM136" s="711"/>
      <c r="AN136" s="711"/>
      <c r="AO136" s="711"/>
      <c r="AP136" s="711"/>
      <c r="AQ136" s="713"/>
      <c r="AR136" s="713"/>
      <c r="AS136" s="713"/>
      <c r="AT136" s="713"/>
      <c r="AU136" s="713"/>
      <c r="AV136" s="713"/>
      <c r="AW136" s="713"/>
      <c r="AX136" s="713"/>
      <c r="AY136" s="713"/>
      <c r="AZ136" s="713"/>
      <c r="BA136" s="713"/>
      <c r="BB136" s="713"/>
      <c r="BC136" s="713"/>
      <c r="BD136" s="713"/>
      <c r="BE136" s="713"/>
      <c r="BF136" s="713"/>
      <c r="BG136" s="713"/>
      <c r="BH136" s="713"/>
      <c r="BI136" s="713"/>
      <c r="BJ136" s="713"/>
      <c r="BK136" s="713"/>
      <c r="BL136" s="713"/>
      <c r="BM136" s="713"/>
      <c r="BN136" s="713"/>
      <c r="BO136" s="713"/>
      <c r="BP136" s="713"/>
      <c r="BQ136" s="19">
        <f t="shared" ca="1" si="13"/>
        <v>0</v>
      </c>
      <c r="BR136" s="740"/>
    </row>
    <row r="137" spans="1:74" hidden="1" x14ac:dyDescent="0.25">
      <c r="A137" s="544">
        <f ca="1">SUBTOTAL(9,$BQ$9:BQ137)</f>
        <v>46</v>
      </c>
      <c r="B137" s="545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28" t="e">
        <f t="shared" ca="1" si="22"/>
        <v>#VALUE!</v>
      </c>
      <c r="D137" s="729"/>
      <c r="E137" s="729"/>
      <c r="F137" s="729"/>
      <c r="G137" s="729"/>
      <c r="H137" s="729"/>
      <c r="I137" s="729"/>
      <c r="J137" s="729"/>
      <c r="K137" s="729"/>
      <c r="L137" s="729"/>
      <c r="M137" s="729"/>
      <c r="N137" s="729"/>
      <c r="O137" s="729"/>
      <c r="P137" s="729"/>
      <c r="Q137" s="729"/>
      <c r="R137" s="729"/>
      <c r="S137" s="729"/>
      <c r="T137" s="729"/>
      <c r="U137" s="729"/>
      <c r="V137" s="729"/>
      <c r="W137" s="729"/>
      <c r="X137" s="729"/>
      <c r="Y137" s="730"/>
      <c r="Z137" s="711">
        <f ca="1">IFERROR(IF(OR(IFERROR(B137,0)=0,B137=""),0,1),0)</f>
        <v>0</v>
      </c>
      <c r="AA137" s="711"/>
      <c r="AB137" s="711"/>
      <c r="AC137" s="711"/>
      <c r="AD137" s="711"/>
      <c r="AE137" s="711"/>
      <c r="AF137" s="711"/>
      <c r="AG137" s="711"/>
      <c r="AH137" s="711"/>
      <c r="AI137" s="711"/>
      <c r="AJ137" s="711"/>
      <c r="AK137" s="711"/>
      <c r="AL137" s="711"/>
      <c r="AM137" s="711"/>
      <c r="AN137" s="711"/>
      <c r="AO137" s="711"/>
      <c r="AP137" s="711"/>
      <c r="AQ137" s="713"/>
      <c r="AR137" s="713"/>
      <c r="AS137" s="713"/>
      <c r="AT137" s="713"/>
      <c r="AU137" s="713"/>
      <c r="AV137" s="713"/>
      <c r="AW137" s="713"/>
      <c r="AX137" s="713"/>
      <c r="AY137" s="713"/>
      <c r="AZ137" s="713"/>
      <c r="BA137" s="713"/>
      <c r="BB137" s="713"/>
      <c r="BC137" s="713"/>
      <c r="BD137" s="713"/>
      <c r="BE137" s="713"/>
      <c r="BF137" s="713"/>
      <c r="BG137" s="713"/>
      <c r="BH137" s="713"/>
      <c r="BI137" s="713"/>
      <c r="BJ137" s="713"/>
      <c r="BK137" s="713"/>
      <c r="BL137" s="713"/>
      <c r="BM137" s="713"/>
      <c r="BN137" s="713"/>
      <c r="BO137" s="713"/>
      <c r="BP137" s="713"/>
      <c r="BQ137" s="19">
        <f t="shared" ca="1" si="13"/>
        <v>0</v>
      </c>
      <c r="BR137" s="740"/>
      <c r="BV137" s="19" t="str">
        <f>MID(BV121,1,LEN(BV121))</f>
        <v/>
      </c>
    </row>
    <row r="138" spans="1:74" hidden="1" x14ac:dyDescent="0.25">
      <c r="A138" s="544">
        <f ca="1">SUBTOTAL(9,$BQ$9:BQ138)</f>
        <v>46</v>
      </c>
      <c r="B138" s="545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28" t="e">
        <f t="shared" ca="1" si="22"/>
        <v>#VALUE!</v>
      </c>
      <c r="D138" s="729"/>
      <c r="E138" s="729"/>
      <c r="F138" s="729"/>
      <c r="G138" s="729"/>
      <c r="H138" s="729"/>
      <c r="I138" s="729"/>
      <c r="J138" s="729"/>
      <c r="K138" s="729"/>
      <c r="L138" s="729"/>
      <c r="M138" s="729"/>
      <c r="N138" s="729"/>
      <c r="O138" s="729"/>
      <c r="P138" s="729"/>
      <c r="Q138" s="729"/>
      <c r="R138" s="729"/>
      <c r="S138" s="729"/>
      <c r="T138" s="729"/>
      <c r="U138" s="729"/>
      <c r="V138" s="729"/>
      <c r="W138" s="729"/>
      <c r="X138" s="729"/>
      <c r="Y138" s="730"/>
      <c r="Z138" s="711">
        <f ca="1">IFERROR(IF(OR(IFERROR(B138,0)=0,B138=""),0,1),0)</f>
        <v>0</v>
      </c>
      <c r="AA138" s="711"/>
      <c r="AB138" s="711"/>
      <c r="AC138" s="711"/>
      <c r="AD138" s="711"/>
      <c r="AE138" s="711"/>
      <c r="AF138" s="711"/>
      <c r="AG138" s="711"/>
      <c r="AH138" s="711"/>
      <c r="AI138" s="711"/>
      <c r="AJ138" s="711"/>
      <c r="AK138" s="711"/>
      <c r="AL138" s="711"/>
      <c r="AM138" s="711"/>
      <c r="AN138" s="711"/>
      <c r="AO138" s="711"/>
      <c r="AP138" s="711"/>
      <c r="AQ138" s="713"/>
      <c r="AR138" s="713"/>
      <c r="AS138" s="713"/>
      <c r="AT138" s="713"/>
      <c r="AU138" s="713"/>
      <c r="AV138" s="713"/>
      <c r="AW138" s="713"/>
      <c r="AX138" s="713"/>
      <c r="AY138" s="713"/>
      <c r="AZ138" s="713"/>
      <c r="BA138" s="713"/>
      <c r="BB138" s="713"/>
      <c r="BC138" s="713"/>
      <c r="BD138" s="713"/>
      <c r="BE138" s="713"/>
      <c r="BF138" s="713"/>
      <c r="BG138" s="713"/>
      <c r="BH138" s="713"/>
      <c r="BI138" s="713"/>
      <c r="BJ138" s="713"/>
      <c r="BK138" s="713"/>
      <c r="BL138" s="713"/>
      <c r="BM138" s="713"/>
      <c r="BN138" s="713"/>
      <c r="BO138" s="713"/>
      <c r="BP138" s="713"/>
      <c r="BQ138" s="19">
        <f t="shared" ca="1" si="13"/>
        <v>0</v>
      </c>
      <c r="BR138" s="740"/>
    </row>
    <row r="139" spans="1:74" ht="26.4" x14ac:dyDescent="0.25">
      <c r="A139" s="544">
        <f ca="1">SUBTOTAL(9,$BQ$9:BQ139)</f>
        <v>47</v>
      </c>
      <c r="B139" s="545" t="str">
        <f ca="1">VLOOKUP(BS134,'АКТЫ скрытых работ'!A:O,14,FALSE)</f>
        <v>Паспорт №31/08/22 от 31.08.2022 ООО "ДК "Горизонт"</v>
      </c>
      <c r="C139" s="711" t="str">
        <f ca="1">IF(B139&lt;&gt;"-","б/н","")</f>
        <v>б/н</v>
      </c>
      <c r="D139" s="711"/>
      <c r="E139" s="711"/>
      <c r="F139" s="711"/>
      <c r="G139" s="711"/>
      <c r="H139" s="711"/>
      <c r="I139" s="711"/>
      <c r="J139" s="711"/>
      <c r="K139" s="711"/>
      <c r="L139" s="711"/>
      <c r="M139" s="711"/>
      <c r="N139" s="711"/>
      <c r="O139" s="711"/>
      <c r="P139" s="711"/>
      <c r="Q139" s="711"/>
      <c r="R139" s="711"/>
      <c r="S139" s="711"/>
      <c r="T139" s="711"/>
      <c r="U139" s="711"/>
      <c r="V139" s="711"/>
      <c r="W139" s="711"/>
      <c r="X139" s="711"/>
      <c r="Y139" s="711"/>
      <c r="Z139" s="711" t="str">
        <f ca="1">IFERROR(IF(OR(IFERROR(B139,0)=0,B139="-"),0,"1 компл"),0)</f>
        <v>1 компл</v>
      </c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3"/>
      <c r="AR139" s="713"/>
      <c r="AS139" s="713"/>
      <c r="AT139" s="713"/>
      <c r="AU139" s="713"/>
      <c r="AV139" s="713"/>
      <c r="AW139" s="713"/>
      <c r="AX139" s="713"/>
      <c r="AY139" s="713"/>
      <c r="AZ139" s="713"/>
      <c r="BA139" s="713"/>
      <c r="BB139" s="713"/>
      <c r="BC139" s="713"/>
      <c r="BD139" s="713"/>
      <c r="BE139" s="713"/>
      <c r="BF139" s="713"/>
      <c r="BG139" s="713"/>
      <c r="BH139" s="713"/>
      <c r="BI139" s="713"/>
      <c r="BJ139" s="713"/>
      <c r="BK139" s="713"/>
      <c r="BL139" s="713"/>
      <c r="BM139" s="713"/>
      <c r="BN139" s="713"/>
      <c r="BO139" s="713"/>
      <c r="BP139" s="713"/>
      <c r="BQ139" s="19">
        <f t="shared" ca="1" si="13"/>
        <v>1</v>
      </c>
      <c r="BR139" s="740"/>
    </row>
    <row r="140" spans="1:74" ht="26.4" x14ac:dyDescent="0.25">
      <c r="A140" s="544">
        <f ca="1">SUBTOTAL(9,$BQ$9:BQ140)</f>
        <v>48</v>
      </c>
      <c r="B140" s="545" t="str">
        <f ca="1">IF(BS140&lt;&gt;"",IF(MID(BS140,1,4)="АОСР",CONCATENATE("Акт освидетельствования скрытых работ '",VLOOKUP(BS140,'АКТЫ скрытых работ'!A:O,3,FALSE),"'"),CONCATENATE("Акт освидетельствования ответственных конструкций '",VLOOKUP(BS140,'АКТЫ скрытых работ'!A:O,3,FALSE),"'")),0)</f>
        <v>Акт освидетельствования скрытых работ 'Укладка плитки ПЗК'</v>
      </c>
      <c r="C140" s="711" t="str">
        <f ca="1">CONCATENATE("№",VLOOKUP(BS140,'АКТЫ скрытых работ'!A:O,2,FALSE))</f>
        <v>№11-КЛ_0,4</v>
      </c>
      <c r="D140" s="711"/>
      <c r="E140" s="711"/>
      <c r="F140" s="711"/>
      <c r="G140" s="711"/>
      <c r="H140" s="711"/>
      <c r="I140" s="711"/>
      <c r="J140" s="711"/>
      <c r="K140" s="711"/>
      <c r="L140" s="711"/>
      <c r="M140" s="711"/>
      <c r="N140" s="711"/>
      <c r="O140" s="711"/>
      <c r="P140" s="711"/>
      <c r="Q140" s="711"/>
      <c r="R140" s="711"/>
      <c r="S140" s="711"/>
      <c r="T140" s="711"/>
      <c r="U140" s="711"/>
      <c r="V140" s="711"/>
      <c r="W140" s="711"/>
      <c r="X140" s="711"/>
      <c r="Y140" s="711"/>
      <c r="Z140" s="711">
        <f ca="1">IF(BS140="АООК_",0,1)</f>
        <v>1</v>
      </c>
      <c r="AA140" s="711"/>
      <c r="AB140" s="711"/>
      <c r="AC140" s="711"/>
      <c r="AD140" s="711"/>
      <c r="AE140" s="711"/>
      <c r="AF140" s="711"/>
      <c r="AG140" s="711"/>
      <c r="AH140" s="711"/>
      <c r="AI140" s="711"/>
      <c r="AJ140" s="711"/>
      <c r="AK140" s="711"/>
      <c r="AL140" s="711"/>
      <c r="AM140" s="711"/>
      <c r="AN140" s="711"/>
      <c r="AO140" s="711"/>
      <c r="AP140" s="711"/>
      <c r="AQ140" s="713"/>
      <c r="AR140" s="713"/>
      <c r="AS140" s="713"/>
      <c r="AT140" s="713"/>
      <c r="AU140" s="713"/>
      <c r="AV140" s="713"/>
      <c r="AW140" s="713"/>
      <c r="AX140" s="713"/>
      <c r="AY140" s="713"/>
      <c r="AZ140" s="713"/>
      <c r="BA140" s="713"/>
      <c r="BB140" s="713"/>
      <c r="BC140" s="713"/>
      <c r="BD140" s="713"/>
      <c r="BE140" s="713"/>
      <c r="BF140" s="713"/>
      <c r="BG140" s="713"/>
      <c r="BH140" s="713"/>
      <c r="BI140" s="713"/>
      <c r="BJ140" s="713"/>
      <c r="BK140" s="713"/>
      <c r="BL140" s="713"/>
      <c r="BM140" s="713"/>
      <c r="BN140" s="713"/>
      <c r="BO140" s="713"/>
      <c r="BP140" s="713"/>
      <c r="BQ140" s="19">
        <f t="shared" ref="BQ140:BQ187" ca="1" si="23">IF(Z140&gt;0,1,0)</f>
        <v>1</v>
      </c>
      <c r="BS140" s="572" t="str">
        <f ca="1">IF(INDIRECT("'АКТЫ скрытых работ'!R"&amp;BU140&amp;"C1",0)=CONCATENATE("АОСР_",BT140),CONCATENATE("АОСР_",BT140),CONCATENATE("АООК_",BT140))</f>
        <v>АОСР_19</v>
      </c>
      <c r="BT140" s="572">
        <v>19</v>
      </c>
      <c r="BU140" s="573">
        <f>BT140+1</f>
        <v>20</v>
      </c>
    </row>
    <row r="141" spans="1:74" x14ac:dyDescent="0.25">
      <c r="A141" s="544">
        <f ca="1">SUBTOTAL(9,$BQ$9:BQ141)</f>
        <v>49</v>
      </c>
      <c r="B141" s="547" t="str">
        <f ca="1">IF(IFERROR(SEARCH("; ",VLOOKUP(BS140,'АКТЫ скрытых работ'!A:O,11,FALSE),1),0)=0,VLOOKUP(BS140,'АКТЫ скрытых работ'!A:O,11,FALSE),LEFT(VLOOKUP(BS140,'АКТЫ скрытых работ'!A:O,11,FALSE),SEARCH(";",VLOOKUP(BS140,'АКТЫ скрытых работ'!A:O,11,FALSE))-1))</f>
        <v>Исполнительная схема №2.10 Укладка плитки ПЗК</v>
      </c>
      <c r="C141" s="728" t="str">
        <f ca="1">IF(B141="Контрольно-исполнительная съемка","б/н",MID(B141,SEARCH("№",B141,1),SEARCH(" ",B141,SEARCH("№",B141,1))-SEARCH("№",B141,1)))</f>
        <v>№2.10</v>
      </c>
      <c r="D141" s="729"/>
      <c r="E141" s="729"/>
      <c r="F141" s="729"/>
      <c r="G141" s="729"/>
      <c r="H141" s="729"/>
      <c r="I141" s="729"/>
      <c r="J141" s="729"/>
      <c r="K141" s="729"/>
      <c r="L141" s="729"/>
      <c r="M141" s="729"/>
      <c r="N141" s="729"/>
      <c r="O141" s="729"/>
      <c r="P141" s="729"/>
      <c r="Q141" s="729"/>
      <c r="R141" s="729"/>
      <c r="S141" s="729"/>
      <c r="T141" s="729"/>
      <c r="U141" s="729"/>
      <c r="V141" s="729"/>
      <c r="W141" s="729"/>
      <c r="X141" s="729"/>
      <c r="Y141" s="730"/>
      <c r="Z141" s="711">
        <f ca="1">IFERROR(IF(OR(IFERROR(B141,0)=0,B141="-"),0,1),0)</f>
        <v>1</v>
      </c>
      <c r="AA141" s="711"/>
      <c r="AB141" s="711"/>
      <c r="AC141" s="711"/>
      <c r="AD141" s="711"/>
      <c r="AE141" s="711"/>
      <c r="AF141" s="711"/>
      <c r="AG141" s="711"/>
      <c r="AH141" s="711"/>
      <c r="AI141" s="711"/>
      <c r="AJ141" s="711"/>
      <c r="AK141" s="711"/>
      <c r="AL141" s="711"/>
      <c r="AM141" s="711"/>
      <c r="AN141" s="711"/>
      <c r="AO141" s="711"/>
      <c r="AP141" s="711"/>
      <c r="AQ141" s="713"/>
      <c r="AR141" s="713"/>
      <c r="AS141" s="713"/>
      <c r="AT141" s="713"/>
      <c r="AU141" s="713"/>
      <c r="AV141" s="713"/>
      <c r="AW141" s="713"/>
      <c r="AX141" s="713"/>
      <c r="AY141" s="713"/>
      <c r="AZ141" s="713"/>
      <c r="BA141" s="713"/>
      <c r="BB141" s="713"/>
      <c r="BC141" s="713"/>
      <c r="BD141" s="713"/>
      <c r="BE141" s="713"/>
      <c r="BF141" s="713"/>
      <c r="BG141" s="713"/>
      <c r="BH141" s="713"/>
      <c r="BI141" s="713"/>
      <c r="BJ141" s="713"/>
      <c r="BK141" s="713"/>
      <c r="BL141" s="713"/>
      <c r="BM141" s="713"/>
      <c r="BN141" s="713"/>
      <c r="BO141" s="713"/>
      <c r="BP141" s="713"/>
      <c r="BQ141" s="19">
        <f t="shared" ca="1" si="23"/>
        <v>1</v>
      </c>
    </row>
    <row r="142" spans="1:74" hidden="1" x14ac:dyDescent="0.25">
      <c r="A142" s="544">
        <f ca="1">SUBTOTAL(9,$BQ$9:BQ142)</f>
        <v>49</v>
      </c>
      <c r="B142" s="545" t="str">
        <f ca="1">IF(IFERROR(SEARCH(";",VLOOKUP(BS140,'АКТЫ скрытых работ'!A:O,11,FALSE),LEN(B141)+2),0)&lt;&gt;0,MID(VLOOKUP(BS140,'АКТЫ скрытых работ'!A:O,11,FALSE),LEN(B141)+3,SEARCH(";",VLOOKUP(BS140,'АКТЫ скрытых работ'!A:O,11,FALSE),LEN(B141)+3)-LEN(B141)-3),MID(VLOOKUP(BS140,'АКТЫ скрытых работ'!A:O,11,FALSE),LEN(B141)+3,LEN(VLOOKUP(BS140,'АКТЫ скрытых работ'!A:O,11,FALSE))))</f>
        <v/>
      </c>
      <c r="C142" s="728" t="e">
        <f t="shared" ref="C142:C144" ca="1" si="24">IF(B142="Контрольно-исполнительная съемка","б/н",MID(B142,SEARCH("№",B142,1),SEARCH(" ",B142,SEARCH("№",B142,1))-SEARCH("№",B142,1)))</f>
        <v>#VALUE!</v>
      </c>
      <c r="D142" s="729"/>
      <c r="E142" s="729"/>
      <c r="F142" s="729"/>
      <c r="G142" s="729"/>
      <c r="H142" s="729"/>
      <c r="I142" s="729"/>
      <c r="J142" s="729"/>
      <c r="K142" s="729"/>
      <c r="L142" s="729"/>
      <c r="M142" s="729"/>
      <c r="N142" s="729"/>
      <c r="O142" s="729"/>
      <c r="P142" s="729"/>
      <c r="Q142" s="729"/>
      <c r="R142" s="729"/>
      <c r="S142" s="729"/>
      <c r="T142" s="729"/>
      <c r="U142" s="729"/>
      <c r="V142" s="729"/>
      <c r="W142" s="729"/>
      <c r="X142" s="729"/>
      <c r="Y142" s="730"/>
      <c r="Z142" s="711">
        <f ca="1">IFERROR(IF(OR(IFERROR(B142,0)=0,B142=""),0,1),0)</f>
        <v>0</v>
      </c>
      <c r="AA142" s="711"/>
      <c r="AB142" s="711"/>
      <c r="AC142" s="711"/>
      <c r="AD142" s="711"/>
      <c r="AE142" s="711"/>
      <c r="AF142" s="711"/>
      <c r="AG142" s="711"/>
      <c r="AH142" s="711"/>
      <c r="AI142" s="711"/>
      <c r="AJ142" s="711"/>
      <c r="AK142" s="711"/>
      <c r="AL142" s="711"/>
      <c r="AM142" s="711"/>
      <c r="AN142" s="711"/>
      <c r="AO142" s="711"/>
      <c r="AP142" s="711"/>
      <c r="AQ142" s="713"/>
      <c r="AR142" s="713"/>
      <c r="AS142" s="713"/>
      <c r="AT142" s="713"/>
      <c r="AU142" s="713"/>
      <c r="AV142" s="713"/>
      <c r="AW142" s="713"/>
      <c r="AX142" s="713"/>
      <c r="AY142" s="713"/>
      <c r="AZ142" s="713"/>
      <c r="BA142" s="713"/>
      <c r="BB142" s="713"/>
      <c r="BC142" s="713"/>
      <c r="BD142" s="713"/>
      <c r="BE142" s="713"/>
      <c r="BF142" s="713"/>
      <c r="BG142" s="713"/>
      <c r="BH142" s="713"/>
      <c r="BI142" s="713"/>
      <c r="BJ142" s="713"/>
      <c r="BK142" s="713"/>
      <c r="BL142" s="713"/>
      <c r="BM142" s="713"/>
      <c r="BN142" s="713"/>
      <c r="BO142" s="713"/>
      <c r="BP142" s="713"/>
      <c r="BQ142" s="19">
        <f t="shared" ca="1" si="23"/>
        <v>0</v>
      </c>
    </row>
    <row r="143" spans="1:74" hidden="1" x14ac:dyDescent="0.25">
      <c r="A143" s="544">
        <f ca="1">SUBTOTAL(9,$BQ$9:BQ143)</f>
        <v>49</v>
      </c>
      <c r="B143" s="545" t="str">
        <f ca="1">IF(IFERROR(SEARCH(";",VLOOKUP(BS140,'АКТЫ скрытых работ'!A:O,11,FALSE),SUM(LEN(B141),LEN(B142))+4),0)&lt;&gt;0,MID(VLOOKUP(BS140,'АКТЫ скрытых работ'!A:O,11,FALSE),SUM(LEN(B141),LEN(B142))+5,SEARCH(";",VLOOKUP(BS140,'АКТЫ скрытых работ'!A:O,11,FALSE),SUM(LEN(B141),LEN(B142))+4)-SUM(LEN(B141),LEN(B142))-5),MID(VLOOKUP(BS140,'АКТЫ скрытых работ'!A:O,11,FALSE),SUM(LEN(B141),LEN(B142))+5,LEN(VLOOKUP(BS140,'АКТЫ скрытых работ'!A:O,11,FALSE))))</f>
        <v/>
      </c>
      <c r="C143" s="728" t="e">
        <f t="shared" ca="1" si="24"/>
        <v>#VALUE!</v>
      </c>
      <c r="D143" s="729"/>
      <c r="E143" s="729"/>
      <c r="F143" s="729"/>
      <c r="G143" s="729"/>
      <c r="H143" s="729"/>
      <c r="I143" s="729"/>
      <c r="J143" s="729"/>
      <c r="K143" s="729"/>
      <c r="L143" s="729"/>
      <c r="M143" s="729"/>
      <c r="N143" s="729"/>
      <c r="O143" s="729"/>
      <c r="P143" s="729"/>
      <c r="Q143" s="729"/>
      <c r="R143" s="729"/>
      <c r="S143" s="729"/>
      <c r="T143" s="729"/>
      <c r="U143" s="729"/>
      <c r="V143" s="729"/>
      <c r="W143" s="729"/>
      <c r="X143" s="729"/>
      <c r="Y143" s="730"/>
      <c r="Z143" s="711">
        <f ca="1">IFERROR(IF(OR(IFERROR(B143,0)=0,B143=""),0,1),0)</f>
        <v>0</v>
      </c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3"/>
      <c r="AR143" s="713"/>
      <c r="AS143" s="713"/>
      <c r="AT143" s="713"/>
      <c r="AU143" s="713"/>
      <c r="AV143" s="713"/>
      <c r="AW143" s="713"/>
      <c r="AX143" s="713"/>
      <c r="AY143" s="713"/>
      <c r="AZ143" s="713"/>
      <c r="BA143" s="713"/>
      <c r="BB143" s="713"/>
      <c r="BC143" s="713"/>
      <c r="BD143" s="713"/>
      <c r="BE143" s="713"/>
      <c r="BF143" s="713"/>
      <c r="BG143" s="713"/>
      <c r="BH143" s="713"/>
      <c r="BI143" s="713"/>
      <c r="BJ143" s="713"/>
      <c r="BK143" s="713"/>
      <c r="BL143" s="713"/>
      <c r="BM143" s="713"/>
      <c r="BN143" s="713"/>
      <c r="BO143" s="713"/>
      <c r="BP143" s="713"/>
      <c r="BQ143" s="19">
        <f t="shared" ca="1" si="23"/>
        <v>0</v>
      </c>
      <c r="BV143" s="19" t="str">
        <f>MID(BV127,1,LEN(BV127))</f>
        <v/>
      </c>
    </row>
    <row r="144" spans="1:74" hidden="1" x14ac:dyDescent="0.25">
      <c r="A144" s="544">
        <f ca="1">SUBTOTAL(9,$BQ$9:BQ144)</f>
        <v>49</v>
      </c>
      <c r="B144" s="545" t="str">
        <f ca="1">IF(IFERROR(SEARCH(";",VLOOKUP(BS140,'АКТЫ скрытых работ'!A:O,11,FALSE),SUM(LEN(B141),LEN(B142),LEN(B143))+8),0)&lt;&gt;0,MID(VLOOKUP(BS140,'АКТЫ скрытых работ'!A:O,11,FALSE),SUM(LEN(B141),LEN(B142),LEN(B143))+4,SEARCH(";",VLOOKUP(BS140,'АКТЫ скрытых работ'!A:O,11,FALSE),SUM(LEN(B141),LEN(B142),LEN(B143))+4)-SUM(LEN(B141),LEN(B142),LEN(B143))-6),MID(VLOOKUP(BS140,'АКТЫ скрытых работ'!A:O,11,FALSE),SUM(LEN(B141),LEN(B142),LEN(B143))+7,LEN(VLOOKUP(BS140,'АКТЫ скрытых работ'!A:O,11,FALSE))))</f>
        <v/>
      </c>
      <c r="C144" s="728" t="e">
        <f t="shared" ca="1" si="24"/>
        <v>#VALUE!</v>
      </c>
      <c r="D144" s="729"/>
      <c r="E144" s="729"/>
      <c r="F144" s="729"/>
      <c r="G144" s="729"/>
      <c r="H144" s="729"/>
      <c r="I144" s="729"/>
      <c r="J144" s="729"/>
      <c r="K144" s="729"/>
      <c r="L144" s="729"/>
      <c r="M144" s="729"/>
      <c r="N144" s="729"/>
      <c r="O144" s="729"/>
      <c r="P144" s="729"/>
      <c r="Q144" s="729"/>
      <c r="R144" s="729"/>
      <c r="S144" s="729"/>
      <c r="T144" s="729"/>
      <c r="U144" s="729"/>
      <c r="V144" s="729"/>
      <c r="W144" s="729"/>
      <c r="X144" s="729"/>
      <c r="Y144" s="730"/>
      <c r="Z144" s="711">
        <f ca="1">IFERROR(IF(OR(IFERROR(B144,0)=0,B144=""),0,1),0)</f>
        <v>0</v>
      </c>
      <c r="AA144" s="711"/>
      <c r="AB144" s="711"/>
      <c r="AC144" s="711"/>
      <c r="AD144" s="711"/>
      <c r="AE144" s="711"/>
      <c r="AF144" s="711"/>
      <c r="AG144" s="711"/>
      <c r="AH144" s="711"/>
      <c r="AI144" s="711"/>
      <c r="AJ144" s="711"/>
      <c r="AK144" s="711"/>
      <c r="AL144" s="711"/>
      <c r="AM144" s="711"/>
      <c r="AN144" s="711"/>
      <c r="AO144" s="711"/>
      <c r="AP144" s="711"/>
      <c r="AQ144" s="713"/>
      <c r="AR144" s="713"/>
      <c r="AS144" s="713"/>
      <c r="AT144" s="713"/>
      <c r="AU144" s="713"/>
      <c r="AV144" s="713"/>
      <c r="AW144" s="713"/>
      <c r="AX144" s="713"/>
      <c r="AY144" s="713"/>
      <c r="AZ144" s="713"/>
      <c r="BA144" s="713"/>
      <c r="BB144" s="713"/>
      <c r="BC144" s="713"/>
      <c r="BD144" s="713"/>
      <c r="BE144" s="713"/>
      <c r="BF144" s="713"/>
      <c r="BG144" s="713"/>
      <c r="BH144" s="713"/>
      <c r="BI144" s="713"/>
      <c r="BJ144" s="713"/>
      <c r="BK144" s="713"/>
      <c r="BL144" s="713"/>
      <c r="BM144" s="713"/>
      <c r="BN144" s="713"/>
      <c r="BO144" s="713"/>
      <c r="BP144" s="713"/>
      <c r="BQ144" s="19">
        <f t="shared" ca="1" si="23"/>
        <v>0</v>
      </c>
    </row>
    <row r="145" spans="1:74" x14ac:dyDescent="0.25">
      <c r="A145" s="544">
        <f ca="1">SUBTOTAL(9,$BQ$9:BQ145)</f>
        <v>50</v>
      </c>
      <c r="B145" s="545" t="str">
        <f ca="1">VLOOKUP(BS140,'АКТЫ скрытых работ'!A:O,14,FALSE)</f>
        <v>Технический паспорт б/н от 12.03.2021</v>
      </c>
      <c r="C145" s="711" t="str">
        <f ca="1">IF(B145&lt;&gt;"-","б/н","")</f>
        <v>б/н</v>
      </c>
      <c r="D145" s="711"/>
      <c r="E145" s="711"/>
      <c r="F145" s="711"/>
      <c r="G145" s="711"/>
      <c r="H145" s="711"/>
      <c r="I145" s="711"/>
      <c r="J145" s="711"/>
      <c r="K145" s="711"/>
      <c r="L145" s="711"/>
      <c r="M145" s="711"/>
      <c r="N145" s="711"/>
      <c r="O145" s="711"/>
      <c r="P145" s="711"/>
      <c r="Q145" s="711"/>
      <c r="R145" s="711"/>
      <c r="S145" s="711"/>
      <c r="T145" s="711"/>
      <c r="U145" s="711"/>
      <c r="V145" s="711"/>
      <c r="W145" s="711"/>
      <c r="X145" s="711"/>
      <c r="Y145" s="711"/>
      <c r="Z145" s="711" t="str">
        <f ca="1">IFERROR(IF(OR(IFERROR(B145,0)=0,B145="-"),0,"1 компл"),0)</f>
        <v>1 компл</v>
      </c>
      <c r="AA145" s="711"/>
      <c r="AB145" s="711"/>
      <c r="AC145" s="711"/>
      <c r="AD145" s="711"/>
      <c r="AE145" s="711"/>
      <c r="AF145" s="711"/>
      <c r="AG145" s="711"/>
      <c r="AH145" s="711"/>
      <c r="AI145" s="711"/>
      <c r="AJ145" s="711"/>
      <c r="AK145" s="711"/>
      <c r="AL145" s="711"/>
      <c r="AM145" s="711"/>
      <c r="AN145" s="711"/>
      <c r="AO145" s="711"/>
      <c r="AP145" s="711"/>
      <c r="AQ145" s="713"/>
      <c r="AR145" s="713"/>
      <c r="AS145" s="713"/>
      <c r="AT145" s="713"/>
      <c r="AU145" s="713"/>
      <c r="AV145" s="713"/>
      <c r="AW145" s="713"/>
      <c r="AX145" s="713"/>
      <c r="AY145" s="713"/>
      <c r="AZ145" s="713"/>
      <c r="BA145" s="713"/>
      <c r="BB145" s="713"/>
      <c r="BC145" s="713"/>
      <c r="BD145" s="713"/>
      <c r="BE145" s="713"/>
      <c r="BF145" s="713"/>
      <c r="BG145" s="713"/>
      <c r="BH145" s="713"/>
      <c r="BI145" s="713"/>
      <c r="BJ145" s="713"/>
      <c r="BK145" s="713"/>
      <c r="BL145" s="713"/>
      <c r="BM145" s="713"/>
      <c r="BN145" s="713"/>
      <c r="BO145" s="713"/>
      <c r="BP145" s="713"/>
      <c r="BQ145" s="19">
        <f t="shared" ca="1" si="23"/>
        <v>1</v>
      </c>
    </row>
    <row r="146" spans="1:74" ht="26.4" x14ac:dyDescent="0.25">
      <c r="A146" s="544">
        <f ca="1">SUBTOTAL(9,$BQ$9:BQ146)</f>
        <v>51</v>
      </c>
      <c r="B146" s="545" t="str">
        <f ca="1">IF(BS146&lt;&gt;"",IF(MID(BS146,1,4)="АОСР",CONCATENATE("Акт освидетельствования скрытых работ '",VLOOKUP(BS146,'АКТЫ скрытых работ'!A:O,3,FALSE),"'"),CONCATENATE("Акт освидетельствования ответственных конструкций '",VLOOKUP(BS146,'АКТЫ скрытых работ'!A:O,3,FALSE),"'")),0)</f>
        <v>Акт освидетельствования скрытых работ 'Засыпка траншеи грунтом'</v>
      </c>
      <c r="C146" s="711" t="str">
        <f ca="1">CONCATENATE("№",VLOOKUP(BS146,'АКТЫ скрытых работ'!A:O,2,FALSE))</f>
        <v>№12-КЛ_0,4</v>
      </c>
      <c r="D146" s="711"/>
      <c r="E146" s="711"/>
      <c r="F146" s="711"/>
      <c r="G146" s="711"/>
      <c r="H146" s="711"/>
      <c r="I146" s="711"/>
      <c r="J146" s="711"/>
      <c r="K146" s="711"/>
      <c r="L146" s="711"/>
      <c r="M146" s="711"/>
      <c r="N146" s="711"/>
      <c r="O146" s="711"/>
      <c r="P146" s="711"/>
      <c r="Q146" s="711"/>
      <c r="R146" s="711"/>
      <c r="S146" s="711"/>
      <c r="T146" s="711"/>
      <c r="U146" s="711"/>
      <c r="V146" s="711"/>
      <c r="W146" s="711"/>
      <c r="X146" s="711"/>
      <c r="Y146" s="711"/>
      <c r="Z146" s="711">
        <f ca="1">IF(BS146="АООК_",0,1)</f>
        <v>1</v>
      </c>
      <c r="AA146" s="711"/>
      <c r="AB146" s="711"/>
      <c r="AC146" s="711"/>
      <c r="AD146" s="711"/>
      <c r="AE146" s="711"/>
      <c r="AF146" s="711"/>
      <c r="AG146" s="711"/>
      <c r="AH146" s="711"/>
      <c r="AI146" s="711"/>
      <c r="AJ146" s="711"/>
      <c r="AK146" s="711"/>
      <c r="AL146" s="711"/>
      <c r="AM146" s="711"/>
      <c r="AN146" s="711"/>
      <c r="AO146" s="711"/>
      <c r="AP146" s="711"/>
      <c r="AQ146" s="713"/>
      <c r="AR146" s="713"/>
      <c r="AS146" s="713"/>
      <c r="AT146" s="713"/>
      <c r="AU146" s="713"/>
      <c r="AV146" s="713"/>
      <c r="AW146" s="713"/>
      <c r="AX146" s="713"/>
      <c r="AY146" s="713"/>
      <c r="AZ146" s="713"/>
      <c r="BA146" s="713"/>
      <c r="BB146" s="713"/>
      <c r="BC146" s="713"/>
      <c r="BD146" s="713"/>
      <c r="BE146" s="713"/>
      <c r="BF146" s="713"/>
      <c r="BG146" s="713"/>
      <c r="BH146" s="713"/>
      <c r="BI146" s="713"/>
      <c r="BJ146" s="713"/>
      <c r="BK146" s="713"/>
      <c r="BL146" s="713"/>
      <c r="BM146" s="713"/>
      <c r="BN146" s="713"/>
      <c r="BO146" s="713"/>
      <c r="BP146" s="713"/>
      <c r="BQ146" s="19">
        <f t="shared" ca="1" si="23"/>
        <v>1</v>
      </c>
      <c r="BS146" s="572" t="str">
        <f ca="1">IF(INDIRECT("'АКТЫ скрытых работ'!R"&amp;BU146&amp;"C1",0)=CONCATENATE("АОСР_",BT146),CONCATENATE("АОСР_",BT146),CONCATENATE("АООК_",BT146))</f>
        <v>АОСР_20</v>
      </c>
      <c r="BT146" s="572">
        <v>20</v>
      </c>
      <c r="BU146" s="573">
        <f>BT146+1</f>
        <v>21</v>
      </c>
    </row>
    <row r="147" spans="1:74" ht="26.4" x14ac:dyDescent="0.25">
      <c r="A147" s="544">
        <f ca="1">SUBTOTAL(9,$BQ$9:BQ147)</f>
        <v>52</v>
      </c>
      <c r="B147" s="547" t="str">
        <f ca="1">IF(IFERROR(SEARCH("; ",VLOOKUP(BS146,'АКТЫ скрытых работ'!A:O,11,FALSE),1),0)=0,VLOOKUP(BS146,'АКТЫ скрытых работ'!A:O,11,FALSE),LEFT(VLOOKUP(BS146,'АКТЫ скрытых работ'!A:O,11,FALSE),SEARCH(";",VLOOKUP(BS146,'АКТЫ скрытых работ'!A:O,11,FALSE))-1))</f>
        <v>Исполнительная схема №2.11 Обратная засыпка траншеи грунтом</v>
      </c>
      <c r="C147" s="728" t="str">
        <f ca="1">IF(B147="Контрольно-исполнительная съемка","б/н",MID(B147,SEARCH("№",B147,1),SEARCH(" ",B147,SEARCH("№",B147,1))-SEARCH("№",B147,1)))</f>
        <v>№2.11</v>
      </c>
      <c r="D147" s="729"/>
      <c r="E147" s="729"/>
      <c r="F147" s="729"/>
      <c r="G147" s="729"/>
      <c r="H147" s="729"/>
      <c r="I147" s="729"/>
      <c r="J147" s="729"/>
      <c r="K147" s="729"/>
      <c r="L147" s="729"/>
      <c r="M147" s="729"/>
      <c r="N147" s="729"/>
      <c r="O147" s="729"/>
      <c r="P147" s="729"/>
      <c r="Q147" s="729"/>
      <c r="R147" s="729"/>
      <c r="S147" s="729"/>
      <c r="T147" s="729"/>
      <c r="U147" s="729"/>
      <c r="V147" s="729"/>
      <c r="W147" s="729"/>
      <c r="X147" s="729"/>
      <c r="Y147" s="730"/>
      <c r="Z147" s="711">
        <f ca="1">IFERROR(IF(OR(IFERROR(B147,0)=0,B147="-"),0,1),0)</f>
        <v>1</v>
      </c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3"/>
      <c r="AR147" s="713"/>
      <c r="AS147" s="713"/>
      <c r="AT147" s="713"/>
      <c r="AU147" s="713"/>
      <c r="AV147" s="713"/>
      <c r="AW147" s="713"/>
      <c r="AX147" s="713"/>
      <c r="AY147" s="713"/>
      <c r="AZ147" s="713"/>
      <c r="BA147" s="713"/>
      <c r="BB147" s="713"/>
      <c r="BC147" s="713"/>
      <c r="BD147" s="713"/>
      <c r="BE147" s="713"/>
      <c r="BF147" s="713"/>
      <c r="BG147" s="713"/>
      <c r="BH147" s="713"/>
      <c r="BI147" s="713"/>
      <c r="BJ147" s="713"/>
      <c r="BK147" s="713"/>
      <c r="BL147" s="713"/>
      <c r="BM147" s="713"/>
      <c r="BN147" s="713"/>
      <c r="BO147" s="713"/>
      <c r="BP147" s="713"/>
      <c r="BQ147" s="19">
        <f t="shared" ca="1" si="23"/>
        <v>1</v>
      </c>
    </row>
    <row r="148" spans="1:74" ht="26.4" x14ac:dyDescent="0.25">
      <c r="A148" s="544">
        <f ca="1">SUBTOTAL(9,$BQ$9:BQ148)</f>
        <v>53</v>
      </c>
      <c r="B148" s="545" t="str">
        <f ca="1">IF(IFERROR(SEARCH(";",VLOOKUP(BS146,'АКТЫ скрытых работ'!A:O,11,FALSE),LEN(B147)+2),0)&lt;&gt;0,MID(VLOOKUP(BS146,'АКТЫ скрытых работ'!A:O,11,FALSE),LEN(B147)+3,SEARCH(";",VLOOKUP(BS146,'АКТЫ скрытых работ'!A:O,11,FALSE),LEN(B147)+3)-LEN(B147)-3),MID(VLOOKUP(BS146,'АКТЫ скрытых работ'!A:O,11,FALSE),LEN(B147)+3,LEN(VLOOKUP(BS146,'АКТЫ скрытых работ'!A:O,11,FALSE))))</f>
        <v>Исполнительная схема №2.12 Обратная засыпка котлованов грунтом</v>
      </c>
      <c r="C148" s="728" t="str">
        <f t="shared" ref="C148:C150" ca="1" si="25">IF(B148="Контрольно-исполнительная съемка","б/н",MID(B148,SEARCH("№",B148,1),SEARCH(" ",B148,SEARCH("№",B148,1))-SEARCH("№",B148,1)))</f>
        <v>№2.12</v>
      </c>
      <c r="D148" s="729"/>
      <c r="E148" s="729"/>
      <c r="F148" s="729"/>
      <c r="G148" s="729"/>
      <c r="H148" s="729"/>
      <c r="I148" s="729"/>
      <c r="J148" s="729"/>
      <c r="K148" s="729"/>
      <c r="L148" s="729"/>
      <c r="M148" s="729"/>
      <c r="N148" s="729"/>
      <c r="O148" s="729"/>
      <c r="P148" s="729"/>
      <c r="Q148" s="729"/>
      <c r="R148" s="729"/>
      <c r="S148" s="729"/>
      <c r="T148" s="729"/>
      <c r="U148" s="729"/>
      <c r="V148" s="729"/>
      <c r="W148" s="729"/>
      <c r="X148" s="729"/>
      <c r="Y148" s="730"/>
      <c r="Z148" s="711">
        <f ca="1">IFERROR(IF(OR(IFERROR(B148,0)=0,B148=""),0,1),0)</f>
        <v>1</v>
      </c>
      <c r="AA148" s="711"/>
      <c r="AB148" s="711"/>
      <c r="AC148" s="711"/>
      <c r="AD148" s="711"/>
      <c r="AE148" s="711"/>
      <c r="AF148" s="711"/>
      <c r="AG148" s="711"/>
      <c r="AH148" s="711"/>
      <c r="AI148" s="711"/>
      <c r="AJ148" s="711"/>
      <c r="AK148" s="711"/>
      <c r="AL148" s="711"/>
      <c r="AM148" s="711"/>
      <c r="AN148" s="711"/>
      <c r="AO148" s="711"/>
      <c r="AP148" s="711"/>
      <c r="AQ148" s="713"/>
      <c r="AR148" s="713"/>
      <c r="AS148" s="713"/>
      <c r="AT148" s="713"/>
      <c r="AU148" s="713"/>
      <c r="AV148" s="713"/>
      <c r="AW148" s="713"/>
      <c r="AX148" s="713"/>
      <c r="AY148" s="713"/>
      <c r="AZ148" s="713"/>
      <c r="BA148" s="713"/>
      <c r="BB148" s="713"/>
      <c r="BC148" s="713"/>
      <c r="BD148" s="713"/>
      <c r="BE148" s="713"/>
      <c r="BF148" s="713"/>
      <c r="BG148" s="713"/>
      <c r="BH148" s="713"/>
      <c r="BI148" s="713"/>
      <c r="BJ148" s="713"/>
      <c r="BK148" s="713"/>
      <c r="BL148" s="713"/>
      <c r="BM148" s="713"/>
      <c r="BN148" s="713"/>
      <c r="BO148" s="713"/>
      <c r="BP148" s="713"/>
      <c r="BQ148" s="19">
        <f t="shared" ca="1" si="23"/>
        <v>1</v>
      </c>
    </row>
    <row r="149" spans="1:74" ht="26.4" x14ac:dyDescent="0.25">
      <c r="A149" s="544">
        <f ca="1">SUBTOTAL(9,$BQ$9:BQ149)</f>
        <v>54</v>
      </c>
      <c r="B149" s="545" t="str">
        <f ca="1">IF(IFERROR(SEARCH(";",VLOOKUP(BS146,'АКТЫ скрытых работ'!A:O,11,FALSE),SUM(LEN(B147),LEN(B148))+4),0)&lt;&gt;0,MID(VLOOKUP(BS146,'АКТЫ скрытых работ'!A:O,11,FALSE),SUM(LEN(B147),LEN(B148))+5,SEARCH(";",VLOOKUP(BS146,'АКТЫ скрытых работ'!A:O,11,FALSE),SUM(LEN(B147),LEN(B148))+4)-SUM(LEN(B147),LEN(B148))-5),MID(VLOOKUP(BS146,'АКТЫ скрытых работ'!A:O,11,FALSE),SUM(LEN(B147),LEN(B148))+5,LEN(VLOOKUP(BS146,'АКТЫ скрытых работ'!A:O,11,FALSE))))</f>
        <v>Исполнительная схема №2.13 Обратная засыпка котлованов грунтом</v>
      </c>
      <c r="C149" s="728" t="str">
        <f t="shared" ca="1" si="25"/>
        <v>№2.13</v>
      </c>
      <c r="D149" s="729"/>
      <c r="E149" s="729"/>
      <c r="F149" s="729"/>
      <c r="G149" s="729"/>
      <c r="H149" s="729"/>
      <c r="I149" s="729"/>
      <c r="J149" s="729"/>
      <c r="K149" s="729"/>
      <c r="L149" s="729"/>
      <c r="M149" s="729"/>
      <c r="N149" s="729"/>
      <c r="O149" s="729"/>
      <c r="P149" s="729"/>
      <c r="Q149" s="729"/>
      <c r="R149" s="729"/>
      <c r="S149" s="729"/>
      <c r="T149" s="729"/>
      <c r="U149" s="729"/>
      <c r="V149" s="729"/>
      <c r="W149" s="729"/>
      <c r="X149" s="729"/>
      <c r="Y149" s="730"/>
      <c r="Z149" s="711">
        <f ca="1">IFERROR(IF(OR(IFERROR(B149,0)=0,B149=""),0,1),0)</f>
        <v>1</v>
      </c>
      <c r="AA149" s="711"/>
      <c r="AB149" s="711"/>
      <c r="AC149" s="711"/>
      <c r="AD149" s="711"/>
      <c r="AE149" s="711"/>
      <c r="AF149" s="711"/>
      <c r="AG149" s="711"/>
      <c r="AH149" s="711"/>
      <c r="AI149" s="711"/>
      <c r="AJ149" s="711"/>
      <c r="AK149" s="711"/>
      <c r="AL149" s="711"/>
      <c r="AM149" s="711"/>
      <c r="AN149" s="711"/>
      <c r="AO149" s="711"/>
      <c r="AP149" s="711"/>
      <c r="AQ149" s="713"/>
      <c r="AR149" s="713"/>
      <c r="AS149" s="713"/>
      <c r="AT149" s="713"/>
      <c r="AU149" s="713"/>
      <c r="AV149" s="713"/>
      <c r="AW149" s="713"/>
      <c r="AX149" s="713"/>
      <c r="AY149" s="713"/>
      <c r="AZ149" s="713"/>
      <c r="BA149" s="713"/>
      <c r="BB149" s="713"/>
      <c r="BC149" s="713"/>
      <c r="BD149" s="713"/>
      <c r="BE149" s="713"/>
      <c r="BF149" s="713"/>
      <c r="BG149" s="713"/>
      <c r="BH149" s="713"/>
      <c r="BI149" s="713"/>
      <c r="BJ149" s="713"/>
      <c r="BK149" s="713"/>
      <c r="BL149" s="713"/>
      <c r="BM149" s="713"/>
      <c r="BN149" s="713"/>
      <c r="BO149" s="713"/>
      <c r="BP149" s="713"/>
      <c r="BQ149" s="19">
        <f t="shared" ca="1" si="23"/>
        <v>1</v>
      </c>
      <c r="BV149" s="19" t="str">
        <f>MID(BV133,1,LEN(BV133))</f>
        <v/>
      </c>
    </row>
    <row r="150" spans="1:74" hidden="1" x14ac:dyDescent="0.25">
      <c r="A150" s="544">
        <f ca="1">SUBTOTAL(9,$BQ$9:BQ150)</f>
        <v>54</v>
      </c>
      <c r="B150" s="545" t="str">
        <f ca="1">IF(IFERROR(SEARCH(";",VLOOKUP(BS146,'АКТЫ скрытых работ'!A:O,11,FALSE),SUM(LEN(B147),LEN(B148),LEN(B149))+8),0)&lt;&gt;0,MID(VLOOKUP(BS146,'АКТЫ скрытых работ'!A:O,11,FALSE),SUM(LEN(B147),LEN(B148),LEN(B149))+4,SEARCH(";",VLOOKUP(BS146,'АКТЫ скрытых работ'!A:O,11,FALSE),SUM(LEN(B147),LEN(B148),LEN(B149))+4)-SUM(LEN(B147),LEN(B148),LEN(B149))-6),MID(VLOOKUP(BS146,'АКТЫ скрытых работ'!A:O,11,FALSE),SUM(LEN(B147),LEN(B148),LEN(B149))+7,LEN(VLOOKUP(BS146,'АКТЫ скрытых работ'!A:O,11,FALSE))))</f>
        <v/>
      </c>
      <c r="C150" s="728" t="e">
        <f t="shared" ca="1" si="25"/>
        <v>#VALUE!</v>
      </c>
      <c r="D150" s="729"/>
      <c r="E150" s="729"/>
      <c r="F150" s="729"/>
      <c r="G150" s="729"/>
      <c r="H150" s="729"/>
      <c r="I150" s="729"/>
      <c r="J150" s="729"/>
      <c r="K150" s="729"/>
      <c r="L150" s="729"/>
      <c r="M150" s="729"/>
      <c r="N150" s="729"/>
      <c r="O150" s="729"/>
      <c r="P150" s="729"/>
      <c r="Q150" s="729"/>
      <c r="R150" s="729"/>
      <c r="S150" s="729"/>
      <c r="T150" s="729"/>
      <c r="U150" s="729"/>
      <c r="V150" s="729"/>
      <c r="W150" s="729"/>
      <c r="X150" s="729"/>
      <c r="Y150" s="730"/>
      <c r="Z150" s="711">
        <f ca="1">IFERROR(IF(OR(IFERROR(B150,0)=0,B150=""),0,1),0)</f>
        <v>0</v>
      </c>
      <c r="AA150" s="711"/>
      <c r="AB150" s="711"/>
      <c r="AC150" s="711"/>
      <c r="AD150" s="711"/>
      <c r="AE150" s="711"/>
      <c r="AF150" s="711"/>
      <c r="AG150" s="711"/>
      <c r="AH150" s="711"/>
      <c r="AI150" s="711"/>
      <c r="AJ150" s="711"/>
      <c r="AK150" s="711"/>
      <c r="AL150" s="711"/>
      <c r="AM150" s="711"/>
      <c r="AN150" s="711"/>
      <c r="AO150" s="711"/>
      <c r="AP150" s="711"/>
      <c r="AQ150" s="713"/>
      <c r="AR150" s="713"/>
      <c r="AS150" s="713"/>
      <c r="AT150" s="713"/>
      <c r="AU150" s="713"/>
      <c r="AV150" s="713"/>
      <c r="AW150" s="713"/>
      <c r="AX150" s="713"/>
      <c r="AY150" s="713"/>
      <c r="AZ150" s="713"/>
      <c r="BA150" s="713"/>
      <c r="BB150" s="713"/>
      <c r="BC150" s="713"/>
      <c r="BD150" s="713"/>
      <c r="BE150" s="713"/>
      <c r="BF150" s="713"/>
      <c r="BG150" s="713"/>
      <c r="BH150" s="713"/>
      <c r="BI150" s="713"/>
      <c r="BJ150" s="713"/>
      <c r="BK150" s="713"/>
      <c r="BL150" s="713"/>
      <c r="BM150" s="713"/>
      <c r="BN150" s="713"/>
      <c r="BO150" s="713"/>
      <c r="BP150" s="713"/>
      <c r="BQ150" s="19">
        <f t="shared" ca="1" si="23"/>
        <v>0</v>
      </c>
    </row>
    <row r="151" spans="1:74" hidden="1" x14ac:dyDescent="0.25">
      <c r="A151" s="544">
        <f ca="1">SUBTOTAL(9,$BQ$9:BQ151)</f>
        <v>54</v>
      </c>
      <c r="B151" s="545" t="str">
        <f ca="1">VLOOKUP(BS146,'АКТЫ скрытых работ'!A:O,14,FALSE)</f>
        <v>-</v>
      </c>
      <c r="C151" s="711" t="str">
        <f ca="1">IF(B151&lt;&gt;"-","б/н","")</f>
        <v/>
      </c>
      <c r="D151" s="711"/>
      <c r="E151" s="711"/>
      <c r="F151" s="711"/>
      <c r="G151" s="711"/>
      <c r="H151" s="711"/>
      <c r="I151" s="711"/>
      <c r="J151" s="711"/>
      <c r="K151" s="711"/>
      <c r="L151" s="711"/>
      <c r="M151" s="711"/>
      <c r="N151" s="711"/>
      <c r="O151" s="711"/>
      <c r="P151" s="711"/>
      <c r="Q151" s="711"/>
      <c r="R151" s="711"/>
      <c r="S151" s="711"/>
      <c r="T151" s="711"/>
      <c r="U151" s="711"/>
      <c r="V151" s="711"/>
      <c r="W151" s="711"/>
      <c r="X151" s="711"/>
      <c r="Y151" s="711"/>
      <c r="Z151" s="711">
        <f ca="1">IFERROR(IF(OR(IFERROR(B151,0)=0,B151="-"),0,"1 компл"),0)</f>
        <v>0</v>
      </c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3"/>
      <c r="AR151" s="713"/>
      <c r="AS151" s="713"/>
      <c r="AT151" s="713"/>
      <c r="AU151" s="713"/>
      <c r="AV151" s="713"/>
      <c r="AW151" s="713"/>
      <c r="AX151" s="713"/>
      <c r="AY151" s="713"/>
      <c r="AZ151" s="713"/>
      <c r="BA151" s="713"/>
      <c r="BB151" s="713"/>
      <c r="BC151" s="713"/>
      <c r="BD151" s="713"/>
      <c r="BE151" s="713"/>
      <c r="BF151" s="713"/>
      <c r="BG151" s="713"/>
      <c r="BH151" s="713"/>
      <c r="BI151" s="713"/>
      <c r="BJ151" s="713"/>
      <c r="BK151" s="713"/>
      <c r="BL151" s="713"/>
      <c r="BM151" s="713"/>
      <c r="BN151" s="713"/>
      <c r="BO151" s="713"/>
      <c r="BP151" s="713"/>
      <c r="BQ151" s="19">
        <f t="shared" ca="1" si="23"/>
        <v>0</v>
      </c>
    </row>
    <row r="152" spans="1:74" hidden="1" x14ac:dyDescent="0.25">
      <c r="A152" s="544">
        <f ca="1">SUBTOTAL(9,$BQ$9:BQ152)</f>
        <v>54</v>
      </c>
      <c r="B152" s="545" t="e">
        <f ca="1">IF(BS152&lt;&gt;"",IF(MID(BS152,1,4)="АОСР",CONCATENATE("Акт освидетельствования скрытых работ '",VLOOKUP(BS152,'АКТЫ скрытых работ'!A:O,3,FALSE),"'"),CONCATENATE("Акт освидетельствования ответственных конструкций '",VLOOKUP(BS152,'АКТЫ скрытых работ'!A:O,3,FALSE),"'")),0)</f>
        <v>#N/A</v>
      </c>
      <c r="C152" s="711" t="e">
        <f ca="1">CONCATENATE("№",VLOOKUP(BS152,'АКТЫ скрытых работ'!A:O,2,FALSE))</f>
        <v>#N/A</v>
      </c>
      <c r="D152" s="711"/>
      <c r="E152" s="711"/>
      <c r="F152" s="711"/>
      <c r="G152" s="711"/>
      <c r="H152" s="711"/>
      <c r="I152" s="711"/>
      <c r="J152" s="711"/>
      <c r="K152" s="711"/>
      <c r="L152" s="711"/>
      <c r="M152" s="711"/>
      <c r="N152" s="711"/>
      <c r="O152" s="711"/>
      <c r="P152" s="711"/>
      <c r="Q152" s="711"/>
      <c r="R152" s="711"/>
      <c r="S152" s="711"/>
      <c r="T152" s="711"/>
      <c r="U152" s="711"/>
      <c r="V152" s="711"/>
      <c r="W152" s="711"/>
      <c r="X152" s="711"/>
      <c r="Y152" s="711"/>
      <c r="Z152" s="711">
        <f ca="1">IF(BS152="АООК_",0,1)</f>
        <v>0</v>
      </c>
      <c r="AA152" s="711"/>
      <c r="AB152" s="711"/>
      <c r="AC152" s="711"/>
      <c r="AD152" s="711"/>
      <c r="AE152" s="711"/>
      <c r="AF152" s="711"/>
      <c r="AG152" s="711"/>
      <c r="AH152" s="711"/>
      <c r="AI152" s="711"/>
      <c r="AJ152" s="711"/>
      <c r="AK152" s="711"/>
      <c r="AL152" s="711"/>
      <c r="AM152" s="711"/>
      <c r="AN152" s="711"/>
      <c r="AO152" s="711"/>
      <c r="AP152" s="711"/>
      <c r="AQ152" s="713"/>
      <c r="AR152" s="713"/>
      <c r="AS152" s="713"/>
      <c r="AT152" s="713"/>
      <c r="AU152" s="713"/>
      <c r="AV152" s="713"/>
      <c r="AW152" s="713"/>
      <c r="AX152" s="713"/>
      <c r="AY152" s="713"/>
      <c r="AZ152" s="713"/>
      <c r="BA152" s="713"/>
      <c r="BB152" s="713"/>
      <c r="BC152" s="713"/>
      <c r="BD152" s="713"/>
      <c r="BE152" s="713"/>
      <c r="BF152" s="713"/>
      <c r="BG152" s="713"/>
      <c r="BH152" s="713"/>
      <c r="BI152" s="713"/>
      <c r="BJ152" s="713"/>
      <c r="BK152" s="713"/>
      <c r="BL152" s="713"/>
      <c r="BM152" s="713"/>
      <c r="BN152" s="713"/>
      <c r="BO152" s="713"/>
      <c r="BP152" s="713"/>
      <c r="BQ152" s="19">
        <f t="shared" ca="1" si="23"/>
        <v>0</v>
      </c>
      <c r="BS152" s="572" t="str">
        <f ca="1">IF(INDIRECT("'АКТЫ скрытых работ'!R"&amp;BU152&amp;"C1",0)=CONCATENATE("АОСР_",BT152),CONCATENATE("АОСР_",BT152),CONCATENATE("АООК_",BT152))</f>
        <v>АООК_</v>
      </c>
      <c r="BT152" s="572"/>
      <c r="BU152" s="573">
        <f>BT152+1</f>
        <v>1</v>
      </c>
    </row>
    <row r="153" spans="1:74" hidden="1" x14ac:dyDescent="0.25">
      <c r="A153" s="544">
        <f ca="1">SUBTOTAL(9,$BQ$9:BQ153)</f>
        <v>54</v>
      </c>
      <c r="B153" s="547" t="e">
        <f ca="1">IF(IFERROR(SEARCH("; ",VLOOKUP(BS152,'АКТЫ скрытых работ'!A:O,11,FALSE),1),0)=0,VLOOKUP(BS152,'АКТЫ скрытых работ'!A:O,11,FALSE),LEFT(VLOOKUP(BS152,'АКТЫ скрытых работ'!A:O,11,FALSE),SEARCH(";",VLOOKUP(BS152,'АКТЫ скрытых работ'!A:O,11,FALSE))-1))</f>
        <v>#N/A</v>
      </c>
      <c r="C153" s="728" t="e">
        <f ca="1">IF(B153="Контрольно-исполнительная съемка","б/н",MID(B153,SEARCH("№",B153,1),SEARCH(" ",B153,SEARCH("№",B153,1))-SEARCH("№",B153,1)))</f>
        <v>#N/A</v>
      </c>
      <c r="D153" s="729"/>
      <c r="E153" s="729"/>
      <c r="F153" s="729"/>
      <c r="G153" s="729"/>
      <c r="H153" s="729"/>
      <c r="I153" s="729"/>
      <c r="J153" s="729"/>
      <c r="K153" s="729"/>
      <c r="L153" s="729"/>
      <c r="M153" s="729"/>
      <c r="N153" s="729"/>
      <c r="O153" s="729"/>
      <c r="P153" s="729"/>
      <c r="Q153" s="729"/>
      <c r="R153" s="729"/>
      <c r="S153" s="729"/>
      <c r="T153" s="729"/>
      <c r="U153" s="729"/>
      <c r="V153" s="729"/>
      <c r="W153" s="729"/>
      <c r="X153" s="729"/>
      <c r="Y153" s="730"/>
      <c r="Z153" s="711">
        <f ca="1">IFERROR(IF(OR(IFERROR(B153,0)=0,B153="-"),0,1),0)</f>
        <v>0</v>
      </c>
      <c r="AA153" s="711"/>
      <c r="AB153" s="711"/>
      <c r="AC153" s="711"/>
      <c r="AD153" s="711"/>
      <c r="AE153" s="711"/>
      <c r="AF153" s="711"/>
      <c r="AG153" s="711"/>
      <c r="AH153" s="711"/>
      <c r="AI153" s="711"/>
      <c r="AJ153" s="711"/>
      <c r="AK153" s="711"/>
      <c r="AL153" s="711"/>
      <c r="AM153" s="711"/>
      <c r="AN153" s="711"/>
      <c r="AO153" s="711"/>
      <c r="AP153" s="711"/>
      <c r="AQ153" s="713"/>
      <c r="AR153" s="713"/>
      <c r="AS153" s="713"/>
      <c r="AT153" s="713"/>
      <c r="AU153" s="713"/>
      <c r="AV153" s="713"/>
      <c r="AW153" s="713"/>
      <c r="AX153" s="713"/>
      <c r="AY153" s="713"/>
      <c r="AZ153" s="713"/>
      <c r="BA153" s="713"/>
      <c r="BB153" s="713"/>
      <c r="BC153" s="713"/>
      <c r="BD153" s="713"/>
      <c r="BE153" s="713"/>
      <c r="BF153" s="713"/>
      <c r="BG153" s="713"/>
      <c r="BH153" s="713"/>
      <c r="BI153" s="713"/>
      <c r="BJ153" s="713"/>
      <c r="BK153" s="713"/>
      <c r="BL153" s="713"/>
      <c r="BM153" s="713"/>
      <c r="BN153" s="713"/>
      <c r="BO153" s="713"/>
      <c r="BP153" s="713"/>
      <c r="BQ153" s="19">
        <f t="shared" ca="1" si="23"/>
        <v>0</v>
      </c>
    </row>
    <row r="154" spans="1:74" hidden="1" x14ac:dyDescent="0.25">
      <c r="A154" s="544">
        <f ca="1">SUBTOTAL(9,$BQ$9:BQ154)</f>
        <v>54</v>
      </c>
      <c r="B154" s="545" t="e">
        <f ca="1">IF(IFERROR(SEARCH(";",VLOOKUP(BS152,'АКТЫ скрытых работ'!A:O,11,FALSE),LEN(B153)+2),0)&lt;&gt;0,MID(VLOOKUP(BS152,'АКТЫ скрытых работ'!A:O,11,FALSE),LEN(B153)+3,SEARCH(";",VLOOKUP(BS152,'АКТЫ скрытых работ'!A:O,11,FALSE),LEN(B153)+3)-LEN(B153)-3),MID(VLOOKUP(BS152,'АКТЫ скрытых работ'!A:O,11,FALSE),LEN(B153)+3,LEN(VLOOKUP(BS152,'АКТЫ скрытых работ'!A:O,11,FALSE))))</f>
        <v>#N/A</v>
      </c>
      <c r="C154" s="728" t="e">
        <f t="shared" ref="C154:C156" ca="1" si="26">IF(B154="Контрольно-исполнительная съемка","б/н",MID(B154,SEARCH("№",B154,1),SEARCH(" ",B154,SEARCH("№",B154,1))-SEARCH("№",B154,1)))</f>
        <v>#N/A</v>
      </c>
      <c r="D154" s="729"/>
      <c r="E154" s="729"/>
      <c r="F154" s="729"/>
      <c r="G154" s="729"/>
      <c r="H154" s="729"/>
      <c r="I154" s="729"/>
      <c r="J154" s="729"/>
      <c r="K154" s="729"/>
      <c r="L154" s="729"/>
      <c r="M154" s="729"/>
      <c r="N154" s="729"/>
      <c r="O154" s="729"/>
      <c r="P154" s="729"/>
      <c r="Q154" s="729"/>
      <c r="R154" s="729"/>
      <c r="S154" s="729"/>
      <c r="T154" s="729"/>
      <c r="U154" s="729"/>
      <c r="V154" s="729"/>
      <c r="W154" s="729"/>
      <c r="X154" s="729"/>
      <c r="Y154" s="730"/>
      <c r="Z154" s="711">
        <f ca="1">IFERROR(IF(OR(IFERROR(B154,0)=0,B154=""),0,1),0)</f>
        <v>0</v>
      </c>
      <c r="AA154" s="711"/>
      <c r="AB154" s="711"/>
      <c r="AC154" s="711"/>
      <c r="AD154" s="711"/>
      <c r="AE154" s="711"/>
      <c r="AF154" s="711"/>
      <c r="AG154" s="711"/>
      <c r="AH154" s="711"/>
      <c r="AI154" s="711"/>
      <c r="AJ154" s="711"/>
      <c r="AK154" s="711"/>
      <c r="AL154" s="711"/>
      <c r="AM154" s="711"/>
      <c r="AN154" s="711"/>
      <c r="AO154" s="711"/>
      <c r="AP154" s="711"/>
      <c r="AQ154" s="713"/>
      <c r="AR154" s="713"/>
      <c r="AS154" s="713"/>
      <c r="AT154" s="713"/>
      <c r="AU154" s="713"/>
      <c r="AV154" s="713"/>
      <c r="AW154" s="713"/>
      <c r="AX154" s="713"/>
      <c r="AY154" s="713"/>
      <c r="AZ154" s="713"/>
      <c r="BA154" s="713"/>
      <c r="BB154" s="713"/>
      <c r="BC154" s="713"/>
      <c r="BD154" s="713"/>
      <c r="BE154" s="713"/>
      <c r="BF154" s="713"/>
      <c r="BG154" s="713"/>
      <c r="BH154" s="713"/>
      <c r="BI154" s="713"/>
      <c r="BJ154" s="713"/>
      <c r="BK154" s="713"/>
      <c r="BL154" s="713"/>
      <c r="BM154" s="713"/>
      <c r="BN154" s="713"/>
      <c r="BO154" s="713"/>
      <c r="BP154" s="713"/>
      <c r="BQ154" s="19">
        <f t="shared" ca="1" si="23"/>
        <v>0</v>
      </c>
    </row>
    <row r="155" spans="1:74" hidden="1" x14ac:dyDescent="0.25">
      <c r="A155" s="544">
        <f ca="1">SUBTOTAL(9,$BQ$9:BQ155)</f>
        <v>54</v>
      </c>
      <c r="B155" s="545" t="e">
        <f ca="1">IF(IFERROR(SEARCH(";",VLOOKUP(BS152,'АКТЫ скрытых работ'!A:O,11,FALSE),SUM(LEN(B153),LEN(B154))+4),0)&lt;&gt;0,MID(VLOOKUP(BS152,'АКТЫ скрытых работ'!A:O,11,FALSE),SUM(LEN(B153),LEN(B154))+5,SEARCH(";",VLOOKUP(BS152,'АКТЫ скрытых работ'!A:O,11,FALSE),SUM(LEN(B153),LEN(B154))+4)-SUM(LEN(B153),LEN(B154))-5),MID(VLOOKUP(BS152,'АКТЫ скрытых работ'!A:O,11,FALSE),SUM(LEN(B153),LEN(B154))+5,LEN(VLOOKUP(BS152,'АКТЫ скрытых работ'!A:O,11,FALSE))))</f>
        <v>#N/A</v>
      </c>
      <c r="C155" s="728" t="e">
        <f t="shared" ca="1" si="26"/>
        <v>#N/A</v>
      </c>
      <c r="D155" s="729"/>
      <c r="E155" s="729"/>
      <c r="F155" s="729"/>
      <c r="G155" s="729"/>
      <c r="H155" s="729"/>
      <c r="I155" s="729"/>
      <c r="J155" s="729"/>
      <c r="K155" s="729"/>
      <c r="L155" s="729"/>
      <c r="M155" s="729"/>
      <c r="N155" s="729"/>
      <c r="O155" s="729"/>
      <c r="P155" s="729"/>
      <c r="Q155" s="729"/>
      <c r="R155" s="729"/>
      <c r="S155" s="729"/>
      <c r="T155" s="729"/>
      <c r="U155" s="729"/>
      <c r="V155" s="729"/>
      <c r="W155" s="729"/>
      <c r="X155" s="729"/>
      <c r="Y155" s="730"/>
      <c r="Z155" s="711">
        <f ca="1">IFERROR(IF(OR(IFERROR(B155,0)=0,B155=""),0,1),0)</f>
        <v>0</v>
      </c>
      <c r="AA155" s="711"/>
      <c r="AB155" s="711"/>
      <c r="AC155" s="711"/>
      <c r="AD155" s="711"/>
      <c r="AE155" s="711"/>
      <c r="AF155" s="711"/>
      <c r="AG155" s="711"/>
      <c r="AH155" s="711"/>
      <c r="AI155" s="711"/>
      <c r="AJ155" s="711"/>
      <c r="AK155" s="711"/>
      <c r="AL155" s="711"/>
      <c r="AM155" s="711"/>
      <c r="AN155" s="711"/>
      <c r="AO155" s="711"/>
      <c r="AP155" s="711"/>
      <c r="AQ155" s="713"/>
      <c r="AR155" s="713"/>
      <c r="AS155" s="713"/>
      <c r="AT155" s="713"/>
      <c r="AU155" s="713"/>
      <c r="AV155" s="713"/>
      <c r="AW155" s="713"/>
      <c r="AX155" s="713"/>
      <c r="AY155" s="713"/>
      <c r="AZ155" s="713"/>
      <c r="BA155" s="713"/>
      <c r="BB155" s="713"/>
      <c r="BC155" s="713"/>
      <c r="BD155" s="713"/>
      <c r="BE155" s="713"/>
      <c r="BF155" s="713"/>
      <c r="BG155" s="713"/>
      <c r="BH155" s="713"/>
      <c r="BI155" s="713"/>
      <c r="BJ155" s="713"/>
      <c r="BK155" s="713"/>
      <c r="BL155" s="713"/>
      <c r="BM155" s="713"/>
      <c r="BN155" s="713"/>
      <c r="BO155" s="713"/>
      <c r="BP155" s="713"/>
      <c r="BQ155" s="19">
        <f t="shared" ca="1" si="23"/>
        <v>0</v>
      </c>
      <c r="BV155" s="19" t="str">
        <f>MID(BV139,1,LEN(BV139))</f>
        <v/>
      </c>
    </row>
    <row r="156" spans="1:74" hidden="1" x14ac:dyDescent="0.25">
      <c r="A156" s="544">
        <f ca="1">SUBTOTAL(9,$BQ$9:BQ156)</f>
        <v>54</v>
      </c>
      <c r="B156" s="545" t="e">
        <f ca="1">IF(IFERROR(SEARCH(";",VLOOKUP(BS152,'АКТЫ скрытых работ'!A:O,11,FALSE),SUM(LEN(B153),LEN(B154),LEN(B155))+8),0)&lt;&gt;0,MID(VLOOKUP(BS152,'АКТЫ скрытых работ'!A:O,11,FALSE),SUM(LEN(B153),LEN(B154),LEN(B155))+4,SEARCH(";",VLOOKUP(BS152,'АКТЫ скрытых работ'!A:O,11,FALSE),SUM(LEN(B153),LEN(B154),LEN(B155))+4)-SUM(LEN(B153),LEN(B154),LEN(B155))-6),MID(VLOOKUP(BS152,'АКТЫ скрытых работ'!A:O,11,FALSE),SUM(LEN(B153),LEN(B154),LEN(B155))+7,LEN(VLOOKUP(BS152,'АКТЫ скрытых работ'!A:O,11,FALSE))))</f>
        <v>#N/A</v>
      </c>
      <c r="C156" s="728" t="e">
        <f t="shared" ca="1" si="26"/>
        <v>#N/A</v>
      </c>
      <c r="D156" s="729"/>
      <c r="E156" s="729"/>
      <c r="F156" s="729"/>
      <c r="G156" s="729"/>
      <c r="H156" s="729"/>
      <c r="I156" s="729"/>
      <c r="J156" s="729"/>
      <c r="K156" s="729"/>
      <c r="L156" s="729"/>
      <c r="M156" s="729"/>
      <c r="N156" s="729"/>
      <c r="O156" s="729"/>
      <c r="P156" s="729"/>
      <c r="Q156" s="729"/>
      <c r="R156" s="729"/>
      <c r="S156" s="729"/>
      <c r="T156" s="729"/>
      <c r="U156" s="729"/>
      <c r="V156" s="729"/>
      <c r="W156" s="729"/>
      <c r="X156" s="729"/>
      <c r="Y156" s="730"/>
      <c r="Z156" s="711">
        <f ca="1">IFERROR(IF(OR(IFERROR(B156,0)=0,B156=""),0,1),0)</f>
        <v>0</v>
      </c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3"/>
      <c r="AR156" s="713"/>
      <c r="AS156" s="713"/>
      <c r="AT156" s="713"/>
      <c r="AU156" s="713"/>
      <c r="AV156" s="713"/>
      <c r="AW156" s="713"/>
      <c r="AX156" s="713"/>
      <c r="AY156" s="713"/>
      <c r="AZ156" s="713"/>
      <c r="BA156" s="713"/>
      <c r="BB156" s="713"/>
      <c r="BC156" s="713"/>
      <c r="BD156" s="713"/>
      <c r="BE156" s="713"/>
      <c r="BF156" s="713"/>
      <c r="BG156" s="713"/>
      <c r="BH156" s="713"/>
      <c r="BI156" s="713"/>
      <c r="BJ156" s="713"/>
      <c r="BK156" s="713"/>
      <c r="BL156" s="713"/>
      <c r="BM156" s="713"/>
      <c r="BN156" s="713"/>
      <c r="BO156" s="713"/>
      <c r="BP156" s="713"/>
      <c r="BQ156" s="19">
        <f t="shared" ca="1" si="23"/>
        <v>0</v>
      </c>
    </row>
    <row r="157" spans="1:74" hidden="1" x14ac:dyDescent="0.25">
      <c r="A157" s="544">
        <f ca="1">SUBTOTAL(9,$BQ$9:BQ157)</f>
        <v>54</v>
      </c>
      <c r="B157" s="545" t="e">
        <f ca="1">VLOOKUP(BS152,'АКТЫ скрытых работ'!A:O,14,FALSE)</f>
        <v>#N/A</v>
      </c>
      <c r="C157" s="711" t="e">
        <f ca="1">IF(B157&lt;&gt;"-","б/н","")</f>
        <v>#N/A</v>
      </c>
      <c r="D157" s="711"/>
      <c r="E157" s="711"/>
      <c r="F157" s="711"/>
      <c r="G157" s="711"/>
      <c r="H157" s="711"/>
      <c r="I157" s="711"/>
      <c r="J157" s="711"/>
      <c r="K157" s="711"/>
      <c r="L157" s="711"/>
      <c r="M157" s="711"/>
      <c r="N157" s="711"/>
      <c r="O157" s="711"/>
      <c r="P157" s="711"/>
      <c r="Q157" s="711"/>
      <c r="R157" s="711"/>
      <c r="S157" s="711"/>
      <c r="T157" s="711"/>
      <c r="U157" s="711"/>
      <c r="V157" s="711"/>
      <c r="W157" s="711"/>
      <c r="X157" s="711"/>
      <c r="Y157" s="711"/>
      <c r="Z157" s="711">
        <f ca="1">IFERROR(IF(OR(IFERROR(B157,0)=0,B157="-"),0,"1 компл"),0)</f>
        <v>0</v>
      </c>
      <c r="AA157" s="711"/>
      <c r="AB157" s="711"/>
      <c r="AC157" s="711"/>
      <c r="AD157" s="711"/>
      <c r="AE157" s="711"/>
      <c r="AF157" s="711"/>
      <c r="AG157" s="711"/>
      <c r="AH157" s="711"/>
      <c r="AI157" s="711"/>
      <c r="AJ157" s="711"/>
      <c r="AK157" s="711"/>
      <c r="AL157" s="711"/>
      <c r="AM157" s="711"/>
      <c r="AN157" s="711"/>
      <c r="AO157" s="711"/>
      <c r="AP157" s="711"/>
      <c r="AQ157" s="713"/>
      <c r="AR157" s="713"/>
      <c r="AS157" s="713"/>
      <c r="AT157" s="713"/>
      <c r="AU157" s="713"/>
      <c r="AV157" s="713"/>
      <c r="AW157" s="713"/>
      <c r="AX157" s="713"/>
      <c r="AY157" s="713"/>
      <c r="AZ157" s="713"/>
      <c r="BA157" s="713"/>
      <c r="BB157" s="713"/>
      <c r="BC157" s="713"/>
      <c r="BD157" s="713"/>
      <c r="BE157" s="713"/>
      <c r="BF157" s="713"/>
      <c r="BG157" s="713"/>
      <c r="BH157" s="713"/>
      <c r="BI157" s="713"/>
      <c r="BJ157" s="713"/>
      <c r="BK157" s="713"/>
      <c r="BL157" s="713"/>
      <c r="BM157" s="713"/>
      <c r="BN157" s="713"/>
      <c r="BO157" s="713"/>
      <c r="BP157" s="713"/>
      <c r="BQ157" s="19">
        <f t="shared" ca="1" si="23"/>
        <v>0</v>
      </c>
    </row>
    <row r="158" spans="1:74" hidden="1" x14ac:dyDescent="0.25">
      <c r="A158" s="544">
        <f ca="1">SUBTOTAL(9,$BQ$9:BQ158)</f>
        <v>54</v>
      </c>
      <c r="B158" s="545" t="e">
        <f ca="1">IF(BS158&lt;&gt;"",IF(MID(BS158,1,4)="АОСР",CONCATENATE("Акт освидетельствования скрытых работ '",VLOOKUP(BS158,'АКТЫ скрытых работ'!A:O,3,FALSE),"'"),CONCATENATE("Акт освидетельствования ответственных конструкций '",VLOOKUP(BS158,'АКТЫ скрытых работ'!A:O,3,FALSE),"'")),0)</f>
        <v>#N/A</v>
      </c>
      <c r="C158" s="711" t="e">
        <f ca="1">CONCATENATE("№",VLOOKUP(BS158,'АКТЫ скрытых работ'!A:O,2,FALSE))</f>
        <v>#N/A</v>
      </c>
      <c r="D158" s="711"/>
      <c r="E158" s="711"/>
      <c r="F158" s="711"/>
      <c r="G158" s="711"/>
      <c r="H158" s="711"/>
      <c r="I158" s="711"/>
      <c r="J158" s="711"/>
      <c r="K158" s="711"/>
      <c r="L158" s="711"/>
      <c r="M158" s="711"/>
      <c r="N158" s="711"/>
      <c r="O158" s="711"/>
      <c r="P158" s="711"/>
      <c r="Q158" s="711"/>
      <c r="R158" s="711"/>
      <c r="S158" s="711"/>
      <c r="T158" s="711"/>
      <c r="U158" s="711"/>
      <c r="V158" s="711"/>
      <c r="W158" s="711"/>
      <c r="X158" s="711"/>
      <c r="Y158" s="711"/>
      <c r="Z158" s="711">
        <f ca="1">IF(BS158="АООК_",0,1)</f>
        <v>0</v>
      </c>
      <c r="AA158" s="711"/>
      <c r="AB158" s="711"/>
      <c r="AC158" s="711"/>
      <c r="AD158" s="711"/>
      <c r="AE158" s="711"/>
      <c r="AF158" s="711"/>
      <c r="AG158" s="711"/>
      <c r="AH158" s="711"/>
      <c r="AI158" s="711"/>
      <c r="AJ158" s="711"/>
      <c r="AK158" s="711"/>
      <c r="AL158" s="711"/>
      <c r="AM158" s="711"/>
      <c r="AN158" s="711"/>
      <c r="AO158" s="711"/>
      <c r="AP158" s="711"/>
      <c r="AQ158" s="713"/>
      <c r="AR158" s="713"/>
      <c r="AS158" s="713"/>
      <c r="AT158" s="713"/>
      <c r="AU158" s="713"/>
      <c r="AV158" s="713"/>
      <c r="AW158" s="713"/>
      <c r="AX158" s="713"/>
      <c r="AY158" s="713"/>
      <c r="AZ158" s="713"/>
      <c r="BA158" s="713"/>
      <c r="BB158" s="713"/>
      <c r="BC158" s="713"/>
      <c r="BD158" s="713"/>
      <c r="BE158" s="713"/>
      <c r="BF158" s="713"/>
      <c r="BG158" s="713"/>
      <c r="BH158" s="713"/>
      <c r="BI158" s="713"/>
      <c r="BJ158" s="713"/>
      <c r="BK158" s="713"/>
      <c r="BL158" s="713"/>
      <c r="BM158" s="713"/>
      <c r="BN158" s="713"/>
      <c r="BO158" s="713"/>
      <c r="BP158" s="713"/>
      <c r="BQ158" s="19">
        <f t="shared" ca="1" si="23"/>
        <v>0</v>
      </c>
      <c r="BS158" s="572" t="str">
        <f ca="1">IF(INDIRECT("'АКТЫ скрытых работ'!R"&amp;BU158&amp;"C1",0)=CONCATENATE("АОСР_",BT158),CONCATENATE("АОСР_",BT158),CONCATENATE("АООК_",BT158))</f>
        <v>АООК_</v>
      </c>
      <c r="BT158" s="572"/>
      <c r="BU158" s="573">
        <f>BT158+1</f>
        <v>1</v>
      </c>
    </row>
    <row r="159" spans="1:74" hidden="1" x14ac:dyDescent="0.25">
      <c r="A159" s="544">
        <f ca="1">SUBTOTAL(9,$BQ$9:BQ159)</f>
        <v>54</v>
      </c>
      <c r="B159" s="547" t="e">
        <f ca="1">IF(IFERROR(SEARCH("; ",VLOOKUP(BS158,'АКТЫ скрытых работ'!A:O,11,FALSE),1),0)=0,VLOOKUP(BS158,'АКТЫ скрытых работ'!A:O,11,FALSE),LEFT(VLOOKUP(BS158,'АКТЫ скрытых работ'!A:O,11,FALSE),SEARCH(";",VLOOKUP(BS158,'АКТЫ скрытых работ'!A:O,11,FALSE))-1))</f>
        <v>#N/A</v>
      </c>
      <c r="C159" s="728" t="e">
        <f ca="1">IF(B159="Контрольно-исполнительная съемка","б/н",MID(B159,SEARCH("№",B159,1),SEARCH(" ",B159,SEARCH("№",B159,1))-SEARCH("№",B159,1)))</f>
        <v>#N/A</v>
      </c>
      <c r="D159" s="729"/>
      <c r="E159" s="729"/>
      <c r="F159" s="729"/>
      <c r="G159" s="729"/>
      <c r="H159" s="729"/>
      <c r="I159" s="729"/>
      <c r="J159" s="729"/>
      <c r="K159" s="729"/>
      <c r="L159" s="729"/>
      <c r="M159" s="729"/>
      <c r="N159" s="729"/>
      <c r="O159" s="729"/>
      <c r="P159" s="729"/>
      <c r="Q159" s="729"/>
      <c r="R159" s="729"/>
      <c r="S159" s="729"/>
      <c r="T159" s="729"/>
      <c r="U159" s="729"/>
      <c r="V159" s="729"/>
      <c r="W159" s="729"/>
      <c r="X159" s="729"/>
      <c r="Y159" s="730"/>
      <c r="Z159" s="711">
        <f ca="1">IFERROR(IF(OR(IFERROR(B159,0)=0,B159="-"),0,1),0)</f>
        <v>0</v>
      </c>
      <c r="AA159" s="711"/>
      <c r="AB159" s="711"/>
      <c r="AC159" s="711"/>
      <c r="AD159" s="711"/>
      <c r="AE159" s="711"/>
      <c r="AF159" s="711"/>
      <c r="AG159" s="711"/>
      <c r="AH159" s="711"/>
      <c r="AI159" s="711"/>
      <c r="AJ159" s="711"/>
      <c r="AK159" s="711"/>
      <c r="AL159" s="711"/>
      <c r="AM159" s="711"/>
      <c r="AN159" s="711"/>
      <c r="AO159" s="711"/>
      <c r="AP159" s="711"/>
      <c r="AQ159" s="713"/>
      <c r="AR159" s="713"/>
      <c r="AS159" s="713"/>
      <c r="AT159" s="713"/>
      <c r="AU159" s="713"/>
      <c r="AV159" s="713"/>
      <c r="AW159" s="713"/>
      <c r="AX159" s="713"/>
      <c r="AY159" s="713"/>
      <c r="AZ159" s="713"/>
      <c r="BA159" s="713"/>
      <c r="BB159" s="713"/>
      <c r="BC159" s="713"/>
      <c r="BD159" s="713"/>
      <c r="BE159" s="713"/>
      <c r="BF159" s="713"/>
      <c r="BG159" s="713"/>
      <c r="BH159" s="713"/>
      <c r="BI159" s="713"/>
      <c r="BJ159" s="713"/>
      <c r="BK159" s="713"/>
      <c r="BL159" s="713"/>
      <c r="BM159" s="713"/>
      <c r="BN159" s="713"/>
      <c r="BO159" s="713"/>
      <c r="BP159" s="713"/>
      <c r="BQ159" s="19">
        <f t="shared" ca="1" si="23"/>
        <v>0</v>
      </c>
    </row>
    <row r="160" spans="1:74" hidden="1" x14ac:dyDescent="0.25">
      <c r="A160" s="544">
        <f ca="1">SUBTOTAL(9,$BQ$9:BQ160)</f>
        <v>54</v>
      </c>
      <c r="B160" s="545" t="e">
        <f ca="1">IF(IFERROR(SEARCH(";",VLOOKUP(BS158,'АКТЫ скрытых работ'!A:O,11,FALSE),LEN(B159)+2),0)&lt;&gt;0,MID(VLOOKUP(BS158,'АКТЫ скрытых работ'!A:O,11,FALSE),LEN(B159)+3,SEARCH(";",VLOOKUP(BS158,'АКТЫ скрытых работ'!A:O,11,FALSE),LEN(B159)+3)-LEN(B159)-3),MID(VLOOKUP(BS158,'АКТЫ скрытых работ'!A:O,11,FALSE),LEN(B159)+3,LEN(VLOOKUP(BS158,'АКТЫ скрытых работ'!A:O,11,FALSE))))</f>
        <v>#N/A</v>
      </c>
      <c r="C160" s="728" t="e">
        <f t="shared" ref="C160:C162" ca="1" si="27">IF(B160="Контрольно-исполнительная съемка","б/н",MID(B160,SEARCH("№",B160,1),SEARCH(" ",B160,SEARCH("№",B160,1))-SEARCH("№",B160,1)))</f>
        <v>#N/A</v>
      </c>
      <c r="D160" s="729"/>
      <c r="E160" s="729"/>
      <c r="F160" s="729"/>
      <c r="G160" s="729"/>
      <c r="H160" s="729"/>
      <c r="I160" s="729"/>
      <c r="J160" s="729"/>
      <c r="K160" s="729"/>
      <c r="L160" s="729"/>
      <c r="M160" s="729"/>
      <c r="N160" s="729"/>
      <c r="O160" s="729"/>
      <c r="P160" s="729"/>
      <c r="Q160" s="729"/>
      <c r="R160" s="729"/>
      <c r="S160" s="729"/>
      <c r="T160" s="729"/>
      <c r="U160" s="729"/>
      <c r="V160" s="729"/>
      <c r="W160" s="729"/>
      <c r="X160" s="729"/>
      <c r="Y160" s="730"/>
      <c r="Z160" s="711">
        <f ca="1">IFERROR(IF(OR(IFERROR(B160,0)=0,B160=""),0,1),0)</f>
        <v>0</v>
      </c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3"/>
      <c r="AR160" s="713"/>
      <c r="AS160" s="713"/>
      <c r="AT160" s="713"/>
      <c r="AU160" s="713"/>
      <c r="AV160" s="713"/>
      <c r="AW160" s="713"/>
      <c r="AX160" s="713"/>
      <c r="AY160" s="713"/>
      <c r="AZ160" s="713"/>
      <c r="BA160" s="713"/>
      <c r="BB160" s="713"/>
      <c r="BC160" s="713"/>
      <c r="BD160" s="713"/>
      <c r="BE160" s="713"/>
      <c r="BF160" s="713"/>
      <c r="BG160" s="713"/>
      <c r="BH160" s="713"/>
      <c r="BI160" s="713"/>
      <c r="BJ160" s="713"/>
      <c r="BK160" s="713"/>
      <c r="BL160" s="713"/>
      <c r="BM160" s="713"/>
      <c r="BN160" s="713"/>
      <c r="BO160" s="713"/>
      <c r="BP160" s="713"/>
      <c r="BQ160" s="19">
        <f t="shared" ca="1" si="23"/>
        <v>0</v>
      </c>
    </row>
    <row r="161" spans="1:74" hidden="1" x14ac:dyDescent="0.25">
      <c r="A161" s="544">
        <f ca="1">SUBTOTAL(9,$BQ$9:BQ161)</f>
        <v>54</v>
      </c>
      <c r="B161" s="545" t="e">
        <f ca="1">IF(IFERROR(SEARCH(";",VLOOKUP(BS158,'АКТЫ скрытых работ'!A:O,11,FALSE),SUM(LEN(B159),LEN(B160))+4),0)&lt;&gt;0,MID(VLOOKUP(BS158,'АКТЫ скрытых работ'!A:O,11,FALSE),SUM(LEN(B159),LEN(B160))+5,SEARCH(";",VLOOKUP(BS158,'АКТЫ скрытых работ'!A:O,11,FALSE),SUM(LEN(B159),LEN(B160))+4)-SUM(LEN(B159),LEN(B160))-5),MID(VLOOKUP(BS158,'АКТЫ скрытых работ'!A:O,11,FALSE),SUM(LEN(B159),LEN(B160))+5,LEN(VLOOKUP(BS158,'АКТЫ скрытых работ'!A:O,11,FALSE))))</f>
        <v>#N/A</v>
      </c>
      <c r="C161" s="728" t="e">
        <f t="shared" ca="1" si="27"/>
        <v>#N/A</v>
      </c>
      <c r="D161" s="729"/>
      <c r="E161" s="729"/>
      <c r="F161" s="729"/>
      <c r="G161" s="729"/>
      <c r="H161" s="729"/>
      <c r="I161" s="729"/>
      <c r="J161" s="729"/>
      <c r="K161" s="729"/>
      <c r="L161" s="729"/>
      <c r="M161" s="729"/>
      <c r="N161" s="729"/>
      <c r="O161" s="729"/>
      <c r="P161" s="729"/>
      <c r="Q161" s="729"/>
      <c r="R161" s="729"/>
      <c r="S161" s="729"/>
      <c r="T161" s="729"/>
      <c r="U161" s="729"/>
      <c r="V161" s="729"/>
      <c r="W161" s="729"/>
      <c r="X161" s="729"/>
      <c r="Y161" s="730"/>
      <c r="Z161" s="711">
        <f ca="1">IFERROR(IF(OR(IFERROR(B161,0)=0,B161=""),0,1),0)</f>
        <v>0</v>
      </c>
      <c r="AA161" s="711"/>
      <c r="AB161" s="711"/>
      <c r="AC161" s="711"/>
      <c r="AD161" s="711"/>
      <c r="AE161" s="711"/>
      <c r="AF161" s="711"/>
      <c r="AG161" s="711"/>
      <c r="AH161" s="711"/>
      <c r="AI161" s="711"/>
      <c r="AJ161" s="711"/>
      <c r="AK161" s="711"/>
      <c r="AL161" s="711"/>
      <c r="AM161" s="711"/>
      <c r="AN161" s="711"/>
      <c r="AO161" s="711"/>
      <c r="AP161" s="711"/>
      <c r="AQ161" s="713"/>
      <c r="AR161" s="713"/>
      <c r="AS161" s="713"/>
      <c r="AT161" s="713"/>
      <c r="AU161" s="713"/>
      <c r="AV161" s="713"/>
      <c r="AW161" s="713"/>
      <c r="AX161" s="713"/>
      <c r="AY161" s="713"/>
      <c r="AZ161" s="713"/>
      <c r="BA161" s="713"/>
      <c r="BB161" s="713"/>
      <c r="BC161" s="713"/>
      <c r="BD161" s="713"/>
      <c r="BE161" s="713"/>
      <c r="BF161" s="713"/>
      <c r="BG161" s="713"/>
      <c r="BH161" s="713"/>
      <c r="BI161" s="713"/>
      <c r="BJ161" s="713"/>
      <c r="BK161" s="713"/>
      <c r="BL161" s="713"/>
      <c r="BM161" s="713"/>
      <c r="BN161" s="713"/>
      <c r="BO161" s="713"/>
      <c r="BP161" s="713"/>
      <c r="BQ161" s="19">
        <f t="shared" ca="1" si="23"/>
        <v>0</v>
      </c>
      <c r="BV161" s="19" t="str">
        <f>MID(BV145,1,LEN(BV145))</f>
        <v/>
      </c>
    </row>
    <row r="162" spans="1:74" hidden="1" x14ac:dyDescent="0.25">
      <c r="A162" s="544">
        <f ca="1">SUBTOTAL(9,$BQ$9:BQ162)</f>
        <v>54</v>
      </c>
      <c r="B162" s="545" t="e">
        <f ca="1">IF(IFERROR(SEARCH(";",VLOOKUP(BS158,'АКТЫ скрытых работ'!A:O,11,FALSE),SUM(LEN(B159),LEN(B160),LEN(B161))+8),0)&lt;&gt;0,MID(VLOOKUP(BS158,'АКТЫ скрытых работ'!A:O,11,FALSE),SUM(LEN(B159),LEN(B160),LEN(B161))+4,SEARCH(";",VLOOKUP(BS158,'АКТЫ скрытых работ'!A:O,11,FALSE),SUM(LEN(B159),LEN(B160),LEN(B161))+4)-SUM(LEN(B159),LEN(B160),LEN(B161))-6),MID(VLOOKUP(BS158,'АКТЫ скрытых работ'!A:O,11,FALSE),SUM(LEN(B159),LEN(B160),LEN(B161))+7,LEN(VLOOKUP(BS158,'АКТЫ скрытых работ'!A:O,11,FALSE))))</f>
        <v>#N/A</v>
      </c>
      <c r="C162" s="728" t="e">
        <f t="shared" ca="1" si="27"/>
        <v>#N/A</v>
      </c>
      <c r="D162" s="729"/>
      <c r="E162" s="729"/>
      <c r="F162" s="729"/>
      <c r="G162" s="729"/>
      <c r="H162" s="729"/>
      <c r="I162" s="729"/>
      <c r="J162" s="729"/>
      <c r="K162" s="729"/>
      <c r="L162" s="729"/>
      <c r="M162" s="729"/>
      <c r="N162" s="729"/>
      <c r="O162" s="729"/>
      <c r="P162" s="729"/>
      <c r="Q162" s="729"/>
      <c r="R162" s="729"/>
      <c r="S162" s="729"/>
      <c r="T162" s="729"/>
      <c r="U162" s="729"/>
      <c r="V162" s="729"/>
      <c r="W162" s="729"/>
      <c r="X162" s="729"/>
      <c r="Y162" s="730"/>
      <c r="Z162" s="711">
        <f ca="1">IFERROR(IF(OR(IFERROR(B162,0)=0,B162=""),0,1),0)</f>
        <v>0</v>
      </c>
      <c r="AA162" s="711"/>
      <c r="AB162" s="711"/>
      <c r="AC162" s="711"/>
      <c r="AD162" s="711"/>
      <c r="AE162" s="711"/>
      <c r="AF162" s="711"/>
      <c r="AG162" s="711"/>
      <c r="AH162" s="711"/>
      <c r="AI162" s="711"/>
      <c r="AJ162" s="711"/>
      <c r="AK162" s="711"/>
      <c r="AL162" s="711"/>
      <c r="AM162" s="711"/>
      <c r="AN162" s="711"/>
      <c r="AO162" s="711"/>
      <c r="AP162" s="711"/>
      <c r="AQ162" s="713"/>
      <c r="AR162" s="713"/>
      <c r="AS162" s="713"/>
      <c r="AT162" s="713"/>
      <c r="AU162" s="713"/>
      <c r="AV162" s="713"/>
      <c r="AW162" s="713"/>
      <c r="AX162" s="713"/>
      <c r="AY162" s="713"/>
      <c r="AZ162" s="713"/>
      <c r="BA162" s="713"/>
      <c r="BB162" s="713"/>
      <c r="BC162" s="713"/>
      <c r="BD162" s="713"/>
      <c r="BE162" s="713"/>
      <c r="BF162" s="713"/>
      <c r="BG162" s="713"/>
      <c r="BH162" s="713"/>
      <c r="BI162" s="713"/>
      <c r="BJ162" s="713"/>
      <c r="BK162" s="713"/>
      <c r="BL162" s="713"/>
      <c r="BM162" s="713"/>
      <c r="BN162" s="713"/>
      <c r="BO162" s="713"/>
      <c r="BP162" s="713"/>
      <c r="BQ162" s="19">
        <f t="shared" ca="1" si="23"/>
        <v>0</v>
      </c>
    </row>
    <row r="163" spans="1:74" hidden="1" x14ac:dyDescent="0.25">
      <c r="A163" s="544">
        <f ca="1">SUBTOTAL(9,$BQ$9:BQ163)</f>
        <v>54</v>
      </c>
      <c r="B163" s="545" t="e">
        <f ca="1">VLOOKUP(BS158,'АКТЫ скрытых работ'!A:O,14,FALSE)</f>
        <v>#N/A</v>
      </c>
      <c r="C163" s="711" t="e">
        <f ca="1">IF(B163&lt;&gt;"-","б/н","")</f>
        <v>#N/A</v>
      </c>
      <c r="D163" s="711"/>
      <c r="E163" s="711"/>
      <c r="F163" s="711"/>
      <c r="G163" s="711"/>
      <c r="H163" s="711"/>
      <c r="I163" s="711"/>
      <c r="J163" s="711"/>
      <c r="K163" s="711"/>
      <c r="L163" s="711"/>
      <c r="M163" s="711"/>
      <c r="N163" s="711"/>
      <c r="O163" s="711"/>
      <c r="P163" s="711"/>
      <c r="Q163" s="711"/>
      <c r="R163" s="711"/>
      <c r="S163" s="711"/>
      <c r="T163" s="711"/>
      <c r="U163" s="711"/>
      <c r="V163" s="711"/>
      <c r="W163" s="711"/>
      <c r="X163" s="711"/>
      <c r="Y163" s="711"/>
      <c r="Z163" s="711">
        <f ca="1">IFERROR(IF(OR(IFERROR(B163,0)=0,B163="-"),0,"1 компл"),0)</f>
        <v>0</v>
      </c>
      <c r="AA163" s="711"/>
      <c r="AB163" s="711"/>
      <c r="AC163" s="711"/>
      <c r="AD163" s="711"/>
      <c r="AE163" s="711"/>
      <c r="AF163" s="711"/>
      <c r="AG163" s="711"/>
      <c r="AH163" s="711"/>
      <c r="AI163" s="711"/>
      <c r="AJ163" s="711"/>
      <c r="AK163" s="711"/>
      <c r="AL163" s="711"/>
      <c r="AM163" s="711"/>
      <c r="AN163" s="711"/>
      <c r="AO163" s="711"/>
      <c r="AP163" s="711"/>
      <c r="AQ163" s="713"/>
      <c r="AR163" s="713"/>
      <c r="AS163" s="713"/>
      <c r="AT163" s="713"/>
      <c r="AU163" s="713"/>
      <c r="AV163" s="713"/>
      <c r="AW163" s="713"/>
      <c r="AX163" s="713"/>
      <c r="AY163" s="713"/>
      <c r="AZ163" s="713"/>
      <c r="BA163" s="713"/>
      <c r="BB163" s="713"/>
      <c r="BC163" s="713"/>
      <c r="BD163" s="713"/>
      <c r="BE163" s="713"/>
      <c r="BF163" s="713"/>
      <c r="BG163" s="713"/>
      <c r="BH163" s="713"/>
      <c r="BI163" s="713"/>
      <c r="BJ163" s="713"/>
      <c r="BK163" s="713"/>
      <c r="BL163" s="713"/>
      <c r="BM163" s="713"/>
      <c r="BN163" s="713"/>
      <c r="BO163" s="713"/>
      <c r="BP163" s="713"/>
      <c r="BQ163" s="19">
        <f t="shared" ca="1" si="23"/>
        <v>0</v>
      </c>
    </row>
    <row r="164" spans="1:74" hidden="1" x14ac:dyDescent="0.25">
      <c r="A164" s="544">
        <f ca="1">SUBTOTAL(9,$BQ$9:BQ164)</f>
        <v>54</v>
      </c>
      <c r="B164" s="545" t="e">
        <f ca="1">IF(BS164&lt;&gt;"",IF(MID(BS164,1,4)="АОСР",CONCATENATE("Акт освидетельствования скрытых работ '",VLOOKUP(BS164,'АКТЫ скрытых работ'!A:O,3,FALSE),"'"),CONCATENATE("Акт освидетельствования ответственных конструкций '",VLOOKUP(BS164,'АКТЫ скрытых работ'!A:O,3,FALSE),"'")),0)</f>
        <v>#N/A</v>
      </c>
      <c r="C164" s="711" t="e">
        <f ca="1">CONCATENATE("№",VLOOKUP(BS164,'АКТЫ скрытых работ'!A:O,2,FALSE))</f>
        <v>#N/A</v>
      </c>
      <c r="D164" s="711"/>
      <c r="E164" s="711"/>
      <c r="F164" s="711"/>
      <c r="G164" s="711"/>
      <c r="H164" s="711"/>
      <c r="I164" s="711"/>
      <c r="J164" s="711"/>
      <c r="K164" s="711"/>
      <c r="L164" s="711"/>
      <c r="M164" s="711"/>
      <c r="N164" s="711"/>
      <c r="O164" s="711"/>
      <c r="P164" s="711"/>
      <c r="Q164" s="711"/>
      <c r="R164" s="711"/>
      <c r="S164" s="711"/>
      <c r="T164" s="711"/>
      <c r="U164" s="711"/>
      <c r="V164" s="711"/>
      <c r="W164" s="711"/>
      <c r="X164" s="711"/>
      <c r="Y164" s="711"/>
      <c r="Z164" s="711">
        <f ca="1">IF(BS164="АООК_",0,1)</f>
        <v>0</v>
      </c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3"/>
      <c r="AR164" s="713"/>
      <c r="AS164" s="713"/>
      <c r="AT164" s="713"/>
      <c r="AU164" s="713"/>
      <c r="AV164" s="713"/>
      <c r="AW164" s="713"/>
      <c r="AX164" s="713"/>
      <c r="AY164" s="713"/>
      <c r="AZ164" s="713"/>
      <c r="BA164" s="713"/>
      <c r="BB164" s="713"/>
      <c r="BC164" s="713"/>
      <c r="BD164" s="713"/>
      <c r="BE164" s="713"/>
      <c r="BF164" s="713"/>
      <c r="BG164" s="713"/>
      <c r="BH164" s="713"/>
      <c r="BI164" s="713"/>
      <c r="BJ164" s="713"/>
      <c r="BK164" s="713"/>
      <c r="BL164" s="713"/>
      <c r="BM164" s="713"/>
      <c r="BN164" s="713"/>
      <c r="BO164" s="713"/>
      <c r="BP164" s="713"/>
      <c r="BQ164" s="19">
        <f t="shared" ca="1" si="23"/>
        <v>0</v>
      </c>
      <c r="BS164" s="572" t="str">
        <f ca="1">IF(INDIRECT("'АКТЫ скрытых работ'!R"&amp;BU164&amp;"C1",0)=CONCATENATE("АОСР_",BT164),CONCATENATE("АОСР_",BT164),CONCATENATE("АООК_",BT164))</f>
        <v>АООК_</v>
      </c>
      <c r="BT164" s="572"/>
      <c r="BU164" s="573">
        <f>BT164+1</f>
        <v>1</v>
      </c>
    </row>
    <row r="165" spans="1:74" hidden="1" x14ac:dyDescent="0.25">
      <c r="A165" s="544">
        <f ca="1">SUBTOTAL(9,$BQ$9:BQ165)</f>
        <v>54</v>
      </c>
      <c r="B165" s="547" t="e">
        <f ca="1">IF(IFERROR(SEARCH("; ",VLOOKUP(BS164,'АКТЫ скрытых работ'!A:O,11,FALSE),1),0)=0,VLOOKUP(BS164,'АКТЫ скрытых работ'!A:O,11,FALSE),LEFT(VLOOKUP(BS164,'АКТЫ скрытых работ'!A:O,11,FALSE),SEARCH(";",VLOOKUP(BS164,'АКТЫ скрытых работ'!A:O,11,FALSE))-1))</f>
        <v>#N/A</v>
      </c>
      <c r="C165" s="728" t="e">
        <f ca="1">IF(B165="Контрольно-исполнительная съемка","б/н",MID(B165,SEARCH("№",B165,1),SEARCH(" ",B165,SEARCH("№",B165,1))-SEARCH("№",B165,1)))</f>
        <v>#N/A</v>
      </c>
      <c r="D165" s="729"/>
      <c r="E165" s="729"/>
      <c r="F165" s="729"/>
      <c r="G165" s="729"/>
      <c r="H165" s="729"/>
      <c r="I165" s="729"/>
      <c r="J165" s="729"/>
      <c r="K165" s="729"/>
      <c r="L165" s="729"/>
      <c r="M165" s="729"/>
      <c r="N165" s="729"/>
      <c r="O165" s="729"/>
      <c r="P165" s="729"/>
      <c r="Q165" s="729"/>
      <c r="R165" s="729"/>
      <c r="S165" s="729"/>
      <c r="T165" s="729"/>
      <c r="U165" s="729"/>
      <c r="V165" s="729"/>
      <c r="W165" s="729"/>
      <c r="X165" s="729"/>
      <c r="Y165" s="730"/>
      <c r="Z165" s="711">
        <f ca="1">IFERROR(IF(OR(IFERROR(B165,0)=0,B165="-"),0,1),0)</f>
        <v>0</v>
      </c>
      <c r="AA165" s="711"/>
      <c r="AB165" s="711"/>
      <c r="AC165" s="711"/>
      <c r="AD165" s="711"/>
      <c r="AE165" s="711"/>
      <c r="AF165" s="711"/>
      <c r="AG165" s="711"/>
      <c r="AH165" s="711"/>
      <c r="AI165" s="711"/>
      <c r="AJ165" s="711"/>
      <c r="AK165" s="711"/>
      <c r="AL165" s="711"/>
      <c r="AM165" s="711"/>
      <c r="AN165" s="711"/>
      <c r="AO165" s="711"/>
      <c r="AP165" s="711"/>
      <c r="AQ165" s="713"/>
      <c r="AR165" s="713"/>
      <c r="AS165" s="713"/>
      <c r="AT165" s="713"/>
      <c r="AU165" s="713"/>
      <c r="AV165" s="713"/>
      <c r="AW165" s="713"/>
      <c r="AX165" s="713"/>
      <c r="AY165" s="713"/>
      <c r="AZ165" s="713"/>
      <c r="BA165" s="713"/>
      <c r="BB165" s="713"/>
      <c r="BC165" s="713"/>
      <c r="BD165" s="713"/>
      <c r="BE165" s="713"/>
      <c r="BF165" s="713"/>
      <c r="BG165" s="713"/>
      <c r="BH165" s="713"/>
      <c r="BI165" s="713"/>
      <c r="BJ165" s="713"/>
      <c r="BK165" s="713"/>
      <c r="BL165" s="713"/>
      <c r="BM165" s="713"/>
      <c r="BN165" s="713"/>
      <c r="BO165" s="713"/>
      <c r="BP165" s="713"/>
      <c r="BQ165" s="19">
        <f t="shared" ca="1" si="23"/>
        <v>0</v>
      </c>
    </row>
    <row r="166" spans="1:74" hidden="1" x14ac:dyDescent="0.25">
      <c r="A166" s="544">
        <f ca="1">SUBTOTAL(9,$BQ$9:BQ166)</f>
        <v>54</v>
      </c>
      <c r="B166" s="545" t="e">
        <f ca="1">IF(IFERROR(SEARCH(";",VLOOKUP(BS164,'АКТЫ скрытых работ'!A:O,11,FALSE),LEN(B165)+2),0)&lt;&gt;0,MID(VLOOKUP(BS164,'АКТЫ скрытых работ'!A:O,11,FALSE),LEN(B165)+3,SEARCH(";",VLOOKUP(BS164,'АКТЫ скрытых работ'!A:O,11,FALSE),LEN(B165)+3)-LEN(B165)-3),MID(VLOOKUP(BS164,'АКТЫ скрытых работ'!A:O,11,FALSE),LEN(B165)+3,LEN(VLOOKUP(BS164,'АКТЫ скрытых работ'!A:O,11,FALSE))))</f>
        <v>#N/A</v>
      </c>
      <c r="C166" s="728" t="e">
        <f t="shared" ref="C166:C168" ca="1" si="28">IF(B166="Контрольно-исполнительная съемка","б/н",MID(B166,SEARCH("№",B166,1),SEARCH(" ",B166,SEARCH("№",B166,1))-SEARCH("№",B166,1)))</f>
        <v>#N/A</v>
      </c>
      <c r="D166" s="729"/>
      <c r="E166" s="729"/>
      <c r="F166" s="729"/>
      <c r="G166" s="729"/>
      <c r="H166" s="729"/>
      <c r="I166" s="729"/>
      <c r="J166" s="729"/>
      <c r="K166" s="729"/>
      <c r="L166" s="729"/>
      <c r="M166" s="729"/>
      <c r="N166" s="729"/>
      <c r="O166" s="729"/>
      <c r="P166" s="729"/>
      <c r="Q166" s="729"/>
      <c r="R166" s="729"/>
      <c r="S166" s="729"/>
      <c r="T166" s="729"/>
      <c r="U166" s="729"/>
      <c r="V166" s="729"/>
      <c r="W166" s="729"/>
      <c r="X166" s="729"/>
      <c r="Y166" s="730"/>
      <c r="Z166" s="711">
        <f ca="1">IFERROR(IF(OR(IFERROR(B166,0)=0,B166=""),0,1),0)</f>
        <v>0</v>
      </c>
      <c r="AA166" s="711"/>
      <c r="AB166" s="711"/>
      <c r="AC166" s="711"/>
      <c r="AD166" s="711"/>
      <c r="AE166" s="711"/>
      <c r="AF166" s="711"/>
      <c r="AG166" s="711"/>
      <c r="AH166" s="711"/>
      <c r="AI166" s="711"/>
      <c r="AJ166" s="711"/>
      <c r="AK166" s="711"/>
      <c r="AL166" s="711"/>
      <c r="AM166" s="711"/>
      <c r="AN166" s="711"/>
      <c r="AO166" s="711"/>
      <c r="AP166" s="711"/>
      <c r="AQ166" s="713"/>
      <c r="AR166" s="713"/>
      <c r="AS166" s="713"/>
      <c r="AT166" s="713"/>
      <c r="AU166" s="713"/>
      <c r="AV166" s="713"/>
      <c r="AW166" s="713"/>
      <c r="AX166" s="713"/>
      <c r="AY166" s="713"/>
      <c r="AZ166" s="713"/>
      <c r="BA166" s="713"/>
      <c r="BB166" s="713"/>
      <c r="BC166" s="713"/>
      <c r="BD166" s="713"/>
      <c r="BE166" s="713"/>
      <c r="BF166" s="713"/>
      <c r="BG166" s="713"/>
      <c r="BH166" s="713"/>
      <c r="BI166" s="713"/>
      <c r="BJ166" s="713"/>
      <c r="BK166" s="713"/>
      <c r="BL166" s="713"/>
      <c r="BM166" s="713"/>
      <c r="BN166" s="713"/>
      <c r="BO166" s="713"/>
      <c r="BP166" s="713"/>
      <c r="BQ166" s="19">
        <f t="shared" ca="1" si="23"/>
        <v>0</v>
      </c>
    </row>
    <row r="167" spans="1:74" hidden="1" x14ac:dyDescent="0.25">
      <c r="A167" s="544">
        <f ca="1">SUBTOTAL(9,$BQ$9:BQ167)</f>
        <v>54</v>
      </c>
      <c r="B167" s="545" t="e">
        <f ca="1">IF(IFERROR(SEARCH(";",VLOOKUP(BS164,'АКТЫ скрытых работ'!A:O,11,FALSE),SUM(LEN(B165),LEN(B166))+4),0)&lt;&gt;0,MID(VLOOKUP(BS164,'АКТЫ скрытых работ'!A:O,11,FALSE),SUM(LEN(B165),LEN(B166))+5,SEARCH(";",VLOOKUP(BS164,'АКТЫ скрытых работ'!A:O,11,FALSE),SUM(LEN(B165),LEN(B166))+4)-SUM(LEN(B165),LEN(B166))-5),MID(VLOOKUP(BS164,'АКТЫ скрытых работ'!A:O,11,FALSE),SUM(LEN(B165),LEN(B166))+5,LEN(VLOOKUP(BS164,'АКТЫ скрытых работ'!A:O,11,FALSE))))</f>
        <v>#N/A</v>
      </c>
      <c r="C167" s="728" t="e">
        <f t="shared" ca="1" si="28"/>
        <v>#N/A</v>
      </c>
      <c r="D167" s="729"/>
      <c r="E167" s="729"/>
      <c r="F167" s="729"/>
      <c r="G167" s="729"/>
      <c r="H167" s="729"/>
      <c r="I167" s="729"/>
      <c r="J167" s="729"/>
      <c r="K167" s="729"/>
      <c r="L167" s="729"/>
      <c r="M167" s="729"/>
      <c r="N167" s="729"/>
      <c r="O167" s="729"/>
      <c r="P167" s="729"/>
      <c r="Q167" s="729"/>
      <c r="R167" s="729"/>
      <c r="S167" s="729"/>
      <c r="T167" s="729"/>
      <c r="U167" s="729"/>
      <c r="V167" s="729"/>
      <c r="W167" s="729"/>
      <c r="X167" s="729"/>
      <c r="Y167" s="730"/>
      <c r="Z167" s="711">
        <f ca="1">IFERROR(IF(OR(IFERROR(B167,0)=0,B167=""),0,1),0)</f>
        <v>0</v>
      </c>
      <c r="AA167" s="711"/>
      <c r="AB167" s="711"/>
      <c r="AC167" s="711"/>
      <c r="AD167" s="711"/>
      <c r="AE167" s="711"/>
      <c r="AF167" s="711"/>
      <c r="AG167" s="711"/>
      <c r="AH167" s="711"/>
      <c r="AI167" s="711"/>
      <c r="AJ167" s="711"/>
      <c r="AK167" s="711"/>
      <c r="AL167" s="711"/>
      <c r="AM167" s="711"/>
      <c r="AN167" s="711"/>
      <c r="AO167" s="711"/>
      <c r="AP167" s="711"/>
      <c r="AQ167" s="713"/>
      <c r="AR167" s="713"/>
      <c r="AS167" s="713"/>
      <c r="AT167" s="713"/>
      <c r="AU167" s="713"/>
      <c r="AV167" s="713"/>
      <c r="AW167" s="713"/>
      <c r="AX167" s="713"/>
      <c r="AY167" s="713"/>
      <c r="AZ167" s="713"/>
      <c r="BA167" s="713"/>
      <c r="BB167" s="713"/>
      <c r="BC167" s="713"/>
      <c r="BD167" s="713"/>
      <c r="BE167" s="713"/>
      <c r="BF167" s="713"/>
      <c r="BG167" s="713"/>
      <c r="BH167" s="713"/>
      <c r="BI167" s="713"/>
      <c r="BJ167" s="713"/>
      <c r="BK167" s="713"/>
      <c r="BL167" s="713"/>
      <c r="BM167" s="713"/>
      <c r="BN167" s="713"/>
      <c r="BO167" s="713"/>
      <c r="BP167" s="713"/>
      <c r="BQ167" s="19">
        <f t="shared" ca="1" si="23"/>
        <v>0</v>
      </c>
      <c r="BV167" s="19" t="str">
        <f>MID(BV151,1,LEN(BV151))</f>
        <v/>
      </c>
    </row>
    <row r="168" spans="1:74" hidden="1" x14ac:dyDescent="0.25">
      <c r="A168" s="544">
        <f ca="1">SUBTOTAL(9,$BQ$9:BQ168)</f>
        <v>54</v>
      </c>
      <c r="B168" s="545" t="e">
        <f ca="1">IF(IFERROR(SEARCH(";",VLOOKUP(BS164,'АКТЫ скрытых работ'!A:O,11,FALSE),SUM(LEN(B165),LEN(B166),LEN(B167))+8),0)&lt;&gt;0,MID(VLOOKUP(BS164,'АКТЫ скрытых работ'!A:O,11,FALSE),SUM(LEN(B165),LEN(B166),LEN(B167))+4,SEARCH(";",VLOOKUP(BS164,'АКТЫ скрытых работ'!A:O,11,FALSE),SUM(LEN(B165),LEN(B166),LEN(B167))+4)-SUM(LEN(B165),LEN(B166),LEN(B167))-6),MID(VLOOKUP(BS164,'АКТЫ скрытых работ'!A:O,11,FALSE),SUM(LEN(B165),LEN(B166),LEN(B167))+7,LEN(VLOOKUP(BS164,'АКТЫ скрытых работ'!A:O,11,FALSE))))</f>
        <v>#N/A</v>
      </c>
      <c r="C168" s="728" t="e">
        <f t="shared" ca="1" si="28"/>
        <v>#N/A</v>
      </c>
      <c r="D168" s="729"/>
      <c r="E168" s="729"/>
      <c r="F168" s="729"/>
      <c r="G168" s="729"/>
      <c r="H168" s="729"/>
      <c r="I168" s="729"/>
      <c r="J168" s="729"/>
      <c r="K168" s="729"/>
      <c r="L168" s="729"/>
      <c r="M168" s="729"/>
      <c r="N168" s="729"/>
      <c r="O168" s="729"/>
      <c r="P168" s="729"/>
      <c r="Q168" s="729"/>
      <c r="R168" s="729"/>
      <c r="S168" s="729"/>
      <c r="T168" s="729"/>
      <c r="U168" s="729"/>
      <c r="V168" s="729"/>
      <c r="W168" s="729"/>
      <c r="X168" s="729"/>
      <c r="Y168" s="730"/>
      <c r="Z168" s="711">
        <f ca="1">IFERROR(IF(OR(IFERROR(B168,0)=0,B168=""),0,1),0)</f>
        <v>0</v>
      </c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3"/>
      <c r="AR168" s="713"/>
      <c r="AS168" s="713"/>
      <c r="AT168" s="713"/>
      <c r="AU168" s="713"/>
      <c r="AV168" s="713"/>
      <c r="AW168" s="713"/>
      <c r="AX168" s="713"/>
      <c r="AY168" s="713"/>
      <c r="AZ168" s="713"/>
      <c r="BA168" s="713"/>
      <c r="BB168" s="713"/>
      <c r="BC168" s="713"/>
      <c r="BD168" s="713"/>
      <c r="BE168" s="713"/>
      <c r="BF168" s="713"/>
      <c r="BG168" s="713"/>
      <c r="BH168" s="713"/>
      <c r="BI168" s="713"/>
      <c r="BJ168" s="713"/>
      <c r="BK168" s="713"/>
      <c r="BL168" s="713"/>
      <c r="BM168" s="713"/>
      <c r="BN168" s="713"/>
      <c r="BO168" s="713"/>
      <c r="BP168" s="713"/>
      <c r="BQ168" s="19">
        <f t="shared" ca="1" si="23"/>
        <v>0</v>
      </c>
    </row>
    <row r="169" spans="1:74" hidden="1" x14ac:dyDescent="0.25">
      <c r="A169" s="544">
        <f ca="1">SUBTOTAL(9,$BQ$9:BQ169)</f>
        <v>54</v>
      </c>
      <c r="B169" s="545" t="e">
        <f ca="1">VLOOKUP(BS164,'АКТЫ скрытых работ'!A:O,14,FALSE)</f>
        <v>#N/A</v>
      </c>
      <c r="C169" s="711" t="e">
        <f ca="1">IF(B169&lt;&gt;"-","б/н","")</f>
        <v>#N/A</v>
      </c>
      <c r="D169" s="711"/>
      <c r="E169" s="711"/>
      <c r="F169" s="711"/>
      <c r="G169" s="711"/>
      <c r="H169" s="711"/>
      <c r="I169" s="711"/>
      <c r="J169" s="711"/>
      <c r="K169" s="711"/>
      <c r="L169" s="711"/>
      <c r="M169" s="711"/>
      <c r="N169" s="711"/>
      <c r="O169" s="711"/>
      <c r="P169" s="711"/>
      <c r="Q169" s="711"/>
      <c r="R169" s="711"/>
      <c r="S169" s="711"/>
      <c r="T169" s="711"/>
      <c r="U169" s="711"/>
      <c r="V169" s="711"/>
      <c r="W169" s="711"/>
      <c r="X169" s="711"/>
      <c r="Y169" s="711"/>
      <c r="Z169" s="711">
        <f ca="1">IFERROR(IF(OR(IFERROR(B169,0)=0,B169="-"),0,"1 компл"),0)</f>
        <v>0</v>
      </c>
      <c r="AA169" s="711"/>
      <c r="AB169" s="711"/>
      <c r="AC169" s="711"/>
      <c r="AD169" s="711"/>
      <c r="AE169" s="711"/>
      <c r="AF169" s="711"/>
      <c r="AG169" s="711"/>
      <c r="AH169" s="711"/>
      <c r="AI169" s="711"/>
      <c r="AJ169" s="711"/>
      <c r="AK169" s="711"/>
      <c r="AL169" s="711"/>
      <c r="AM169" s="711"/>
      <c r="AN169" s="711"/>
      <c r="AO169" s="711"/>
      <c r="AP169" s="711"/>
      <c r="AQ169" s="713"/>
      <c r="AR169" s="713"/>
      <c r="AS169" s="713"/>
      <c r="AT169" s="713"/>
      <c r="AU169" s="713"/>
      <c r="AV169" s="713"/>
      <c r="AW169" s="713"/>
      <c r="AX169" s="713"/>
      <c r="AY169" s="713"/>
      <c r="AZ169" s="713"/>
      <c r="BA169" s="713"/>
      <c r="BB169" s="713"/>
      <c r="BC169" s="713"/>
      <c r="BD169" s="713"/>
      <c r="BE169" s="713"/>
      <c r="BF169" s="713"/>
      <c r="BG169" s="713"/>
      <c r="BH169" s="713"/>
      <c r="BI169" s="713"/>
      <c r="BJ169" s="713"/>
      <c r="BK169" s="713"/>
      <c r="BL169" s="713"/>
      <c r="BM169" s="713"/>
      <c r="BN169" s="713"/>
      <c r="BO169" s="713"/>
      <c r="BP169" s="713"/>
      <c r="BQ169" s="19">
        <f t="shared" ca="1" si="23"/>
        <v>0</v>
      </c>
    </row>
    <row r="170" spans="1:74" hidden="1" x14ac:dyDescent="0.25">
      <c r="A170" s="544">
        <f ca="1">SUBTOTAL(9,$BQ$9:BQ170)</f>
        <v>54</v>
      </c>
      <c r="B170" s="545" t="e">
        <f ca="1">IF(BS170&lt;&gt;"",IF(MID(BS170,1,4)="АОСР",CONCATENATE("Акт освидетельствования скрытых работ '",VLOOKUP(BS170,'АКТЫ скрытых работ'!A:O,3,FALSE),"'"),CONCATENATE("Акт освидетельствования ответственных конструкций '",VLOOKUP(BS170,'АКТЫ скрытых работ'!A:O,3,FALSE),"'")),0)</f>
        <v>#N/A</v>
      </c>
      <c r="C170" s="711" t="e">
        <f ca="1">CONCATENATE("№",VLOOKUP(BS170,'АКТЫ скрытых работ'!A:O,2,FALSE))</f>
        <v>#N/A</v>
      </c>
      <c r="D170" s="711"/>
      <c r="E170" s="711"/>
      <c r="F170" s="711"/>
      <c r="G170" s="711"/>
      <c r="H170" s="711"/>
      <c r="I170" s="711"/>
      <c r="J170" s="711"/>
      <c r="K170" s="711"/>
      <c r="L170" s="711"/>
      <c r="M170" s="711"/>
      <c r="N170" s="711"/>
      <c r="O170" s="711"/>
      <c r="P170" s="711"/>
      <c r="Q170" s="711"/>
      <c r="R170" s="711"/>
      <c r="S170" s="711"/>
      <c r="T170" s="711"/>
      <c r="U170" s="711"/>
      <c r="V170" s="711"/>
      <c r="W170" s="711"/>
      <c r="X170" s="711"/>
      <c r="Y170" s="711"/>
      <c r="Z170" s="711">
        <f ca="1">IF(BS170="АООК_",0,1)</f>
        <v>0</v>
      </c>
      <c r="AA170" s="711"/>
      <c r="AB170" s="711"/>
      <c r="AC170" s="711"/>
      <c r="AD170" s="711"/>
      <c r="AE170" s="711"/>
      <c r="AF170" s="711"/>
      <c r="AG170" s="711"/>
      <c r="AH170" s="711"/>
      <c r="AI170" s="711"/>
      <c r="AJ170" s="711"/>
      <c r="AK170" s="711"/>
      <c r="AL170" s="711"/>
      <c r="AM170" s="711"/>
      <c r="AN170" s="711"/>
      <c r="AO170" s="711"/>
      <c r="AP170" s="711"/>
      <c r="AQ170" s="713"/>
      <c r="AR170" s="713"/>
      <c r="AS170" s="713"/>
      <c r="AT170" s="713"/>
      <c r="AU170" s="713"/>
      <c r="AV170" s="713"/>
      <c r="AW170" s="713"/>
      <c r="AX170" s="713"/>
      <c r="AY170" s="713"/>
      <c r="AZ170" s="713"/>
      <c r="BA170" s="713"/>
      <c r="BB170" s="713"/>
      <c r="BC170" s="713"/>
      <c r="BD170" s="713"/>
      <c r="BE170" s="713"/>
      <c r="BF170" s="713"/>
      <c r="BG170" s="713"/>
      <c r="BH170" s="713"/>
      <c r="BI170" s="713"/>
      <c r="BJ170" s="713"/>
      <c r="BK170" s="713"/>
      <c r="BL170" s="713"/>
      <c r="BM170" s="713"/>
      <c r="BN170" s="713"/>
      <c r="BO170" s="713"/>
      <c r="BP170" s="713"/>
      <c r="BQ170" s="19">
        <f t="shared" ca="1" si="23"/>
        <v>0</v>
      </c>
      <c r="BS170" s="572" t="str">
        <f ca="1">IF(INDIRECT("'АКТЫ скрытых работ'!R"&amp;BU170&amp;"C1",0)=CONCATENATE("АОСР_",BT170),CONCATENATE("АОСР_",BT170),CONCATENATE("АООК_",BT170))</f>
        <v>АООК_</v>
      </c>
      <c r="BT170" s="572"/>
      <c r="BU170" s="573">
        <f>BT170+1</f>
        <v>1</v>
      </c>
    </row>
    <row r="171" spans="1:74" hidden="1" x14ac:dyDescent="0.25">
      <c r="A171" s="544">
        <f ca="1">SUBTOTAL(9,$BQ$9:BQ171)</f>
        <v>54</v>
      </c>
      <c r="B171" s="547" t="e">
        <f ca="1">IF(IFERROR(SEARCH("; ",VLOOKUP(BS170,'АКТЫ скрытых работ'!A:O,11,FALSE),1),0)=0,VLOOKUP(BS170,'АКТЫ скрытых работ'!A:O,11,FALSE),LEFT(VLOOKUP(BS170,'АКТЫ скрытых работ'!A:O,11,FALSE),SEARCH(";",VLOOKUP(BS170,'АКТЫ скрытых работ'!A:O,11,FALSE))-1))</f>
        <v>#N/A</v>
      </c>
      <c r="C171" s="728" t="e">
        <f ca="1">IF(B171="Контрольно-исполнительная съемка","б/н",MID(B171,SEARCH("№",B171,1),SEARCH(" ",B171,SEARCH("№",B171,1))-SEARCH("№",B171,1)))</f>
        <v>#N/A</v>
      </c>
      <c r="D171" s="729"/>
      <c r="E171" s="729"/>
      <c r="F171" s="729"/>
      <c r="G171" s="729"/>
      <c r="H171" s="729"/>
      <c r="I171" s="729"/>
      <c r="J171" s="729"/>
      <c r="K171" s="729"/>
      <c r="L171" s="729"/>
      <c r="M171" s="729"/>
      <c r="N171" s="729"/>
      <c r="O171" s="729"/>
      <c r="P171" s="729"/>
      <c r="Q171" s="729"/>
      <c r="R171" s="729"/>
      <c r="S171" s="729"/>
      <c r="T171" s="729"/>
      <c r="U171" s="729"/>
      <c r="V171" s="729"/>
      <c r="W171" s="729"/>
      <c r="X171" s="729"/>
      <c r="Y171" s="730"/>
      <c r="Z171" s="711">
        <f ca="1">IFERROR(IF(OR(IFERROR(B171,0)=0,B171="-"),0,1),0)</f>
        <v>0</v>
      </c>
      <c r="AA171" s="711"/>
      <c r="AB171" s="711"/>
      <c r="AC171" s="711"/>
      <c r="AD171" s="711"/>
      <c r="AE171" s="711"/>
      <c r="AF171" s="711"/>
      <c r="AG171" s="711"/>
      <c r="AH171" s="711"/>
      <c r="AI171" s="711"/>
      <c r="AJ171" s="711"/>
      <c r="AK171" s="711"/>
      <c r="AL171" s="711"/>
      <c r="AM171" s="711"/>
      <c r="AN171" s="711"/>
      <c r="AO171" s="711"/>
      <c r="AP171" s="711"/>
      <c r="AQ171" s="713"/>
      <c r="AR171" s="713"/>
      <c r="AS171" s="713"/>
      <c r="AT171" s="713"/>
      <c r="AU171" s="713"/>
      <c r="AV171" s="713"/>
      <c r="AW171" s="713"/>
      <c r="AX171" s="713"/>
      <c r="AY171" s="713"/>
      <c r="AZ171" s="713"/>
      <c r="BA171" s="713"/>
      <c r="BB171" s="713"/>
      <c r="BC171" s="713"/>
      <c r="BD171" s="713"/>
      <c r="BE171" s="713"/>
      <c r="BF171" s="713"/>
      <c r="BG171" s="713"/>
      <c r="BH171" s="713"/>
      <c r="BI171" s="713"/>
      <c r="BJ171" s="713"/>
      <c r="BK171" s="713"/>
      <c r="BL171" s="713"/>
      <c r="BM171" s="713"/>
      <c r="BN171" s="713"/>
      <c r="BO171" s="713"/>
      <c r="BP171" s="713"/>
      <c r="BQ171" s="19">
        <f t="shared" ca="1" si="23"/>
        <v>0</v>
      </c>
    </row>
    <row r="172" spans="1:74" hidden="1" x14ac:dyDescent="0.25">
      <c r="A172" s="544">
        <f ca="1">SUBTOTAL(9,$BQ$9:BQ172)</f>
        <v>54</v>
      </c>
      <c r="B172" s="545" t="e">
        <f ca="1">IF(IFERROR(SEARCH(";",VLOOKUP(BS170,'АКТЫ скрытых работ'!A:O,11,FALSE),LEN(B171)+2),0)&lt;&gt;0,MID(VLOOKUP(BS170,'АКТЫ скрытых работ'!A:O,11,FALSE),LEN(B171)+3,SEARCH(";",VLOOKUP(BS170,'АКТЫ скрытых работ'!A:O,11,FALSE),LEN(B171)+3)-LEN(B171)-3),MID(VLOOKUP(BS170,'АКТЫ скрытых работ'!A:O,11,FALSE),LEN(B171)+3,LEN(VLOOKUP(BS170,'АКТЫ скрытых работ'!A:O,11,FALSE))))</f>
        <v>#N/A</v>
      </c>
      <c r="C172" s="728" t="e">
        <f t="shared" ref="C172:C174" ca="1" si="29">IF(B172="Контрольно-исполнительная съемка","б/н",MID(B172,SEARCH("№",B172,1),SEARCH(" ",B172,SEARCH("№",B172,1))-SEARCH("№",B172,1)))</f>
        <v>#N/A</v>
      </c>
      <c r="D172" s="729"/>
      <c r="E172" s="729"/>
      <c r="F172" s="729"/>
      <c r="G172" s="729"/>
      <c r="H172" s="729"/>
      <c r="I172" s="729"/>
      <c r="J172" s="729"/>
      <c r="K172" s="729"/>
      <c r="L172" s="729"/>
      <c r="M172" s="729"/>
      <c r="N172" s="729"/>
      <c r="O172" s="729"/>
      <c r="P172" s="729"/>
      <c r="Q172" s="729"/>
      <c r="R172" s="729"/>
      <c r="S172" s="729"/>
      <c r="T172" s="729"/>
      <c r="U172" s="729"/>
      <c r="V172" s="729"/>
      <c r="W172" s="729"/>
      <c r="X172" s="729"/>
      <c r="Y172" s="730"/>
      <c r="Z172" s="711">
        <f ca="1">IFERROR(IF(OR(IFERROR(B172,0)=0,B172=""),0,1),0)</f>
        <v>0</v>
      </c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3"/>
      <c r="AR172" s="713"/>
      <c r="AS172" s="713"/>
      <c r="AT172" s="713"/>
      <c r="AU172" s="713"/>
      <c r="AV172" s="713"/>
      <c r="AW172" s="713"/>
      <c r="AX172" s="713"/>
      <c r="AY172" s="713"/>
      <c r="AZ172" s="713"/>
      <c r="BA172" s="713"/>
      <c r="BB172" s="713"/>
      <c r="BC172" s="713"/>
      <c r="BD172" s="713"/>
      <c r="BE172" s="713"/>
      <c r="BF172" s="713"/>
      <c r="BG172" s="713"/>
      <c r="BH172" s="713"/>
      <c r="BI172" s="713"/>
      <c r="BJ172" s="713"/>
      <c r="BK172" s="713"/>
      <c r="BL172" s="713"/>
      <c r="BM172" s="713"/>
      <c r="BN172" s="713"/>
      <c r="BO172" s="713"/>
      <c r="BP172" s="713"/>
      <c r="BQ172" s="19">
        <f t="shared" ca="1" si="23"/>
        <v>0</v>
      </c>
    </row>
    <row r="173" spans="1:74" hidden="1" x14ac:dyDescent="0.25">
      <c r="A173" s="544">
        <f ca="1">SUBTOTAL(9,$BQ$9:BQ173)</f>
        <v>54</v>
      </c>
      <c r="B173" s="545" t="e">
        <f ca="1">IF(IFERROR(SEARCH(";",VLOOKUP(BS170,'АКТЫ скрытых работ'!A:O,11,FALSE),SUM(LEN(B171),LEN(B172))+4),0)&lt;&gt;0,MID(VLOOKUP(BS170,'АКТЫ скрытых работ'!A:O,11,FALSE),SUM(LEN(B171),LEN(B172))+5,SEARCH(";",VLOOKUP(BS170,'АКТЫ скрытых работ'!A:O,11,FALSE),SUM(LEN(B171),LEN(B172))+4)-SUM(LEN(B171),LEN(B172))-5),MID(VLOOKUP(BS170,'АКТЫ скрытых работ'!A:O,11,FALSE),SUM(LEN(B171),LEN(B172))+5,LEN(VLOOKUP(BS170,'АКТЫ скрытых работ'!A:O,11,FALSE))))</f>
        <v>#N/A</v>
      </c>
      <c r="C173" s="728" t="e">
        <f t="shared" ca="1" si="29"/>
        <v>#N/A</v>
      </c>
      <c r="D173" s="729"/>
      <c r="E173" s="729"/>
      <c r="F173" s="729"/>
      <c r="G173" s="729"/>
      <c r="H173" s="729"/>
      <c r="I173" s="729"/>
      <c r="J173" s="729"/>
      <c r="K173" s="729"/>
      <c r="L173" s="729"/>
      <c r="M173" s="729"/>
      <c r="N173" s="729"/>
      <c r="O173" s="729"/>
      <c r="P173" s="729"/>
      <c r="Q173" s="729"/>
      <c r="R173" s="729"/>
      <c r="S173" s="729"/>
      <c r="T173" s="729"/>
      <c r="U173" s="729"/>
      <c r="V173" s="729"/>
      <c r="W173" s="729"/>
      <c r="X173" s="729"/>
      <c r="Y173" s="730"/>
      <c r="Z173" s="711">
        <f ca="1">IFERROR(IF(OR(IFERROR(B173,0)=0,B173=""),0,1),0)</f>
        <v>0</v>
      </c>
      <c r="AA173" s="711"/>
      <c r="AB173" s="711"/>
      <c r="AC173" s="711"/>
      <c r="AD173" s="711"/>
      <c r="AE173" s="711"/>
      <c r="AF173" s="711"/>
      <c r="AG173" s="711"/>
      <c r="AH173" s="711"/>
      <c r="AI173" s="711"/>
      <c r="AJ173" s="711"/>
      <c r="AK173" s="711"/>
      <c r="AL173" s="711"/>
      <c r="AM173" s="711"/>
      <c r="AN173" s="711"/>
      <c r="AO173" s="711"/>
      <c r="AP173" s="711"/>
      <c r="AQ173" s="713"/>
      <c r="AR173" s="713"/>
      <c r="AS173" s="713"/>
      <c r="AT173" s="713"/>
      <c r="AU173" s="713"/>
      <c r="AV173" s="713"/>
      <c r="AW173" s="713"/>
      <c r="AX173" s="713"/>
      <c r="AY173" s="713"/>
      <c r="AZ173" s="713"/>
      <c r="BA173" s="713"/>
      <c r="BB173" s="713"/>
      <c r="BC173" s="713"/>
      <c r="BD173" s="713"/>
      <c r="BE173" s="713"/>
      <c r="BF173" s="713"/>
      <c r="BG173" s="713"/>
      <c r="BH173" s="713"/>
      <c r="BI173" s="713"/>
      <c r="BJ173" s="713"/>
      <c r="BK173" s="713"/>
      <c r="BL173" s="713"/>
      <c r="BM173" s="713"/>
      <c r="BN173" s="713"/>
      <c r="BO173" s="713"/>
      <c r="BP173" s="713"/>
      <c r="BQ173" s="19">
        <f t="shared" ca="1" si="23"/>
        <v>0</v>
      </c>
      <c r="BV173" s="19" t="str">
        <f>MID(BV157,1,LEN(BV157))</f>
        <v/>
      </c>
    </row>
    <row r="174" spans="1:74" hidden="1" x14ac:dyDescent="0.25">
      <c r="A174" s="544">
        <f ca="1">SUBTOTAL(9,$BQ$9:BQ174)</f>
        <v>54</v>
      </c>
      <c r="B174" s="545" t="e">
        <f ca="1">IF(IFERROR(SEARCH(";",VLOOKUP(BS170,'АКТЫ скрытых работ'!A:O,11,FALSE),SUM(LEN(B171),LEN(B172),LEN(B173))+8),0)&lt;&gt;0,MID(VLOOKUP(BS170,'АКТЫ скрытых работ'!A:O,11,FALSE),SUM(LEN(B171),LEN(B172),LEN(B173))+4,SEARCH(";",VLOOKUP(BS170,'АКТЫ скрытых работ'!A:O,11,FALSE),SUM(LEN(B171),LEN(B172),LEN(B173))+4)-SUM(LEN(B171),LEN(B172),LEN(B173))-6),MID(VLOOKUP(BS170,'АКТЫ скрытых работ'!A:O,11,FALSE),SUM(LEN(B171),LEN(B172),LEN(B173))+7,LEN(VLOOKUP(BS170,'АКТЫ скрытых работ'!A:O,11,FALSE))))</f>
        <v>#N/A</v>
      </c>
      <c r="C174" s="728" t="e">
        <f t="shared" ca="1" si="29"/>
        <v>#N/A</v>
      </c>
      <c r="D174" s="729"/>
      <c r="E174" s="729"/>
      <c r="F174" s="729"/>
      <c r="G174" s="729"/>
      <c r="H174" s="729"/>
      <c r="I174" s="729"/>
      <c r="J174" s="729"/>
      <c r="K174" s="729"/>
      <c r="L174" s="729"/>
      <c r="M174" s="729"/>
      <c r="N174" s="729"/>
      <c r="O174" s="729"/>
      <c r="P174" s="729"/>
      <c r="Q174" s="729"/>
      <c r="R174" s="729"/>
      <c r="S174" s="729"/>
      <c r="T174" s="729"/>
      <c r="U174" s="729"/>
      <c r="V174" s="729"/>
      <c r="W174" s="729"/>
      <c r="X174" s="729"/>
      <c r="Y174" s="730"/>
      <c r="Z174" s="711">
        <f ca="1">IFERROR(IF(OR(IFERROR(B174,0)=0,B174=""),0,1),0)</f>
        <v>0</v>
      </c>
      <c r="AA174" s="711"/>
      <c r="AB174" s="711"/>
      <c r="AC174" s="711"/>
      <c r="AD174" s="711"/>
      <c r="AE174" s="711"/>
      <c r="AF174" s="711"/>
      <c r="AG174" s="711"/>
      <c r="AH174" s="711"/>
      <c r="AI174" s="711"/>
      <c r="AJ174" s="711"/>
      <c r="AK174" s="711"/>
      <c r="AL174" s="711"/>
      <c r="AM174" s="711"/>
      <c r="AN174" s="711"/>
      <c r="AO174" s="711"/>
      <c r="AP174" s="711"/>
      <c r="AQ174" s="713"/>
      <c r="AR174" s="713"/>
      <c r="AS174" s="713"/>
      <c r="AT174" s="713"/>
      <c r="AU174" s="713"/>
      <c r="AV174" s="713"/>
      <c r="AW174" s="713"/>
      <c r="AX174" s="713"/>
      <c r="AY174" s="713"/>
      <c r="AZ174" s="713"/>
      <c r="BA174" s="713"/>
      <c r="BB174" s="713"/>
      <c r="BC174" s="713"/>
      <c r="BD174" s="713"/>
      <c r="BE174" s="713"/>
      <c r="BF174" s="713"/>
      <c r="BG174" s="713"/>
      <c r="BH174" s="713"/>
      <c r="BI174" s="713"/>
      <c r="BJ174" s="713"/>
      <c r="BK174" s="713"/>
      <c r="BL174" s="713"/>
      <c r="BM174" s="713"/>
      <c r="BN174" s="713"/>
      <c r="BO174" s="713"/>
      <c r="BP174" s="713"/>
      <c r="BQ174" s="19">
        <f t="shared" ca="1" si="23"/>
        <v>0</v>
      </c>
    </row>
    <row r="175" spans="1:74" hidden="1" x14ac:dyDescent="0.25">
      <c r="A175" s="544">
        <f ca="1">SUBTOTAL(9,$BQ$9:BQ175)</f>
        <v>54</v>
      </c>
      <c r="B175" s="545" t="e">
        <f ca="1">VLOOKUP(BS170,'АКТЫ скрытых работ'!A:O,14,FALSE)</f>
        <v>#N/A</v>
      </c>
      <c r="C175" s="711" t="e">
        <f ca="1">IF(B175&lt;&gt;"-","б/н","")</f>
        <v>#N/A</v>
      </c>
      <c r="D175" s="711"/>
      <c r="E175" s="711"/>
      <c r="F175" s="711"/>
      <c r="G175" s="711"/>
      <c r="H175" s="711"/>
      <c r="I175" s="711"/>
      <c r="J175" s="711"/>
      <c r="K175" s="711"/>
      <c r="L175" s="711"/>
      <c r="M175" s="711"/>
      <c r="N175" s="711"/>
      <c r="O175" s="711"/>
      <c r="P175" s="711"/>
      <c r="Q175" s="711"/>
      <c r="R175" s="711"/>
      <c r="S175" s="711"/>
      <c r="T175" s="711"/>
      <c r="U175" s="711"/>
      <c r="V175" s="711"/>
      <c r="W175" s="711"/>
      <c r="X175" s="711"/>
      <c r="Y175" s="711"/>
      <c r="Z175" s="711">
        <f ca="1">IFERROR(IF(OR(IFERROR(B175,0)=0,B175="-"),0,"1 компл"),0)</f>
        <v>0</v>
      </c>
      <c r="AA175" s="711"/>
      <c r="AB175" s="711"/>
      <c r="AC175" s="711"/>
      <c r="AD175" s="711"/>
      <c r="AE175" s="711"/>
      <c r="AF175" s="711"/>
      <c r="AG175" s="711"/>
      <c r="AH175" s="711"/>
      <c r="AI175" s="711"/>
      <c r="AJ175" s="711"/>
      <c r="AK175" s="711"/>
      <c r="AL175" s="711"/>
      <c r="AM175" s="711"/>
      <c r="AN175" s="711"/>
      <c r="AO175" s="711"/>
      <c r="AP175" s="711"/>
      <c r="AQ175" s="713"/>
      <c r="AR175" s="713"/>
      <c r="AS175" s="713"/>
      <c r="AT175" s="713"/>
      <c r="AU175" s="713"/>
      <c r="AV175" s="713"/>
      <c r="AW175" s="713"/>
      <c r="AX175" s="713"/>
      <c r="AY175" s="713"/>
      <c r="AZ175" s="713"/>
      <c r="BA175" s="713"/>
      <c r="BB175" s="713"/>
      <c r="BC175" s="713"/>
      <c r="BD175" s="713"/>
      <c r="BE175" s="713"/>
      <c r="BF175" s="713"/>
      <c r="BG175" s="713"/>
      <c r="BH175" s="713"/>
      <c r="BI175" s="713"/>
      <c r="BJ175" s="713"/>
      <c r="BK175" s="713"/>
      <c r="BL175" s="713"/>
      <c r="BM175" s="713"/>
      <c r="BN175" s="713"/>
      <c r="BO175" s="713"/>
      <c r="BP175" s="713"/>
      <c r="BQ175" s="19">
        <f t="shared" ca="1" si="23"/>
        <v>0</v>
      </c>
    </row>
    <row r="176" spans="1:74" hidden="1" x14ac:dyDescent="0.25">
      <c r="A176" s="544">
        <f ca="1">SUBTOTAL(9,$BQ$9:BQ176)</f>
        <v>54</v>
      </c>
      <c r="B176" s="545" t="e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#N/A</v>
      </c>
      <c r="C176" s="711" t="e">
        <f ca="1">CONCATENATE("№",VLOOKUP(BS176,'АКТЫ скрытых работ'!A:O,2,FALSE))</f>
        <v>#N/A</v>
      </c>
      <c r="D176" s="711"/>
      <c r="E176" s="711"/>
      <c r="F176" s="711"/>
      <c r="G176" s="711"/>
      <c r="H176" s="711"/>
      <c r="I176" s="711"/>
      <c r="J176" s="711"/>
      <c r="K176" s="711"/>
      <c r="L176" s="711"/>
      <c r="M176" s="711"/>
      <c r="N176" s="711"/>
      <c r="O176" s="711"/>
      <c r="P176" s="711"/>
      <c r="Q176" s="711"/>
      <c r="R176" s="711"/>
      <c r="S176" s="711"/>
      <c r="T176" s="711"/>
      <c r="U176" s="711"/>
      <c r="V176" s="711"/>
      <c r="W176" s="711"/>
      <c r="X176" s="711"/>
      <c r="Y176" s="711"/>
      <c r="Z176" s="711">
        <f ca="1">IF(BS176="АООК_",0,1)</f>
        <v>0</v>
      </c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3"/>
      <c r="AR176" s="713"/>
      <c r="AS176" s="713"/>
      <c r="AT176" s="713"/>
      <c r="AU176" s="713"/>
      <c r="AV176" s="713"/>
      <c r="AW176" s="713"/>
      <c r="AX176" s="713"/>
      <c r="AY176" s="713"/>
      <c r="AZ176" s="713"/>
      <c r="BA176" s="713"/>
      <c r="BB176" s="713"/>
      <c r="BC176" s="713"/>
      <c r="BD176" s="713"/>
      <c r="BE176" s="713"/>
      <c r="BF176" s="713"/>
      <c r="BG176" s="713"/>
      <c r="BH176" s="713"/>
      <c r="BI176" s="713"/>
      <c r="BJ176" s="713"/>
      <c r="BK176" s="713"/>
      <c r="BL176" s="713"/>
      <c r="BM176" s="713"/>
      <c r="BN176" s="713"/>
      <c r="BO176" s="713"/>
      <c r="BP176" s="713"/>
      <c r="BQ176" s="19">
        <f t="shared" ca="1" si="23"/>
        <v>0</v>
      </c>
      <c r="BS176" s="572" t="str">
        <f ca="1">IF(INDIRECT("'АКТЫ скрытых работ'!R"&amp;BU176&amp;"C1",0)=CONCATENATE("АОСР_",BT176),CONCATENATE("АОСР_",BT176),CONCATENATE("АООК_",BT176))</f>
        <v>АООК_</v>
      </c>
      <c r="BT176" s="572"/>
      <c r="BU176" s="573">
        <f>BT176+1</f>
        <v>1</v>
      </c>
    </row>
    <row r="177" spans="1:74" hidden="1" x14ac:dyDescent="0.25">
      <c r="A177" s="544">
        <f ca="1">SUBTOTAL(9,$BQ$9:BQ177)</f>
        <v>54</v>
      </c>
      <c r="B177" s="547" t="e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#N/A</v>
      </c>
      <c r="C177" s="728" t="e">
        <f ca="1">IF(B177="Контрольно-исполнительная съемка","б/н",MID(B177,SEARCH("№",B177,1),SEARCH(" ",B177,SEARCH("№",B177,1))-SEARCH("№",B177,1)))</f>
        <v>#N/A</v>
      </c>
      <c r="D177" s="729"/>
      <c r="E177" s="729"/>
      <c r="F177" s="729"/>
      <c r="G177" s="729"/>
      <c r="H177" s="729"/>
      <c r="I177" s="729"/>
      <c r="J177" s="729"/>
      <c r="K177" s="729"/>
      <c r="L177" s="729"/>
      <c r="M177" s="729"/>
      <c r="N177" s="729"/>
      <c r="O177" s="729"/>
      <c r="P177" s="729"/>
      <c r="Q177" s="729"/>
      <c r="R177" s="729"/>
      <c r="S177" s="729"/>
      <c r="T177" s="729"/>
      <c r="U177" s="729"/>
      <c r="V177" s="729"/>
      <c r="W177" s="729"/>
      <c r="X177" s="729"/>
      <c r="Y177" s="730"/>
      <c r="Z177" s="711">
        <f ca="1">IFERROR(IF(OR(IFERROR(B177,0)=0,B177="-"),0,1),0)</f>
        <v>0</v>
      </c>
      <c r="AA177" s="711"/>
      <c r="AB177" s="711"/>
      <c r="AC177" s="711"/>
      <c r="AD177" s="711"/>
      <c r="AE177" s="711"/>
      <c r="AF177" s="711"/>
      <c r="AG177" s="711"/>
      <c r="AH177" s="711"/>
      <c r="AI177" s="711"/>
      <c r="AJ177" s="711"/>
      <c r="AK177" s="711"/>
      <c r="AL177" s="711"/>
      <c r="AM177" s="711"/>
      <c r="AN177" s="711"/>
      <c r="AO177" s="711"/>
      <c r="AP177" s="711"/>
      <c r="AQ177" s="713"/>
      <c r="AR177" s="713"/>
      <c r="AS177" s="713"/>
      <c r="AT177" s="713"/>
      <c r="AU177" s="713"/>
      <c r="AV177" s="713"/>
      <c r="AW177" s="713"/>
      <c r="AX177" s="713"/>
      <c r="AY177" s="713"/>
      <c r="AZ177" s="713"/>
      <c r="BA177" s="713"/>
      <c r="BB177" s="713"/>
      <c r="BC177" s="713"/>
      <c r="BD177" s="713"/>
      <c r="BE177" s="713"/>
      <c r="BF177" s="713"/>
      <c r="BG177" s="713"/>
      <c r="BH177" s="713"/>
      <c r="BI177" s="713"/>
      <c r="BJ177" s="713"/>
      <c r="BK177" s="713"/>
      <c r="BL177" s="713"/>
      <c r="BM177" s="713"/>
      <c r="BN177" s="713"/>
      <c r="BO177" s="713"/>
      <c r="BP177" s="713"/>
      <c r="BQ177" s="19">
        <f t="shared" ca="1" si="23"/>
        <v>0</v>
      </c>
    </row>
    <row r="178" spans="1:74" hidden="1" x14ac:dyDescent="0.25">
      <c r="A178" s="544">
        <f ca="1">SUBTOTAL(9,$BQ$9:BQ178)</f>
        <v>54</v>
      </c>
      <c r="B178" s="545" t="e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>#N/A</v>
      </c>
      <c r="C178" s="728" t="e">
        <f t="shared" ref="C178:C180" ca="1" si="30">IF(B178="Контрольно-исполнительная съемка","б/н",MID(B178,SEARCH("№",B178,1),SEARCH(" ",B178,SEARCH("№",B178,1))-SEARCH("№",B178,1)))</f>
        <v>#N/A</v>
      </c>
      <c r="D178" s="729"/>
      <c r="E178" s="729"/>
      <c r="F178" s="729"/>
      <c r="G178" s="729"/>
      <c r="H178" s="729"/>
      <c r="I178" s="729"/>
      <c r="J178" s="729"/>
      <c r="K178" s="729"/>
      <c r="L178" s="729"/>
      <c r="M178" s="729"/>
      <c r="N178" s="729"/>
      <c r="O178" s="729"/>
      <c r="P178" s="729"/>
      <c r="Q178" s="729"/>
      <c r="R178" s="729"/>
      <c r="S178" s="729"/>
      <c r="T178" s="729"/>
      <c r="U178" s="729"/>
      <c r="V178" s="729"/>
      <c r="W178" s="729"/>
      <c r="X178" s="729"/>
      <c r="Y178" s="730"/>
      <c r="Z178" s="711">
        <f ca="1">IFERROR(IF(OR(IFERROR(B178,0)=0,B178=""),0,1),0)</f>
        <v>0</v>
      </c>
      <c r="AA178" s="711"/>
      <c r="AB178" s="711"/>
      <c r="AC178" s="711"/>
      <c r="AD178" s="711"/>
      <c r="AE178" s="711"/>
      <c r="AF178" s="711"/>
      <c r="AG178" s="711"/>
      <c r="AH178" s="711"/>
      <c r="AI178" s="711"/>
      <c r="AJ178" s="711"/>
      <c r="AK178" s="711"/>
      <c r="AL178" s="711"/>
      <c r="AM178" s="711"/>
      <c r="AN178" s="711"/>
      <c r="AO178" s="711"/>
      <c r="AP178" s="711"/>
      <c r="AQ178" s="713"/>
      <c r="AR178" s="713"/>
      <c r="AS178" s="713"/>
      <c r="AT178" s="713"/>
      <c r="AU178" s="713"/>
      <c r="AV178" s="713"/>
      <c r="AW178" s="713"/>
      <c r="AX178" s="713"/>
      <c r="AY178" s="713"/>
      <c r="AZ178" s="713"/>
      <c r="BA178" s="713"/>
      <c r="BB178" s="713"/>
      <c r="BC178" s="713"/>
      <c r="BD178" s="713"/>
      <c r="BE178" s="713"/>
      <c r="BF178" s="713"/>
      <c r="BG178" s="713"/>
      <c r="BH178" s="713"/>
      <c r="BI178" s="713"/>
      <c r="BJ178" s="713"/>
      <c r="BK178" s="713"/>
      <c r="BL178" s="713"/>
      <c r="BM178" s="713"/>
      <c r="BN178" s="713"/>
      <c r="BO178" s="713"/>
      <c r="BP178" s="713"/>
      <c r="BQ178" s="19">
        <f t="shared" ca="1" si="23"/>
        <v>0</v>
      </c>
    </row>
    <row r="179" spans="1:74" hidden="1" x14ac:dyDescent="0.25">
      <c r="A179" s="544">
        <f ca="1">SUBTOTAL(9,$BQ$9:BQ179)</f>
        <v>54</v>
      </c>
      <c r="B179" s="545" t="e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>#N/A</v>
      </c>
      <c r="C179" s="728" t="e">
        <f t="shared" ca="1" si="30"/>
        <v>#N/A</v>
      </c>
      <c r="D179" s="729"/>
      <c r="E179" s="729"/>
      <c r="F179" s="729"/>
      <c r="G179" s="729"/>
      <c r="H179" s="729"/>
      <c r="I179" s="729"/>
      <c r="J179" s="729"/>
      <c r="K179" s="729"/>
      <c r="L179" s="729"/>
      <c r="M179" s="729"/>
      <c r="N179" s="729"/>
      <c r="O179" s="729"/>
      <c r="P179" s="729"/>
      <c r="Q179" s="729"/>
      <c r="R179" s="729"/>
      <c r="S179" s="729"/>
      <c r="T179" s="729"/>
      <c r="U179" s="729"/>
      <c r="V179" s="729"/>
      <c r="W179" s="729"/>
      <c r="X179" s="729"/>
      <c r="Y179" s="730"/>
      <c r="Z179" s="711">
        <f ca="1">IFERROR(IF(OR(IFERROR(B179,0)=0,B179=""),0,1),0)</f>
        <v>0</v>
      </c>
      <c r="AA179" s="711"/>
      <c r="AB179" s="711"/>
      <c r="AC179" s="711"/>
      <c r="AD179" s="711"/>
      <c r="AE179" s="711"/>
      <c r="AF179" s="711"/>
      <c r="AG179" s="711"/>
      <c r="AH179" s="711"/>
      <c r="AI179" s="711"/>
      <c r="AJ179" s="711"/>
      <c r="AK179" s="711"/>
      <c r="AL179" s="711"/>
      <c r="AM179" s="711"/>
      <c r="AN179" s="711"/>
      <c r="AO179" s="711"/>
      <c r="AP179" s="711"/>
      <c r="AQ179" s="713"/>
      <c r="AR179" s="713"/>
      <c r="AS179" s="713"/>
      <c r="AT179" s="713"/>
      <c r="AU179" s="713"/>
      <c r="AV179" s="713"/>
      <c r="AW179" s="713"/>
      <c r="AX179" s="713"/>
      <c r="AY179" s="713"/>
      <c r="AZ179" s="713"/>
      <c r="BA179" s="713"/>
      <c r="BB179" s="713"/>
      <c r="BC179" s="713"/>
      <c r="BD179" s="713"/>
      <c r="BE179" s="713"/>
      <c r="BF179" s="713"/>
      <c r="BG179" s="713"/>
      <c r="BH179" s="713"/>
      <c r="BI179" s="713"/>
      <c r="BJ179" s="713"/>
      <c r="BK179" s="713"/>
      <c r="BL179" s="713"/>
      <c r="BM179" s="713"/>
      <c r="BN179" s="713"/>
      <c r="BO179" s="713"/>
      <c r="BP179" s="713"/>
      <c r="BQ179" s="19">
        <f t="shared" ca="1" si="23"/>
        <v>0</v>
      </c>
      <c r="BV179" s="19" t="str">
        <f>MID(BV163,1,LEN(BV163))</f>
        <v/>
      </c>
    </row>
    <row r="180" spans="1:74" hidden="1" x14ac:dyDescent="0.25">
      <c r="A180" s="544">
        <f ca="1">SUBTOTAL(9,$BQ$9:BQ180)</f>
        <v>54</v>
      </c>
      <c r="B180" s="545" t="e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>#N/A</v>
      </c>
      <c r="C180" s="728" t="e">
        <f t="shared" ca="1" si="30"/>
        <v>#N/A</v>
      </c>
      <c r="D180" s="729"/>
      <c r="E180" s="729"/>
      <c r="F180" s="729"/>
      <c r="G180" s="729"/>
      <c r="H180" s="729"/>
      <c r="I180" s="729"/>
      <c r="J180" s="729"/>
      <c r="K180" s="729"/>
      <c r="L180" s="729"/>
      <c r="M180" s="729"/>
      <c r="N180" s="729"/>
      <c r="O180" s="729"/>
      <c r="P180" s="729"/>
      <c r="Q180" s="729"/>
      <c r="R180" s="729"/>
      <c r="S180" s="729"/>
      <c r="T180" s="729"/>
      <c r="U180" s="729"/>
      <c r="V180" s="729"/>
      <c r="W180" s="729"/>
      <c r="X180" s="729"/>
      <c r="Y180" s="730"/>
      <c r="Z180" s="711">
        <f ca="1">IFERROR(IF(OR(IFERROR(B180,0)=0,B180=""),0,1),0)</f>
        <v>0</v>
      </c>
      <c r="AA180" s="711"/>
      <c r="AB180" s="711"/>
      <c r="AC180" s="711"/>
      <c r="AD180" s="711"/>
      <c r="AE180" s="711"/>
      <c r="AF180" s="711"/>
      <c r="AG180" s="711"/>
      <c r="AH180" s="711"/>
      <c r="AI180" s="711"/>
      <c r="AJ180" s="711"/>
      <c r="AK180" s="711"/>
      <c r="AL180" s="711"/>
      <c r="AM180" s="711"/>
      <c r="AN180" s="711"/>
      <c r="AO180" s="711"/>
      <c r="AP180" s="711"/>
      <c r="AQ180" s="713"/>
      <c r="AR180" s="713"/>
      <c r="AS180" s="713"/>
      <c r="AT180" s="713"/>
      <c r="AU180" s="713"/>
      <c r="AV180" s="713"/>
      <c r="AW180" s="713"/>
      <c r="AX180" s="713"/>
      <c r="AY180" s="713"/>
      <c r="AZ180" s="713"/>
      <c r="BA180" s="713"/>
      <c r="BB180" s="713"/>
      <c r="BC180" s="713"/>
      <c r="BD180" s="713"/>
      <c r="BE180" s="713"/>
      <c r="BF180" s="713"/>
      <c r="BG180" s="713"/>
      <c r="BH180" s="713"/>
      <c r="BI180" s="713"/>
      <c r="BJ180" s="713"/>
      <c r="BK180" s="713"/>
      <c r="BL180" s="713"/>
      <c r="BM180" s="713"/>
      <c r="BN180" s="713"/>
      <c r="BO180" s="713"/>
      <c r="BP180" s="713"/>
      <c r="BQ180" s="19">
        <f t="shared" ca="1" si="23"/>
        <v>0</v>
      </c>
    </row>
    <row r="181" spans="1:74" hidden="1" x14ac:dyDescent="0.25">
      <c r="A181" s="544">
        <f ca="1">SUBTOTAL(9,$BQ$9:BQ181)</f>
        <v>54</v>
      </c>
      <c r="B181" s="545" t="e">
        <f ca="1">VLOOKUP(BS176,'АКТЫ скрытых работ'!A:O,14,FALSE)</f>
        <v>#N/A</v>
      </c>
      <c r="C181" s="711" t="e">
        <f ca="1">IF(B181&lt;&gt;"-","б/н","")</f>
        <v>#N/A</v>
      </c>
      <c r="D181" s="711"/>
      <c r="E181" s="711"/>
      <c r="F181" s="711"/>
      <c r="G181" s="711"/>
      <c r="H181" s="711"/>
      <c r="I181" s="711"/>
      <c r="J181" s="711"/>
      <c r="K181" s="711"/>
      <c r="L181" s="711"/>
      <c r="M181" s="711"/>
      <c r="N181" s="711"/>
      <c r="O181" s="711"/>
      <c r="P181" s="711"/>
      <c r="Q181" s="711"/>
      <c r="R181" s="711"/>
      <c r="S181" s="711"/>
      <c r="T181" s="711"/>
      <c r="U181" s="711"/>
      <c r="V181" s="711"/>
      <c r="W181" s="711"/>
      <c r="X181" s="711"/>
      <c r="Y181" s="711"/>
      <c r="Z181" s="711">
        <f ca="1">IFERROR(IF(OR(IFERROR(B181,0)=0,B181="-"),0,"1 компл"),0)</f>
        <v>0</v>
      </c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3"/>
      <c r="AR181" s="713"/>
      <c r="AS181" s="713"/>
      <c r="AT181" s="713"/>
      <c r="AU181" s="713"/>
      <c r="AV181" s="713"/>
      <c r="AW181" s="713"/>
      <c r="AX181" s="713"/>
      <c r="AY181" s="713"/>
      <c r="AZ181" s="713"/>
      <c r="BA181" s="713"/>
      <c r="BB181" s="713"/>
      <c r="BC181" s="713"/>
      <c r="BD181" s="713"/>
      <c r="BE181" s="713"/>
      <c r="BF181" s="713"/>
      <c r="BG181" s="713"/>
      <c r="BH181" s="713"/>
      <c r="BI181" s="713"/>
      <c r="BJ181" s="713"/>
      <c r="BK181" s="713"/>
      <c r="BL181" s="713"/>
      <c r="BM181" s="713"/>
      <c r="BN181" s="713"/>
      <c r="BO181" s="713"/>
      <c r="BP181" s="713"/>
      <c r="BQ181" s="19">
        <f t="shared" ca="1" si="23"/>
        <v>0</v>
      </c>
    </row>
    <row r="182" spans="1:74" hidden="1" x14ac:dyDescent="0.25">
      <c r="A182" s="544">
        <f ca="1">SUBTOTAL(9,$BQ$9:BQ182)</f>
        <v>54</v>
      </c>
      <c r="B182" s="545" t="e">
        <f ca="1">IF(BS182&lt;&gt;"",IF(MID(BS182,1,4)="АОСР",CONCATENATE("Акт освидетельствования скрытых работ '",VLOOKUP(BS182,'АКТЫ скрытых работ'!A:O,3,FALSE),"'"),CONCATENATE("Акт освидетельствования ответственных конструкций '",VLOOKUP(BS182,'АКТЫ скрытых работ'!A:O,3,FALSE),"'")),0)</f>
        <v>#N/A</v>
      </c>
      <c r="C182" s="711" t="e">
        <f ca="1">CONCATENATE("№",VLOOKUP(BS182,'АКТЫ скрытых работ'!A:O,2,FALSE))</f>
        <v>#N/A</v>
      </c>
      <c r="D182" s="711"/>
      <c r="E182" s="711"/>
      <c r="F182" s="711"/>
      <c r="G182" s="711"/>
      <c r="H182" s="711"/>
      <c r="I182" s="711"/>
      <c r="J182" s="711"/>
      <c r="K182" s="711"/>
      <c r="L182" s="711"/>
      <c r="M182" s="711"/>
      <c r="N182" s="711"/>
      <c r="O182" s="711"/>
      <c r="P182" s="711"/>
      <c r="Q182" s="711"/>
      <c r="R182" s="711"/>
      <c r="S182" s="711"/>
      <c r="T182" s="711"/>
      <c r="U182" s="711"/>
      <c r="V182" s="711"/>
      <c r="W182" s="711"/>
      <c r="X182" s="711"/>
      <c r="Y182" s="711"/>
      <c r="Z182" s="711">
        <f ca="1">IF(BS182="АООК_",0,1)</f>
        <v>0</v>
      </c>
      <c r="AA182" s="711"/>
      <c r="AB182" s="711"/>
      <c r="AC182" s="711"/>
      <c r="AD182" s="711"/>
      <c r="AE182" s="711"/>
      <c r="AF182" s="711"/>
      <c r="AG182" s="711"/>
      <c r="AH182" s="711"/>
      <c r="AI182" s="711"/>
      <c r="AJ182" s="711"/>
      <c r="AK182" s="711"/>
      <c r="AL182" s="711"/>
      <c r="AM182" s="711"/>
      <c r="AN182" s="711"/>
      <c r="AO182" s="711"/>
      <c r="AP182" s="711"/>
      <c r="AQ182" s="713"/>
      <c r="AR182" s="713"/>
      <c r="AS182" s="713"/>
      <c r="AT182" s="713"/>
      <c r="AU182" s="713"/>
      <c r="AV182" s="713"/>
      <c r="AW182" s="713"/>
      <c r="AX182" s="713"/>
      <c r="AY182" s="713"/>
      <c r="AZ182" s="713"/>
      <c r="BA182" s="713"/>
      <c r="BB182" s="713"/>
      <c r="BC182" s="713"/>
      <c r="BD182" s="713"/>
      <c r="BE182" s="713"/>
      <c r="BF182" s="713"/>
      <c r="BG182" s="713"/>
      <c r="BH182" s="713"/>
      <c r="BI182" s="713"/>
      <c r="BJ182" s="713"/>
      <c r="BK182" s="713"/>
      <c r="BL182" s="713"/>
      <c r="BM182" s="713"/>
      <c r="BN182" s="713"/>
      <c r="BO182" s="713"/>
      <c r="BP182" s="713"/>
      <c r="BQ182" s="19">
        <f t="shared" ca="1" si="23"/>
        <v>0</v>
      </c>
      <c r="BS182" s="572" t="str">
        <f ca="1">IF(INDIRECT("'АКТЫ скрытых работ'!R"&amp;BU182&amp;"C1",0)=CONCATENATE("АОСР_",BT182),CONCATENATE("АОСР_",BT182),CONCATENATE("АООК_",BT182))</f>
        <v>АООК_</v>
      </c>
      <c r="BT182" s="572"/>
      <c r="BU182" s="573">
        <f>BT182+1</f>
        <v>1</v>
      </c>
    </row>
    <row r="183" spans="1:74" hidden="1" x14ac:dyDescent="0.25">
      <c r="A183" s="544">
        <f ca="1">SUBTOTAL(9,$BQ$9:BQ183)</f>
        <v>54</v>
      </c>
      <c r="B183" s="547" t="e">
        <f ca="1">IF(IFERROR(SEARCH("; ",VLOOKUP(BS182,'АКТЫ скрытых работ'!A:O,11,FALSE),1),0)=0,VLOOKUP(BS182,'АКТЫ скрытых работ'!A:O,11,FALSE),LEFT(VLOOKUP(BS182,'АКТЫ скрытых работ'!A:O,11,FALSE),SEARCH(";",VLOOKUP(BS182,'АКТЫ скрытых работ'!A:O,11,FALSE))-1))</f>
        <v>#N/A</v>
      </c>
      <c r="C183" s="728" t="e">
        <f ca="1">IF(B183="Контрольно-исполнительная съемка","б/н",MID(B183,SEARCH("№",B183,1),SEARCH(" ",B183,SEARCH("№",B183,1))-SEARCH("№",B183,1)))</f>
        <v>#N/A</v>
      </c>
      <c r="D183" s="729"/>
      <c r="E183" s="729"/>
      <c r="F183" s="729"/>
      <c r="G183" s="729"/>
      <c r="H183" s="729"/>
      <c r="I183" s="729"/>
      <c r="J183" s="729"/>
      <c r="K183" s="729"/>
      <c r="L183" s="729"/>
      <c r="M183" s="729"/>
      <c r="N183" s="729"/>
      <c r="O183" s="729"/>
      <c r="P183" s="729"/>
      <c r="Q183" s="729"/>
      <c r="R183" s="729"/>
      <c r="S183" s="729"/>
      <c r="T183" s="729"/>
      <c r="U183" s="729"/>
      <c r="V183" s="729"/>
      <c r="W183" s="729"/>
      <c r="X183" s="729"/>
      <c r="Y183" s="730"/>
      <c r="Z183" s="711">
        <f ca="1">IFERROR(IF(OR(IFERROR(B183,0)=0,B183="-"),0,1),0)</f>
        <v>0</v>
      </c>
      <c r="AA183" s="711"/>
      <c r="AB183" s="711"/>
      <c r="AC183" s="711"/>
      <c r="AD183" s="711"/>
      <c r="AE183" s="711"/>
      <c r="AF183" s="711"/>
      <c r="AG183" s="711"/>
      <c r="AH183" s="711"/>
      <c r="AI183" s="711"/>
      <c r="AJ183" s="711"/>
      <c r="AK183" s="711"/>
      <c r="AL183" s="711"/>
      <c r="AM183" s="711"/>
      <c r="AN183" s="711"/>
      <c r="AO183" s="711"/>
      <c r="AP183" s="711"/>
      <c r="AQ183" s="713"/>
      <c r="AR183" s="713"/>
      <c r="AS183" s="713"/>
      <c r="AT183" s="713"/>
      <c r="AU183" s="713"/>
      <c r="AV183" s="713"/>
      <c r="AW183" s="713"/>
      <c r="AX183" s="713"/>
      <c r="AY183" s="713"/>
      <c r="AZ183" s="713"/>
      <c r="BA183" s="713"/>
      <c r="BB183" s="713"/>
      <c r="BC183" s="713"/>
      <c r="BD183" s="713"/>
      <c r="BE183" s="713"/>
      <c r="BF183" s="713"/>
      <c r="BG183" s="713"/>
      <c r="BH183" s="713"/>
      <c r="BI183" s="713"/>
      <c r="BJ183" s="713"/>
      <c r="BK183" s="713"/>
      <c r="BL183" s="713"/>
      <c r="BM183" s="713"/>
      <c r="BN183" s="713"/>
      <c r="BO183" s="713"/>
      <c r="BP183" s="713"/>
      <c r="BQ183" s="19">
        <f t="shared" ca="1" si="23"/>
        <v>0</v>
      </c>
    </row>
    <row r="184" spans="1:74" hidden="1" x14ac:dyDescent="0.25">
      <c r="A184" s="544">
        <f ca="1">SUBTOTAL(9,$BQ$9:BQ184)</f>
        <v>54</v>
      </c>
      <c r="B184" s="545" t="e">
        <f ca="1">IF(IFERROR(SEARCH(";",VLOOKUP(BS182,'АКТЫ скрытых работ'!A:O,11,FALSE),LEN(B183)+2),0)&lt;&gt;0,MID(VLOOKUP(BS182,'АКТЫ скрытых работ'!A:O,11,FALSE),LEN(B183)+3,SEARCH(";",VLOOKUP(BS182,'АКТЫ скрытых работ'!A:O,11,FALSE),LEN(B183)+3)-LEN(B183)-3),MID(VLOOKUP(BS182,'АКТЫ скрытых работ'!A:O,11,FALSE),LEN(B183)+3,LEN(VLOOKUP(BS182,'АКТЫ скрытых работ'!A:O,11,FALSE))))</f>
        <v>#N/A</v>
      </c>
      <c r="C184" s="728" t="e">
        <f t="shared" ref="C184:C186" ca="1" si="31">IF(B184="Контрольно-исполнительная съемка","б/н",MID(B184,SEARCH("№",B184,1),SEARCH(" ",B184,SEARCH("№",B184,1))-SEARCH("№",B184,1)))</f>
        <v>#N/A</v>
      </c>
      <c r="D184" s="729"/>
      <c r="E184" s="729"/>
      <c r="F184" s="729"/>
      <c r="G184" s="729"/>
      <c r="H184" s="729"/>
      <c r="I184" s="729"/>
      <c r="J184" s="729"/>
      <c r="K184" s="729"/>
      <c r="L184" s="729"/>
      <c r="M184" s="729"/>
      <c r="N184" s="729"/>
      <c r="O184" s="729"/>
      <c r="P184" s="729"/>
      <c r="Q184" s="729"/>
      <c r="R184" s="729"/>
      <c r="S184" s="729"/>
      <c r="T184" s="729"/>
      <c r="U184" s="729"/>
      <c r="V184" s="729"/>
      <c r="W184" s="729"/>
      <c r="X184" s="729"/>
      <c r="Y184" s="730"/>
      <c r="Z184" s="711">
        <f ca="1">IFERROR(IF(OR(IFERROR(B184,0)=0,B184=""),0,1),0)</f>
        <v>0</v>
      </c>
      <c r="AA184" s="711"/>
      <c r="AB184" s="711"/>
      <c r="AC184" s="711"/>
      <c r="AD184" s="711"/>
      <c r="AE184" s="711"/>
      <c r="AF184" s="711"/>
      <c r="AG184" s="711"/>
      <c r="AH184" s="711"/>
      <c r="AI184" s="711"/>
      <c r="AJ184" s="711"/>
      <c r="AK184" s="711"/>
      <c r="AL184" s="711"/>
      <c r="AM184" s="711"/>
      <c r="AN184" s="711"/>
      <c r="AO184" s="711"/>
      <c r="AP184" s="711"/>
      <c r="AQ184" s="713"/>
      <c r="AR184" s="713"/>
      <c r="AS184" s="713"/>
      <c r="AT184" s="713"/>
      <c r="AU184" s="713"/>
      <c r="AV184" s="713"/>
      <c r="AW184" s="713"/>
      <c r="AX184" s="713"/>
      <c r="AY184" s="713"/>
      <c r="AZ184" s="713"/>
      <c r="BA184" s="713"/>
      <c r="BB184" s="713"/>
      <c r="BC184" s="713"/>
      <c r="BD184" s="713"/>
      <c r="BE184" s="713"/>
      <c r="BF184" s="713"/>
      <c r="BG184" s="713"/>
      <c r="BH184" s="713"/>
      <c r="BI184" s="713"/>
      <c r="BJ184" s="713"/>
      <c r="BK184" s="713"/>
      <c r="BL184" s="713"/>
      <c r="BM184" s="713"/>
      <c r="BN184" s="713"/>
      <c r="BO184" s="713"/>
      <c r="BP184" s="713"/>
      <c r="BQ184" s="19">
        <f t="shared" ca="1" si="23"/>
        <v>0</v>
      </c>
    </row>
    <row r="185" spans="1:74" hidden="1" x14ac:dyDescent="0.25">
      <c r="A185" s="544">
        <f ca="1">SUBTOTAL(9,$BQ$9:BQ185)</f>
        <v>54</v>
      </c>
      <c r="B185" s="545" t="e">
        <f ca="1">IF(IFERROR(SEARCH(";",VLOOKUP(BS182,'АКТЫ скрытых работ'!A:O,11,FALSE),SUM(LEN(B183),LEN(B184))+4),0)&lt;&gt;0,MID(VLOOKUP(BS182,'АКТЫ скрытых работ'!A:O,11,FALSE),SUM(LEN(B183),LEN(B184))+5,SEARCH(";",VLOOKUP(BS182,'АКТЫ скрытых работ'!A:O,11,FALSE),SUM(LEN(B183),LEN(B184))+4)-SUM(LEN(B183),LEN(B184))-5),MID(VLOOKUP(BS182,'АКТЫ скрытых работ'!A:O,11,FALSE),SUM(LEN(B183),LEN(B184))+5,LEN(VLOOKUP(BS182,'АКТЫ скрытых работ'!A:O,11,FALSE))))</f>
        <v>#N/A</v>
      </c>
      <c r="C185" s="728" t="e">
        <f t="shared" ca="1" si="31"/>
        <v>#N/A</v>
      </c>
      <c r="D185" s="729"/>
      <c r="E185" s="729"/>
      <c r="F185" s="729"/>
      <c r="G185" s="729"/>
      <c r="H185" s="729"/>
      <c r="I185" s="729"/>
      <c r="J185" s="729"/>
      <c r="K185" s="729"/>
      <c r="L185" s="729"/>
      <c r="M185" s="729"/>
      <c r="N185" s="729"/>
      <c r="O185" s="729"/>
      <c r="P185" s="729"/>
      <c r="Q185" s="729"/>
      <c r="R185" s="729"/>
      <c r="S185" s="729"/>
      <c r="T185" s="729"/>
      <c r="U185" s="729"/>
      <c r="V185" s="729"/>
      <c r="W185" s="729"/>
      <c r="X185" s="729"/>
      <c r="Y185" s="730"/>
      <c r="Z185" s="711">
        <f ca="1">IFERROR(IF(OR(IFERROR(B185,0)=0,B185=""),0,1),0)</f>
        <v>0</v>
      </c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3"/>
      <c r="AR185" s="713"/>
      <c r="AS185" s="713"/>
      <c r="AT185" s="713"/>
      <c r="AU185" s="713"/>
      <c r="AV185" s="713"/>
      <c r="AW185" s="713"/>
      <c r="AX185" s="713"/>
      <c r="AY185" s="713"/>
      <c r="AZ185" s="713"/>
      <c r="BA185" s="713"/>
      <c r="BB185" s="713"/>
      <c r="BC185" s="713"/>
      <c r="BD185" s="713"/>
      <c r="BE185" s="713"/>
      <c r="BF185" s="713"/>
      <c r="BG185" s="713"/>
      <c r="BH185" s="713"/>
      <c r="BI185" s="713"/>
      <c r="BJ185" s="713"/>
      <c r="BK185" s="713"/>
      <c r="BL185" s="713"/>
      <c r="BM185" s="713"/>
      <c r="BN185" s="713"/>
      <c r="BO185" s="713"/>
      <c r="BP185" s="713"/>
      <c r="BQ185" s="19">
        <f t="shared" ca="1" si="23"/>
        <v>0</v>
      </c>
      <c r="BV185" s="19" t="str">
        <f>MID(BV169,1,LEN(BV169))</f>
        <v/>
      </c>
    </row>
    <row r="186" spans="1:74" hidden="1" x14ac:dyDescent="0.25">
      <c r="A186" s="544">
        <f ca="1">SUBTOTAL(9,$BQ$9:BQ186)</f>
        <v>54</v>
      </c>
      <c r="B186" s="545" t="e">
        <f ca="1">IF(IFERROR(SEARCH(";",VLOOKUP(BS182,'АКТЫ скрытых работ'!A:O,11,FALSE),SUM(LEN(B183),LEN(B184),LEN(B185))+8),0)&lt;&gt;0,MID(VLOOKUP(BS182,'АКТЫ скрытых работ'!A:O,11,FALSE),SUM(LEN(B183),LEN(B184),LEN(B185))+4,SEARCH(";",VLOOKUP(BS182,'АКТЫ скрытых работ'!A:O,11,FALSE),SUM(LEN(B183),LEN(B184),LEN(B185))+4)-SUM(LEN(B183),LEN(B184),LEN(B185))-6),MID(VLOOKUP(BS182,'АКТЫ скрытых работ'!A:O,11,FALSE),SUM(LEN(B183),LEN(B184),LEN(B185))+7,LEN(VLOOKUP(BS182,'АКТЫ скрытых работ'!A:O,11,FALSE))))</f>
        <v>#N/A</v>
      </c>
      <c r="C186" s="728" t="e">
        <f t="shared" ca="1" si="31"/>
        <v>#N/A</v>
      </c>
      <c r="D186" s="729"/>
      <c r="E186" s="729"/>
      <c r="F186" s="729"/>
      <c r="G186" s="729"/>
      <c r="H186" s="729"/>
      <c r="I186" s="729"/>
      <c r="J186" s="729"/>
      <c r="K186" s="729"/>
      <c r="L186" s="729"/>
      <c r="M186" s="729"/>
      <c r="N186" s="729"/>
      <c r="O186" s="729"/>
      <c r="P186" s="729"/>
      <c r="Q186" s="729"/>
      <c r="R186" s="729"/>
      <c r="S186" s="729"/>
      <c r="T186" s="729"/>
      <c r="U186" s="729"/>
      <c r="V186" s="729"/>
      <c r="W186" s="729"/>
      <c r="X186" s="729"/>
      <c r="Y186" s="730"/>
      <c r="Z186" s="711">
        <f ca="1">IFERROR(IF(OR(IFERROR(B186,0)=0,B186=""),0,1),0)</f>
        <v>0</v>
      </c>
      <c r="AA186" s="711"/>
      <c r="AB186" s="711"/>
      <c r="AC186" s="711"/>
      <c r="AD186" s="711"/>
      <c r="AE186" s="711"/>
      <c r="AF186" s="711"/>
      <c r="AG186" s="711"/>
      <c r="AH186" s="711"/>
      <c r="AI186" s="711"/>
      <c r="AJ186" s="711"/>
      <c r="AK186" s="711"/>
      <c r="AL186" s="711"/>
      <c r="AM186" s="711"/>
      <c r="AN186" s="711"/>
      <c r="AO186" s="711"/>
      <c r="AP186" s="711"/>
      <c r="AQ186" s="713"/>
      <c r="AR186" s="713"/>
      <c r="AS186" s="713"/>
      <c r="AT186" s="713"/>
      <c r="AU186" s="713"/>
      <c r="AV186" s="713"/>
      <c r="AW186" s="713"/>
      <c r="AX186" s="713"/>
      <c r="AY186" s="713"/>
      <c r="AZ186" s="713"/>
      <c r="BA186" s="713"/>
      <c r="BB186" s="713"/>
      <c r="BC186" s="713"/>
      <c r="BD186" s="713"/>
      <c r="BE186" s="713"/>
      <c r="BF186" s="713"/>
      <c r="BG186" s="713"/>
      <c r="BH186" s="713"/>
      <c r="BI186" s="713"/>
      <c r="BJ186" s="713"/>
      <c r="BK186" s="713"/>
      <c r="BL186" s="713"/>
      <c r="BM186" s="713"/>
      <c r="BN186" s="713"/>
      <c r="BO186" s="713"/>
      <c r="BP186" s="713"/>
      <c r="BQ186" s="19">
        <f t="shared" ca="1" si="23"/>
        <v>0</v>
      </c>
    </row>
    <row r="187" spans="1:74" hidden="1" x14ac:dyDescent="0.25">
      <c r="A187" s="544">
        <f ca="1">SUBTOTAL(9,$BQ$9:BQ187)</f>
        <v>54</v>
      </c>
      <c r="B187" s="545" t="e">
        <f ca="1">VLOOKUP(BS182,'АКТЫ скрытых работ'!A:O,14,FALSE)</f>
        <v>#N/A</v>
      </c>
      <c r="C187" s="711" t="e">
        <f ca="1">IF(B187&lt;&gt;"-","б/н","")</f>
        <v>#N/A</v>
      </c>
      <c r="D187" s="711"/>
      <c r="E187" s="711"/>
      <c r="F187" s="711"/>
      <c r="G187" s="711"/>
      <c r="H187" s="711"/>
      <c r="I187" s="711"/>
      <c r="J187" s="711"/>
      <c r="K187" s="711"/>
      <c r="L187" s="711"/>
      <c r="M187" s="711"/>
      <c r="N187" s="711"/>
      <c r="O187" s="711"/>
      <c r="P187" s="711"/>
      <c r="Q187" s="711"/>
      <c r="R187" s="711"/>
      <c r="S187" s="711"/>
      <c r="T187" s="711"/>
      <c r="U187" s="711"/>
      <c r="V187" s="711"/>
      <c r="W187" s="711"/>
      <c r="X187" s="711"/>
      <c r="Y187" s="711"/>
      <c r="Z187" s="711">
        <f ca="1">IFERROR(IF(OR(IFERROR(B187,0)=0,B187="-"),0,"1 компл"),0)</f>
        <v>0</v>
      </c>
      <c r="AA187" s="711"/>
      <c r="AB187" s="711"/>
      <c r="AC187" s="711"/>
      <c r="AD187" s="711"/>
      <c r="AE187" s="711"/>
      <c r="AF187" s="711"/>
      <c r="AG187" s="711"/>
      <c r="AH187" s="711"/>
      <c r="AI187" s="711"/>
      <c r="AJ187" s="711"/>
      <c r="AK187" s="711"/>
      <c r="AL187" s="711"/>
      <c r="AM187" s="711"/>
      <c r="AN187" s="711"/>
      <c r="AO187" s="711"/>
      <c r="AP187" s="711"/>
      <c r="AQ187" s="713"/>
      <c r="AR187" s="713"/>
      <c r="AS187" s="713"/>
      <c r="AT187" s="713"/>
      <c r="AU187" s="713"/>
      <c r="AV187" s="713"/>
      <c r="AW187" s="713"/>
      <c r="AX187" s="713"/>
      <c r="AY187" s="713"/>
      <c r="AZ187" s="713"/>
      <c r="BA187" s="713"/>
      <c r="BB187" s="713"/>
      <c r="BC187" s="713"/>
      <c r="BD187" s="713"/>
      <c r="BE187" s="713"/>
      <c r="BF187" s="713"/>
      <c r="BG187" s="713"/>
      <c r="BH187" s="713"/>
      <c r="BI187" s="713"/>
      <c r="BJ187" s="713"/>
      <c r="BK187" s="713"/>
      <c r="BL187" s="713"/>
      <c r="BM187" s="713"/>
      <c r="BN187" s="713"/>
      <c r="BO187" s="713"/>
      <c r="BP187" s="713"/>
      <c r="BQ187" s="19">
        <f t="shared" ca="1" si="23"/>
        <v>0</v>
      </c>
    </row>
    <row r="188" spans="1:74" ht="26.4" x14ac:dyDescent="0.25">
      <c r="A188" s="544">
        <f ca="1">SUBTOTAL(9,$BQ$9:BQ188)</f>
        <v>55</v>
      </c>
      <c r="B188" s="546" t="s">
        <v>922</v>
      </c>
      <c r="C188" s="731" t="s">
        <v>64</v>
      </c>
      <c r="D188" s="731"/>
      <c r="E188" s="731"/>
      <c r="F188" s="731"/>
      <c r="G188" s="731"/>
      <c r="H188" s="731"/>
      <c r="I188" s="731"/>
      <c r="J188" s="731"/>
      <c r="K188" s="731"/>
      <c r="L188" s="731"/>
      <c r="M188" s="731"/>
      <c r="N188" s="731"/>
      <c r="O188" s="731"/>
      <c r="P188" s="731"/>
      <c r="Q188" s="731"/>
      <c r="R188" s="731"/>
      <c r="S188" s="731"/>
      <c r="T188" s="731"/>
      <c r="U188" s="731"/>
      <c r="V188" s="731"/>
      <c r="W188" s="731"/>
      <c r="X188" s="731"/>
      <c r="Y188" s="731"/>
      <c r="Z188" s="728">
        <v>7</v>
      </c>
      <c r="AA188" s="729"/>
      <c r="AB188" s="729"/>
      <c r="AC188" s="729"/>
      <c r="AD188" s="729"/>
      <c r="AE188" s="729"/>
      <c r="AF188" s="729"/>
      <c r="AG188" s="729"/>
      <c r="AH188" s="729"/>
      <c r="AI188" s="729"/>
      <c r="AJ188" s="729"/>
      <c r="AK188" s="729"/>
      <c r="AL188" s="729"/>
      <c r="AM188" s="729"/>
      <c r="AN188" s="729"/>
      <c r="AO188" s="729"/>
      <c r="AP188" s="730"/>
      <c r="AQ188" s="713"/>
      <c r="AR188" s="713"/>
      <c r="AS188" s="713"/>
      <c r="AT188" s="713"/>
      <c r="AU188" s="713"/>
      <c r="AV188" s="713"/>
      <c r="AW188" s="713"/>
      <c r="AX188" s="713"/>
      <c r="AY188" s="713"/>
      <c r="AZ188" s="713"/>
      <c r="BA188" s="713"/>
      <c r="BB188" s="713"/>
      <c r="BC188" s="713"/>
      <c r="BD188" s="713"/>
      <c r="BE188" s="713"/>
      <c r="BF188" s="713"/>
      <c r="BG188" s="713"/>
      <c r="BH188" s="713"/>
      <c r="BI188" s="713"/>
      <c r="BJ188" s="713"/>
      <c r="BK188" s="713"/>
      <c r="BL188" s="713"/>
      <c r="BM188" s="713"/>
      <c r="BN188" s="713"/>
      <c r="BO188" s="713"/>
      <c r="BP188" s="713"/>
      <c r="BQ188" s="19">
        <f t="shared" ref="BQ188" si="32">IF(Z188&gt;0,1,0)</f>
        <v>1</v>
      </c>
    </row>
    <row r="189" spans="1:74" ht="26.4" x14ac:dyDescent="0.25">
      <c r="A189" s="544">
        <f ca="1">SUBTOTAL(9,$BQ$9:BQ189)</f>
        <v>56</v>
      </c>
      <c r="B189" s="546" t="s">
        <v>639</v>
      </c>
      <c r="C189" s="720" t="s">
        <v>1207</v>
      </c>
      <c r="D189" s="721"/>
      <c r="E189" s="721"/>
      <c r="F189" s="721"/>
      <c r="G189" s="721"/>
      <c r="H189" s="721"/>
      <c r="I189" s="721"/>
      <c r="J189" s="721"/>
      <c r="K189" s="721"/>
      <c r="L189" s="721"/>
      <c r="M189" s="721"/>
      <c r="N189" s="721"/>
      <c r="O189" s="721"/>
      <c r="P189" s="721"/>
      <c r="Q189" s="721"/>
      <c r="R189" s="721"/>
      <c r="S189" s="721"/>
      <c r="T189" s="721"/>
      <c r="U189" s="721"/>
      <c r="V189" s="721"/>
      <c r="W189" s="721"/>
      <c r="X189" s="721"/>
      <c r="Y189" s="722"/>
      <c r="Z189" s="717">
        <v>5</v>
      </c>
      <c r="AA189" s="718"/>
      <c r="AB189" s="718"/>
      <c r="AC189" s="718"/>
      <c r="AD189" s="718"/>
      <c r="AE189" s="718"/>
      <c r="AF189" s="718"/>
      <c r="AG189" s="718"/>
      <c r="AH189" s="718"/>
      <c r="AI189" s="718"/>
      <c r="AJ189" s="718"/>
      <c r="AK189" s="718"/>
      <c r="AL189" s="718"/>
      <c r="AM189" s="718"/>
      <c r="AN189" s="718"/>
      <c r="AO189" s="718"/>
      <c r="AP189" s="719"/>
      <c r="AQ189" s="713"/>
      <c r="AR189" s="713"/>
      <c r="AS189" s="713"/>
      <c r="AT189" s="713"/>
      <c r="AU189" s="713"/>
      <c r="AV189" s="713"/>
      <c r="AW189" s="713"/>
      <c r="AX189" s="713"/>
      <c r="AY189" s="713"/>
      <c r="AZ189" s="713"/>
      <c r="BA189" s="713"/>
      <c r="BB189" s="713"/>
      <c r="BC189" s="713"/>
      <c r="BD189" s="713"/>
      <c r="BE189" s="713"/>
      <c r="BF189" s="713"/>
      <c r="BG189" s="713"/>
      <c r="BH189" s="713"/>
      <c r="BI189" s="713"/>
      <c r="BJ189" s="713"/>
      <c r="BK189" s="713"/>
      <c r="BL189" s="713"/>
      <c r="BM189" s="713"/>
      <c r="BN189" s="713"/>
      <c r="BO189" s="713"/>
      <c r="BP189" s="713"/>
      <c r="BQ189" s="19">
        <v>1</v>
      </c>
    </row>
    <row r="190" spans="1:74" ht="39.6" x14ac:dyDescent="0.25">
      <c r="A190" s="544">
        <f ca="1">SUBTOTAL(9,$BQ$9:BQ190)</f>
        <v>57</v>
      </c>
      <c r="B190" s="545" t="s">
        <v>923</v>
      </c>
      <c r="C190" s="723" t="str">
        <f>ПОДПИСИ!F10</f>
        <v xml:space="preserve"> </v>
      </c>
      <c r="D190" s="723"/>
      <c r="E190" s="723"/>
      <c r="F190" s="723"/>
      <c r="G190" s="723"/>
      <c r="H190" s="723"/>
      <c r="I190" s="723"/>
      <c r="J190" s="723"/>
      <c r="K190" s="723"/>
      <c r="L190" s="723"/>
      <c r="M190" s="723"/>
      <c r="N190" s="723"/>
      <c r="O190" s="723"/>
      <c r="P190" s="723"/>
      <c r="Q190" s="723"/>
      <c r="R190" s="723"/>
      <c r="S190" s="723"/>
      <c r="T190" s="723"/>
      <c r="U190" s="723"/>
      <c r="V190" s="723"/>
      <c r="W190" s="723"/>
      <c r="X190" s="723"/>
      <c r="Y190" s="723"/>
      <c r="Z190" s="724" t="s">
        <v>479</v>
      </c>
      <c r="AA190" s="725"/>
      <c r="AB190" s="725"/>
      <c r="AC190" s="725"/>
      <c r="AD190" s="725"/>
      <c r="AE190" s="725"/>
      <c r="AF190" s="725"/>
      <c r="AG190" s="725"/>
      <c r="AH190" s="725"/>
      <c r="AI190" s="725"/>
      <c r="AJ190" s="725"/>
      <c r="AK190" s="725"/>
      <c r="AL190" s="725"/>
      <c r="AM190" s="725"/>
      <c r="AN190" s="725"/>
      <c r="AO190" s="725"/>
      <c r="AP190" s="726"/>
      <c r="AQ190" s="713"/>
      <c r="AR190" s="713"/>
      <c r="AS190" s="713"/>
      <c r="AT190" s="713"/>
      <c r="AU190" s="713"/>
      <c r="AV190" s="713"/>
      <c r="AW190" s="713"/>
      <c r="AX190" s="713"/>
      <c r="AY190" s="713"/>
      <c r="AZ190" s="713"/>
      <c r="BA190" s="713"/>
      <c r="BB190" s="713"/>
      <c r="BC190" s="713"/>
      <c r="BD190" s="713"/>
      <c r="BE190" s="713"/>
      <c r="BF190" s="713"/>
      <c r="BG190" s="713"/>
      <c r="BH190" s="713"/>
      <c r="BI190" s="713"/>
      <c r="BJ190" s="713"/>
      <c r="BK190" s="713"/>
      <c r="BL190" s="713"/>
      <c r="BM190" s="713"/>
      <c r="BN190" s="713"/>
      <c r="BO190" s="713"/>
      <c r="BP190" s="713"/>
      <c r="BQ190" s="19">
        <f>IF($BS$7="+",1,0)</f>
        <v>1</v>
      </c>
    </row>
    <row r="191" spans="1:74" ht="39.6" x14ac:dyDescent="0.25">
      <c r="A191" s="544">
        <f ca="1">SUBTOTAL(9,$BQ$9:BQ191)</f>
        <v>58</v>
      </c>
      <c r="B191" s="546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«Электромонтаж-110»</v>
      </c>
      <c r="C191" s="732" t="s">
        <v>1310</v>
      </c>
      <c r="D191" s="732"/>
      <c r="E191" s="732"/>
      <c r="F191" s="732"/>
      <c r="G191" s="732"/>
      <c r="H191" s="732"/>
      <c r="I191" s="732"/>
      <c r="J191" s="732"/>
      <c r="K191" s="732"/>
      <c r="L191" s="732"/>
      <c r="M191" s="732"/>
      <c r="N191" s="732"/>
      <c r="O191" s="732"/>
      <c r="P191" s="732"/>
      <c r="Q191" s="732"/>
      <c r="R191" s="732"/>
      <c r="S191" s="732"/>
      <c r="T191" s="732"/>
      <c r="U191" s="732"/>
      <c r="V191" s="732"/>
      <c r="W191" s="732"/>
      <c r="X191" s="732"/>
      <c r="Y191" s="732"/>
      <c r="Z191" s="724" t="s">
        <v>479</v>
      </c>
      <c r="AA191" s="725"/>
      <c r="AB191" s="725"/>
      <c r="AC191" s="725"/>
      <c r="AD191" s="725"/>
      <c r="AE191" s="725"/>
      <c r="AF191" s="725"/>
      <c r="AG191" s="725"/>
      <c r="AH191" s="725"/>
      <c r="AI191" s="725"/>
      <c r="AJ191" s="725"/>
      <c r="AK191" s="725"/>
      <c r="AL191" s="725"/>
      <c r="AM191" s="725"/>
      <c r="AN191" s="725"/>
      <c r="AO191" s="725"/>
      <c r="AP191" s="726"/>
      <c r="AQ191" s="712"/>
      <c r="AR191" s="712"/>
      <c r="AS191" s="712"/>
      <c r="AT191" s="712"/>
      <c r="AU191" s="712"/>
      <c r="AV191" s="712"/>
      <c r="AW191" s="712"/>
      <c r="AX191" s="712"/>
      <c r="AY191" s="712"/>
      <c r="AZ191" s="712"/>
      <c r="BA191" s="712"/>
      <c r="BB191" s="712"/>
      <c r="BC191" s="712"/>
      <c r="BD191" s="712"/>
      <c r="BE191" s="712"/>
      <c r="BF191" s="712"/>
      <c r="BG191" s="712"/>
      <c r="BH191" s="712"/>
      <c r="BI191" s="712"/>
      <c r="BJ191" s="712"/>
      <c r="BK191" s="712"/>
      <c r="BL191" s="712"/>
      <c r="BM191" s="712"/>
      <c r="BN191" s="712"/>
      <c r="BO191" s="712"/>
      <c r="BP191" s="712"/>
      <c r="BQ191" s="19">
        <v>1</v>
      </c>
    </row>
    <row r="192" spans="1:74" ht="26.4" x14ac:dyDescent="0.25">
      <c r="A192" s="544">
        <f ca="1">SUBTOTAL(9,$BQ$9:BQ192)</f>
        <v>59</v>
      </c>
      <c r="B192" s="545" t="s">
        <v>924</v>
      </c>
      <c r="C192" s="714" t="s">
        <v>65</v>
      </c>
      <c r="D192" s="714"/>
      <c r="E192" s="714"/>
      <c r="F192" s="714"/>
      <c r="G192" s="714"/>
      <c r="H192" s="714"/>
      <c r="I192" s="714"/>
      <c r="J192" s="714"/>
      <c r="K192" s="714"/>
      <c r="L192" s="714"/>
      <c r="M192" s="714"/>
      <c r="N192" s="714"/>
      <c r="O192" s="714"/>
      <c r="P192" s="714"/>
      <c r="Q192" s="714"/>
      <c r="R192" s="714"/>
      <c r="S192" s="714"/>
      <c r="T192" s="714"/>
      <c r="U192" s="714"/>
      <c r="V192" s="714"/>
      <c r="W192" s="714"/>
      <c r="X192" s="714"/>
      <c r="Y192" s="714"/>
      <c r="Z192" s="717" t="s">
        <v>479</v>
      </c>
      <c r="AA192" s="718"/>
      <c r="AB192" s="718"/>
      <c r="AC192" s="718"/>
      <c r="AD192" s="718"/>
      <c r="AE192" s="718"/>
      <c r="AF192" s="718"/>
      <c r="AG192" s="718"/>
      <c r="AH192" s="718"/>
      <c r="AI192" s="718"/>
      <c r="AJ192" s="718"/>
      <c r="AK192" s="718"/>
      <c r="AL192" s="718"/>
      <c r="AM192" s="718"/>
      <c r="AN192" s="718"/>
      <c r="AO192" s="718"/>
      <c r="AP192" s="719"/>
      <c r="AQ192" s="712"/>
      <c r="AR192" s="712"/>
      <c r="AS192" s="712"/>
      <c r="AT192" s="712"/>
      <c r="AU192" s="712"/>
      <c r="AV192" s="712"/>
      <c r="AW192" s="712"/>
      <c r="AX192" s="712"/>
      <c r="AY192" s="712"/>
      <c r="AZ192" s="712"/>
      <c r="BA192" s="712"/>
      <c r="BB192" s="712"/>
      <c r="BC192" s="712"/>
      <c r="BD192" s="712"/>
      <c r="BE192" s="712"/>
      <c r="BF192" s="712"/>
      <c r="BG192" s="712"/>
      <c r="BH192" s="712"/>
      <c r="BI192" s="712"/>
      <c r="BJ192" s="712"/>
      <c r="BK192" s="712"/>
      <c r="BL192" s="712"/>
      <c r="BM192" s="712"/>
      <c r="BN192" s="712"/>
      <c r="BO192" s="712"/>
      <c r="BP192" s="712"/>
      <c r="BQ192" s="19">
        <v>1</v>
      </c>
    </row>
    <row r="193" spans="1:69" x14ac:dyDescent="0.25">
      <c r="A193" s="544">
        <f ca="1">SUBTOTAL(9,$BQ$9:BQ193)</f>
        <v>60</v>
      </c>
      <c r="B193" s="545" t="s">
        <v>925</v>
      </c>
      <c r="C193" s="714" t="s">
        <v>335</v>
      </c>
      <c r="D193" s="714"/>
      <c r="E193" s="714"/>
      <c r="F193" s="714"/>
      <c r="G193" s="714"/>
      <c r="H193" s="714"/>
      <c r="I193" s="714"/>
      <c r="J193" s="714"/>
      <c r="K193" s="714"/>
      <c r="L193" s="714"/>
      <c r="M193" s="714"/>
      <c r="N193" s="714"/>
      <c r="O193" s="714"/>
      <c r="P193" s="714"/>
      <c r="Q193" s="714"/>
      <c r="R193" s="714"/>
      <c r="S193" s="714"/>
      <c r="T193" s="714"/>
      <c r="U193" s="714"/>
      <c r="V193" s="714"/>
      <c r="W193" s="714"/>
      <c r="X193" s="714"/>
      <c r="Y193" s="714"/>
      <c r="Z193" s="717" t="s">
        <v>926</v>
      </c>
      <c r="AA193" s="718"/>
      <c r="AB193" s="718"/>
      <c r="AC193" s="718"/>
      <c r="AD193" s="718"/>
      <c r="AE193" s="718"/>
      <c r="AF193" s="718"/>
      <c r="AG193" s="718"/>
      <c r="AH193" s="718"/>
      <c r="AI193" s="718"/>
      <c r="AJ193" s="718"/>
      <c r="AK193" s="718"/>
      <c r="AL193" s="718"/>
      <c r="AM193" s="718"/>
      <c r="AN193" s="718"/>
      <c r="AO193" s="718"/>
      <c r="AP193" s="719"/>
      <c r="AQ193" s="712"/>
      <c r="AR193" s="712"/>
      <c r="AS193" s="712"/>
      <c r="AT193" s="712"/>
      <c r="AU193" s="712"/>
      <c r="AV193" s="712"/>
      <c r="AW193" s="712"/>
      <c r="AX193" s="712"/>
      <c r="AY193" s="712"/>
      <c r="AZ193" s="712"/>
      <c r="BA193" s="712"/>
      <c r="BB193" s="712"/>
      <c r="BC193" s="712"/>
      <c r="BD193" s="712"/>
      <c r="BE193" s="712"/>
      <c r="BF193" s="712"/>
      <c r="BG193" s="712"/>
      <c r="BH193" s="712"/>
      <c r="BI193" s="712"/>
      <c r="BJ193" s="712"/>
      <c r="BK193" s="712"/>
      <c r="BL193" s="712"/>
      <c r="BM193" s="712"/>
      <c r="BN193" s="712"/>
      <c r="BO193" s="712"/>
      <c r="BP193" s="712"/>
      <c r="BQ193" s="19">
        <f t="shared" ref="BQ193:BQ198" si="33">IF($BS$7="+",1,0)</f>
        <v>1</v>
      </c>
    </row>
    <row r="194" spans="1:69" x14ac:dyDescent="0.25">
      <c r="A194" s="544">
        <f ca="1">SUBTOTAL(9,$BQ$9:BQ194)</f>
        <v>61</v>
      </c>
      <c r="B194" s="545" t="s">
        <v>927</v>
      </c>
      <c r="C194" s="714" t="s">
        <v>335</v>
      </c>
      <c r="D194" s="714"/>
      <c r="E194" s="714"/>
      <c r="F194" s="714"/>
      <c r="G194" s="714"/>
      <c r="H194" s="714"/>
      <c r="I194" s="714"/>
      <c r="J194" s="714"/>
      <c r="K194" s="714"/>
      <c r="L194" s="714"/>
      <c r="M194" s="714"/>
      <c r="N194" s="714"/>
      <c r="O194" s="714"/>
      <c r="P194" s="714"/>
      <c r="Q194" s="714"/>
      <c r="R194" s="714"/>
      <c r="S194" s="714"/>
      <c r="T194" s="714"/>
      <c r="U194" s="714"/>
      <c r="V194" s="714"/>
      <c r="W194" s="714"/>
      <c r="X194" s="714"/>
      <c r="Y194" s="714"/>
      <c r="Z194" s="717" t="s">
        <v>926</v>
      </c>
      <c r="AA194" s="718"/>
      <c r="AB194" s="718"/>
      <c r="AC194" s="718"/>
      <c r="AD194" s="718"/>
      <c r="AE194" s="718"/>
      <c r="AF194" s="718"/>
      <c r="AG194" s="718"/>
      <c r="AH194" s="718"/>
      <c r="AI194" s="718"/>
      <c r="AJ194" s="718"/>
      <c r="AK194" s="718"/>
      <c r="AL194" s="718"/>
      <c r="AM194" s="718"/>
      <c r="AN194" s="718"/>
      <c r="AO194" s="718"/>
      <c r="AP194" s="719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12"/>
      <c r="BL194" s="712"/>
      <c r="BM194" s="712"/>
      <c r="BN194" s="712"/>
      <c r="BO194" s="712"/>
      <c r="BP194" s="712"/>
      <c r="BQ194" s="19">
        <f t="shared" si="33"/>
        <v>1</v>
      </c>
    </row>
    <row r="195" spans="1:69" x14ac:dyDescent="0.25">
      <c r="A195" s="544">
        <f ca="1">SUBTOTAL(9,$BQ$9:BQ195)</f>
        <v>62</v>
      </c>
      <c r="B195" s="545" t="s">
        <v>1180</v>
      </c>
      <c r="C195" s="714" t="s">
        <v>335</v>
      </c>
      <c r="D195" s="714"/>
      <c r="E195" s="714"/>
      <c r="F195" s="714"/>
      <c r="G195" s="714"/>
      <c r="H195" s="714"/>
      <c r="I195" s="714"/>
      <c r="J195" s="714"/>
      <c r="K195" s="714"/>
      <c r="L195" s="714"/>
      <c r="M195" s="714"/>
      <c r="N195" s="714"/>
      <c r="O195" s="714"/>
      <c r="P195" s="714"/>
      <c r="Q195" s="714"/>
      <c r="R195" s="714"/>
      <c r="S195" s="714"/>
      <c r="T195" s="714"/>
      <c r="U195" s="714"/>
      <c r="V195" s="714"/>
      <c r="W195" s="714"/>
      <c r="X195" s="714"/>
      <c r="Y195" s="714"/>
      <c r="Z195" s="717" t="s">
        <v>926</v>
      </c>
      <c r="AA195" s="718"/>
      <c r="AB195" s="718"/>
      <c r="AC195" s="718"/>
      <c r="AD195" s="718"/>
      <c r="AE195" s="718"/>
      <c r="AF195" s="718"/>
      <c r="AG195" s="718"/>
      <c r="AH195" s="718"/>
      <c r="AI195" s="718"/>
      <c r="AJ195" s="718"/>
      <c r="AK195" s="718"/>
      <c r="AL195" s="718"/>
      <c r="AM195" s="718"/>
      <c r="AN195" s="718"/>
      <c r="AO195" s="718"/>
      <c r="AP195" s="719"/>
      <c r="AQ195" s="712"/>
      <c r="AR195" s="712"/>
      <c r="AS195" s="712"/>
      <c r="AT195" s="712"/>
      <c r="AU195" s="712"/>
      <c r="AV195" s="712"/>
      <c r="AW195" s="712"/>
      <c r="AX195" s="712"/>
      <c r="AY195" s="712"/>
      <c r="AZ195" s="712"/>
      <c r="BA195" s="712"/>
      <c r="BB195" s="712"/>
      <c r="BC195" s="712"/>
      <c r="BD195" s="712"/>
      <c r="BE195" s="712"/>
      <c r="BF195" s="712"/>
      <c r="BG195" s="712"/>
      <c r="BH195" s="712"/>
      <c r="BI195" s="712"/>
      <c r="BJ195" s="712"/>
      <c r="BK195" s="712"/>
      <c r="BL195" s="712"/>
      <c r="BM195" s="712"/>
      <c r="BN195" s="712"/>
      <c r="BO195" s="712"/>
      <c r="BP195" s="712"/>
      <c r="BQ195" s="19">
        <f t="shared" si="33"/>
        <v>1</v>
      </c>
    </row>
    <row r="196" spans="1:69" ht="39.6" x14ac:dyDescent="0.25">
      <c r="A196" s="544">
        <f ca="1">SUBTOTAL(9,$BQ$9:BQ196)</f>
        <v>63</v>
      </c>
      <c r="B196" s="545" t="s">
        <v>928</v>
      </c>
      <c r="C196" s="714" t="s">
        <v>335</v>
      </c>
      <c r="D196" s="714"/>
      <c r="E196" s="714"/>
      <c r="F196" s="714"/>
      <c r="G196" s="714"/>
      <c r="H196" s="714"/>
      <c r="I196" s="714"/>
      <c r="J196" s="714"/>
      <c r="K196" s="714"/>
      <c r="L196" s="714"/>
      <c r="M196" s="714"/>
      <c r="N196" s="714"/>
      <c r="O196" s="714"/>
      <c r="P196" s="714"/>
      <c r="Q196" s="714"/>
      <c r="R196" s="714"/>
      <c r="S196" s="714"/>
      <c r="T196" s="714"/>
      <c r="U196" s="714"/>
      <c r="V196" s="714"/>
      <c r="W196" s="714"/>
      <c r="X196" s="714"/>
      <c r="Y196" s="714"/>
      <c r="Z196" s="717" t="s">
        <v>926</v>
      </c>
      <c r="AA196" s="718"/>
      <c r="AB196" s="718"/>
      <c r="AC196" s="718"/>
      <c r="AD196" s="718"/>
      <c r="AE196" s="718"/>
      <c r="AF196" s="718"/>
      <c r="AG196" s="718"/>
      <c r="AH196" s="718"/>
      <c r="AI196" s="718"/>
      <c r="AJ196" s="718"/>
      <c r="AK196" s="718"/>
      <c r="AL196" s="718"/>
      <c r="AM196" s="718"/>
      <c r="AN196" s="718"/>
      <c r="AO196" s="718"/>
      <c r="AP196" s="719"/>
      <c r="AQ196" s="712"/>
      <c r="AR196" s="712"/>
      <c r="AS196" s="712"/>
      <c r="AT196" s="712"/>
      <c r="AU196" s="712"/>
      <c r="AV196" s="712"/>
      <c r="AW196" s="712"/>
      <c r="AX196" s="712"/>
      <c r="AY196" s="712"/>
      <c r="AZ196" s="712"/>
      <c r="BA196" s="712"/>
      <c r="BB196" s="712"/>
      <c r="BC196" s="712"/>
      <c r="BD196" s="712"/>
      <c r="BE196" s="712"/>
      <c r="BF196" s="712"/>
      <c r="BG196" s="712"/>
      <c r="BH196" s="712"/>
      <c r="BI196" s="712"/>
      <c r="BJ196" s="712"/>
      <c r="BK196" s="712"/>
      <c r="BL196" s="712"/>
      <c r="BM196" s="712"/>
      <c r="BN196" s="712"/>
      <c r="BO196" s="712"/>
      <c r="BP196" s="712"/>
      <c r="BQ196" s="19">
        <f t="shared" si="33"/>
        <v>1</v>
      </c>
    </row>
    <row r="197" spans="1:69" x14ac:dyDescent="0.25">
      <c r="A197" s="544">
        <f ca="1">SUBTOTAL(9,$BQ$9:BQ197)</f>
        <v>64</v>
      </c>
      <c r="B197" s="545" t="s">
        <v>929</v>
      </c>
      <c r="C197" s="714"/>
      <c r="D197" s="714"/>
      <c r="E197" s="714"/>
      <c r="F197" s="714"/>
      <c r="G197" s="714"/>
      <c r="H197" s="714"/>
      <c r="I197" s="714"/>
      <c r="J197" s="714"/>
      <c r="K197" s="714"/>
      <c r="L197" s="714"/>
      <c r="M197" s="714"/>
      <c r="N197" s="714"/>
      <c r="O197" s="714"/>
      <c r="P197" s="714"/>
      <c r="Q197" s="714"/>
      <c r="R197" s="714"/>
      <c r="S197" s="714"/>
      <c r="T197" s="714"/>
      <c r="U197" s="714"/>
      <c r="V197" s="714"/>
      <c r="W197" s="714"/>
      <c r="X197" s="714"/>
      <c r="Y197" s="714"/>
      <c r="Z197" s="717" t="s">
        <v>1179</v>
      </c>
      <c r="AA197" s="718"/>
      <c r="AB197" s="718"/>
      <c r="AC197" s="718"/>
      <c r="AD197" s="718"/>
      <c r="AE197" s="718"/>
      <c r="AF197" s="718"/>
      <c r="AG197" s="718"/>
      <c r="AH197" s="718"/>
      <c r="AI197" s="718"/>
      <c r="AJ197" s="718"/>
      <c r="AK197" s="718"/>
      <c r="AL197" s="718"/>
      <c r="AM197" s="718"/>
      <c r="AN197" s="718"/>
      <c r="AO197" s="718"/>
      <c r="AP197" s="719"/>
      <c r="AQ197" s="712"/>
      <c r="AR197" s="712"/>
      <c r="AS197" s="712"/>
      <c r="AT197" s="712"/>
      <c r="AU197" s="712"/>
      <c r="AV197" s="712"/>
      <c r="AW197" s="712"/>
      <c r="AX197" s="712"/>
      <c r="AY197" s="712"/>
      <c r="AZ197" s="712"/>
      <c r="BA197" s="712"/>
      <c r="BB197" s="712"/>
      <c r="BC197" s="712"/>
      <c r="BD197" s="712"/>
      <c r="BE197" s="712"/>
      <c r="BF197" s="712"/>
      <c r="BG197" s="712"/>
      <c r="BH197" s="712"/>
      <c r="BI197" s="712"/>
      <c r="BJ197" s="712"/>
      <c r="BK197" s="712"/>
      <c r="BL197" s="712"/>
      <c r="BM197" s="712"/>
      <c r="BN197" s="712"/>
      <c r="BO197" s="712"/>
      <c r="BP197" s="712"/>
      <c r="BQ197" s="19">
        <f t="shared" si="33"/>
        <v>1</v>
      </c>
    </row>
    <row r="198" spans="1:69" ht="26.4" x14ac:dyDescent="0.25">
      <c r="A198" s="544">
        <f ca="1">SUBTOTAL(9,$BQ$9:BQ198)</f>
        <v>65</v>
      </c>
      <c r="B198" s="545" t="s">
        <v>930</v>
      </c>
      <c r="C198" s="714" t="s">
        <v>335</v>
      </c>
      <c r="D198" s="714"/>
      <c r="E198" s="714"/>
      <c r="F198" s="714"/>
      <c r="G198" s="714"/>
      <c r="H198" s="714"/>
      <c r="I198" s="714"/>
      <c r="J198" s="714"/>
      <c r="K198" s="714"/>
      <c r="L198" s="714"/>
      <c r="M198" s="714"/>
      <c r="N198" s="714"/>
      <c r="O198" s="714"/>
      <c r="P198" s="714"/>
      <c r="Q198" s="714"/>
      <c r="R198" s="714"/>
      <c r="S198" s="714"/>
      <c r="T198" s="714"/>
      <c r="U198" s="714"/>
      <c r="V198" s="714"/>
      <c r="W198" s="714"/>
      <c r="X198" s="714"/>
      <c r="Y198" s="714"/>
      <c r="Z198" s="717" t="s">
        <v>926</v>
      </c>
      <c r="AA198" s="718"/>
      <c r="AB198" s="718"/>
      <c r="AC198" s="718"/>
      <c r="AD198" s="718"/>
      <c r="AE198" s="718"/>
      <c r="AF198" s="718"/>
      <c r="AG198" s="718"/>
      <c r="AH198" s="718"/>
      <c r="AI198" s="718"/>
      <c r="AJ198" s="718"/>
      <c r="AK198" s="718"/>
      <c r="AL198" s="718"/>
      <c r="AM198" s="718"/>
      <c r="AN198" s="718"/>
      <c r="AO198" s="718"/>
      <c r="AP198" s="719"/>
      <c r="AQ198" s="712"/>
      <c r="AR198" s="712"/>
      <c r="AS198" s="712"/>
      <c r="AT198" s="712"/>
      <c r="AU198" s="712"/>
      <c r="AV198" s="712"/>
      <c r="AW198" s="712"/>
      <c r="AX198" s="712"/>
      <c r="AY198" s="712"/>
      <c r="AZ198" s="712"/>
      <c r="BA198" s="712"/>
      <c r="BB198" s="712"/>
      <c r="BC198" s="712"/>
      <c r="BD198" s="712"/>
      <c r="BE198" s="712"/>
      <c r="BF198" s="712"/>
      <c r="BG198" s="712"/>
      <c r="BH198" s="712"/>
      <c r="BI198" s="712"/>
      <c r="BJ198" s="712"/>
      <c r="BK198" s="712"/>
      <c r="BL198" s="712"/>
      <c r="BM198" s="712"/>
      <c r="BN198" s="712"/>
      <c r="BO198" s="712"/>
      <c r="BP198" s="712"/>
      <c r="BQ198" s="19">
        <f t="shared" si="33"/>
        <v>1</v>
      </c>
    </row>
    <row r="199" spans="1:69" ht="46.95" customHeight="1" x14ac:dyDescent="0.25">
      <c r="A199" s="708" t="s">
        <v>483</v>
      </c>
      <c r="B199" s="708"/>
      <c r="C199" s="727" t="str">
        <f>ПОДПИСИ!B12</f>
        <v>Начальник участка ООО «Электромонтаж-110»</v>
      </c>
      <c r="D199" s="727"/>
      <c r="E199" s="727"/>
      <c r="F199" s="727"/>
      <c r="G199" s="727"/>
      <c r="H199" s="727"/>
      <c r="I199" s="727"/>
      <c r="J199" s="727"/>
      <c r="K199" s="727"/>
      <c r="L199" s="727"/>
      <c r="M199" s="727"/>
      <c r="N199" s="727"/>
      <c r="O199" s="727"/>
      <c r="P199" s="727"/>
      <c r="Q199" s="727"/>
      <c r="R199" s="727"/>
      <c r="S199" s="727"/>
      <c r="T199" s="727"/>
      <c r="U199" s="727"/>
      <c r="V199" s="727"/>
      <c r="W199" s="727"/>
      <c r="X199" s="727"/>
      <c r="Y199" s="727"/>
      <c r="Z199" s="727"/>
      <c r="AA199" s="727"/>
      <c r="AC199" s="709"/>
      <c r="AD199" s="709"/>
      <c r="AE199" s="709"/>
      <c r="AF199" s="709"/>
      <c r="AG199" s="709"/>
      <c r="AH199" s="709"/>
      <c r="AI199" s="709"/>
      <c r="AJ199" s="709"/>
      <c r="AK199" s="709"/>
      <c r="AL199" s="709"/>
      <c r="AM199" s="709"/>
      <c r="AN199" s="709"/>
      <c r="AO199" s="709"/>
      <c r="AP199" s="709"/>
      <c r="AQ199" s="709"/>
      <c r="AR199" s="709"/>
      <c r="AS199" s="709"/>
      <c r="AT199" s="709"/>
      <c r="AW199" s="710" t="str">
        <f>ПОДПИСИ!E12</f>
        <v>А.В. Курбатов</v>
      </c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10"/>
      <c r="BL199" s="710"/>
      <c r="BM199" s="710"/>
      <c r="BN199" s="710"/>
      <c r="BO199" s="710"/>
      <c r="BP199" s="710"/>
    </row>
    <row r="200" spans="1:69" s="225" customFormat="1" ht="14.4" customHeight="1" x14ac:dyDescent="0.2">
      <c r="A200" s="387"/>
      <c r="C200" s="716" t="s">
        <v>48</v>
      </c>
      <c r="D200" s="716"/>
      <c r="E200" s="716"/>
      <c r="F200" s="716"/>
      <c r="G200" s="716"/>
      <c r="H200" s="716"/>
      <c r="I200" s="716"/>
      <c r="J200" s="716"/>
      <c r="K200" s="716"/>
      <c r="L200" s="716"/>
      <c r="M200" s="716"/>
      <c r="N200" s="716"/>
      <c r="O200" s="716"/>
      <c r="P200" s="716"/>
      <c r="Q200" s="716"/>
      <c r="R200" s="716"/>
      <c r="S200" s="716"/>
      <c r="T200" s="716"/>
      <c r="U200" s="716"/>
      <c r="V200" s="716"/>
      <c r="W200" s="716"/>
      <c r="X200" s="716"/>
      <c r="Y200" s="716"/>
      <c r="Z200" s="716"/>
      <c r="AA200" s="716"/>
      <c r="AB200" s="227"/>
      <c r="AC200" s="715" t="s">
        <v>49</v>
      </c>
      <c r="AD200" s="715"/>
      <c r="AE200" s="715"/>
      <c r="AF200" s="715"/>
      <c r="AG200" s="715"/>
      <c r="AH200" s="715"/>
      <c r="AI200" s="715"/>
      <c r="AJ200" s="715"/>
      <c r="AK200" s="715"/>
      <c r="AL200" s="715"/>
      <c r="AM200" s="715"/>
      <c r="AN200" s="715"/>
      <c r="AO200" s="715"/>
      <c r="AP200" s="715"/>
      <c r="AQ200" s="715"/>
      <c r="AR200" s="715"/>
      <c r="AS200" s="715"/>
      <c r="AT200" s="715"/>
      <c r="AU200" s="227"/>
      <c r="AV200" s="227"/>
      <c r="AW200" s="716" t="s">
        <v>50</v>
      </c>
      <c r="AX200" s="716"/>
      <c r="AY200" s="716"/>
      <c r="AZ200" s="716"/>
      <c r="BA200" s="716"/>
      <c r="BB200" s="716"/>
      <c r="BC200" s="716"/>
      <c r="BD200" s="716"/>
      <c r="BE200" s="716"/>
      <c r="BF200" s="716"/>
      <c r="BG200" s="716"/>
      <c r="BH200" s="716"/>
      <c r="BI200" s="716"/>
      <c r="BJ200" s="716"/>
      <c r="BK200" s="716"/>
      <c r="BL200" s="716"/>
      <c r="BM200" s="716"/>
      <c r="BN200" s="716"/>
      <c r="BO200" s="716"/>
      <c r="BP200" s="716"/>
    </row>
  </sheetData>
  <autoFilter ref="A9:BS200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582">
    <mergeCell ref="C186:Y186"/>
    <mergeCell ref="Z186:AP186"/>
    <mergeCell ref="AQ186:BP186"/>
    <mergeCell ref="C187:Y187"/>
    <mergeCell ref="Z187:AP187"/>
    <mergeCell ref="AQ187:BP187"/>
    <mergeCell ref="C183:Y183"/>
    <mergeCell ref="Z183:AP183"/>
    <mergeCell ref="AQ183:BP183"/>
    <mergeCell ref="C184:Y184"/>
    <mergeCell ref="Z184:AP184"/>
    <mergeCell ref="AQ184:BP184"/>
    <mergeCell ref="C185:Y185"/>
    <mergeCell ref="Z185:AP185"/>
    <mergeCell ref="AQ185:BP185"/>
    <mergeCell ref="C180:Y180"/>
    <mergeCell ref="Z180:AP180"/>
    <mergeCell ref="AQ180:BP180"/>
    <mergeCell ref="C181:Y181"/>
    <mergeCell ref="Z181:AP181"/>
    <mergeCell ref="AQ181:BP181"/>
    <mergeCell ref="C182:Y182"/>
    <mergeCell ref="Z182:AP182"/>
    <mergeCell ref="AQ182:BP182"/>
    <mergeCell ref="C177:Y177"/>
    <mergeCell ref="Z177:AP177"/>
    <mergeCell ref="AQ177:BP177"/>
    <mergeCell ref="C178:Y178"/>
    <mergeCell ref="Z178:AP178"/>
    <mergeCell ref="AQ178:BP178"/>
    <mergeCell ref="C179:Y179"/>
    <mergeCell ref="Z179:AP179"/>
    <mergeCell ref="AQ179:BP179"/>
    <mergeCell ref="C174:Y174"/>
    <mergeCell ref="Z174:AP174"/>
    <mergeCell ref="AQ174:BP174"/>
    <mergeCell ref="C175:Y175"/>
    <mergeCell ref="Z175:AP175"/>
    <mergeCell ref="AQ175:BP175"/>
    <mergeCell ref="C176:Y176"/>
    <mergeCell ref="Z176:AP176"/>
    <mergeCell ref="AQ176:BP176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68:Y168"/>
    <mergeCell ref="Z168:AP168"/>
    <mergeCell ref="AQ168:BP168"/>
    <mergeCell ref="C169:Y169"/>
    <mergeCell ref="Z169:AP169"/>
    <mergeCell ref="AQ169:BP169"/>
    <mergeCell ref="C170:Y170"/>
    <mergeCell ref="Z170:AP170"/>
    <mergeCell ref="AQ170:BP170"/>
    <mergeCell ref="C165:Y165"/>
    <mergeCell ref="Z165:AP165"/>
    <mergeCell ref="AQ165:BP165"/>
    <mergeCell ref="C166:Y166"/>
    <mergeCell ref="Z166:AP166"/>
    <mergeCell ref="AQ166:BP166"/>
    <mergeCell ref="C167:Y167"/>
    <mergeCell ref="Z167:AP167"/>
    <mergeCell ref="AQ167:BP167"/>
    <mergeCell ref="C162:Y162"/>
    <mergeCell ref="Z162:AP162"/>
    <mergeCell ref="AQ162:BP162"/>
    <mergeCell ref="C163:Y163"/>
    <mergeCell ref="Z163:AP163"/>
    <mergeCell ref="AQ163:BP163"/>
    <mergeCell ref="C164:Y164"/>
    <mergeCell ref="Z164:AP164"/>
    <mergeCell ref="AQ164:BP164"/>
    <mergeCell ref="C159:Y159"/>
    <mergeCell ref="Z159:AP159"/>
    <mergeCell ref="AQ159:BP159"/>
    <mergeCell ref="C160:Y160"/>
    <mergeCell ref="Z160:AP160"/>
    <mergeCell ref="AQ160:BP160"/>
    <mergeCell ref="C161:Y161"/>
    <mergeCell ref="Z161:AP161"/>
    <mergeCell ref="AQ161:BP161"/>
    <mergeCell ref="C156:Y156"/>
    <mergeCell ref="Z156:AP156"/>
    <mergeCell ref="AQ156:BP156"/>
    <mergeCell ref="C157:Y157"/>
    <mergeCell ref="Z157:AP157"/>
    <mergeCell ref="AQ157:BP157"/>
    <mergeCell ref="C158:Y158"/>
    <mergeCell ref="Z158:AP158"/>
    <mergeCell ref="AQ158:BP158"/>
    <mergeCell ref="C153:Y153"/>
    <mergeCell ref="Z153:AP153"/>
    <mergeCell ref="AQ153:BP153"/>
    <mergeCell ref="C154:Y154"/>
    <mergeCell ref="Z154:AP154"/>
    <mergeCell ref="AQ154:BP154"/>
    <mergeCell ref="C155:Y155"/>
    <mergeCell ref="Z155:AP155"/>
    <mergeCell ref="AQ155:BP155"/>
    <mergeCell ref="C150:Y150"/>
    <mergeCell ref="Z150:AP150"/>
    <mergeCell ref="AQ150:BP150"/>
    <mergeCell ref="C151:Y151"/>
    <mergeCell ref="Z151:AP151"/>
    <mergeCell ref="AQ151:BP151"/>
    <mergeCell ref="C152:Y152"/>
    <mergeCell ref="Z152:AP152"/>
    <mergeCell ref="AQ152:BP152"/>
    <mergeCell ref="C147:Y147"/>
    <mergeCell ref="Z147:AP147"/>
    <mergeCell ref="AQ147:BP147"/>
    <mergeCell ref="C148:Y148"/>
    <mergeCell ref="Z148:AP148"/>
    <mergeCell ref="AQ148:BP148"/>
    <mergeCell ref="C149:Y149"/>
    <mergeCell ref="Z149:AP149"/>
    <mergeCell ref="AQ149:BP149"/>
    <mergeCell ref="C144:Y144"/>
    <mergeCell ref="Z144:AP144"/>
    <mergeCell ref="AQ144:BP144"/>
    <mergeCell ref="C145:Y145"/>
    <mergeCell ref="Z145:AP145"/>
    <mergeCell ref="AQ145:BP145"/>
    <mergeCell ref="C146:Y146"/>
    <mergeCell ref="Z146:AP146"/>
    <mergeCell ref="AQ146:BP146"/>
    <mergeCell ref="BR134:BR139"/>
    <mergeCell ref="C135:Y135"/>
    <mergeCell ref="Z135:AP135"/>
    <mergeCell ref="AQ135:BP135"/>
    <mergeCell ref="C136:Y136"/>
    <mergeCell ref="Z136:AP136"/>
    <mergeCell ref="AQ136:BP136"/>
    <mergeCell ref="C137:Y137"/>
    <mergeCell ref="Z137:AP137"/>
    <mergeCell ref="AQ137:BP137"/>
    <mergeCell ref="C138:Y138"/>
    <mergeCell ref="Z138:AP138"/>
    <mergeCell ref="AQ138:BP138"/>
    <mergeCell ref="C139:Y139"/>
    <mergeCell ref="Z139:AP139"/>
    <mergeCell ref="AQ139:BP139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C101:Y101"/>
    <mergeCell ref="Z101:AP101"/>
    <mergeCell ref="AQ101:BP101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103:Y103"/>
    <mergeCell ref="Z103:AP103"/>
    <mergeCell ref="C83:Y83"/>
    <mergeCell ref="Z83:AP83"/>
    <mergeCell ref="AQ83:BP83"/>
    <mergeCell ref="AQ103:BP103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Z95:AP95"/>
    <mergeCell ref="C86:Y86"/>
    <mergeCell ref="Z86:AP86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100:Y100"/>
    <mergeCell ref="Z100:AP100"/>
    <mergeCell ref="AQ100:BP100"/>
    <mergeCell ref="AQ115:BP115"/>
    <mergeCell ref="C116:Y116"/>
    <mergeCell ref="Z116:AP116"/>
    <mergeCell ref="AQ116:BP116"/>
    <mergeCell ref="C117:Y117"/>
    <mergeCell ref="Z117:AP117"/>
    <mergeCell ref="AQ117:BP117"/>
    <mergeCell ref="C121:Y121"/>
    <mergeCell ref="Z121:AP121"/>
    <mergeCell ref="AQ121:BP121"/>
    <mergeCell ref="C118:Y118"/>
    <mergeCell ref="Z118:AP118"/>
    <mergeCell ref="AQ118:BP118"/>
    <mergeCell ref="AQ124:BP124"/>
    <mergeCell ref="C122:Y122"/>
    <mergeCell ref="Z122:AP122"/>
    <mergeCell ref="AQ122:BP122"/>
    <mergeCell ref="C123:Y123"/>
    <mergeCell ref="Z123:AP123"/>
    <mergeCell ref="AQ123:BP12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C109:Y109"/>
    <mergeCell ref="C130:Y130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C124:Y124"/>
    <mergeCell ref="Z124:AP124"/>
    <mergeCell ref="C188:Y188"/>
    <mergeCell ref="Z188:AP188"/>
    <mergeCell ref="AQ188:BP188"/>
    <mergeCell ref="C191:Y191"/>
    <mergeCell ref="Z191:AP191"/>
    <mergeCell ref="AQ191:BP191"/>
    <mergeCell ref="C132:Y132"/>
    <mergeCell ref="Z132:AP132"/>
    <mergeCell ref="AQ132:BP132"/>
    <mergeCell ref="C134:Y134"/>
    <mergeCell ref="Z134:AP134"/>
    <mergeCell ref="AQ134:BP134"/>
    <mergeCell ref="C140:Y140"/>
    <mergeCell ref="Z140:AP140"/>
    <mergeCell ref="AQ140:BP140"/>
    <mergeCell ref="C141:Y141"/>
    <mergeCell ref="Z141:AP141"/>
    <mergeCell ref="AQ141:BP141"/>
    <mergeCell ref="C142:Y142"/>
    <mergeCell ref="Z142:AP142"/>
    <mergeCell ref="AQ142:BP142"/>
    <mergeCell ref="C143:Y143"/>
    <mergeCell ref="Z143:AP143"/>
    <mergeCell ref="AQ143:BP143"/>
    <mergeCell ref="AQ197:BP197"/>
    <mergeCell ref="C194:Y194"/>
    <mergeCell ref="Z194:AP194"/>
    <mergeCell ref="AQ192:BP192"/>
    <mergeCell ref="AQ193:BP193"/>
    <mergeCell ref="C192:Y192"/>
    <mergeCell ref="Z192:AP192"/>
    <mergeCell ref="C195:Y195"/>
    <mergeCell ref="Z195:AP195"/>
    <mergeCell ref="AQ195:BP195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Z36:AP36"/>
    <mergeCell ref="AC200:AT200"/>
    <mergeCell ref="AW200:BP200"/>
    <mergeCell ref="C133:Y133"/>
    <mergeCell ref="Z133:AP133"/>
    <mergeCell ref="AQ133:BP133"/>
    <mergeCell ref="C198:Y198"/>
    <mergeCell ref="Z198:AP198"/>
    <mergeCell ref="AQ198:BP198"/>
    <mergeCell ref="AQ194:BP194"/>
    <mergeCell ref="C196:Y196"/>
    <mergeCell ref="Z196:AP196"/>
    <mergeCell ref="AQ196:BP196"/>
    <mergeCell ref="C193:Y193"/>
    <mergeCell ref="Z193:AP193"/>
    <mergeCell ref="C189:Y189"/>
    <mergeCell ref="Z189:AP189"/>
    <mergeCell ref="AQ189:BP189"/>
    <mergeCell ref="C190:Y190"/>
    <mergeCell ref="Z190:AP190"/>
    <mergeCell ref="AQ190:BP190"/>
    <mergeCell ref="C199:AA199"/>
    <mergeCell ref="C200:AA200"/>
    <mergeCell ref="C197:Y197"/>
    <mergeCell ref="Z197:AP197"/>
    <mergeCell ref="A199:B199"/>
    <mergeCell ref="AC199:AT199"/>
    <mergeCell ref="AW199:BP199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Z41:AP41"/>
  </mergeCells>
  <conditionalFormatting sqref="AA4">
    <cfRule type="cellIs" dxfId="105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2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00B0F0"/>
    <outlinePr summaryBelow="0"/>
  </sheetPr>
  <dimension ref="A1:AB181"/>
  <sheetViews>
    <sheetView view="pageBreakPreview" topLeftCell="A148" zoomScale="55" zoomScaleNormal="100" zoomScaleSheetLayoutView="55" workbookViewId="0">
      <selection activeCell="W177" sqref="W177"/>
    </sheetView>
  </sheetViews>
  <sheetFormatPr defaultRowHeight="13.8" outlineLevelRow="1" x14ac:dyDescent="0.25"/>
  <cols>
    <col min="1" max="1" width="6.109375" style="550" customWidth="1"/>
    <col min="2" max="2" width="5.77734375" style="550" customWidth="1"/>
    <col min="3" max="3" width="5.88671875" style="550" customWidth="1"/>
    <col min="4" max="4" width="4.44140625" style="550" customWidth="1"/>
    <col min="5" max="5" width="4.5546875" style="550" customWidth="1"/>
    <col min="6" max="6" width="2.6640625" style="550" customWidth="1"/>
    <col min="7" max="7" width="4" style="550" customWidth="1"/>
    <col min="8" max="8" width="4.88671875" style="550" customWidth="1"/>
    <col min="9" max="9" width="4.109375" style="550" customWidth="1"/>
    <col min="10" max="10" width="8" style="550" customWidth="1"/>
    <col min="11" max="11" width="5.33203125" style="550" customWidth="1"/>
    <col min="12" max="12" width="6" style="550" customWidth="1"/>
    <col min="13" max="13" width="5.5546875" style="550" customWidth="1"/>
    <col min="14" max="14" width="4.6640625" style="550" customWidth="1"/>
    <col min="15" max="15" width="4.109375" style="550" customWidth="1"/>
    <col min="16" max="16" width="3.6640625" style="550" customWidth="1"/>
    <col min="17" max="17" width="4.6640625" style="550" customWidth="1"/>
    <col min="18" max="18" width="5.33203125" style="550" customWidth="1"/>
    <col min="19" max="19" width="5" style="550" customWidth="1"/>
    <col min="20" max="20" width="6.109375" style="550" customWidth="1"/>
    <col min="21" max="21" width="11" style="550" customWidth="1"/>
    <col min="22" max="22" width="70.88671875" style="550" customWidth="1"/>
    <col min="23" max="23" width="12.88671875" style="550" customWidth="1"/>
    <col min="24" max="24" width="17.88671875" style="550" customWidth="1"/>
    <col min="25" max="25" width="4" style="550" customWidth="1"/>
    <col min="26" max="26" width="8.5546875" style="550" customWidth="1"/>
    <col min="27" max="251" width="8.88671875" style="550"/>
    <col min="252" max="252" width="3.5546875" style="550" customWidth="1"/>
    <col min="253" max="253" width="5.88671875" style="550" customWidth="1"/>
    <col min="254" max="254" width="4.44140625" style="550" customWidth="1"/>
    <col min="255" max="255" width="4.5546875" style="550" customWidth="1"/>
    <col min="256" max="256" width="2.6640625" style="550" customWidth="1"/>
    <col min="257" max="257" width="4" style="550" customWidth="1"/>
    <col min="258" max="258" width="4.88671875" style="550" customWidth="1"/>
    <col min="259" max="259" width="4.109375" style="550" customWidth="1"/>
    <col min="260" max="260" width="4.88671875" style="550" customWidth="1"/>
    <col min="261" max="261" width="4.5546875" style="550" customWidth="1"/>
    <col min="262" max="262" width="6" style="550" customWidth="1"/>
    <col min="263" max="263" width="5.5546875" style="550" customWidth="1"/>
    <col min="264" max="264" width="0.33203125" style="550" customWidth="1"/>
    <col min="265" max="267" width="0" style="550" hidden="1" customWidth="1"/>
    <col min="268" max="268" width="5.5546875" style="550" customWidth="1"/>
    <col min="269" max="269" width="4.109375" style="550" customWidth="1"/>
    <col min="270" max="270" width="3.6640625" style="550" customWidth="1"/>
    <col min="271" max="271" width="3.88671875" style="550" customWidth="1"/>
    <col min="272" max="272" width="0.44140625" style="550" customWidth="1"/>
    <col min="273" max="273" width="4.33203125" style="550" customWidth="1"/>
    <col min="274" max="274" width="5" style="550" customWidth="1"/>
    <col min="275" max="276" width="3.88671875" style="550" customWidth="1"/>
    <col min="277" max="277" width="5.33203125" style="550" customWidth="1"/>
    <col min="278" max="278" width="3.33203125" style="550" customWidth="1"/>
    <col min="279" max="279" width="0" style="550" hidden="1" customWidth="1"/>
    <col min="280" max="280" width="3" style="550" customWidth="1"/>
    <col min="281" max="281" width="4" style="550" customWidth="1"/>
    <col min="282" max="282" width="8.5546875" style="550" customWidth="1"/>
    <col min="283" max="507" width="8.88671875" style="550"/>
    <col min="508" max="508" width="3.5546875" style="550" customWidth="1"/>
    <col min="509" max="509" width="5.88671875" style="550" customWidth="1"/>
    <col min="510" max="510" width="4.44140625" style="550" customWidth="1"/>
    <col min="511" max="511" width="4.5546875" style="550" customWidth="1"/>
    <col min="512" max="512" width="2.6640625" style="550" customWidth="1"/>
    <col min="513" max="513" width="4" style="550" customWidth="1"/>
    <col min="514" max="514" width="4.88671875" style="550" customWidth="1"/>
    <col min="515" max="515" width="4.109375" style="550" customWidth="1"/>
    <col min="516" max="516" width="4.88671875" style="550" customWidth="1"/>
    <col min="517" max="517" width="4.5546875" style="550" customWidth="1"/>
    <col min="518" max="518" width="6" style="550" customWidth="1"/>
    <col min="519" max="519" width="5.5546875" style="550" customWidth="1"/>
    <col min="520" max="520" width="0.33203125" style="550" customWidth="1"/>
    <col min="521" max="523" width="0" style="550" hidden="1" customWidth="1"/>
    <col min="524" max="524" width="5.5546875" style="550" customWidth="1"/>
    <col min="525" max="525" width="4.109375" style="550" customWidth="1"/>
    <col min="526" max="526" width="3.6640625" style="550" customWidth="1"/>
    <col min="527" max="527" width="3.88671875" style="550" customWidth="1"/>
    <col min="528" max="528" width="0.44140625" style="550" customWidth="1"/>
    <col min="529" max="529" width="4.33203125" style="550" customWidth="1"/>
    <col min="530" max="530" width="5" style="550" customWidth="1"/>
    <col min="531" max="532" width="3.88671875" style="550" customWidth="1"/>
    <col min="533" max="533" width="5.33203125" style="550" customWidth="1"/>
    <col min="534" max="534" width="3.33203125" style="550" customWidth="1"/>
    <col min="535" max="535" width="0" style="550" hidden="1" customWidth="1"/>
    <col min="536" max="536" width="3" style="550" customWidth="1"/>
    <col min="537" max="537" width="4" style="550" customWidth="1"/>
    <col min="538" max="538" width="8.5546875" style="550" customWidth="1"/>
    <col min="539" max="763" width="8.88671875" style="550"/>
    <col min="764" max="764" width="3.5546875" style="550" customWidth="1"/>
    <col min="765" max="765" width="5.88671875" style="550" customWidth="1"/>
    <col min="766" max="766" width="4.44140625" style="550" customWidth="1"/>
    <col min="767" max="767" width="4.5546875" style="550" customWidth="1"/>
    <col min="768" max="768" width="2.6640625" style="550" customWidth="1"/>
    <col min="769" max="769" width="4" style="550" customWidth="1"/>
    <col min="770" max="770" width="4.88671875" style="550" customWidth="1"/>
    <col min="771" max="771" width="4.109375" style="550" customWidth="1"/>
    <col min="772" max="772" width="4.88671875" style="550" customWidth="1"/>
    <col min="773" max="773" width="4.5546875" style="550" customWidth="1"/>
    <col min="774" max="774" width="6" style="550" customWidth="1"/>
    <col min="775" max="775" width="5.5546875" style="550" customWidth="1"/>
    <col min="776" max="776" width="0.33203125" style="550" customWidth="1"/>
    <col min="777" max="779" width="0" style="550" hidden="1" customWidth="1"/>
    <col min="780" max="780" width="5.5546875" style="550" customWidth="1"/>
    <col min="781" max="781" width="4.109375" style="550" customWidth="1"/>
    <col min="782" max="782" width="3.6640625" style="550" customWidth="1"/>
    <col min="783" max="783" width="3.88671875" style="550" customWidth="1"/>
    <col min="784" max="784" width="0.44140625" style="550" customWidth="1"/>
    <col min="785" max="785" width="4.33203125" style="550" customWidth="1"/>
    <col min="786" max="786" width="5" style="550" customWidth="1"/>
    <col min="787" max="788" width="3.88671875" style="550" customWidth="1"/>
    <col min="789" max="789" width="5.33203125" style="550" customWidth="1"/>
    <col min="790" max="790" width="3.33203125" style="550" customWidth="1"/>
    <col min="791" max="791" width="0" style="550" hidden="1" customWidth="1"/>
    <col min="792" max="792" width="3" style="550" customWidth="1"/>
    <col min="793" max="793" width="4" style="550" customWidth="1"/>
    <col min="794" max="794" width="8.5546875" style="550" customWidth="1"/>
    <col min="795" max="1019" width="8.88671875" style="550"/>
    <col min="1020" max="1020" width="3.5546875" style="550" customWidth="1"/>
    <col min="1021" max="1021" width="5.88671875" style="550" customWidth="1"/>
    <col min="1022" max="1022" width="4.44140625" style="550" customWidth="1"/>
    <col min="1023" max="1023" width="4.5546875" style="550" customWidth="1"/>
    <col min="1024" max="1024" width="2.6640625" style="550" customWidth="1"/>
    <col min="1025" max="1025" width="4" style="550" customWidth="1"/>
    <col min="1026" max="1026" width="4.88671875" style="550" customWidth="1"/>
    <col min="1027" max="1027" width="4.109375" style="550" customWidth="1"/>
    <col min="1028" max="1028" width="4.88671875" style="550" customWidth="1"/>
    <col min="1029" max="1029" width="4.5546875" style="550" customWidth="1"/>
    <col min="1030" max="1030" width="6" style="550" customWidth="1"/>
    <col min="1031" max="1031" width="5.5546875" style="550" customWidth="1"/>
    <col min="1032" max="1032" width="0.33203125" style="550" customWidth="1"/>
    <col min="1033" max="1035" width="0" style="550" hidden="1" customWidth="1"/>
    <col min="1036" max="1036" width="5.5546875" style="550" customWidth="1"/>
    <col min="1037" max="1037" width="4.109375" style="550" customWidth="1"/>
    <col min="1038" max="1038" width="3.6640625" style="550" customWidth="1"/>
    <col min="1039" max="1039" width="3.88671875" style="550" customWidth="1"/>
    <col min="1040" max="1040" width="0.44140625" style="550" customWidth="1"/>
    <col min="1041" max="1041" width="4.33203125" style="550" customWidth="1"/>
    <col min="1042" max="1042" width="5" style="550" customWidth="1"/>
    <col min="1043" max="1044" width="3.88671875" style="550" customWidth="1"/>
    <col min="1045" max="1045" width="5.33203125" style="550" customWidth="1"/>
    <col min="1046" max="1046" width="3.33203125" style="550" customWidth="1"/>
    <col min="1047" max="1047" width="0" style="550" hidden="1" customWidth="1"/>
    <col min="1048" max="1048" width="3" style="550" customWidth="1"/>
    <col min="1049" max="1049" width="4" style="550" customWidth="1"/>
    <col min="1050" max="1050" width="8.5546875" style="550" customWidth="1"/>
    <col min="1051" max="1275" width="8.88671875" style="550"/>
    <col min="1276" max="1276" width="3.5546875" style="550" customWidth="1"/>
    <col min="1277" max="1277" width="5.88671875" style="550" customWidth="1"/>
    <col min="1278" max="1278" width="4.44140625" style="550" customWidth="1"/>
    <col min="1279" max="1279" width="4.5546875" style="550" customWidth="1"/>
    <col min="1280" max="1280" width="2.6640625" style="550" customWidth="1"/>
    <col min="1281" max="1281" width="4" style="550" customWidth="1"/>
    <col min="1282" max="1282" width="4.88671875" style="550" customWidth="1"/>
    <col min="1283" max="1283" width="4.109375" style="550" customWidth="1"/>
    <col min="1284" max="1284" width="4.88671875" style="550" customWidth="1"/>
    <col min="1285" max="1285" width="4.5546875" style="550" customWidth="1"/>
    <col min="1286" max="1286" width="6" style="550" customWidth="1"/>
    <col min="1287" max="1287" width="5.5546875" style="550" customWidth="1"/>
    <col min="1288" max="1288" width="0.33203125" style="550" customWidth="1"/>
    <col min="1289" max="1291" width="0" style="550" hidden="1" customWidth="1"/>
    <col min="1292" max="1292" width="5.5546875" style="550" customWidth="1"/>
    <col min="1293" max="1293" width="4.109375" style="550" customWidth="1"/>
    <col min="1294" max="1294" width="3.6640625" style="550" customWidth="1"/>
    <col min="1295" max="1295" width="3.88671875" style="550" customWidth="1"/>
    <col min="1296" max="1296" width="0.44140625" style="550" customWidth="1"/>
    <col min="1297" max="1297" width="4.33203125" style="550" customWidth="1"/>
    <col min="1298" max="1298" width="5" style="550" customWidth="1"/>
    <col min="1299" max="1300" width="3.88671875" style="550" customWidth="1"/>
    <col min="1301" max="1301" width="5.33203125" style="550" customWidth="1"/>
    <col min="1302" max="1302" width="3.33203125" style="550" customWidth="1"/>
    <col min="1303" max="1303" width="0" style="550" hidden="1" customWidth="1"/>
    <col min="1304" max="1304" width="3" style="550" customWidth="1"/>
    <col min="1305" max="1305" width="4" style="550" customWidth="1"/>
    <col min="1306" max="1306" width="8.5546875" style="550" customWidth="1"/>
    <col min="1307" max="1531" width="8.88671875" style="550"/>
    <col min="1532" max="1532" width="3.5546875" style="550" customWidth="1"/>
    <col min="1533" max="1533" width="5.88671875" style="550" customWidth="1"/>
    <col min="1534" max="1534" width="4.44140625" style="550" customWidth="1"/>
    <col min="1535" max="1535" width="4.5546875" style="550" customWidth="1"/>
    <col min="1536" max="1536" width="2.6640625" style="550" customWidth="1"/>
    <col min="1537" max="1537" width="4" style="550" customWidth="1"/>
    <col min="1538" max="1538" width="4.88671875" style="550" customWidth="1"/>
    <col min="1539" max="1539" width="4.109375" style="550" customWidth="1"/>
    <col min="1540" max="1540" width="4.88671875" style="550" customWidth="1"/>
    <col min="1541" max="1541" width="4.5546875" style="550" customWidth="1"/>
    <col min="1542" max="1542" width="6" style="550" customWidth="1"/>
    <col min="1543" max="1543" width="5.5546875" style="550" customWidth="1"/>
    <col min="1544" max="1544" width="0.33203125" style="550" customWidth="1"/>
    <col min="1545" max="1547" width="0" style="550" hidden="1" customWidth="1"/>
    <col min="1548" max="1548" width="5.5546875" style="550" customWidth="1"/>
    <col min="1549" max="1549" width="4.109375" style="550" customWidth="1"/>
    <col min="1550" max="1550" width="3.6640625" style="550" customWidth="1"/>
    <col min="1551" max="1551" width="3.88671875" style="550" customWidth="1"/>
    <col min="1552" max="1552" width="0.44140625" style="550" customWidth="1"/>
    <col min="1553" max="1553" width="4.33203125" style="550" customWidth="1"/>
    <col min="1554" max="1554" width="5" style="550" customWidth="1"/>
    <col min="1555" max="1556" width="3.88671875" style="550" customWidth="1"/>
    <col min="1557" max="1557" width="5.33203125" style="550" customWidth="1"/>
    <col min="1558" max="1558" width="3.33203125" style="550" customWidth="1"/>
    <col min="1559" max="1559" width="0" style="550" hidden="1" customWidth="1"/>
    <col min="1560" max="1560" width="3" style="550" customWidth="1"/>
    <col min="1561" max="1561" width="4" style="550" customWidth="1"/>
    <col min="1562" max="1562" width="8.5546875" style="550" customWidth="1"/>
    <col min="1563" max="1787" width="8.88671875" style="550"/>
    <col min="1788" max="1788" width="3.5546875" style="550" customWidth="1"/>
    <col min="1789" max="1789" width="5.88671875" style="550" customWidth="1"/>
    <col min="1790" max="1790" width="4.44140625" style="550" customWidth="1"/>
    <col min="1791" max="1791" width="4.5546875" style="550" customWidth="1"/>
    <col min="1792" max="1792" width="2.6640625" style="550" customWidth="1"/>
    <col min="1793" max="1793" width="4" style="550" customWidth="1"/>
    <col min="1794" max="1794" width="4.88671875" style="550" customWidth="1"/>
    <col min="1795" max="1795" width="4.109375" style="550" customWidth="1"/>
    <col min="1796" max="1796" width="4.88671875" style="550" customWidth="1"/>
    <col min="1797" max="1797" width="4.5546875" style="550" customWidth="1"/>
    <col min="1798" max="1798" width="6" style="550" customWidth="1"/>
    <col min="1799" max="1799" width="5.5546875" style="550" customWidth="1"/>
    <col min="1800" max="1800" width="0.33203125" style="550" customWidth="1"/>
    <col min="1801" max="1803" width="0" style="550" hidden="1" customWidth="1"/>
    <col min="1804" max="1804" width="5.5546875" style="550" customWidth="1"/>
    <col min="1805" max="1805" width="4.109375" style="550" customWidth="1"/>
    <col min="1806" max="1806" width="3.6640625" style="550" customWidth="1"/>
    <col min="1807" max="1807" width="3.88671875" style="550" customWidth="1"/>
    <col min="1808" max="1808" width="0.44140625" style="550" customWidth="1"/>
    <col min="1809" max="1809" width="4.33203125" style="550" customWidth="1"/>
    <col min="1810" max="1810" width="5" style="550" customWidth="1"/>
    <col min="1811" max="1812" width="3.88671875" style="550" customWidth="1"/>
    <col min="1813" max="1813" width="5.33203125" style="550" customWidth="1"/>
    <col min="1814" max="1814" width="3.33203125" style="550" customWidth="1"/>
    <col min="1815" max="1815" width="0" style="550" hidden="1" customWidth="1"/>
    <col min="1816" max="1816" width="3" style="550" customWidth="1"/>
    <col min="1817" max="1817" width="4" style="550" customWidth="1"/>
    <col min="1818" max="1818" width="8.5546875" style="550" customWidth="1"/>
    <col min="1819" max="2043" width="8.88671875" style="550"/>
    <col min="2044" max="2044" width="3.5546875" style="550" customWidth="1"/>
    <col min="2045" max="2045" width="5.88671875" style="550" customWidth="1"/>
    <col min="2046" max="2046" width="4.44140625" style="550" customWidth="1"/>
    <col min="2047" max="2047" width="4.5546875" style="550" customWidth="1"/>
    <col min="2048" max="2048" width="2.6640625" style="550" customWidth="1"/>
    <col min="2049" max="2049" width="4" style="550" customWidth="1"/>
    <col min="2050" max="2050" width="4.88671875" style="550" customWidth="1"/>
    <col min="2051" max="2051" width="4.109375" style="550" customWidth="1"/>
    <col min="2052" max="2052" width="4.88671875" style="550" customWidth="1"/>
    <col min="2053" max="2053" width="4.5546875" style="550" customWidth="1"/>
    <col min="2054" max="2054" width="6" style="550" customWidth="1"/>
    <col min="2055" max="2055" width="5.5546875" style="550" customWidth="1"/>
    <col min="2056" max="2056" width="0.33203125" style="550" customWidth="1"/>
    <col min="2057" max="2059" width="0" style="550" hidden="1" customWidth="1"/>
    <col min="2060" max="2060" width="5.5546875" style="550" customWidth="1"/>
    <col min="2061" max="2061" width="4.109375" style="550" customWidth="1"/>
    <col min="2062" max="2062" width="3.6640625" style="550" customWidth="1"/>
    <col min="2063" max="2063" width="3.88671875" style="550" customWidth="1"/>
    <col min="2064" max="2064" width="0.44140625" style="550" customWidth="1"/>
    <col min="2065" max="2065" width="4.33203125" style="550" customWidth="1"/>
    <col min="2066" max="2066" width="5" style="550" customWidth="1"/>
    <col min="2067" max="2068" width="3.88671875" style="550" customWidth="1"/>
    <col min="2069" max="2069" width="5.33203125" style="550" customWidth="1"/>
    <col min="2070" max="2070" width="3.33203125" style="550" customWidth="1"/>
    <col min="2071" max="2071" width="0" style="550" hidden="1" customWidth="1"/>
    <col min="2072" max="2072" width="3" style="550" customWidth="1"/>
    <col min="2073" max="2073" width="4" style="550" customWidth="1"/>
    <col min="2074" max="2074" width="8.5546875" style="550" customWidth="1"/>
    <col min="2075" max="2299" width="8.88671875" style="550"/>
    <col min="2300" max="2300" width="3.5546875" style="550" customWidth="1"/>
    <col min="2301" max="2301" width="5.88671875" style="550" customWidth="1"/>
    <col min="2302" max="2302" width="4.44140625" style="550" customWidth="1"/>
    <col min="2303" max="2303" width="4.5546875" style="550" customWidth="1"/>
    <col min="2304" max="2304" width="2.6640625" style="550" customWidth="1"/>
    <col min="2305" max="2305" width="4" style="550" customWidth="1"/>
    <col min="2306" max="2306" width="4.88671875" style="550" customWidth="1"/>
    <col min="2307" max="2307" width="4.109375" style="550" customWidth="1"/>
    <col min="2308" max="2308" width="4.88671875" style="550" customWidth="1"/>
    <col min="2309" max="2309" width="4.5546875" style="550" customWidth="1"/>
    <col min="2310" max="2310" width="6" style="550" customWidth="1"/>
    <col min="2311" max="2311" width="5.5546875" style="550" customWidth="1"/>
    <col min="2312" max="2312" width="0.33203125" style="550" customWidth="1"/>
    <col min="2313" max="2315" width="0" style="550" hidden="1" customWidth="1"/>
    <col min="2316" max="2316" width="5.5546875" style="550" customWidth="1"/>
    <col min="2317" max="2317" width="4.109375" style="550" customWidth="1"/>
    <col min="2318" max="2318" width="3.6640625" style="550" customWidth="1"/>
    <col min="2319" max="2319" width="3.88671875" style="550" customWidth="1"/>
    <col min="2320" max="2320" width="0.44140625" style="550" customWidth="1"/>
    <col min="2321" max="2321" width="4.33203125" style="550" customWidth="1"/>
    <col min="2322" max="2322" width="5" style="550" customWidth="1"/>
    <col min="2323" max="2324" width="3.88671875" style="550" customWidth="1"/>
    <col min="2325" max="2325" width="5.33203125" style="550" customWidth="1"/>
    <col min="2326" max="2326" width="3.33203125" style="550" customWidth="1"/>
    <col min="2327" max="2327" width="0" style="550" hidden="1" customWidth="1"/>
    <col min="2328" max="2328" width="3" style="550" customWidth="1"/>
    <col min="2329" max="2329" width="4" style="550" customWidth="1"/>
    <col min="2330" max="2330" width="8.5546875" style="550" customWidth="1"/>
    <col min="2331" max="2555" width="8.88671875" style="550"/>
    <col min="2556" max="2556" width="3.5546875" style="550" customWidth="1"/>
    <col min="2557" max="2557" width="5.88671875" style="550" customWidth="1"/>
    <col min="2558" max="2558" width="4.44140625" style="550" customWidth="1"/>
    <col min="2559" max="2559" width="4.5546875" style="550" customWidth="1"/>
    <col min="2560" max="2560" width="2.6640625" style="550" customWidth="1"/>
    <col min="2561" max="2561" width="4" style="550" customWidth="1"/>
    <col min="2562" max="2562" width="4.88671875" style="550" customWidth="1"/>
    <col min="2563" max="2563" width="4.109375" style="550" customWidth="1"/>
    <col min="2564" max="2564" width="4.88671875" style="550" customWidth="1"/>
    <col min="2565" max="2565" width="4.5546875" style="550" customWidth="1"/>
    <col min="2566" max="2566" width="6" style="550" customWidth="1"/>
    <col min="2567" max="2567" width="5.5546875" style="550" customWidth="1"/>
    <col min="2568" max="2568" width="0.33203125" style="550" customWidth="1"/>
    <col min="2569" max="2571" width="0" style="550" hidden="1" customWidth="1"/>
    <col min="2572" max="2572" width="5.5546875" style="550" customWidth="1"/>
    <col min="2573" max="2573" width="4.109375" style="550" customWidth="1"/>
    <col min="2574" max="2574" width="3.6640625" style="550" customWidth="1"/>
    <col min="2575" max="2575" width="3.88671875" style="550" customWidth="1"/>
    <col min="2576" max="2576" width="0.44140625" style="550" customWidth="1"/>
    <col min="2577" max="2577" width="4.33203125" style="550" customWidth="1"/>
    <col min="2578" max="2578" width="5" style="550" customWidth="1"/>
    <col min="2579" max="2580" width="3.88671875" style="550" customWidth="1"/>
    <col min="2581" max="2581" width="5.33203125" style="550" customWidth="1"/>
    <col min="2582" max="2582" width="3.33203125" style="550" customWidth="1"/>
    <col min="2583" max="2583" width="0" style="550" hidden="1" customWidth="1"/>
    <col min="2584" max="2584" width="3" style="550" customWidth="1"/>
    <col min="2585" max="2585" width="4" style="550" customWidth="1"/>
    <col min="2586" max="2586" width="8.5546875" style="550" customWidth="1"/>
    <col min="2587" max="2811" width="8.88671875" style="550"/>
    <col min="2812" max="2812" width="3.5546875" style="550" customWidth="1"/>
    <col min="2813" max="2813" width="5.88671875" style="550" customWidth="1"/>
    <col min="2814" max="2814" width="4.44140625" style="550" customWidth="1"/>
    <col min="2815" max="2815" width="4.5546875" style="550" customWidth="1"/>
    <col min="2816" max="2816" width="2.6640625" style="550" customWidth="1"/>
    <col min="2817" max="2817" width="4" style="550" customWidth="1"/>
    <col min="2818" max="2818" width="4.88671875" style="550" customWidth="1"/>
    <col min="2819" max="2819" width="4.109375" style="550" customWidth="1"/>
    <col min="2820" max="2820" width="4.88671875" style="550" customWidth="1"/>
    <col min="2821" max="2821" width="4.5546875" style="550" customWidth="1"/>
    <col min="2822" max="2822" width="6" style="550" customWidth="1"/>
    <col min="2823" max="2823" width="5.5546875" style="550" customWidth="1"/>
    <col min="2824" max="2824" width="0.33203125" style="550" customWidth="1"/>
    <col min="2825" max="2827" width="0" style="550" hidden="1" customWidth="1"/>
    <col min="2828" max="2828" width="5.5546875" style="550" customWidth="1"/>
    <col min="2829" max="2829" width="4.109375" style="550" customWidth="1"/>
    <col min="2830" max="2830" width="3.6640625" style="550" customWidth="1"/>
    <col min="2831" max="2831" width="3.88671875" style="550" customWidth="1"/>
    <col min="2832" max="2832" width="0.44140625" style="550" customWidth="1"/>
    <col min="2833" max="2833" width="4.33203125" style="550" customWidth="1"/>
    <col min="2834" max="2834" width="5" style="550" customWidth="1"/>
    <col min="2835" max="2836" width="3.88671875" style="550" customWidth="1"/>
    <col min="2837" max="2837" width="5.33203125" style="550" customWidth="1"/>
    <col min="2838" max="2838" width="3.33203125" style="550" customWidth="1"/>
    <col min="2839" max="2839" width="0" style="550" hidden="1" customWidth="1"/>
    <col min="2840" max="2840" width="3" style="550" customWidth="1"/>
    <col min="2841" max="2841" width="4" style="550" customWidth="1"/>
    <col min="2842" max="2842" width="8.5546875" style="550" customWidth="1"/>
    <col min="2843" max="3067" width="8.88671875" style="550"/>
    <col min="3068" max="3068" width="3.5546875" style="550" customWidth="1"/>
    <col min="3069" max="3069" width="5.88671875" style="550" customWidth="1"/>
    <col min="3070" max="3070" width="4.44140625" style="550" customWidth="1"/>
    <col min="3071" max="3071" width="4.5546875" style="550" customWidth="1"/>
    <col min="3072" max="3072" width="2.6640625" style="550" customWidth="1"/>
    <col min="3073" max="3073" width="4" style="550" customWidth="1"/>
    <col min="3074" max="3074" width="4.88671875" style="550" customWidth="1"/>
    <col min="3075" max="3075" width="4.109375" style="550" customWidth="1"/>
    <col min="3076" max="3076" width="4.88671875" style="550" customWidth="1"/>
    <col min="3077" max="3077" width="4.5546875" style="550" customWidth="1"/>
    <col min="3078" max="3078" width="6" style="550" customWidth="1"/>
    <col min="3079" max="3079" width="5.5546875" style="550" customWidth="1"/>
    <col min="3080" max="3080" width="0.33203125" style="550" customWidth="1"/>
    <col min="3081" max="3083" width="0" style="550" hidden="1" customWidth="1"/>
    <col min="3084" max="3084" width="5.5546875" style="550" customWidth="1"/>
    <col min="3085" max="3085" width="4.109375" style="550" customWidth="1"/>
    <col min="3086" max="3086" width="3.6640625" style="550" customWidth="1"/>
    <col min="3087" max="3087" width="3.88671875" style="550" customWidth="1"/>
    <col min="3088" max="3088" width="0.44140625" style="550" customWidth="1"/>
    <col min="3089" max="3089" width="4.33203125" style="550" customWidth="1"/>
    <col min="3090" max="3090" width="5" style="550" customWidth="1"/>
    <col min="3091" max="3092" width="3.88671875" style="550" customWidth="1"/>
    <col min="3093" max="3093" width="5.33203125" style="550" customWidth="1"/>
    <col min="3094" max="3094" width="3.33203125" style="550" customWidth="1"/>
    <col min="3095" max="3095" width="0" style="550" hidden="1" customWidth="1"/>
    <col min="3096" max="3096" width="3" style="550" customWidth="1"/>
    <col min="3097" max="3097" width="4" style="550" customWidth="1"/>
    <col min="3098" max="3098" width="8.5546875" style="550" customWidth="1"/>
    <col min="3099" max="3323" width="8.88671875" style="550"/>
    <col min="3324" max="3324" width="3.5546875" style="550" customWidth="1"/>
    <col min="3325" max="3325" width="5.88671875" style="550" customWidth="1"/>
    <col min="3326" max="3326" width="4.44140625" style="550" customWidth="1"/>
    <col min="3327" max="3327" width="4.5546875" style="550" customWidth="1"/>
    <col min="3328" max="3328" width="2.6640625" style="550" customWidth="1"/>
    <col min="3329" max="3329" width="4" style="550" customWidth="1"/>
    <col min="3330" max="3330" width="4.88671875" style="550" customWidth="1"/>
    <col min="3331" max="3331" width="4.109375" style="550" customWidth="1"/>
    <col min="3332" max="3332" width="4.88671875" style="550" customWidth="1"/>
    <col min="3333" max="3333" width="4.5546875" style="550" customWidth="1"/>
    <col min="3334" max="3334" width="6" style="550" customWidth="1"/>
    <col min="3335" max="3335" width="5.5546875" style="550" customWidth="1"/>
    <col min="3336" max="3336" width="0.33203125" style="550" customWidth="1"/>
    <col min="3337" max="3339" width="0" style="550" hidden="1" customWidth="1"/>
    <col min="3340" max="3340" width="5.5546875" style="550" customWidth="1"/>
    <col min="3341" max="3341" width="4.109375" style="550" customWidth="1"/>
    <col min="3342" max="3342" width="3.6640625" style="550" customWidth="1"/>
    <col min="3343" max="3343" width="3.88671875" style="550" customWidth="1"/>
    <col min="3344" max="3344" width="0.44140625" style="550" customWidth="1"/>
    <col min="3345" max="3345" width="4.33203125" style="550" customWidth="1"/>
    <col min="3346" max="3346" width="5" style="550" customWidth="1"/>
    <col min="3347" max="3348" width="3.88671875" style="550" customWidth="1"/>
    <col min="3349" max="3349" width="5.33203125" style="550" customWidth="1"/>
    <col min="3350" max="3350" width="3.33203125" style="550" customWidth="1"/>
    <col min="3351" max="3351" width="0" style="550" hidden="1" customWidth="1"/>
    <col min="3352" max="3352" width="3" style="550" customWidth="1"/>
    <col min="3353" max="3353" width="4" style="550" customWidth="1"/>
    <col min="3354" max="3354" width="8.5546875" style="550" customWidth="1"/>
    <col min="3355" max="3579" width="8.88671875" style="550"/>
    <col min="3580" max="3580" width="3.5546875" style="550" customWidth="1"/>
    <col min="3581" max="3581" width="5.88671875" style="550" customWidth="1"/>
    <col min="3582" max="3582" width="4.44140625" style="550" customWidth="1"/>
    <col min="3583" max="3583" width="4.5546875" style="550" customWidth="1"/>
    <col min="3584" max="3584" width="2.6640625" style="550" customWidth="1"/>
    <col min="3585" max="3585" width="4" style="550" customWidth="1"/>
    <col min="3586" max="3586" width="4.88671875" style="550" customWidth="1"/>
    <col min="3587" max="3587" width="4.109375" style="550" customWidth="1"/>
    <col min="3588" max="3588" width="4.88671875" style="550" customWidth="1"/>
    <col min="3589" max="3589" width="4.5546875" style="550" customWidth="1"/>
    <col min="3590" max="3590" width="6" style="550" customWidth="1"/>
    <col min="3591" max="3591" width="5.5546875" style="550" customWidth="1"/>
    <col min="3592" max="3592" width="0.33203125" style="550" customWidth="1"/>
    <col min="3593" max="3595" width="0" style="550" hidden="1" customWidth="1"/>
    <col min="3596" max="3596" width="5.5546875" style="550" customWidth="1"/>
    <col min="3597" max="3597" width="4.109375" style="550" customWidth="1"/>
    <col min="3598" max="3598" width="3.6640625" style="550" customWidth="1"/>
    <col min="3599" max="3599" width="3.88671875" style="550" customWidth="1"/>
    <col min="3600" max="3600" width="0.44140625" style="550" customWidth="1"/>
    <col min="3601" max="3601" width="4.33203125" style="550" customWidth="1"/>
    <col min="3602" max="3602" width="5" style="550" customWidth="1"/>
    <col min="3603" max="3604" width="3.88671875" style="550" customWidth="1"/>
    <col min="3605" max="3605" width="5.33203125" style="550" customWidth="1"/>
    <col min="3606" max="3606" width="3.33203125" style="550" customWidth="1"/>
    <col min="3607" max="3607" width="0" style="550" hidden="1" customWidth="1"/>
    <col min="3608" max="3608" width="3" style="550" customWidth="1"/>
    <col min="3609" max="3609" width="4" style="550" customWidth="1"/>
    <col min="3610" max="3610" width="8.5546875" style="550" customWidth="1"/>
    <col min="3611" max="3835" width="8.88671875" style="550"/>
    <col min="3836" max="3836" width="3.5546875" style="550" customWidth="1"/>
    <col min="3837" max="3837" width="5.88671875" style="550" customWidth="1"/>
    <col min="3838" max="3838" width="4.44140625" style="550" customWidth="1"/>
    <col min="3839" max="3839" width="4.5546875" style="550" customWidth="1"/>
    <col min="3840" max="3840" width="2.6640625" style="550" customWidth="1"/>
    <col min="3841" max="3841" width="4" style="550" customWidth="1"/>
    <col min="3842" max="3842" width="4.88671875" style="550" customWidth="1"/>
    <col min="3843" max="3843" width="4.109375" style="550" customWidth="1"/>
    <col min="3844" max="3844" width="4.88671875" style="550" customWidth="1"/>
    <col min="3845" max="3845" width="4.5546875" style="550" customWidth="1"/>
    <col min="3846" max="3846" width="6" style="550" customWidth="1"/>
    <col min="3847" max="3847" width="5.5546875" style="550" customWidth="1"/>
    <col min="3848" max="3848" width="0.33203125" style="550" customWidth="1"/>
    <col min="3849" max="3851" width="0" style="550" hidden="1" customWidth="1"/>
    <col min="3852" max="3852" width="5.5546875" style="550" customWidth="1"/>
    <col min="3853" max="3853" width="4.109375" style="550" customWidth="1"/>
    <col min="3854" max="3854" width="3.6640625" style="550" customWidth="1"/>
    <col min="3855" max="3855" width="3.88671875" style="550" customWidth="1"/>
    <col min="3856" max="3856" width="0.44140625" style="550" customWidth="1"/>
    <col min="3857" max="3857" width="4.33203125" style="550" customWidth="1"/>
    <col min="3858" max="3858" width="5" style="550" customWidth="1"/>
    <col min="3859" max="3860" width="3.88671875" style="550" customWidth="1"/>
    <col min="3861" max="3861" width="5.33203125" style="550" customWidth="1"/>
    <col min="3862" max="3862" width="3.33203125" style="550" customWidth="1"/>
    <col min="3863" max="3863" width="0" style="550" hidden="1" customWidth="1"/>
    <col min="3864" max="3864" width="3" style="550" customWidth="1"/>
    <col min="3865" max="3865" width="4" style="550" customWidth="1"/>
    <col min="3866" max="3866" width="8.5546875" style="550" customWidth="1"/>
    <col min="3867" max="4091" width="8.88671875" style="550"/>
    <col min="4092" max="4092" width="3.5546875" style="550" customWidth="1"/>
    <col min="4093" max="4093" width="5.88671875" style="550" customWidth="1"/>
    <col min="4094" max="4094" width="4.44140625" style="550" customWidth="1"/>
    <col min="4095" max="4095" width="4.5546875" style="550" customWidth="1"/>
    <col min="4096" max="4096" width="2.6640625" style="550" customWidth="1"/>
    <col min="4097" max="4097" width="4" style="550" customWidth="1"/>
    <col min="4098" max="4098" width="4.88671875" style="550" customWidth="1"/>
    <col min="4099" max="4099" width="4.109375" style="550" customWidth="1"/>
    <col min="4100" max="4100" width="4.88671875" style="550" customWidth="1"/>
    <col min="4101" max="4101" width="4.5546875" style="550" customWidth="1"/>
    <col min="4102" max="4102" width="6" style="550" customWidth="1"/>
    <col min="4103" max="4103" width="5.5546875" style="550" customWidth="1"/>
    <col min="4104" max="4104" width="0.33203125" style="550" customWidth="1"/>
    <col min="4105" max="4107" width="0" style="550" hidden="1" customWidth="1"/>
    <col min="4108" max="4108" width="5.5546875" style="550" customWidth="1"/>
    <col min="4109" max="4109" width="4.109375" style="550" customWidth="1"/>
    <col min="4110" max="4110" width="3.6640625" style="550" customWidth="1"/>
    <col min="4111" max="4111" width="3.88671875" style="550" customWidth="1"/>
    <col min="4112" max="4112" width="0.44140625" style="550" customWidth="1"/>
    <col min="4113" max="4113" width="4.33203125" style="550" customWidth="1"/>
    <col min="4114" max="4114" width="5" style="550" customWidth="1"/>
    <col min="4115" max="4116" width="3.88671875" style="550" customWidth="1"/>
    <col min="4117" max="4117" width="5.33203125" style="550" customWidth="1"/>
    <col min="4118" max="4118" width="3.33203125" style="550" customWidth="1"/>
    <col min="4119" max="4119" width="0" style="550" hidden="1" customWidth="1"/>
    <col min="4120" max="4120" width="3" style="550" customWidth="1"/>
    <col min="4121" max="4121" width="4" style="550" customWidth="1"/>
    <col min="4122" max="4122" width="8.5546875" style="550" customWidth="1"/>
    <col min="4123" max="4347" width="8.88671875" style="550"/>
    <col min="4348" max="4348" width="3.5546875" style="550" customWidth="1"/>
    <col min="4349" max="4349" width="5.88671875" style="550" customWidth="1"/>
    <col min="4350" max="4350" width="4.44140625" style="550" customWidth="1"/>
    <col min="4351" max="4351" width="4.5546875" style="550" customWidth="1"/>
    <col min="4352" max="4352" width="2.6640625" style="550" customWidth="1"/>
    <col min="4353" max="4353" width="4" style="550" customWidth="1"/>
    <col min="4354" max="4354" width="4.88671875" style="550" customWidth="1"/>
    <col min="4355" max="4355" width="4.109375" style="550" customWidth="1"/>
    <col min="4356" max="4356" width="4.88671875" style="550" customWidth="1"/>
    <col min="4357" max="4357" width="4.5546875" style="550" customWidth="1"/>
    <col min="4358" max="4358" width="6" style="550" customWidth="1"/>
    <col min="4359" max="4359" width="5.5546875" style="550" customWidth="1"/>
    <col min="4360" max="4360" width="0.33203125" style="550" customWidth="1"/>
    <col min="4361" max="4363" width="0" style="550" hidden="1" customWidth="1"/>
    <col min="4364" max="4364" width="5.5546875" style="550" customWidth="1"/>
    <col min="4365" max="4365" width="4.109375" style="550" customWidth="1"/>
    <col min="4366" max="4366" width="3.6640625" style="550" customWidth="1"/>
    <col min="4367" max="4367" width="3.88671875" style="550" customWidth="1"/>
    <col min="4368" max="4368" width="0.44140625" style="550" customWidth="1"/>
    <col min="4369" max="4369" width="4.33203125" style="550" customWidth="1"/>
    <col min="4370" max="4370" width="5" style="550" customWidth="1"/>
    <col min="4371" max="4372" width="3.88671875" style="550" customWidth="1"/>
    <col min="4373" max="4373" width="5.33203125" style="550" customWidth="1"/>
    <col min="4374" max="4374" width="3.33203125" style="550" customWidth="1"/>
    <col min="4375" max="4375" width="0" style="550" hidden="1" customWidth="1"/>
    <col min="4376" max="4376" width="3" style="550" customWidth="1"/>
    <col min="4377" max="4377" width="4" style="550" customWidth="1"/>
    <col min="4378" max="4378" width="8.5546875" style="550" customWidth="1"/>
    <col min="4379" max="4603" width="8.88671875" style="550"/>
    <col min="4604" max="4604" width="3.5546875" style="550" customWidth="1"/>
    <col min="4605" max="4605" width="5.88671875" style="550" customWidth="1"/>
    <col min="4606" max="4606" width="4.44140625" style="550" customWidth="1"/>
    <col min="4607" max="4607" width="4.5546875" style="550" customWidth="1"/>
    <col min="4608" max="4608" width="2.6640625" style="550" customWidth="1"/>
    <col min="4609" max="4609" width="4" style="550" customWidth="1"/>
    <col min="4610" max="4610" width="4.88671875" style="550" customWidth="1"/>
    <col min="4611" max="4611" width="4.109375" style="550" customWidth="1"/>
    <col min="4612" max="4612" width="4.88671875" style="550" customWidth="1"/>
    <col min="4613" max="4613" width="4.5546875" style="550" customWidth="1"/>
    <col min="4614" max="4614" width="6" style="550" customWidth="1"/>
    <col min="4615" max="4615" width="5.5546875" style="550" customWidth="1"/>
    <col min="4616" max="4616" width="0.33203125" style="550" customWidth="1"/>
    <col min="4617" max="4619" width="0" style="550" hidden="1" customWidth="1"/>
    <col min="4620" max="4620" width="5.5546875" style="550" customWidth="1"/>
    <col min="4621" max="4621" width="4.109375" style="550" customWidth="1"/>
    <col min="4622" max="4622" width="3.6640625" style="550" customWidth="1"/>
    <col min="4623" max="4623" width="3.88671875" style="550" customWidth="1"/>
    <col min="4624" max="4624" width="0.44140625" style="550" customWidth="1"/>
    <col min="4625" max="4625" width="4.33203125" style="550" customWidth="1"/>
    <col min="4626" max="4626" width="5" style="550" customWidth="1"/>
    <col min="4627" max="4628" width="3.88671875" style="550" customWidth="1"/>
    <col min="4629" max="4629" width="5.33203125" style="550" customWidth="1"/>
    <col min="4630" max="4630" width="3.33203125" style="550" customWidth="1"/>
    <col min="4631" max="4631" width="0" style="550" hidden="1" customWidth="1"/>
    <col min="4632" max="4632" width="3" style="550" customWidth="1"/>
    <col min="4633" max="4633" width="4" style="550" customWidth="1"/>
    <col min="4634" max="4634" width="8.5546875" style="550" customWidth="1"/>
    <col min="4635" max="4859" width="8.88671875" style="550"/>
    <col min="4860" max="4860" width="3.5546875" style="550" customWidth="1"/>
    <col min="4861" max="4861" width="5.88671875" style="550" customWidth="1"/>
    <col min="4862" max="4862" width="4.44140625" style="550" customWidth="1"/>
    <col min="4863" max="4863" width="4.5546875" style="550" customWidth="1"/>
    <col min="4864" max="4864" width="2.6640625" style="550" customWidth="1"/>
    <col min="4865" max="4865" width="4" style="550" customWidth="1"/>
    <col min="4866" max="4866" width="4.88671875" style="550" customWidth="1"/>
    <col min="4867" max="4867" width="4.109375" style="550" customWidth="1"/>
    <col min="4868" max="4868" width="4.88671875" style="550" customWidth="1"/>
    <col min="4869" max="4869" width="4.5546875" style="550" customWidth="1"/>
    <col min="4870" max="4870" width="6" style="550" customWidth="1"/>
    <col min="4871" max="4871" width="5.5546875" style="550" customWidth="1"/>
    <col min="4872" max="4872" width="0.33203125" style="550" customWidth="1"/>
    <col min="4873" max="4875" width="0" style="550" hidden="1" customWidth="1"/>
    <col min="4876" max="4876" width="5.5546875" style="550" customWidth="1"/>
    <col min="4877" max="4877" width="4.109375" style="550" customWidth="1"/>
    <col min="4878" max="4878" width="3.6640625" style="550" customWidth="1"/>
    <col min="4879" max="4879" width="3.88671875" style="550" customWidth="1"/>
    <col min="4880" max="4880" width="0.44140625" style="550" customWidth="1"/>
    <col min="4881" max="4881" width="4.33203125" style="550" customWidth="1"/>
    <col min="4882" max="4882" width="5" style="550" customWidth="1"/>
    <col min="4883" max="4884" width="3.88671875" style="550" customWidth="1"/>
    <col min="4885" max="4885" width="5.33203125" style="550" customWidth="1"/>
    <col min="4886" max="4886" width="3.33203125" style="550" customWidth="1"/>
    <col min="4887" max="4887" width="0" style="550" hidden="1" customWidth="1"/>
    <col min="4888" max="4888" width="3" style="550" customWidth="1"/>
    <col min="4889" max="4889" width="4" style="550" customWidth="1"/>
    <col min="4890" max="4890" width="8.5546875" style="550" customWidth="1"/>
    <col min="4891" max="5115" width="8.88671875" style="550"/>
    <col min="5116" max="5116" width="3.5546875" style="550" customWidth="1"/>
    <col min="5117" max="5117" width="5.88671875" style="550" customWidth="1"/>
    <col min="5118" max="5118" width="4.44140625" style="550" customWidth="1"/>
    <col min="5119" max="5119" width="4.5546875" style="550" customWidth="1"/>
    <col min="5120" max="5120" width="2.6640625" style="550" customWidth="1"/>
    <col min="5121" max="5121" width="4" style="550" customWidth="1"/>
    <col min="5122" max="5122" width="4.88671875" style="550" customWidth="1"/>
    <col min="5123" max="5123" width="4.109375" style="550" customWidth="1"/>
    <col min="5124" max="5124" width="4.88671875" style="550" customWidth="1"/>
    <col min="5125" max="5125" width="4.5546875" style="550" customWidth="1"/>
    <col min="5126" max="5126" width="6" style="550" customWidth="1"/>
    <col min="5127" max="5127" width="5.5546875" style="550" customWidth="1"/>
    <col min="5128" max="5128" width="0.33203125" style="550" customWidth="1"/>
    <col min="5129" max="5131" width="0" style="550" hidden="1" customWidth="1"/>
    <col min="5132" max="5132" width="5.5546875" style="550" customWidth="1"/>
    <col min="5133" max="5133" width="4.109375" style="550" customWidth="1"/>
    <col min="5134" max="5134" width="3.6640625" style="550" customWidth="1"/>
    <col min="5135" max="5135" width="3.88671875" style="550" customWidth="1"/>
    <col min="5136" max="5136" width="0.44140625" style="550" customWidth="1"/>
    <col min="5137" max="5137" width="4.33203125" style="550" customWidth="1"/>
    <col min="5138" max="5138" width="5" style="550" customWidth="1"/>
    <col min="5139" max="5140" width="3.88671875" style="550" customWidth="1"/>
    <col min="5141" max="5141" width="5.33203125" style="550" customWidth="1"/>
    <col min="5142" max="5142" width="3.33203125" style="550" customWidth="1"/>
    <col min="5143" max="5143" width="0" style="550" hidden="1" customWidth="1"/>
    <col min="5144" max="5144" width="3" style="550" customWidth="1"/>
    <col min="5145" max="5145" width="4" style="550" customWidth="1"/>
    <col min="5146" max="5146" width="8.5546875" style="550" customWidth="1"/>
    <col min="5147" max="5371" width="8.88671875" style="550"/>
    <col min="5372" max="5372" width="3.5546875" style="550" customWidth="1"/>
    <col min="5373" max="5373" width="5.88671875" style="550" customWidth="1"/>
    <col min="5374" max="5374" width="4.44140625" style="550" customWidth="1"/>
    <col min="5375" max="5375" width="4.5546875" style="550" customWidth="1"/>
    <col min="5376" max="5376" width="2.6640625" style="550" customWidth="1"/>
    <col min="5377" max="5377" width="4" style="550" customWidth="1"/>
    <col min="5378" max="5378" width="4.88671875" style="550" customWidth="1"/>
    <col min="5379" max="5379" width="4.109375" style="550" customWidth="1"/>
    <col min="5380" max="5380" width="4.88671875" style="550" customWidth="1"/>
    <col min="5381" max="5381" width="4.5546875" style="550" customWidth="1"/>
    <col min="5382" max="5382" width="6" style="550" customWidth="1"/>
    <col min="5383" max="5383" width="5.5546875" style="550" customWidth="1"/>
    <col min="5384" max="5384" width="0.33203125" style="550" customWidth="1"/>
    <col min="5385" max="5387" width="0" style="550" hidden="1" customWidth="1"/>
    <col min="5388" max="5388" width="5.5546875" style="550" customWidth="1"/>
    <col min="5389" max="5389" width="4.109375" style="550" customWidth="1"/>
    <col min="5390" max="5390" width="3.6640625" style="550" customWidth="1"/>
    <col min="5391" max="5391" width="3.88671875" style="550" customWidth="1"/>
    <col min="5392" max="5392" width="0.44140625" style="550" customWidth="1"/>
    <col min="5393" max="5393" width="4.33203125" style="550" customWidth="1"/>
    <col min="5394" max="5394" width="5" style="550" customWidth="1"/>
    <col min="5395" max="5396" width="3.88671875" style="550" customWidth="1"/>
    <col min="5397" max="5397" width="5.33203125" style="550" customWidth="1"/>
    <col min="5398" max="5398" width="3.33203125" style="550" customWidth="1"/>
    <col min="5399" max="5399" width="0" style="550" hidden="1" customWidth="1"/>
    <col min="5400" max="5400" width="3" style="550" customWidth="1"/>
    <col min="5401" max="5401" width="4" style="550" customWidth="1"/>
    <col min="5402" max="5402" width="8.5546875" style="550" customWidth="1"/>
    <col min="5403" max="5627" width="8.88671875" style="550"/>
    <col min="5628" max="5628" width="3.5546875" style="550" customWidth="1"/>
    <col min="5629" max="5629" width="5.88671875" style="550" customWidth="1"/>
    <col min="5630" max="5630" width="4.44140625" style="550" customWidth="1"/>
    <col min="5631" max="5631" width="4.5546875" style="550" customWidth="1"/>
    <col min="5632" max="5632" width="2.6640625" style="550" customWidth="1"/>
    <col min="5633" max="5633" width="4" style="550" customWidth="1"/>
    <col min="5634" max="5634" width="4.88671875" style="550" customWidth="1"/>
    <col min="5635" max="5635" width="4.109375" style="550" customWidth="1"/>
    <col min="5636" max="5636" width="4.88671875" style="550" customWidth="1"/>
    <col min="5637" max="5637" width="4.5546875" style="550" customWidth="1"/>
    <col min="5638" max="5638" width="6" style="550" customWidth="1"/>
    <col min="5639" max="5639" width="5.5546875" style="550" customWidth="1"/>
    <col min="5640" max="5640" width="0.33203125" style="550" customWidth="1"/>
    <col min="5641" max="5643" width="0" style="550" hidden="1" customWidth="1"/>
    <col min="5644" max="5644" width="5.5546875" style="550" customWidth="1"/>
    <col min="5645" max="5645" width="4.109375" style="550" customWidth="1"/>
    <col min="5646" max="5646" width="3.6640625" style="550" customWidth="1"/>
    <col min="5647" max="5647" width="3.88671875" style="550" customWidth="1"/>
    <col min="5648" max="5648" width="0.44140625" style="550" customWidth="1"/>
    <col min="5649" max="5649" width="4.33203125" style="550" customWidth="1"/>
    <col min="5650" max="5650" width="5" style="550" customWidth="1"/>
    <col min="5651" max="5652" width="3.88671875" style="550" customWidth="1"/>
    <col min="5653" max="5653" width="5.33203125" style="550" customWidth="1"/>
    <col min="5654" max="5654" width="3.33203125" style="550" customWidth="1"/>
    <col min="5655" max="5655" width="0" style="550" hidden="1" customWidth="1"/>
    <col min="5656" max="5656" width="3" style="550" customWidth="1"/>
    <col min="5657" max="5657" width="4" style="550" customWidth="1"/>
    <col min="5658" max="5658" width="8.5546875" style="550" customWidth="1"/>
    <col min="5659" max="5883" width="8.88671875" style="550"/>
    <col min="5884" max="5884" width="3.5546875" style="550" customWidth="1"/>
    <col min="5885" max="5885" width="5.88671875" style="550" customWidth="1"/>
    <col min="5886" max="5886" width="4.44140625" style="550" customWidth="1"/>
    <col min="5887" max="5887" width="4.5546875" style="550" customWidth="1"/>
    <col min="5888" max="5888" width="2.6640625" style="550" customWidth="1"/>
    <col min="5889" max="5889" width="4" style="550" customWidth="1"/>
    <col min="5890" max="5890" width="4.88671875" style="550" customWidth="1"/>
    <col min="5891" max="5891" width="4.109375" style="550" customWidth="1"/>
    <col min="5892" max="5892" width="4.88671875" style="550" customWidth="1"/>
    <col min="5893" max="5893" width="4.5546875" style="550" customWidth="1"/>
    <col min="5894" max="5894" width="6" style="550" customWidth="1"/>
    <col min="5895" max="5895" width="5.5546875" style="550" customWidth="1"/>
    <col min="5896" max="5896" width="0.33203125" style="550" customWidth="1"/>
    <col min="5897" max="5899" width="0" style="550" hidden="1" customWidth="1"/>
    <col min="5900" max="5900" width="5.5546875" style="550" customWidth="1"/>
    <col min="5901" max="5901" width="4.109375" style="550" customWidth="1"/>
    <col min="5902" max="5902" width="3.6640625" style="550" customWidth="1"/>
    <col min="5903" max="5903" width="3.88671875" style="550" customWidth="1"/>
    <col min="5904" max="5904" width="0.44140625" style="550" customWidth="1"/>
    <col min="5905" max="5905" width="4.33203125" style="550" customWidth="1"/>
    <col min="5906" max="5906" width="5" style="550" customWidth="1"/>
    <col min="5907" max="5908" width="3.88671875" style="550" customWidth="1"/>
    <col min="5909" max="5909" width="5.33203125" style="550" customWidth="1"/>
    <col min="5910" max="5910" width="3.33203125" style="550" customWidth="1"/>
    <col min="5911" max="5911" width="0" style="550" hidden="1" customWidth="1"/>
    <col min="5912" max="5912" width="3" style="550" customWidth="1"/>
    <col min="5913" max="5913" width="4" style="550" customWidth="1"/>
    <col min="5914" max="5914" width="8.5546875" style="550" customWidth="1"/>
    <col min="5915" max="6139" width="8.88671875" style="550"/>
    <col min="6140" max="6140" width="3.5546875" style="550" customWidth="1"/>
    <col min="6141" max="6141" width="5.88671875" style="550" customWidth="1"/>
    <col min="6142" max="6142" width="4.44140625" style="550" customWidth="1"/>
    <col min="6143" max="6143" width="4.5546875" style="550" customWidth="1"/>
    <col min="6144" max="6144" width="2.6640625" style="550" customWidth="1"/>
    <col min="6145" max="6145" width="4" style="550" customWidth="1"/>
    <col min="6146" max="6146" width="4.88671875" style="550" customWidth="1"/>
    <col min="6147" max="6147" width="4.109375" style="550" customWidth="1"/>
    <col min="6148" max="6148" width="4.88671875" style="550" customWidth="1"/>
    <col min="6149" max="6149" width="4.5546875" style="550" customWidth="1"/>
    <col min="6150" max="6150" width="6" style="550" customWidth="1"/>
    <col min="6151" max="6151" width="5.5546875" style="550" customWidth="1"/>
    <col min="6152" max="6152" width="0.33203125" style="550" customWidth="1"/>
    <col min="6153" max="6155" width="0" style="550" hidden="1" customWidth="1"/>
    <col min="6156" max="6156" width="5.5546875" style="550" customWidth="1"/>
    <col min="6157" max="6157" width="4.109375" style="550" customWidth="1"/>
    <col min="6158" max="6158" width="3.6640625" style="550" customWidth="1"/>
    <col min="6159" max="6159" width="3.88671875" style="550" customWidth="1"/>
    <col min="6160" max="6160" width="0.44140625" style="550" customWidth="1"/>
    <col min="6161" max="6161" width="4.33203125" style="550" customWidth="1"/>
    <col min="6162" max="6162" width="5" style="550" customWidth="1"/>
    <col min="6163" max="6164" width="3.88671875" style="550" customWidth="1"/>
    <col min="6165" max="6165" width="5.33203125" style="550" customWidth="1"/>
    <col min="6166" max="6166" width="3.33203125" style="550" customWidth="1"/>
    <col min="6167" max="6167" width="0" style="550" hidden="1" customWidth="1"/>
    <col min="6168" max="6168" width="3" style="550" customWidth="1"/>
    <col min="6169" max="6169" width="4" style="550" customWidth="1"/>
    <col min="6170" max="6170" width="8.5546875" style="550" customWidth="1"/>
    <col min="6171" max="6395" width="8.88671875" style="550"/>
    <col min="6396" max="6396" width="3.5546875" style="550" customWidth="1"/>
    <col min="6397" max="6397" width="5.88671875" style="550" customWidth="1"/>
    <col min="6398" max="6398" width="4.44140625" style="550" customWidth="1"/>
    <col min="6399" max="6399" width="4.5546875" style="550" customWidth="1"/>
    <col min="6400" max="6400" width="2.6640625" style="550" customWidth="1"/>
    <col min="6401" max="6401" width="4" style="550" customWidth="1"/>
    <col min="6402" max="6402" width="4.88671875" style="550" customWidth="1"/>
    <col min="6403" max="6403" width="4.109375" style="550" customWidth="1"/>
    <col min="6404" max="6404" width="4.88671875" style="550" customWidth="1"/>
    <col min="6405" max="6405" width="4.5546875" style="550" customWidth="1"/>
    <col min="6406" max="6406" width="6" style="550" customWidth="1"/>
    <col min="6407" max="6407" width="5.5546875" style="550" customWidth="1"/>
    <col min="6408" max="6408" width="0.33203125" style="550" customWidth="1"/>
    <col min="6409" max="6411" width="0" style="550" hidden="1" customWidth="1"/>
    <col min="6412" max="6412" width="5.5546875" style="550" customWidth="1"/>
    <col min="6413" max="6413" width="4.109375" style="550" customWidth="1"/>
    <col min="6414" max="6414" width="3.6640625" style="550" customWidth="1"/>
    <col min="6415" max="6415" width="3.88671875" style="550" customWidth="1"/>
    <col min="6416" max="6416" width="0.44140625" style="550" customWidth="1"/>
    <col min="6417" max="6417" width="4.33203125" style="550" customWidth="1"/>
    <col min="6418" max="6418" width="5" style="550" customWidth="1"/>
    <col min="6419" max="6420" width="3.88671875" style="550" customWidth="1"/>
    <col min="6421" max="6421" width="5.33203125" style="550" customWidth="1"/>
    <col min="6422" max="6422" width="3.33203125" style="550" customWidth="1"/>
    <col min="6423" max="6423" width="0" style="550" hidden="1" customWidth="1"/>
    <col min="6424" max="6424" width="3" style="550" customWidth="1"/>
    <col min="6425" max="6425" width="4" style="550" customWidth="1"/>
    <col min="6426" max="6426" width="8.5546875" style="550" customWidth="1"/>
    <col min="6427" max="6651" width="8.88671875" style="550"/>
    <col min="6652" max="6652" width="3.5546875" style="550" customWidth="1"/>
    <col min="6653" max="6653" width="5.88671875" style="550" customWidth="1"/>
    <col min="6654" max="6654" width="4.44140625" style="550" customWidth="1"/>
    <col min="6655" max="6655" width="4.5546875" style="550" customWidth="1"/>
    <col min="6656" max="6656" width="2.6640625" style="550" customWidth="1"/>
    <col min="6657" max="6657" width="4" style="550" customWidth="1"/>
    <col min="6658" max="6658" width="4.88671875" style="550" customWidth="1"/>
    <col min="6659" max="6659" width="4.109375" style="550" customWidth="1"/>
    <col min="6660" max="6660" width="4.88671875" style="550" customWidth="1"/>
    <col min="6661" max="6661" width="4.5546875" style="550" customWidth="1"/>
    <col min="6662" max="6662" width="6" style="550" customWidth="1"/>
    <col min="6663" max="6663" width="5.5546875" style="550" customWidth="1"/>
    <col min="6664" max="6664" width="0.33203125" style="550" customWidth="1"/>
    <col min="6665" max="6667" width="0" style="550" hidden="1" customWidth="1"/>
    <col min="6668" max="6668" width="5.5546875" style="550" customWidth="1"/>
    <col min="6669" max="6669" width="4.109375" style="550" customWidth="1"/>
    <col min="6670" max="6670" width="3.6640625" style="550" customWidth="1"/>
    <col min="6671" max="6671" width="3.88671875" style="550" customWidth="1"/>
    <col min="6672" max="6672" width="0.44140625" style="550" customWidth="1"/>
    <col min="6673" max="6673" width="4.33203125" style="550" customWidth="1"/>
    <col min="6674" max="6674" width="5" style="550" customWidth="1"/>
    <col min="6675" max="6676" width="3.88671875" style="550" customWidth="1"/>
    <col min="6677" max="6677" width="5.33203125" style="550" customWidth="1"/>
    <col min="6678" max="6678" width="3.33203125" style="550" customWidth="1"/>
    <col min="6679" max="6679" width="0" style="550" hidden="1" customWidth="1"/>
    <col min="6680" max="6680" width="3" style="550" customWidth="1"/>
    <col min="6681" max="6681" width="4" style="550" customWidth="1"/>
    <col min="6682" max="6682" width="8.5546875" style="550" customWidth="1"/>
    <col min="6683" max="6907" width="8.88671875" style="550"/>
    <col min="6908" max="6908" width="3.5546875" style="550" customWidth="1"/>
    <col min="6909" max="6909" width="5.88671875" style="550" customWidth="1"/>
    <col min="6910" max="6910" width="4.44140625" style="550" customWidth="1"/>
    <col min="6911" max="6911" width="4.5546875" style="550" customWidth="1"/>
    <col min="6912" max="6912" width="2.6640625" style="550" customWidth="1"/>
    <col min="6913" max="6913" width="4" style="550" customWidth="1"/>
    <col min="6914" max="6914" width="4.88671875" style="550" customWidth="1"/>
    <col min="6915" max="6915" width="4.109375" style="550" customWidth="1"/>
    <col min="6916" max="6916" width="4.88671875" style="550" customWidth="1"/>
    <col min="6917" max="6917" width="4.5546875" style="550" customWidth="1"/>
    <col min="6918" max="6918" width="6" style="550" customWidth="1"/>
    <col min="6919" max="6919" width="5.5546875" style="550" customWidth="1"/>
    <col min="6920" max="6920" width="0.33203125" style="550" customWidth="1"/>
    <col min="6921" max="6923" width="0" style="550" hidden="1" customWidth="1"/>
    <col min="6924" max="6924" width="5.5546875" style="550" customWidth="1"/>
    <col min="6925" max="6925" width="4.109375" style="550" customWidth="1"/>
    <col min="6926" max="6926" width="3.6640625" style="550" customWidth="1"/>
    <col min="6927" max="6927" width="3.88671875" style="550" customWidth="1"/>
    <col min="6928" max="6928" width="0.44140625" style="550" customWidth="1"/>
    <col min="6929" max="6929" width="4.33203125" style="550" customWidth="1"/>
    <col min="6930" max="6930" width="5" style="550" customWidth="1"/>
    <col min="6931" max="6932" width="3.88671875" style="550" customWidth="1"/>
    <col min="6933" max="6933" width="5.33203125" style="550" customWidth="1"/>
    <col min="6934" max="6934" width="3.33203125" style="550" customWidth="1"/>
    <col min="6935" max="6935" width="0" style="550" hidden="1" customWidth="1"/>
    <col min="6936" max="6936" width="3" style="550" customWidth="1"/>
    <col min="6937" max="6937" width="4" style="550" customWidth="1"/>
    <col min="6938" max="6938" width="8.5546875" style="550" customWidth="1"/>
    <col min="6939" max="7163" width="8.88671875" style="550"/>
    <col min="7164" max="7164" width="3.5546875" style="550" customWidth="1"/>
    <col min="7165" max="7165" width="5.88671875" style="550" customWidth="1"/>
    <col min="7166" max="7166" width="4.44140625" style="550" customWidth="1"/>
    <col min="7167" max="7167" width="4.5546875" style="550" customWidth="1"/>
    <col min="7168" max="7168" width="2.6640625" style="550" customWidth="1"/>
    <col min="7169" max="7169" width="4" style="550" customWidth="1"/>
    <col min="7170" max="7170" width="4.88671875" style="550" customWidth="1"/>
    <col min="7171" max="7171" width="4.109375" style="550" customWidth="1"/>
    <col min="7172" max="7172" width="4.88671875" style="550" customWidth="1"/>
    <col min="7173" max="7173" width="4.5546875" style="550" customWidth="1"/>
    <col min="7174" max="7174" width="6" style="550" customWidth="1"/>
    <col min="7175" max="7175" width="5.5546875" style="550" customWidth="1"/>
    <col min="7176" max="7176" width="0.33203125" style="550" customWidth="1"/>
    <col min="7177" max="7179" width="0" style="550" hidden="1" customWidth="1"/>
    <col min="7180" max="7180" width="5.5546875" style="550" customWidth="1"/>
    <col min="7181" max="7181" width="4.109375" style="550" customWidth="1"/>
    <col min="7182" max="7182" width="3.6640625" style="550" customWidth="1"/>
    <col min="7183" max="7183" width="3.88671875" style="550" customWidth="1"/>
    <col min="7184" max="7184" width="0.44140625" style="550" customWidth="1"/>
    <col min="7185" max="7185" width="4.33203125" style="550" customWidth="1"/>
    <col min="7186" max="7186" width="5" style="550" customWidth="1"/>
    <col min="7187" max="7188" width="3.88671875" style="550" customWidth="1"/>
    <col min="7189" max="7189" width="5.33203125" style="550" customWidth="1"/>
    <col min="7190" max="7190" width="3.33203125" style="550" customWidth="1"/>
    <col min="7191" max="7191" width="0" style="550" hidden="1" customWidth="1"/>
    <col min="7192" max="7192" width="3" style="550" customWidth="1"/>
    <col min="7193" max="7193" width="4" style="550" customWidth="1"/>
    <col min="7194" max="7194" width="8.5546875" style="550" customWidth="1"/>
    <col min="7195" max="7419" width="8.88671875" style="550"/>
    <col min="7420" max="7420" width="3.5546875" style="550" customWidth="1"/>
    <col min="7421" max="7421" width="5.88671875" style="550" customWidth="1"/>
    <col min="7422" max="7422" width="4.44140625" style="550" customWidth="1"/>
    <col min="7423" max="7423" width="4.5546875" style="550" customWidth="1"/>
    <col min="7424" max="7424" width="2.6640625" style="550" customWidth="1"/>
    <col min="7425" max="7425" width="4" style="550" customWidth="1"/>
    <col min="7426" max="7426" width="4.88671875" style="550" customWidth="1"/>
    <col min="7427" max="7427" width="4.109375" style="550" customWidth="1"/>
    <col min="7428" max="7428" width="4.88671875" style="550" customWidth="1"/>
    <col min="7429" max="7429" width="4.5546875" style="550" customWidth="1"/>
    <col min="7430" max="7430" width="6" style="550" customWidth="1"/>
    <col min="7431" max="7431" width="5.5546875" style="550" customWidth="1"/>
    <col min="7432" max="7432" width="0.33203125" style="550" customWidth="1"/>
    <col min="7433" max="7435" width="0" style="550" hidden="1" customWidth="1"/>
    <col min="7436" max="7436" width="5.5546875" style="550" customWidth="1"/>
    <col min="7437" max="7437" width="4.109375" style="550" customWidth="1"/>
    <col min="7438" max="7438" width="3.6640625" style="550" customWidth="1"/>
    <col min="7439" max="7439" width="3.88671875" style="550" customWidth="1"/>
    <col min="7440" max="7440" width="0.44140625" style="550" customWidth="1"/>
    <col min="7441" max="7441" width="4.33203125" style="550" customWidth="1"/>
    <col min="7442" max="7442" width="5" style="550" customWidth="1"/>
    <col min="7443" max="7444" width="3.88671875" style="550" customWidth="1"/>
    <col min="7445" max="7445" width="5.33203125" style="550" customWidth="1"/>
    <col min="7446" max="7446" width="3.33203125" style="550" customWidth="1"/>
    <col min="7447" max="7447" width="0" style="550" hidden="1" customWidth="1"/>
    <col min="7448" max="7448" width="3" style="550" customWidth="1"/>
    <col min="7449" max="7449" width="4" style="550" customWidth="1"/>
    <col min="7450" max="7450" width="8.5546875" style="550" customWidth="1"/>
    <col min="7451" max="7675" width="8.88671875" style="550"/>
    <col min="7676" max="7676" width="3.5546875" style="550" customWidth="1"/>
    <col min="7677" max="7677" width="5.88671875" style="550" customWidth="1"/>
    <col min="7678" max="7678" width="4.44140625" style="550" customWidth="1"/>
    <col min="7679" max="7679" width="4.5546875" style="550" customWidth="1"/>
    <col min="7680" max="7680" width="2.6640625" style="550" customWidth="1"/>
    <col min="7681" max="7681" width="4" style="550" customWidth="1"/>
    <col min="7682" max="7682" width="4.88671875" style="550" customWidth="1"/>
    <col min="7683" max="7683" width="4.109375" style="550" customWidth="1"/>
    <col min="7684" max="7684" width="4.88671875" style="550" customWidth="1"/>
    <col min="7685" max="7685" width="4.5546875" style="550" customWidth="1"/>
    <col min="7686" max="7686" width="6" style="550" customWidth="1"/>
    <col min="7687" max="7687" width="5.5546875" style="550" customWidth="1"/>
    <col min="7688" max="7688" width="0.33203125" style="550" customWidth="1"/>
    <col min="7689" max="7691" width="0" style="550" hidden="1" customWidth="1"/>
    <col min="7692" max="7692" width="5.5546875" style="550" customWidth="1"/>
    <col min="7693" max="7693" width="4.109375" style="550" customWidth="1"/>
    <col min="7694" max="7694" width="3.6640625" style="550" customWidth="1"/>
    <col min="7695" max="7695" width="3.88671875" style="550" customWidth="1"/>
    <col min="7696" max="7696" width="0.44140625" style="550" customWidth="1"/>
    <col min="7697" max="7697" width="4.33203125" style="550" customWidth="1"/>
    <col min="7698" max="7698" width="5" style="550" customWidth="1"/>
    <col min="7699" max="7700" width="3.88671875" style="550" customWidth="1"/>
    <col min="7701" max="7701" width="5.33203125" style="550" customWidth="1"/>
    <col min="7702" max="7702" width="3.33203125" style="550" customWidth="1"/>
    <col min="7703" max="7703" width="0" style="550" hidden="1" customWidth="1"/>
    <col min="7704" max="7704" width="3" style="550" customWidth="1"/>
    <col min="7705" max="7705" width="4" style="550" customWidth="1"/>
    <col min="7706" max="7706" width="8.5546875" style="550" customWidth="1"/>
    <col min="7707" max="7931" width="8.88671875" style="550"/>
    <col min="7932" max="7932" width="3.5546875" style="550" customWidth="1"/>
    <col min="7933" max="7933" width="5.88671875" style="550" customWidth="1"/>
    <col min="7934" max="7934" width="4.44140625" style="550" customWidth="1"/>
    <col min="7935" max="7935" width="4.5546875" style="550" customWidth="1"/>
    <col min="7936" max="7936" width="2.6640625" style="550" customWidth="1"/>
    <col min="7937" max="7937" width="4" style="550" customWidth="1"/>
    <col min="7938" max="7938" width="4.88671875" style="550" customWidth="1"/>
    <col min="7939" max="7939" width="4.109375" style="550" customWidth="1"/>
    <col min="7940" max="7940" width="4.88671875" style="550" customWidth="1"/>
    <col min="7941" max="7941" width="4.5546875" style="550" customWidth="1"/>
    <col min="7942" max="7942" width="6" style="550" customWidth="1"/>
    <col min="7943" max="7943" width="5.5546875" style="550" customWidth="1"/>
    <col min="7944" max="7944" width="0.33203125" style="550" customWidth="1"/>
    <col min="7945" max="7947" width="0" style="550" hidden="1" customWidth="1"/>
    <col min="7948" max="7948" width="5.5546875" style="550" customWidth="1"/>
    <col min="7949" max="7949" width="4.109375" style="550" customWidth="1"/>
    <col min="7950" max="7950" width="3.6640625" style="550" customWidth="1"/>
    <col min="7951" max="7951" width="3.88671875" style="550" customWidth="1"/>
    <col min="7952" max="7952" width="0.44140625" style="550" customWidth="1"/>
    <col min="7953" max="7953" width="4.33203125" style="550" customWidth="1"/>
    <col min="7954" max="7954" width="5" style="550" customWidth="1"/>
    <col min="7955" max="7956" width="3.88671875" style="550" customWidth="1"/>
    <col min="7957" max="7957" width="5.33203125" style="550" customWidth="1"/>
    <col min="7958" max="7958" width="3.33203125" style="550" customWidth="1"/>
    <col min="7959" max="7959" width="0" style="550" hidden="1" customWidth="1"/>
    <col min="7960" max="7960" width="3" style="550" customWidth="1"/>
    <col min="7961" max="7961" width="4" style="550" customWidth="1"/>
    <col min="7962" max="7962" width="8.5546875" style="550" customWidth="1"/>
    <col min="7963" max="8187" width="8.88671875" style="550"/>
    <col min="8188" max="8188" width="3.5546875" style="550" customWidth="1"/>
    <col min="8189" max="8189" width="5.88671875" style="550" customWidth="1"/>
    <col min="8190" max="8190" width="4.44140625" style="550" customWidth="1"/>
    <col min="8191" max="8191" width="4.5546875" style="550" customWidth="1"/>
    <col min="8192" max="8192" width="2.6640625" style="550" customWidth="1"/>
    <col min="8193" max="8193" width="4" style="550" customWidth="1"/>
    <col min="8194" max="8194" width="4.88671875" style="550" customWidth="1"/>
    <col min="8195" max="8195" width="4.109375" style="550" customWidth="1"/>
    <col min="8196" max="8196" width="4.88671875" style="550" customWidth="1"/>
    <col min="8197" max="8197" width="4.5546875" style="550" customWidth="1"/>
    <col min="8198" max="8198" width="6" style="550" customWidth="1"/>
    <col min="8199" max="8199" width="5.5546875" style="550" customWidth="1"/>
    <col min="8200" max="8200" width="0.33203125" style="550" customWidth="1"/>
    <col min="8201" max="8203" width="0" style="550" hidden="1" customWidth="1"/>
    <col min="8204" max="8204" width="5.5546875" style="550" customWidth="1"/>
    <col min="8205" max="8205" width="4.109375" style="550" customWidth="1"/>
    <col min="8206" max="8206" width="3.6640625" style="550" customWidth="1"/>
    <col min="8207" max="8207" width="3.88671875" style="550" customWidth="1"/>
    <col min="8208" max="8208" width="0.44140625" style="550" customWidth="1"/>
    <col min="8209" max="8209" width="4.33203125" style="550" customWidth="1"/>
    <col min="8210" max="8210" width="5" style="550" customWidth="1"/>
    <col min="8211" max="8212" width="3.88671875" style="550" customWidth="1"/>
    <col min="8213" max="8213" width="5.33203125" style="550" customWidth="1"/>
    <col min="8214" max="8214" width="3.33203125" style="550" customWidth="1"/>
    <col min="8215" max="8215" width="0" style="550" hidden="1" customWidth="1"/>
    <col min="8216" max="8216" width="3" style="550" customWidth="1"/>
    <col min="8217" max="8217" width="4" style="550" customWidth="1"/>
    <col min="8218" max="8218" width="8.5546875" style="550" customWidth="1"/>
    <col min="8219" max="8443" width="8.88671875" style="550"/>
    <col min="8444" max="8444" width="3.5546875" style="550" customWidth="1"/>
    <col min="8445" max="8445" width="5.88671875" style="550" customWidth="1"/>
    <col min="8446" max="8446" width="4.44140625" style="550" customWidth="1"/>
    <col min="8447" max="8447" width="4.5546875" style="550" customWidth="1"/>
    <col min="8448" max="8448" width="2.6640625" style="550" customWidth="1"/>
    <col min="8449" max="8449" width="4" style="550" customWidth="1"/>
    <col min="8450" max="8450" width="4.88671875" style="550" customWidth="1"/>
    <col min="8451" max="8451" width="4.109375" style="550" customWidth="1"/>
    <col min="8452" max="8452" width="4.88671875" style="550" customWidth="1"/>
    <col min="8453" max="8453" width="4.5546875" style="550" customWidth="1"/>
    <col min="8454" max="8454" width="6" style="550" customWidth="1"/>
    <col min="8455" max="8455" width="5.5546875" style="550" customWidth="1"/>
    <col min="8456" max="8456" width="0.33203125" style="550" customWidth="1"/>
    <col min="8457" max="8459" width="0" style="550" hidden="1" customWidth="1"/>
    <col min="8460" max="8460" width="5.5546875" style="550" customWidth="1"/>
    <col min="8461" max="8461" width="4.109375" style="550" customWidth="1"/>
    <col min="8462" max="8462" width="3.6640625" style="550" customWidth="1"/>
    <col min="8463" max="8463" width="3.88671875" style="550" customWidth="1"/>
    <col min="8464" max="8464" width="0.44140625" style="550" customWidth="1"/>
    <col min="8465" max="8465" width="4.33203125" style="550" customWidth="1"/>
    <col min="8466" max="8466" width="5" style="550" customWidth="1"/>
    <col min="8467" max="8468" width="3.88671875" style="550" customWidth="1"/>
    <col min="8469" max="8469" width="5.33203125" style="550" customWidth="1"/>
    <col min="8470" max="8470" width="3.33203125" style="550" customWidth="1"/>
    <col min="8471" max="8471" width="0" style="550" hidden="1" customWidth="1"/>
    <col min="8472" max="8472" width="3" style="550" customWidth="1"/>
    <col min="8473" max="8473" width="4" style="550" customWidth="1"/>
    <col min="8474" max="8474" width="8.5546875" style="550" customWidth="1"/>
    <col min="8475" max="8699" width="8.88671875" style="550"/>
    <col min="8700" max="8700" width="3.5546875" style="550" customWidth="1"/>
    <col min="8701" max="8701" width="5.88671875" style="550" customWidth="1"/>
    <col min="8702" max="8702" width="4.44140625" style="550" customWidth="1"/>
    <col min="8703" max="8703" width="4.5546875" style="550" customWidth="1"/>
    <col min="8704" max="8704" width="2.6640625" style="550" customWidth="1"/>
    <col min="8705" max="8705" width="4" style="550" customWidth="1"/>
    <col min="8706" max="8706" width="4.88671875" style="550" customWidth="1"/>
    <col min="8707" max="8707" width="4.109375" style="550" customWidth="1"/>
    <col min="8708" max="8708" width="4.88671875" style="550" customWidth="1"/>
    <col min="8709" max="8709" width="4.5546875" style="550" customWidth="1"/>
    <col min="8710" max="8710" width="6" style="550" customWidth="1"/>
    <col min="8711" max="8711" width="5.5546875" style="550" customWidth="1"/>
    <col min="8712" max="8712" width="0.33203125" style="550" customWidth="1"/>
    <col min="8713" max="8715" width="0" style="550" hidden="1" customWidth="1"/>
    <col min="8716" max="8716" width="5.5546875" style="550" customWidth="1"/>
    <col min="8717" max="8717" width="4.109375" style="550" customWidth="1"/>
    <col min="8718" max="8718" width="3.6640625" style="550" customWidth="1"/>
    <col min="8719" max="8719" width="3.88671875" style="550" customWidth="1"/>
    <col min="8720" max="8720" width="0.44140625" style="550" customWidth="1"/>
    <col min="8721" max="8721" width="4.33203125" style="550" customWidth="1"/>
    <col min="8722" max="8722" width="5" style="550" customWidth="1"/>
    <col min="8723" max="8724" width="3.88671875" style="550" customWidth="1"/>
    <col min="8725" max="8725" width="5.33203125" style="550" customWidth="1"/>
    <col min="8726" max="8726" width="3.33203125" style="550" customWidth="1"/>
    <col min="8727" max="8727" width="0" style="550" hidden="1" customWidth="1"/>
    <col min="8728" max="8728" width="3" style="550" customWidth="1"/>
    <col min="8729" max="8729" width="4" style="550" customWidth="1"/>
    <col min="8730" max="8730" width="8.5546875" style="550" customWidth="1"/>
    <col min="8731" max="8955" width="8.88671875" style="550"/>
    <col min="8956" max="8956" width="3.5546875" style="550" customWidth="1"/>
    <col min="8957" max="8957" width="5.88671875" style="550" customWidth="1"/>
    <col min="8958" max="8958" width="4.44140625" style="550" customWidth="1"/>
    <col min="8959" max="8959" width="4.5546875" style="550" customWidth="1"/>
    <col min="8960" max="8960" width="2.6640625" style="550" customWidth="1"/>
    <col min="8961" max="8961" width="4" style="550" customWidth="1"/>
    <col min="8962" max="8962" width="4.88671875" style="550" customWidth="1"/>
    <col min="8963" max="8963" width="4.109375" style="550" customWidth="1"/>
    <col min="8964" max="8964" width="4.88671875" style="550" customWidth="1"/>
    <col min="8965" max="8965" width="4.5546875" style="550" customWidth="1"/>
    <col min="8966" max="8966" width="6" style="550" customWidth="1"/>
    <col min="8967" max="8967" width="5.5546875" style="550" customWidth="1"/>
    <col min="8968" max="8968" width="0.33203125" style="550" customWidth="1"/>
    <col min="8969" max="8971" width="0" style="550" hidden="1" customWidth="1"/>
    <col min="8972" max="8972" width="5.5546875" style="550" customWidth="1"/>
    <col min="8973" max="8973" width="4.109375" style="550" customWidth="1"/>
    <col min="8974" max="8974" width="3.6640625" style="550" customWidth="1"/>
    <col min="8975" max="8975" width="3.88671875" style="550" customWidth="1"/>
    <col min="8976" max="8976" width="0.44140625" style="550" customWidth="1"/>
    <col min="8977" max="8977" width="4.33203125" style="550" customWidth="1"/>
    <col min="8978" max="8978" width="5" style="550" customWidth="1"/>
    <col min="8979" max="8980" width="3.88671875" style="550" customWidth="1"/>
    <col min="8981" max="8981" width="5.33203125" style="550" customWidth="1"/>
    <col min="8982" max="8982" width="3.33203125" style="550" customWidth="1"/>
    <col min="8983" max="8983" width="0" style="550" hidden="1" customWidth="1"/>
    <col min="8984" max="8984" width="3" style="550" customWidth="1"/>
    <col min="8985" max="8985" width="4" style="550" customWidth="1"/>
    <col min="8986" max="8986" width="8.5546875" style="550" customWidth="1"/>
    <col min="8987" max="9211" width="8.88671875" style="550"/>
    <col min="9212" max="9212" width="3.5546875" style="550" customWidth="1"/>
    <col min="9213" max="9213" width="5.88671875" style="550" customWidth="1"/>
    <col min="9214" max="9214" width="4.44140625" style="550" customWidth="1"/>
    <col min="9215" max="9215" width="4.5546875" style="550" customWidth="1"/>
    <col min="9216" max="9216" width="2.6640625" style="550" customWidth="1"/>
    <col min="9217" max="9217" width="4" style="550" customWidth="1"/>
    <col min="9218" max="9218" width="4.88671875" style="550" customWidth="1"/>
    <col min="9219" max="9219" width="4.109375" style="550" customWidth="1"/>
    <col min="9220" max="9220" width="4.88671875" style="550" customWidth="1"/>
    <col min="9221" max="9221" width="4.5546875" style="550" customWidth="1"/>
    <col min="9222" max="9222" width="6" style="550" customWidth="1"/>
    <col min="9223" max="9223" width="5.5546875" style="550" customWidth="1"/>
    <col min="9224" max="9224" width="0.33203125" style="550" customWidth="1"/>
    <col min="9225" max="9227" width="0" style="550" hidden="1" customWidth="1"/>
    <col min="9228" max="9228" width="5.5546875" style="550" customWidth="1"/>
    <col min="9229" max="9229" width="4.109375" style="550" customWidth="1"/>
    <col min="9230" max="9230" width="3.6640625" style="550" customWidth="1"/>
    <col min="9231" max="9231" width="3.88671875" style="550" customWidth="1"/>
    <col min="9232" max="9232" width="0.44140625" style="550" customWidth="1"/>
    <col min="9233" max="9233" width="4.33203125" style="550" customWidth="1"/>
    <col min="9234" max="9234" width="5" style="550" customWidth="1"/>
    <col min="9235" max="9236" width="3.88671875" style="550" customWidth="1"/>
    <col min="9237" max="9237" width="5.33203125" style="550" customWidth="1"/>
    <col min="9238" max="9238" width="3.33203125" style="550" customWidth="1"/>
    <col min="9239" max="9239" width="0" style="550" hidden="1" customWidth="1"/>
    <col min="9240" max="9240" width="3" style="550" customWidth="1"/>
    <col min="9241" max="9241" width="4" style="550" customWidth="1"/>
    <col min="9242" max="9242" width="8.5546875" style="550" customWidth="1"/>
    <col min="9243" max="9467" width="8.88671875" style="550"/>
    <col min="9468" max="9468" width="3.5546875" style="550" customWidth="1"/>
    <col min="9469" max="9469" width="5.88671875" style="550" customWidth="1"/>
    <col min="9470" max="9470" width="4.44140625" style="550" customWidth="1"/>
    <col min="9471" max="9471" width="4.5546875" style="550" customWidth="1"/>
    <col min="9472" max="9472" width="2.6640625" style="550" customWidth="1"/>
    <col min="9473" max="9473" width="4" style="550" customWidth="1"/>
    <col min="9474" max="9474" width="4.88671875" style="550" customWidth="1"/>
    <col min="9475" max="9475" width="4.109375" style="550" customWidth="1"/>
    <col min="9476" max="9476" width="4.88671875" style="550" customWidth="1"/>
    <col min="9477" max="9477" width="4.5546875" style="550" customWidth="1"/>
    <col min="9478" max="9478" width="6" style="550" customWidth="1"/>
    <col min="9479" max="9479" width="5.5546875" style="550" customWidth="1"/>
    <col min="9480" max="9480" width="0.33203125" style="550" customWidth="1"/>
    <col min="9481" max="9483" width="0" style="550" hidden="1" customWidth="1"/>
    <col min="9484" max="9484" width="5.5546875" style="550" customWidth="1"/>
    <col min="9485" max="9485" width="4.109375" style="550" customWidth="1"/>
    <col min="9486" max="9486" width="3.6640625" style="550" customWidth="1"/>
    <col min="9487" max="9487" width="3.88671875" style="550" customWidth="1"/>
    <col min="9488" max="9488" width="0.44140625" style="550" customWidth="1"/>
    <col min="9489" max="9489" width="4.33203125" style="550" customWidth="1"/>
    <col min="9490" max="9490" width="5" style="550" customWidth="1"/>
    <col min="9491" max="9492" width="3.88671875" style="550" customWidth="1"/>
    <col min="9493" max="9493" width="5.33203125" style="550" customWidth="1"/>
    <col min="9494" max="9494" width="3.33203125" style="550" customWidth="1"/>
    <col min="9495" max="9495" width="0" style="550" hidden="1" customWidth="1"/>
    <col min="9496" max="9496" width="3" style="550" customWidth="1"/>
    <col min="9497" max="9497" width="4" style="550" customWidth="1"/>
    <col min="9498" max="9498" width="8.5546875" style="550" customWidth="1"/>
    <col min="9499" max="9723" width="8.88671875" style="550"/>
    <col min="9724" max="9724" width="3.5546875" style="550" customWidth="1"/>
    <col min="9725" max="9725" width="5.88671875" style="550" customWidth="1"/>
    <col min="9726" max="9726" width="4.44140625" style="550" customWidth="1"/>
    <col min="9727" max="9727" width="4.5546875" style="550" customWidth="1"/>
    <col min="9728" max="9728" width="2.6640625" style="550" customWidth="1"/>
    <col min="9729" max="9729" width="4" style="550" customWidth="1"/>
    <col min="9730" max="9730" width="4.88671875" style="550" customWidth="1"/>
    <col min="9731" max="9731" width="4.109375" style="550" customWidth="1"/>
    <col min="9732" max="9732" width="4.88671875" style="550" customWidth="1"/>
    <col min="9733" max="9733" width="4.5546875" style="550" customWidth="1"/>
    <col min="9734" max="9734" width="6" style="550" customWidth="1"/>
    <col min="9735" max="9735" width="5.5546875" style="550" customWidth="1"/>
    <col min="9736" max="9736" width="0.33203125" style="550" customWidth="1"/>
    <col min="9737" max="9739" width="0" style="550" hidden="1" customWidth="1"/>
    <col min="9740" max="9740" width="5.5546875" style="550" customWidth="1"/>
    <col min="9741" max="9741" width="4.109375" style="550" customWidth="1"/>
    <col min="9742" max="9742" width="3.6640625" style="550" customWidth="1"/>
    <col min="9743" max="9743" width="3.88671875" style="550" customWidth="1"/>
    <col min="9744" max="9744" width="0.44140625" style="550" customWidth="1"/>
    <col min="9745" max="9745" width="4.33203125" style="550" customWidth="1"/>
    <col min="9746" max="9746" width="5" style="550" customWidth="1"/>
    <col min="9747" max="9748" width="3.88671875" style="550" customWidth="1"/>
    <col min="9749" max="9749" width="5.33203125" style="550" customWidth="1"/>
    <col min="9750" max="9750" width="3.33203125" style="550" customWidth="1"/>
    <col min="9751" max="9751" width="0" style="550" hidden="1" customWidth="1"/>
    <col min="9752" max="9752" width="3" style="550" customWidth="1"/>
    <col min="9753" max="9753" width="4" style="550" customWidth="1"/>
    <col min="9754" max="9754" width="8.5546875" style="550" customWidth="1"/>
    <col min="9755" max="9979" width="8.88671875" style="550"/>
    <col min="9980" max="9980" width="3.5546875" style="550" customWidth="1"/>
    <col min="9981" max="9981" width="5.88671875" style="550" customWidth="1"/>
    <col min="9982" max="9982" width="4.44140625" style="550" customWidth="1"/>
    <col min="9983" max="9983" width="4.5546875" style="550" customWidth="1"/>
    <col min="9984" max="9984" width="2.6640625" style="550" customWidth="1"/>
    <col min="9985" max="9985" width="4" style="550" customWidth="1"/>
    <col min="9986" max="9986" width="4.88671875" style="550" customWidth="1"/>
    <col min="9987" max="9987" width="4.109375" style="550" customWidth="1"/>
    <col min="9988" max="9988" width="4.88671875" style="550" customWidth="1"/>
    <col min="9989" max="9989" width="4.5546875" style="550" customWidth="1"/>
    <col min="9990" max="9990" width="6" style="550" customWidth="1"/>
    <col min="9991" max="9991" width="5.5546875" style="550" customWidth="1"/>
    <col min="9992" max="9992" width="0.33203125" style="550" customWidth="1"/>
    <col min="9993" max="9995" width="0" style="550" hidden="1" customWidth="1"/>
    <col min="9996" max="9996" width="5.5546875" style="550" customWidth="1"/>
    <col min="9997" max="9997" width="4.109375" style="550" customWidth="1"/>
    <col min="9998" max="9998" width="3.6640625" style="550" customWidth="1"/>
    <col min="9999" max="9999" width="3.88671875" style="550" customWidth="1"/>
    <col min="10000" max="10000" width="0.44140625" style="550" customWidth="1"/>
    <col min="10001" max="10001" width="4.33203125" style="550" customWidth="1"/>
    <col min="10002" max="10002" width="5" style="550" customWidth="1"/>
    <col min="10003" max="10004" width="3.88671875" style="550" customWidth="1"/>
    <col min="10005" max="10005" width="5.33203125" style="550" customWidth="1"/>
    <col min="10006" max="10006" width="3.33203125" style="550" customWidth="1"/>
    <col min="10007" max="10007" width="0" style="550" hidden="1" customWidth="1"/>
    <col min="10008" max="10008" width="3" style="550" customWidth="1"/>
    <col min="10009" max="10009" width="4" style="550" customWidth="1"/>
    <col min="10010" max="10010" width="8.5546875" style="550" customWidth="1"/>
    <col min="10011" max="10235" width="8.88671875" style="550"/>
    <col min="10236" max="10236" width="3.5546875" style="550" customWidth="1"/>
    <col min="10237" max="10237" width="5.88671875" style="550" customWidth="1"/>
    <col min="10238" max="10238" width="4.44140625" style="550" customWidth="1"/>
    <col min="10239" max="10239" width="4.5546875" style="550" customWidth="1"/>
    <col min="10240" max="10240" width="2.6640625" style="550" customWidth="1"/>
    <col min="10241" max="10241" width="4" style="550" customWidth="1"/>
    <col min="10242" max="10242" width="4.88671875" style="550" customWidth="1"/>
    <col min="10243" max="10243" width="4.109375" style="550" customWidth="1"/>
    <col min="10244" max="10244" width="4.88671875" style="550" customWidth="1"/>
    <col min="10245" max="10245" width="4.5546875" style="550" customWidth="1"/>
    <col min="10246" max="10246" width="6" style="550" customWidth="1"/>
    <col min="10247" max="10247" width="5.5546875" style="550" customWidth="1"/>
    <col min="10248" max="10248" width="0.33203125" style="550" customWidth="1"/>
    <col min="10249" max="10251" width="0" style="550" hidden="1" customWidth="1"/>
    <col min="10252" max="10252" width="5.5546875" style="550" customWidth="1"/>
    <col min="10253" max="10253" width="4.109375" style="550" customWidth="1"/>
    <col min="10254" max="10254" width="3.6640625" style="550" customWidth="1"/>
    <col min="10255" max="10255" width="3.88671875" style="550" customWidth="1"/>
    <col min="10256" max="10256" width="0.44140625" style="550" customWidth="1"/>
    <col min="10257" max="10257" width="4.33203125" style="550" customWidth="1"/>
    <col min="10258" max="10258" width="5" style="550" customWidth="1"/>
    <col min="10259" max="10260" width="3.88671875" style="550" customWidth="1"/>
    <col min="10261" max="10261" width="5.33203125" style="550" customWidth="1"/>
    <col min="10262" max="10262" width="3.33203125" style="550" customWidth="1"/>
    <col min="10263" max="10263" width="0" style="550" hidden="1" customWidth="1"/>
    <col min="10264" max="10264" width="3" style="550" customWidth="1"/>
    <col min="10265" max="10265" width="4" style="550" customWidth="1"/>
    <col min="10266" max="10266" width="8.5546875" style="550" customWidth="1"/>
    <col min="10267" max="10491" width="8.88671875" style="550"/>
    <col min="10492" max="10492" width="3.5546875" style="550" customWidth="1"/>
    <col min="10493" max="10493" width="5.88671875" style="550" customWidth="1"/>
    <col min="10494" max="10494" width="4.44140625" style="550" customWidth="1"/>
    <col min="10495" max="10495" width="4.5546875" style="550" customWidth="1"/>
    <col min="10496" max="10496" width="2.6640625" style="550" customWidth="1"/>
    <col min="10497" max="10497" width="4" style="550" customWidth="1"/>
    <col min="10498" max="10498" width="4.88671875" style="550" customWidth="1"/>
    <col min="10499" max="10499" width="4.109375" style="550" customWidth="1"/>
    <col min="10500" max="10500" width="4.88671875" style="550" customWidth="1"/>
    <col min="10501" max="10501" width="4.5546875" style="550" customWidth="1"/>
    <col min="10502" max="10502" width="6" style="550" customWidth="1"/>
    <col min="10503" max="10503" width="5.5546875" style="550" customWidth="1"/>
    <col min="10504" max="10504" width="0.33203125" style="550" customWidth="1"/>
    <col min="10505" max="10507" width="0" style="550" hidden="1" customWidth="1"/>
    <col min="10508" max="10508" width="5.5546875" style="550" customWidth="1"/>
    <col min="10509" max="10509" width="4.109375" style="550" customWidth="1"/>
    <col min="10510" max="10510" width="3.6640625" style="550" customWidth="1"/>
    <col min="10511" max="10511" width="3.88671875" style="550" customWidth="1"/>
    <col min="10512" max="10512" width="0.44140625" style="550" customWidth="1"/>
    <col min="10513" max="10513" width="4.33203125" style="550" customWidth="1"/>
    <col min="10514" max="10514" width="5" style="550" customWidth="1"/>
    <col min="10515" max="10516" width="3.88671875" style="550" customWidth="1"/>
    <col min="10517" max="10517" width="5.33203125" style="550" customWidth="1"/>
    <col min="10518" max="10518" width="3.33203125" style="550" customWidth="1"/>
    <col min="10519" max="10519" width="0" style="550" hidden="1" customWidth="1"/>
    <col min="10520" max="10520" width="3" style="550" customWidth="1"/>
    <col min="10521" max="10521" width="4" style="550" customWidth="1"/>
    <col min="10522" max="10522" width="8.5546875" style="550" customWidth="1"/>
    <col min="10523" max="10747" width="8.88671875" style="550"/>
    <col min="10748" max="10748" width="3.5546875" style="550" customWidth="1"/>
    <col min="10749" max="10749" width="5.88671875" style="550" customWidth="1"/>
    <col min="10750" max="10750" width="4.44140625" style="550" customWidth="1"/>
    <col min="10751" max="10751" width="4.5546875" style="550" customWidth="1"/>
    <col min="10752" max="10752" width="2.6640625" style="550" customWidth="1"/>
    <col min="10753" max="10753" width="4" style="550" customWidth="1"/>
    <col min="10754" max="10754" width="4.88671875" style="550" customWidth="1"/>
    <col min="10755" max="10755" width="4.109375" style="550" customWidth="1"/>
    <col min="10756" max="10756" width="4.88671875" style="550" customWidth="1"/>
    <col min="10757" max="10757" width="4.5546875" style="550" customWidth="1"/>
    <col min="10758" max="10758" width="6" style="550" customWidth="1"/>
    <col min="10759" max="10759" width="5.5546875" style="550" customWidth="1"/>
    <col min="10760" max="10760" width="0.33203125" style="550" customWidth="1"/>
    <col min="10761" max="10763" width="0" style="550" hidden="1" customWidth="1"/>
    <col min="10764" max="10764" width="5.5546875" style="550" customWidth="1"/>
    <col min="10765" max="10765" width="4.109375" style="550" customWidth="1"/>
    <col min="10766" max="10766" width="3.6640625" style="550" customWidth="1"/>
    <col min="10767" max="10767" width="3.88671875" style="550" customWidth="1"/>
    <col min="10768" max="10768" width="0.44140625" style="550" customWidth="1"/>
    <col min="10769" max="10769" width="4.33203125" style="550" customWidth="1"/>
    <col min="10770" max="10770" width="5" style="550" customWidth="1"/>
    <col min="10771" max="10772" width="3.88671875" style="550" customWidth="1"/>
    <col min="10773" max="10773" width="5.33203125" style="550" customWidth="1"/>
    <col min="10774" max="10774" width="3.33203125" style="550" customWidth="1"/>
    <col min="10775" max="10775" width="0" style="550" hidden="1" customWidth="1"/>
    <col min="10776" max="10776" width="3" style="550" customWidth="1"/>
    <col min="10777" max="10777" width="4" style="550" customWidth="1"/>
    <col min="10778" max="10778" width="8.5546875" style="550" customWidth="1"/>
    <col min="10779" max="11003" width="8.88671875" style="550"/>
    <col min="11004" max="11004" width="3.5546875" style="550" customWidth="1"/>
    <col min="11005" max="11005" width="5.88671875" style="550" customWidth="1"/>
    <col min="11006" max="11006" width="4.44140625" style="550" customWidth="1"/>
    <col min="11007" max="11007" width="4.5546875" style="550" customWidth="1"/>
    <col min="11008" max="11008" width="2.6640625" style="550" customWidth="1"/>
    <col min="11009" max="11009" width="4" style="550" customWidth="1"/>
    <col min="11010" max="11010" width="4.88671875" style="550" customWidth="1"/>
    <col min="11011" max="11011" width="4.109375" style="550" customWidth="1"/>
    <col min="11012" max="11012" width="4.88671875" style="550" customWidth="1"/>
    <col min="11013" max="11013" width="4.5546875" style="550" customWidth="1"/>
    <col min="11014" max="11014" width="6" style="550" customWidth="1"/>
    <col min="11015" max="11015" width="5.5546875" style="550" customWidth="1"/>
    <col min="11016" max="11016" width="0.33203125" style="550" customWidth="1"/>
    <col min="11017" max="11019" width="0" style="550" hidden="1" customWidth="1"/>
    <col min="11020" max="11020" width="5.5546875" style="550" customWidth="1"/>
    <col min="11021" max="11021" width="4.109375" style="550" customWidth="1"/>
    <col min="11022" max="11022" width="3.6640625" style="550" customWidth="1"/>
    <col min="11023" max="11023" width="3.88671875" style="550" customWidth="1"/>
    <col min="11024" max="11024" width="0.44140625" style="550" customWidth="1"/>
    <col min="11025" max="11025" width="4.33203125" style="550" customWidth="1"/>
    <col min="11026" max="11026" width="5" style="550" customWidth="1"/>
    <col min="11027" max="11028" width="3.88671875" style="550" customWidth="1"/>
    <col min="11029" max="11029" width="5.33203125" style="550" customWidth="1"/>
    <col min="11030" max="11030" width="3.33203125" style="550" customWidth="1"/>
    <col min="11031" max="11031" width="0" style="550" hidden="1" customWidth="1"/>
    <col min="11032" max="11032" width="3" style="550" customWidth="1"/>
    <col min="11033" max="11033" width="4" style="550" customWidth="1"/>
    <col min="11034" max="11034" width="8.5546875" style="550" customWidth="1"/>
    <col min="11035" max="11259" width="8.88671875" style="550"/>
    <col min="11260" max="11260" width="3.5546875" style="550" customWidth="1"/>
    <col min="11261" max="11261" width="5.88671875" style="550" customWidth="1"/>
    <col min="11262" max="11262" width="4.44140625" style="550" customWidth="1"/>
    <col min="11263" max="11263" width="4.5546875" style="550" customWidth="1"/>
    <col min="11264" max="11264" width="2.6640625" style="550" customWidth="1"/>
    <col min="11265" max="11265" width="4" style="550" customWidth="1"/>
    <col min="11266" max="11266" width="4.88671875" style="550" customWidth="1"/>
    <col min="11267" max="11267" width="4.109375" style="550" customWidth="1"/>
    <col min="11268" max="11268" width="4.88671875" style="550" customWidth="1"/>
    <col min="11269" max="11269" width="4.5546875" style="550" customWidth="1"/>
    <col min="11270" max="11270" width="6" style="550" customWidth="1"/>
    <col min="11271" max="11271" width="5.5546875" style="550" customWidth="1"/>
    <col min="11272" max="11272" width="0.33203125" style="550" customWidth="1"/>
    <col min="11273" max="11275" width="0" style="550" hidden="1" customWidth="1"/>
    <col min="11276" max="11276" width="5.5546875" style="550" customWidth="1"/>
    <col min="11277" max="11277" width="4.109375" style="550" customWidth="1"/>
    <col min="11278" max="11278" width="3.6640625" style="550" customWidth="1"/>
    <col min="11279" max="11279" width="3.88671875" style="550" customWidth="1"/>
    <col min="11280" max="11280" width="0.44140625" style="550" customWidth="1"/>
    <col min="11281" max="11281" width="4.33203125" style="550" customWidth="1"/>
    <col min="11282" max="11282" width="5" style="550" customWidth="1"/>
    <col min="11283" max="11284" width="3.88671875" style="550" customWidth="1"/>
    <col min="11285" max="11285" width="5.33203125" style="550" customWidth="1"/>
    <col min="11286" max="11286" width="3.33203125" style="550" customWidth="1"/>
    <col min="11287" max="11287" width="0" style="550" hidden="1" customWidth="1"/>
    <col min="11288" max="11288" width="3" style="550" customWidth="1"/>
    <col min="11289" max="11289" width="4" style="550" customWidth="1"/>
    <col min="11290" max="11290" width="8.5546875" style="550" customWidth="1"/>
    <col min="11291" max="11515" width="8.88671875" style="550"/>
    <col min="11516" max="11516" width="3.5546875" style="550" customWidth="1"/>
    <col min="11517" max="11517" width="5.88671875" style="550" customWidth="1"/>
    <col min="11518" max="11518" width="4.44140625" style="550" customWidth="1"/>
    <col min="11519" max="11519" width="4.5546875" style="550" customWidth="1"/>
    <col min="11520" max="11520" width="2.6640625" style="550" customWidth="1"/>
    <col min="11521" max="11521" width="4" style="550" customWidth="1"/>
    <col min="11522" max="11522" width="4.88671875" style="550" customWidth="1"/>
    <col min="11523" max="11523" width="4.109375" style="550" customWidth="1"/>
    <col min="11524" max="11524" width="4.88671875" style="550" customWidth="1"/>
    <col min="11525" max="11525" width="4.5546875" style="550" customWidth="1"/>
    <col min="11526" max="11526" width="6" style="550" customWidth="1"/>
    <col min="11527" max="11527" width="5.5546875" style="550" customWidth="1"/>
    <col min="11528" max="11528" width="0.33203125" style="550" customWidth="1"/>
    <col min="11529" max="11531" width="0" style="550" hidden="1" customWidth="1"/>
    <col min="11532" max="11532" width="5.5546875" style="550" customWidth="1"/>
    <col min="11533" max="11533" width="4.109375" style="550" customWidth="1"/>
    <col min="11534" max="11534" width="3.6640625" style="550" customWidth="1"/>
    <col min="11535" max="11535" width="3.88671875" style="550" customWidth="1"/>
    <col min="11536" max="11536" width="0.44140625" style="550" customWidth="1"/>
    <col min="11537" max="11537" width="4.33203125" style="550" customWidth="1"/>
    <col min="11538" max="11538" width="5" style="550" customWidth="1"/>
    <col min="11539" max="11540" width="3.88671875" style="550" customWidth="1"/>
    <col min="11541" max="11541" width="5.33203125" style="550" customWidth="1"/>
    <col min="11542" max="11542" width="3.33203125" style="550" customWidth="1"/>
    <col min="11543" max="11543" width="0" style="550" hidden="1" customWidth="1"/>
    <col min="11544" max="11544" width="3" style="550" customWidth="1"/>
    <col min="11545" max="11545" width="4" style="550" customWidth="1"/>
    <col min="11546" max="11546" width="8.5546875" style="550" customWidth="1"/>
    <col min="11547" max="11771" width="8.88671875" style="550"/>
    <col min="11772" max="11772" width="3.5546875" style="550" customWidth="1"/>
    <col min="11773" max="11773" width="5.88671875" style="550" customWidth="1"/>
    <col min="11774" max="11774" width="4.44140625" style="550" customWidth="1"/>
    <col min="11775" max="11775" width="4.5546875" style="550" customWidth="1"/>
    <col min="11776" max="11776" width="2.6640625" style="550" customWidth="1"/>
    <col min="11777" max="11777" width="4" style="550" customWidth="1"/>
    <col min="11778" max="11778" width="4.88671875" style="550" customWidth="1"/>
    <col min="11779" max="11779" width="4.109375" style="550" customWidth="1"/>
    <col min="11780" max="11780" width="4.88671875" style="550" customWidth="1"/>
    <col min="11781" max="11781" width="4.5546875" style="550" customWidth="1"/>
    <col min="11782" max="11782" width="6" style="550" customWidth="1"/>
    <col min="11783" max="11783" width="5.5546875" style="550" customWidth="1"/>
    <col min="11784" max="11784" width="0.33203125" style="550" customWidth="1"/>
    <col min="11785" max="11787" width="0" style="550" hidden="1" customWidth="1"/>
    <col min="11788" max="11788" width="5.5546875" style="550" customWidth="1"/>
    <col min="11789" max="11789" width="4.109375" style="550" customWidth="1"/>
    <col min="11790" max="11790" width="3.6640625" style="550" customWidth="1"/>
    <col min="11791" max="11791" width="3.88671875" style="550" customWidth="1"/>
    <col min="11792" max="11792" width="0.44140625" style="550" customWidth="1"/>
    <col min="11793" max="11793" width="4.33203125" style="550" customWidth="1"/>
    <col min="11794" max="11794" width="5" style="550" customWidth="1"/>
    <col min="11795" max="11796" width="3.88671875" style="550" customWidth="1"/>
    <col min="11797" max="11797" width="5.33203125" style="550" customWidth="1"/>
    <col min="11798" max="11798" width="3.33203125" style="550" customWidth="1"/>
    <col min="11799" max="11799" width="0" style="550" hidden="1" customWidth="1"/>
    <col min="11800" max="11800" width="3" style="550" customWidth="1"/>
    <col min="11801" max="11801" width="4" style="550" customWidth="1"/>
    <col min="11802" max="11802" width="8.5546875" style="550" customWidth="1"/>
    <col min="11803" max="12027" width="8.88671875" style="550"/>
    <col min="12028" max="12028" width="3.5546875" style="550" customWidth="1"/>
    <col min="12029" max="12029" width="5.88671875" style="550" customWidth="1"/>
    <col min="12030" max="12030" width="4.44140625" style="550" customWidth="1"/>
    <col min="12031" max="12031" width="4.5546875" style="550" customWidth="1"/>
    <col min="12032" max="12032" width="2.6640625" style="550" customWidth="1"/>
    <col min="12033" max="12033" width="4" style="550" customWidth="1"/>
    <col min="12034" max="12034" width="4.88671875" style="550" customWidth="1"/>
    <col min="12035" max="12035" width="4.109375" style="550" customWidth="1"/>
    <col min="12036" max="12036" width="4.88671875" style="550" customWidth="1"/>
    <col min="12037" max="12037" width="4.5546875" style="550" customWidth="1"/>
    <col min="12038" max="12038" width="6" style="550" customWidth="1"/>
    <col min="12039" max="12039" width="5.5546875" style="550" customWidth="1"/>
    <col min="12040" max="12040" width="0.33203125" style="550" customWidth="1"/>
    <col min="12041" max="12043" width="0" style="550" hidden="1" customWidth="1"/>
    <col min="12044" max="12044" width="5.5546875" style="550" customWidth="1"/>
    <col min="12045" max="12045" width="4.109375" style="550" customWidth="1"/>
    <col min="12046" max="12046" width="3.6640625" style="550" customWidth="1"/>
    <col min="12047" max="12047" width="3.88671875" style="550" customWidth="1"/>
    <col min="12048" max="12048" width="0.44140625" style="550" customWidth="1"/>
    <col min="12049" max="12049" width="4.33203125" style="550" customWidth="1"/>
    <col min="12050" max="12050" width="5" style="550" customWidth="1"/>
    <col min="12051" max="12052" width="3.88671875" style="550" customWidth="1"/>
    <col min="12053" max="12053" width="5.33203125" style="550" customWidth="1"/>
    <col min="12054" max="12054" width="3.33203125" style="550" customWidth="1"/>
    <col min="12055" max="12055" width="0" style="550" hidden="1" customWidth="1"/>
    <col min="12056" max="12056" width="3" style="550" customWidth="1"/>
    <col min="12057" max="12057" width="4" style="550" customWidth="1"/>
    <col min="12058" max="12058" width="8.5546875" style="550" customWidth="1"/>
    <col min="12059" max="12283" width="8.88671875" style="550"/>
    <col min="12284" max="12284" width="3.5546875" style="550" customWidth="1"/>
    <col min="12285" max="12285" width="5.88671875" style="550" customWidth="1"/>
    <col min="12286" max="12286" width="4.44140625" style="550" customWidth="1"/>
    <col min="12287" max="12287" width="4.5546875" style="550" customWidth="1"/>
    <col min="12288" max="12288" width="2.6640625" style="550" customWidth="1"/>
    <col min="12289" max="12289" width="4" style="550" customWidth="1"/>
    <col min="12290" max="12290" width="4.88671875" style="550" customWidth="1"/>
    <col min="12291" max="12291" width="4.109375" style="550" customWidth="1"/>
    <col min="12292" max="12292" width="4.88671875" style="550" customWidth="1"/>
    <col min="12293" max="12293" width="4.5546875" style="550" customWidth="1"/>
    <col min="12294" max="12294" width="6" style="550" customWidth="1"/>
    <col min="12295" max="12295" width="5.5546875" style="550" customWidth="1"/>
    <col min="12296" max="12296" width="0.33203125" style="550" customWidth="1"/>
    <col min="12297" max="12299" width="0" style="550" hidden="1" customWidth="1"/>
    <col min="12300" max="12300" width="5.5546875" style="550" customWidth="1"/>
    <col min="12301" max="12301" width="4.109375" style="550" customWidth="1"/>
    <col min="12302" max="12302" width="3.6640625" style="550" customWidth="1"/>
    <col min="12303" max="12303" width="3.88671875" style="550" customWidth="1"/>
    <col min="12304" max="12304" width="0.44140625" style="550" customWidth="1"/>
    <col min="12305" max="12305" width="4.33203125" style="550" customWidth="1"/>
    <col min="12306" max="12306" width="5" style="550" customWidth="1"/>
    <col min="12307" max="12308" width="3.88671875" style="550" customWidth="1"/>
    <col min="12309" max="12309" width="5.33203125" style="550" customWidth="1"/>
    <col min="12310" max="12310" width="3.33203125" style="550" customWidth="1"/>
    <col min="12311" max="12311" width="0" style="550" hidden="1" customWidth="1"/>
    <col min="12312" max="12312" width="3" style="550" customWidth="1"/>
    <col min="12313" max="12313" width="4" style="550" customWidth="1"/>
    <col min="12314" max="12314" width="8.5546875" style="550" customWidth="1"/>
    <col min="12315" max="12539" width="8.88671875" style="550"/>
    <col min="12540" max="12540" width="3.5546875" style="550" customWidth="1"/>
    <col min="12541" max="12541" width="5.88671875" style="550" customWidth="1"/>
    <col min="12542" max="12542" width="4.44140625" style="550" customWidth="1"/>
    <col min="12543" max="12543" width="4.5546875" style="550" customWidth="1"/>
    <col min="12544" max="12544" width="2.6640625" style="550" customWidth="1"/>
    <col min="12545" max="12545" width="4" style="550" customWidth="1"/>
    <col min="12546" max="12546" width="4.88671875" style="550" customWidth="1"/>
    <col min="12547" max="12547" width="4.109375" style="550" customWidth="1"/>
    <col min="12548" max="12548" width="4.88671875" style="550" customWidth="1"/>
    <col min="12549" max="12549" width="4.5546875" style="550" customWidth="1"/>
    <col min="12550" max="12550" width="6" style="550" customWidth="1"/>
    <col min="12551" max="12551" width="5.5546875" style="550" customWidth="1"/>
    <col min="12552" max="12552" width="0.33203125" style="550" customWidth="1"/>
    <col min="12553" max="12555" width="0" style="550" hidden="1" customWidth="1"/>
    <col min="12556" max="12556" width="5.5546875" style="550" customWidth="1"/>
    <col min="12557" max="12557" width="4.109375" style="550" customWidth="1"/>
    <col min="12558" max="12558" width="3.6640625" style="550" customWidth="1"/>
    <col min="12559" max="12559" width="3.88671875" style="550" customWidth="1"/>
    <col min="12560" max="12560" width="0.44140625" style="550" customWidth="1"/>
    <col min="12561" max="12561" width="4.33203125" style="550" customWidth="1"/>
    <col min="12562" max="12562" width="5" style="550" customWidth="1"/>
    <col min="12563" max="12564" width="3.88671875" style="550" customWidth="1"/>
    <col min="12565" max="12565" width="5.33203125" style="550" customWidth="1"/>
    <col min="12566" max="12566" width="3.33203125" style="550" customWidth="1"/>
    <col min="12567" max="12567" width="0" style="550" hidden="1" customWidth="1"/>
    <col min="12568" max="12568" width="3" style="550" customWidth="1"/>
    <col min="12569" max="12569" width="4" style="550" customWidth="1"/>
    <col min="12570" max="12570" width="8.5546875" style="550" customWidth="1"/>
    <col min="12571" max="12795" width="8.88671875" style="550"/>
    <col min="12796" max="12796" width="3.5546875" style="550" customWidth="1"/>
    <col min="12797" max="12797" width="5.88671875" style="550" customWidth="1"/>
    <col min="12798" max="12798" width="4.44140625" style="550" customWidth="1"/>
    <col min="12799" max="12799" width="4.5546875" style="550" customWidth="1"/>
    <col min="12800" max="12800" width="2.6640625" style="550" customWidth="1"/>
    <col min="12801" max="12801" width="4" style="550" customWidth="1"/>
    <col min="12802" max="12802" width="4.88671875" style="550" customWidth="1"/>
    <col min="12803" max="12803" width="4.109375" style="550" customWidth="1"/>
    <col min="12804" max="12804" width="4.88671875" style="550" customWidth="1"/>
    <col min="12805" max="12805" width="4.5546875" style="550" customWidth="1"/>
    <col min="12806" max="12806" width="6" style="550" customWidth="1"/>
    <col min="12807" max="12807" width="5.5546875" style="550" customWidth="1"/>
    <col min="12808" max="12808" width="0.33203125" style="550" customWidth="1"/>
    <col min="12809" max="12811" width="0" style="550" hidden="1" customWidth="1"/>
    <col min="12812" max="12812" width="5.5546875" style="550" customWidth="1"/>
    <col min="12813" max="12813" width="4.109375" style="550" customWidth="1"/>
    <col min="12814" max="12814" width="3.6640625" style="550" customWidth="1"/>
    <col min="12815" max="12815" width="3.88671875" style="550" customWidth="1"/>
    <col min="12816" max="12816" width="0.44140625" style="550" customWidth="1"/>
    <col min="12817" max="12817" width="4.33203125" style="550" customWidth="1"/>
    <col min="12818" max="12818" width="5" style="550" customWidth="1"/>
    <col min="12819" max="12820" width="3.88671875" style="550" customWidth="1"/>
    <col min="12821" max="12821" width="5.33203125" style="550" customWidth="1"/>
    <col min="12822" max="12822" width="3.33203125" style="550" customWidth="1"/>
    <col min="12823" max="12823" width="0" style="550" hidden="1" customWidth="1"/>
    <col min="12824" max="12824" width="3" style="550" customWidth="1"/>
    <col min="12825" max="12825" width="4" style="550" customWidth="1"/>
    <col min="12826" max="12826" width="8.5546875" style="550" customWidth="1"/>
    <col min="12827" max="13051" width="8.88671875" style="550"/>
    <col min="13052" max="13052" width="3.5546875" style="550" customWidth="1"/>
    <col min="13053" max="13053" width="5.88671875" style="550" customWidth="1"/>
    <col min="13054" max="13054" width="4.44140625" style="550" customWidth="1"/>
    <col min="13055" max="13055" width="4.5546875" style="550" customWidth="1"/>
    <col min="13056" max="13056" width="2.6640625" style="550" customWidth="1"/>
    <col min="13057" max="13057" width="4" style="550" customWidth="1"/>
    <col min="13058" max="13058" width="4.88671875" style="550" customWidth="1"/>
    <col min="13059" max="13059" width="4.109375" style="550" customWidth="1"/>
    <col min="13060" max="13060" width="4.88671875" style="550" customWidth="1"/>
    <col min="13061" max="13061" width="4.5546875" style="550" customWidth="1"/>
    <col min="13062" max="13062" width="6" style="550" customWidth="1"/>
    <col min="13063" max="13063" width="5.5546875" style="550" customWidth="1"/>
    <col min="13064" max="13064" width="0.33203125" style="550" customWidth="1"/>
    <col min="13065" max="13067" width="0" style="550" hidden="1" customWidth="1"/>
    <col min="13068" max="13068" width="5.5546875" style="550" customWidth="1"/>
    <col min="13069" max="13069" width="4.109375" style="550" customWidth="1"/>
    <col min="13070" max="13070" width="3.6640625" style="550" customWidth="1"/>
    <col min="13071" max="13071" width="3.88671875" style="550" customWidth="1"/>
    <col min="13072" max="13072" width="0.44140625" style="550" customWidth="1"/>
    <col min="13073" max="13073" width="4.33203125" style="550" customWidth="1"/>
    <col min="13074" max="13074" width="5" style="550" customWidth="1"/>
    <col min="13075" max="13076" width="3.88671875" style="550" customWidth="1"/>
    <col min="13077" max="13077" width="5.33203125" style="550" customWidth="1"/>
    <col min="13078" max="13078" width="3.33203125" style="550" customWidth="1"/>
    <col min="13079" max="13079" width="0" style="550" hidden="1" customWidth="1"/>
    <col min="13080" max="13080" width="3" style="550" customWidth="1"/>
    <col min="13081" max="13081" width="4" style="550" customWidth="1"/>
    <col min="13082" max="13082" width="8.5546875" style="550" customWidth="1"/>
    <col min="13083" max="13307" width="8.88671875" style="550"/>
    <col min="13308" max="13308" width="3.5546875" style="550" customWidth="1"/>
    <col min="13309" max="13309" width="5.88671875" style="550" customWidth="1"/>
    <col min="13310" max="13310" width="4.44140625" style="550" customWidth="1"/>
    <col min="13311" max="13311" width="4.5546875" style="550" customWidth="1"/>
    <col min="13312" max="13312" width="2.6640625" style="550" customWidth="1"/>
    <col min="13313" max="13313" width="4" style="550" customWidth="1"/>
    <col min="13314" max="13314" width="4.88671875" style="550" customWidth="1"/>
    <col min="13315" max="13315" width="4.109375" style="550" customWidth="1"/>
    <col min="13316" max="13316" width="4.88671875" style="550" customWidth="1"/>
    <col min="13317" max="13317" width="4.5546875" style="550" customWidth="1"/>
    <col min="13318" max="13318" width="6" style="550" customWidth="1"/>
    <col min="13319" max="13319" width="5.5546875" style="550" customWidth="1"/>
    <col min="13320" max="13320" width="0.33203125" style="550" customWidth="1"/>
    <col min="13321" max="13323" width="0" style="550" hidden="1" customWidth="1"/>
    <col min="13324" max="13324" width="5.5546875" style="550" customWidth="1"/>
    <col min="13325" max="13325" width="4.109375" style="550" customWidth="1"/>
    <col min="13326" max="13326" width="3.6640625" style="550" customWidth="1"/>
    <col min="13327" max="13327" width="3.88671875" style="550" customWidth="1"/>
    <col min="13328" max="13328" width="0.44140625" style="550" customWidth="1"/>
    <col min="13329" max="13329" width="4.33203125" style="550" customWidth="1"/>
    <col min="13330" max="13330" width="5" style="550" customWidth="1"/>
    <col min="13331" max="13332" width="3.88671875" style="550" customWidth="1"/>
    <col min="13333" max="13333" width="5.33203125" style="550" customWidth="1"/>
    <col min="13334" max="13334" width="3.33203125" style="550" customWidth="1"/>
    <col min="13335" max="13335" width="0" style="550" hidden="1" customWidth="1"/>
    <col min="13336" max="13336" width="3" style="550" customWidth="1"/>
    <col min="13337" max="13337" width="4" style="550" customWidth="1"/>
    <col min="13338" max="13338" width="8.5546875" style="550" customWidth="1"/>
    <col min="13339" max="13563" width="8.88671875" style="550"/>
    <col min="13564" max="13564" width="3.5546875" style="550" customWidth="1"/>
    <col min="13565" max="13565" width="5.88671875" style="550" customWidth="1"/>
    <col min="13566" max="13566" width="4.44140625" style="550" customWidth="1"/>
    <col min="13567" max="13567" width="4.5546875" style="550" customWidth="1"/>
    <col min="13568" max="13568" width="2.6640625" style="550" customWidth="1"/>
    <col min="13569" max="13569" width="4" style="550" customWidth="1"/>
    <col min="13570" max="13570" width="4.88671875" style="550" customWidth="1"/>
    <col min="13571" max="13571" width="4.109375" style="550" customWidth="1"/>
    <col min="13572" max="13572" width="4.88671875" style="550" customWidth="1"/>
    <col min="13573" max="13573" width="4.5546875" style="550" customWidth="1"/>
    <col min="13574" max="13574" width="6" style="550" customWidth="1"/>
    <col min="13575" max="13575" width="5.5546875" style="550" customWidth="1"/>
    <col min="13576" max="13576" width="0.33203125" style="550" customWidth="1"/>
    <col min="13577" max="13579" width="0" style="550" hidden="1" customWidth="1"/>
    <col min="13580" max="13580" width="5.5546875" style="550" customWidth="1"/>
    <col min="13581" max="13581" width="4.109375" style="550" customWidth="1"/>
    <col min="13582" max="13582" width="3.6640625" style="550" customWidth="1"/>
    <col min="13583" max="13583" width="3.88671875" style="550" customWidth="1"/>
    <col min="13584" max="13584" width="0.44140625" style="550" customWidth="1"/>
    <col min="13585" max="13585" width="4.33203125" style="550" customWidth="1"/>
    <col min="13586" max="13586" width="5" style="550" customWidth="1"/>
    <col min="13587" max="13588" width="3.88671875" style="550" customWidth="1"/>
    <col min="13589" max="13589" width="5.33203125" style="550" customWidth="1"/>
    <col min="13590" max="13590" width="3.33203125" style="550" customWidth="1"/>
    <col min="13591" max="13591" width="0" style="550" hidden="1" customWidth="1"/>
    <col min="13592" max="13592" width="3" style="550" customWidth="1"/>
    <col min="13593" max="13593" width="4" style="550" customWidth="1"/>
    <col min="13594" max="13594" width="8.5546875" style="550" customWidth="1"/>
    <col min="13595" max="13819" width="8.88671875" style="550"/>
    <col min="13820" max="13820" width="3.5546875" style="550" customWidth="1"/>
    <col min="13821" max="13821" width="5.88671875" style="550" customWidth="1"/>
    <col min="13822" max="13822" width="4.44140625" style="550" customWidth="1"/>
    <col min="13823" max="13823" width="4.5546875" style="550" customWidth="1"/>
    <col min="13824" max="13824" width="2.6640625" style="550" customWidth="1"/>
    <col min="13825" max="13825" width="4" style="550" customWidth="1"/>
    <col min="13826" max="13826" width="4.88671875" style="550" customWidth="1"/>
    <col min="13827" max="13827" width="4.109375" style="550" customWidth="1"/>
    <col min="13828" max="13828" width="4.88671875" style="550" customWidth="1"/>
    <col min="13829" max="13829" width="4.5546875" style="550" customWidth="1"/>
    <col min="13830" max="13830" width="6" style="550" customWidth="1"/>
    <col min="13831" max="13831" width="5.5546875" style="550" customWidth="1"/>
    <col min="13832" max="13832" width="0.33203125" style="550" customWidth="1"/>
    <col min="13833" max="13835" width="0" style="550" hidden="1" customWidth="1"/>
    <col min="13836" max="13836" width="5.5546875" style="550" customWidth="1"/>
    <col min="13837" max="13837" width="4.109375" style="550" customWidth="1"/>
    <col min="13838" max="13838" width="3.6640625" style="550" customWidth="1"/>
    <col min="13839" max="13839" width="3.88671875" style="550" customWidth="1"/>
    <col min="13840" max="13840" width="0.44140625" style="550" customWidth="1"/>
    <col min="13841" max="13841" width="4.33203125" style="550" customWidth="1"/>
    <col min="13842" max="13842" width="5" style="550" customWidth="1"/>
    <col min="13843" max="13844" width="3.88671875" style="550" customWidth="1"/>
    <col min="13845" max="13845" width="5.33203125" style="550" customWidth="1"/>
    <col min="13846" max="13846" width="3.33203125" style="550" customWidth="1"/>
    <col min="13847" max="13847" width="0" style="550" hidden="1" customWidth="1"/>
    <col min="13848" max="13848" width="3" style="550" customWidth="1"/>
    <col min="13849" max="13849" width="4" style="550" customWidth="1"/>
    <col min="13850" max="13850" width="8.5546875" style="550" customWidth="1"/>
    <col min="13851" max="14075" width="8.88671875" style="550"/>
    <col min="14076" max="14076" width="3.5546875" style="550" customWidth="1"/>
    <col min="14077" max="14077" width="5.88671875" style="550" customWidth="1"/>
    <col min="14078" max="14078" width="4.44140625" style="550" customWidth="1"/>
    <col min="14079" max="14079" width="4.5546875" style="550" customWidth="1"/>
    <col min="14080" max="14080" width="2.6640625" style="550" customWidth="1"/>
    <col min="14081" max="14081" width="4" style="550" customWidth="1"/>
    <col min="14082" max="14082" width="4.88671875" style="550" customWidth="1"/>
    <col min="14083" max="14083" width="4.109375" style="550" customWidth="1"/>
    <col min="14084" max="14084" width="4.88671875" style="550" customWidth="1"/>
    <col min="14085" max="14085" width="4.5546875" style="550" customWidth="1"/>
    <col min="14086" max="14086" width="6" style="550" customWidth="1"/>
    <col min="14087" max="14087" width="5.5546875" style="550" customWidth="1"/>
    <col min="14088" max="14088" width="0.33203125" style="550" customWidth="1"/>
    <col min="14089" max="14091" width="0" style="550" hidden="1" customWidth="1"/>
    <col min="14092" max="14092" width="5.5546875" style="550" customWidth="1"/>
    <col min="14093" max="14093" width="4.109375" style="550" customWidth="1"/>
    <col min="14094" max="14094" width="3.6640625" style="550" customWidth="1"/>
    <col min="14095" max="14095" width="3.88671875" style="550" customWidth="1"/>
    <col min="14096" max="14096" width="0.44140625" style="550" customWidth="1"/>
    <col min="14097" max="14097" width="4.33203125" style="550" customWidth="1"/>
    <col min="14098" max="14098" width="5" style="550" customWidth="1"/>
    <col min="14099" max="14100" width="3.88671875" style="550" customWidth="1"/>
    <col min="14101" max="14101" width="5.33203125" style="550" customWidth="1"/>
    <col min="14102" max="14102" width="3.33203125" style="550" customWidth="1"/>
    <col min="14103" max="14103" width="0" style="550" hidden="1" customWidth="1"/>
    <col min="14104" max="14104" width="3" style="550" customWidth="1"/>
    <col min="14105" max="14105" width="4" style="550" customWidth="1"/>
    <col min="14106" max="14106" width="8.5546875" style="550" customWidth="1"/>
    <col min="14107" max="14331" width="8.88671875" style="550"/>
    <col min="14332" max="14332" width="3.5546875" style="550" customWidth="1"/>
    <col min="14333" max="14333" width="5.88671875" style="550" customWidth="1"/>
    <col min="14334" max="14334" width="4.44140625" style="550" customWidth="1"/>
    <col min="14335" max="14335" width="4.5546875" style="550" customWidth="1"/>
    <col min="14336" max="14336" width="2.6640625" style="550" customWidth="1"/>
    <col min="14337" max="14337" width="4" style="550" customWidth="1"/>
    <col min="14338" max="14338" width="4.88671875" style="550" customWidth="1"/>
    <col min="14339" max="14339" width="4.109375" style="550" customWidth="1"/>
    <col min="14340" max="14340" width="4.88671875" style="550" customWidth="1"/>
    <col min="14341" max="14341" width="4.5546875" style="550" customWidth="1"/>
    <col min="14342" max="14342" width="6" style="550" customWidth="1"/>
    <col min="14343" max="14343" width="5.5546875" style="550" customWidth="1"/>
    <col min="14344" max="14344" width="0.33203125" style="550" customWidth="1"/>
    <col min="14345" max="14347" width="0" style="550" hidden="1" customWidth="1"/>
    <col min="14348" max="14348" width="5.5546875" style="550" customWidth="1"/>
    <col min="14349" max="14349" width="4.109375" style="550" customWidth="1"/>
    <col min="14350" max="14350" width="3.6640625" style="550" customWidth="1"/>
    <col min="14351" max="14351" width="3.88671875" style="550" customWidth="1"/>
    <col min="14352" max="14352" width="0.44140625" style="550" customWidth="1"/>
    <col min="14353" max="14353" width="4.33203125" style="550" customWidth="1"/>
    <col min="14354" max="14354" width="5" style="550" customWidth="1"/>
    <col min="14355" max="14356" width="3.88671875" style="550" customWidth="1"/>
    <col min="14357" max="14357" width="5.33203125" style="550" customWidth="1"/>
    <col min="14358" max="14358" width="3.33203125" style="550" customWidth="1"/>
    <col min="14359" max="14359" width="0" style="550" hidden="1" customWidth="1"/>
    <col min="14360" max="14360" width="3" style="550" customWidth="1"/>
    <col min="14361" max="14361" width="4" style="550" customWidth="1"/>
    <col min="14362" max="14362" width="8.5546875" style="550" customWidth="1"/>
    <col min="14363" max="14587" width="8.88671875" style="550"/>
    <col min="14588" max="14588" width="3.5546875" style="550" customWidth="1"/>
    <col min="14589" max="14589" width="5.88671875" style="550" customWidth="1"/>
    <col min="14590" max="14590" width="4.44140625" style="550" customWidth="1"/>
    <col min="14591" max="14591" width="4.5546875" style="550" customWidth="1"/>
    <col min="14592" max="14592" width="2.6640625" style="550" customWidth="1"/>
    <col min="14593" max="14593" width="4" style="550" customWidth="1"/>
    <col min="14594" max="14594" width="4.88671875" style="550" customWidth="1"/>
    <col min="14595" max="14595" width="4.109375" style="550" customWidth="1"/>
    <col min="14596" max="14596" width="4.88671875" style="550" customWidth="1"/>
    <col min="14597" max="14597" width="4.5546875" style="550" customWidth="1"/>
    <col min="14598" max="14598" width="6" style="550" customWidth="1"/>
    <col min="14599" max="14599" width="5.5546875" style="550" customWidth="1"/>
    <col min="14600" max="14600" width="0.33203125" style="550" customWidth="1"/>
    <col min="14601" max="14603" width="0" style="550" hidden="1" customWidth="1"/>
    <col min="14604" max="14604" width="5.5546875" style="550" customWidth="1"/>
    <col min="14605" max="14605" width="4.109375" style="550" customWidth="1"/>
    <col min="14606" max="14606" width="3.6640625" style="550" customWidth="1"/>
    <col min="14607" max="14607" width="3.88671875" style="550" customWidth="1"/>
    <col min="14608" max="14608" width="0.44140625" style="550" customWidth="1"/>
    <col min="14609" max="14609" width="4.33203125" style="550" customWidth="1"/>
    <col min="14610" max="14610" width="5" style="550" customWidth="1"/>
    <col min="14611" max="14612" width="3.88671875" style="550" customWidth="1"/>
    <col min="14613" max="14613" width="5.33203125" style="550" customWidth="1"/>
    <col min="14614" max="14614" width="3.33203125" style="550" customWidth="1"/>
    <col min="14615" max="14615" width="0" style="550" hidden="1" customWidth="1"/>
    <col min="14616" max="14616" width="3" style="550" customWidth="1"/>
    <col min="14617" max="14617" width="4" style="550" customWidth="1"/>
    <col min="14618" max="14618" width="8.5546875" style="550" customWidth="1"/>
    <col min="14619" max="14843" width="8.88671875" style="550"/>
    <col min="14844" max="14844" width="3.5546875" style="550" customWidth="1"/>
    <col min="14845" max="14845" width="5.88671875" style="550" customWidth="1"/>
    <col min="14846" max="14846" width="4.44140625" style="550" customWidth="1"/>
    <col min="14847" max="14847" width="4.5546875" style="550" customWidth="1"/>
    <col min="14848" max="14848" width="2.6640625" style="550" customWidth="1"/>
    <col min="14849" max="14849" width="4" style="550" customWidth="1"/>
    <col min="14850" max="14850" width="4.88671875" style="550" customWidth="1"/>
    <col min="14851" max="14851" width="4.109375" style="550" customWidth="1"/>
    <col min="14852" max="14852" width="4.88671875" style="550" customWidth="1"/>
    <col min="14853" max="14853" width="4.5546875" style="550" customWidth="1"/>
    <col min="14854" max="14854" width="6" style="550" customWidth="1"/>
    <col min="14855" max="14855" width="5.5546875" style="550" customWidth="1"/>
    <col min="14856" max="14856" width="0.33203125" style="550" customWidth="1"/>
    <col min="14857" max="14859" width="0" style="550" hidden="1" customWidth="1"/>
    <col min="14860" max="14860" width="5.5546875" style="550" customWidth="1"/>
    <col min="14861" max="14861" width="4.109375" style="550" customWidth="1"/>
    <col min="14862" max="14862" width="3.6640625" style="550" customWidth="1"/>
    <col min="14863" max="14863" width="3.88671875" style="550" customWidth="1"/>
    <col min="14864" max="14864" width="0.44140625" style="550" customWidth="1"/>
    <col min="14865" max="14865" width="4.33203125" style="550" customWidth="1"/>
    <col min="14866" max="14866" width="5" style="550" customWidth="1"/>
    <col min="14867" max="14868" width="3.88671875" style="550" customWidth="1"/>
    <col min="14869" max="14869" width="5.33203125" style="550" customWidth="1"/>
    <col min="14870" max="14870" width="3.33203125" style="550" customWidth="1"/>
    <col min="14871" max="14871" width="0" style="550" hidden="1" customWidth="1"/>
    <col min="14872" max="14872" width="3" style="550" customWidth="1"/>
    <col min="14873" max="14873" width="4" style="550" customWidth="1"/>
    <col min="14874" max="14874" width="8.5546875" style="550" customWidth="1"/>
    <col min="14875" max="15099" width="8.88671875" style="550"/>
    <col min="15100" max="15100" width="3.5546875" style="550" customWidth="1"/>
    <col min="15101" max="15101" width="5.88671875" style="550" customWidth="1"/>
    <col min="15102" max="15102" width="4.44140625" style="550" customWidth="1"/>
    <col min="15103" max="15103" width="4.5546875" style="550" customWidth="1"/>
    <col min="15104" max="15104" width="2.6640625" style="550" customWidth="1"/>
    <col min="15105" max="15105" width="4" style="550" customWidth="1"/>
    <col min="15106" max="15106" width="4.88671875" style="550" customWidth="1"/>
    <col min="15107" max="15107" width="4.109375" style="550" customWidth="1"/>
    <col min="15108" max="15108" width="4.88671875" style="550" customWidth="1"/>
    <col min="15109" max="15109" width="4.5546875" style="550" customWidth="1"/>
    <col min="15110" max="15110" width="6" style="550" customWidth="1"/>
    <col min="15111" max="15111" width="5.5546875" style="550" customWidth="1"/>
    <col min="15112" max="15112" width="0.33203125" style="550" customWidth="1"/>
    <col min="15113" max="15115" width="0" style="550" hidden="1" customWidth="1"/>
    <col min="15116" max="15116" width="5.5546875" style="550" customWidth="1"/>
    <col min="15117" max="15117" width="4.109375" style="550" customWidth="1"/>
    <col min="15118" max="15118" width="3.6640625" style="550" customWidth="1"/>
    <col min="15119" max="15119" width="3.88671875" style="550" customWidth="1"/>
    <col min="15120" max="15120" width="0.44140625" style="550" customWidth="1"/>
    <col min="15121" max="15121" width="4.33203125" style="550" customWidth="1"/>
    <col min="15122" max="15122" width="5" style="550" customWidth="1"/>
    <col min="15123" max="15124" width="3.88671875" style="550" customWidth="1"/>
    <col min="15125" max="15125" width="5.33203125" style="550" customWidth="1"/>
    <col min="15126" max="15126" width="3.33203125" style="550" customWidth="1"/>
    <col min="15127" max="15127" width="0" style="550" hidden="1" customWidth="1"/>
    <col min="15128" max="15128" width="3" style="550" customWidth="1"/>
    <col min="15129" max="15129" width="4" style="550" customWidth="1"/>
    <col min="15130" max="15130" width="8.5546875" style="550" customWidth="1"/>
    <col min="15131" max="15355" width="8.88671875" style="550"/>
    <col min="15356" max="15356" width="3.5546875" style="550" customWidth="1"/>
    <col min="15357" max="15357" width="5.88671875" style="550" customWidth="1"/>
    <col min="15358" max="15358" width="4.44140625" style="550" customWidth="1"/>
    <col min="15359" max="15359" width="4.5546875" style="550" customWidth="1"/>
    <col min="15360" max="15360" width="2.6640625" style="550" customWidth="1"/>
    <col min="15361" max="15361" width="4" style="550" customWidth="1"/>
    <col min="15362" max="15362" width="4.88671875" style="550" customWidth="1"/>
    <col min="15363" max="15363" width="4.109375" style="550" customWidth="1"/>
    <col min="15364" max="15364" width="4.88671875" style="550" customWidth="1"/>
    <col min="15365" max="15365" width="4.5546875" style="550" customWidth="1"/>
    <col min="15366" max="15366" width="6" style="550" customWidth="1"/>
    <col min="15367" max="15367" width="5.5546875" style="550" customWidth="1"/>
    <col min="15368" max="15368" width="0.33203125" style="550" customWidth="1"/>
    <col min="15369" max="15371" width="0" style="550" hidden="1" customWidth="1"/>
    <col min="15372" max="15372" width="5.5546875" style="550" customWidth="1"/>
    <col min="15373" max="15373" width="4.109375" style="550" customWidth="1"/>
    <col min="15374" max="15374" width="3.6640625" style="550" customWidth="1"/>
    <col min="15375" max="15375" width="3.88671875" style="550" customWidth="1"/>
    <col min="15376" max="15376" width="0.44140625" style="550" customWidth="1"/>
    <col min="15377" max="15377" width="4.33203125" style="550" customWidth="1"/>
    <col min="15378" max="15378" width="5" style="550" customWidth="1"/>
    <col min="15379" max="15380" width="3.88671875" style="550" customWidth="1"/>
    <col min="15381" max="15381" width="5.33203125" style="550" customWidth="1"/>
    <col min="15382" max="15382" width="3.33203125" style="550" customWidth="1"/>
    <col min="15383" max="15383" width="0" style="550" hidden="1" customWidth="1"/>
    <col min="15384" max="15384" width="3" style="550" customWidth="1"/>
    <col min="15385" max="15385" width="4" style="550" customWidth="1"/>
    <col min="15386" max="15386" width="8.5546875" style="550" customWidth="1"/>
    <col min="15387" max="15611" width="8.88671875" style="550"/>
    <col min="15612" max="15612" width="3.5546875" style="550" customWidth="1"/>
    <col min="15613" max="15613" width="5.88671875" style="550" customWidth="1"/>
    <col min="15614" max="15614" width="4.44140625" style="550" customWidth="1"/>
    <col min="15615" max="15615" width="4.5546875" style="550" customWidth="1"/>
    <col min="15616" max="15616" width="2.6640625" style="550" customWidth="1"/>
    <col min="15617" max="15617" width="4" style="550" customWidth="1"/>
    <col min="15618" max="15618" width="4.88671875" style="550" customWidth="1"/>
    <col min="15619" max="15619" width="4.109375" style="550" customWidth="1"/>
    <col min="15620" max="15620" width="4.88671875" style="550" customWidth="1"/>
    <col min="15621" max="15621" width="4.5546875" style="550" customWidth="1"/>
    <col min="15622" max="15622" width="6" style="550" customWidth="1"/>
    <col min="15623" max="15623" width="5.5546875" style="550" customWidth="1"/>
    <col min="15624" max="15624" width="0.33203125" style="550" customWidth="1"/>
    <col min="15625" max="15627" width="0" style="550" hidden="1" customWidth="1"/>
    <col min="15628" max="15628" width="5.5546875" style="550" customWidth="1"/>
    <col min="15629" max="15629" width="4.109375" style="550" customWidth="1"/>
    <col min="15630" max="15630" width="3.6640625" style="550" customWidth="1"/>
    <col min="15631" max="15631" width="3.88671875" style="550" customWidth="1"/>
    <col min="15632" max="15632" width="0.44140625" style="550" customWidth="1"/>
    <col min="15633" max="15633" width="4.33203125" style="550" customWidth="1"/>
    <col min="15634" max="15634" width="5" style="550" customWidth="1"/>
    <col min="15635" max="15636" width="3.88671875" style="550" customWidth="1"/>
    <col min="15637" max="15637" width="5.33203125" style="550" customWidth="1"/>
    <col min="15638" max="15638" width="3.33203125" style="550" customWidth="1"/>
    <col min="15639" max="15639" width="0" style="550" hidden="1" customWidth="1"/>
    <col min="15640" max="15640" width="3" style="550" customWidth="1"/>
    <col min="15641" max="15641" width="4" style="550" customWidth="1"/>
    <col min="15642" max="15642" width="8.5546875" style="550" customWidth="1"/>
    <col min="15643" max="15867" width="8.88671875" style="550"/>
    <col min="15868" max="15868" width="3.5546875" style="550" customWidth="1"/>
    <col min="15869" max="15869" width="5.88671875" style="550" customWidth="1"/>
    <col min="15870" max="15870" width="4.44140625" style="550" customWidth="1"/>
    <col min="15871" max="15871" width="4.5546875" style="550" customWidth="1"/>
    <col min="15872" max="15872" width="2.6640625" style="550" customWidth="1"/>
    <col min="15873" max="15873" width="4" style="550" customWidth="1"/>
    <col min="15874" max="15874" width="4.88671875" style="550" customWidth="1"/>
    <col min="15875" max="15875" width="4.109375" style="550" customWidth="1"/>
    <col min="15876" max="15876" width="4.88671875" style="550" customWidth="1"/>
    <col min="15877" max="15877" width="4.5546875" style="550" customWidth="1"/>
    <col min="15878" max="15878" width="6" style="550" customWidth="1"/>
    <col min="15879" max="15879" width="5.5546875" style="550" customWidth="1"/>
    <col min="15880" max="15880" width="0.33203125" style="550" customWidth="1"/>
    <col min="15881" max="15883" width="0" style="550" hidden="1" customWidth="1"/>
    <col min="15884" max="15884" width="5.5546875" style="550" customWidth="1"/>
    <col min="15885" max="15885" width="4.109375" style="550" customWidth="1"/>
    <col min="15886" max="15886" width="3.6640625" style="550" customWidth="1"/>
    <col min="15887" max="15887" width="3.88671875" style="550" customWidth="1"/>
    <col min="15888" max="15888" width="0.44140625" style="550" customWidth="1"/>
    <col min="15889" max="15889" width="4.33203125" style="550" customWidth="1"/>
    <col min="15890" max="15890" width="5" style="550" customWidth="1"/>
    <col min="15891" max="15892" width="3.88671875" style="550" customWidth="1"/>
    <col min="15893" max="15893" width="5.33203125" style="550" customWidth="1"/>
    <col min="15894" max="15894" width="3.33203125" style="550" customWidth="1"/>
    <col min="15895" max="15895" width="0" style="550" hidden="1" customWidth="1"/>
    <col min="15896" max="15896" width="3" style="550" customWidth="1"/>
    <col min="15897" max="15897" width="4" style="550" customWidth="1"/>
    <col min="15898" max="15898" width="8.5546875" style="550" customWidth="1"/>
    <col min="15899" max="16123" width="8.88671875" style="550"/>
    <col min="16124" max="16124" width="3.5546875" style="550" customWidth="1"/>
    <col min="16125" max="16125" width="5.88671875" style="550" customWidth="1"/>
    <col min="16126" max="16126" width="4.44140625" style="550" customWidth="1"/>
    <col min="16127" max="16127" width="4.5546875" style="550" customWidth="1"/>
    <col min="16128" max="16128" width="2.6640625" style="550" customWidth="1"/>
    <col min="16129" max="16129" width="4" style="550" customWidth="1"/>
    <col min="16130" max="16130" width="4.88671875" style="550" customWidth="1"/>
    <col min="16131" max="16131" width="4.109375" style="550" customWidth="1"/>
    <col min="16132" max="16132" width="4.88671875" style="550" customWidth="1"/>
    <col min="16133" max="16133" width="4.5546875" style="550" customWidth="1"/>
    <col min="16134" max="16134" width="6" style="550" customWidth="1"/>
    <col min="16135" max="16135" width="5.5546875" style="550" customWidth="1"/>
    <col min="16136" max="16136" width="0.33203125" style="550" customWidth="1"/>
    <col min="16137" max="16139" width="0" style="550" hidden="1" customWidth="1"/>
    <col min="16140" max="16140" width="5.5546875" style="550" customWidth="1"/>
    <col min="16141" max="16141" width="4.109375" style="550" customWidth="1"/>
    <col min="16142" max="16142" width="3.6640625" style="550" customWidth="1"/>
    <col min="16143" max="16143" width="3.88671875" style="550" customWidth="1"/>
    <col min="16144" max="16144" width="0.44140625" style="550" customWidth="1"/>
    <col min="16145" max="16145" width="4.33203125" style="550" customWidth="1"/>
    <col min="16146" max="16146" width="5" style="550" customWidth="1"/>
    <col min="16147" max="16148" width="3.88671875" style="550" customWidth="1"/>
    <col min="16149" max="16149" width="5.33203125" style="550" customWidth="1"/>
    <col min="16150" max="16150" width="3.33203125" style="550" customWidth="1"/>
    <col min="16151" max="16151" width="0" style="550" hidden="1" customWidth="1"/>
    <col min="16152" max="16152" width="3" style="550" customWidth="1"/>
    <col min="16153" max="16153" width="4" style="550" customWidth="1"/>
    <col min="16154" max="16154" width="8.5546875" style="550" customWidth="1"/>
    <col min="16155" max="16384" width="8.88671875" style="550"/>
  </cols>
  <sheetData>
    <row r="1" spans="1:28" ht="14.4" customHeight="1" x14ac:dyDescent="0.25">
      <c r="A1" s="548"/>
      <c r="B1" s="548"/>
      <c r="C1" s="548"/>
      <c r="D1" s="548"/>
      <c r="E1" s="548"/>
      <c r="F1" s="548"/>
      <c r="G1" s="548"/>
      <c r="H1" s="548"/>
      <c r="I1" s="548"/>
      <c r="J1" s="548"/>
      <c r="K1" s="741" t="str">
        <f>ФОРМА!G2</f>
        <v>Санкт-Петербург</v>
      </c>
      <c r="L1" s="741"/>
      <c r="M1" s="741"/>
      <c r="N1" s="741"/>
      <c r="O1" s="741"/>
      <c r="P1" s="741"/>
      <c r="Q1" s="741"/>
      <c r="R1" s="741"/>
      <c r="S1" s="741"/>
      <c r="T1" s="549"/>
      <c r="U1" s="549"/>
      <c r="V1" s="549"/>
      <c r="W1" s="549"/>
      <c r="X1" s="549"/>
      <c r="Y1" s="549"/>
      <c r="Z1" s="549"/>
      <c r="AA1" s="549"/>
      <c r="AB1" s="549"/>
    </row>
    <row r="2" spans="1:28" ht="14.4" customHeight="1" x14ac:dyDescent="0.25">
      <c r="A2" s="549"/>
      <c r="B2" s="549"/>
      <c r="C2" s="549"/>
      <c r="D2" s="549"/>
      <c r="E2" s="549"/>
      <c r="F2" s="549"/>
      <c r="G2" s="549"/>
      <c r="H2" s="549"/>
      <c r="I2" s="549"/>
      <c r="J2" s="549"/>
      <c r="K2" s="742" t="s">
        <v>0</v>
      </c>
      <c r="L2" s="742"/>
      <c r="M2" s="742"/>
      <c r="N2" s="742"/>
      <c r="O2" s="742"/>
      <c r="P2" s="742"/>
      <c r="Q2" s="742"/>
      <c r="R2" s="742"/>
      <c r="S2" s="742"/>
      <c r="T2" s="551"/>
      <c r="U2" s="551"/>
      <c r="V2" s="551"/>
      <c r="W2" s="551"/>
      <c r="X2" s="551"/>
      <c r="Y2" s="551"/>
      <c r="Z2" s="551"/>
      <c r="AA2" s="551"/>
      <c r="AB2" s="551"/>
    </row>
    <row r="3" spans="1:28" ht="14.4" customHeight="1" x14ac:dyDescent="0.25">
      <c r="A3" s="741" t="str">
        <f>ФОРМА!B4</f>
        <v>ООО «Электромонтаж-110»</v>
      </c>
      <c r="B3" s="741"/>
      <c r="C3" s="741"/>
      <c r="D3" s="741"/>
      <c r="E3" s="741"/>
      <c r="F3" s="741"/>
      <c r="G3" s="549"/>
      <c r="H3" s="549"/>
      <c r="I3" s="549"/>
      <c r="J3" s="549"/>
      <c r="K3" s="741" t="str">
        <f>ФОРМА!B2</f>
        <v>ПАО "Россети Ленэнерго"</v>
      </c>
      <c r="L3" s="741"/>
      <c r="M3" s="741"/>
      <c r="N3" s="741"/>
      <c r="O3" s="741"/>
      <c r="P3" s="741"/>
      <c r="Q3" s="741"/>
      <c r="R3" s="741"/>
      <c r="S3" s="741"/>
      <c r="T3" s="549"/>
      <c r="U3" s="549"/>
      <c r="V3" s="549"/>
      <c r="W3" s="549"/>
      <c r="X3" s="549"/>
      <c r="Y3" s="549"/>
      <c r="Z3" s="549"/>
      <c r="AA3" s="549"/>
      <c r="AB3" s="549"/>
    </row>
    <row r="4" spans="1:28" ht="14.4" customHeight="1" x14ac:dyDescent="0.25">
      <c r="A4" s="768" t="s">
        <v>44</v>
      </c>
      <c r="B4" s="768"/>
      <c r="C4" s="768"/>
      <c r="D4" s="768"/>
      <c r="E4" s="768"/>
      <c r="F4" s="768"/>
      <c r="G4" s="552"/>
      <c r="H4" s="552"/>
      <c r="I4" s="552"/>
      <c r="J4" s="552"/>
      <c r="K4" s="742" t="s">
        <v>2</v>
      </c>
      <c r="L4" s="742"/>
      <c r="M4" s="742"/>
      <c r="N4" s="742"/>
      <c r="O4" s="742"/>
      <c r="P4" s="742"/>
      <c r="Q4" s="742"/>
      <c r="R4" s="742"/>
      <c r="S4" s="742"/>
      <c r="T4" s="551"/>
      <c r="U4" s="551"/>
      <c r="V4" s="551"/>
      <c r="W4" s="551"/>
      <c r="X4" s="551"/>
      <c r="Y4" s="551"/>
      <c r="Z4" s="551"/>
      <c r="AA4" s="551"/>
      <c r="AB4" s="551"/>
    </row>
    <row r="5" spans="1:28" ht="136.19999999999999" customHeight="1" x14ac:dyDescent="0.25">
      <c r="A5" s="775"/>
      <c r="B5" s="775"/>
      <c r="C5" s="775"/>
      <c r="D5" s="775"/>
      <c r="E5" s="775"/>
      <c r="F5" s="775"/>
      <c r="G5" s="548"/>
      <c r="H5" s="548"/>
      <c r="I5" s="548"/>
      <c r="J5" s="548"/>
      <c r="K5" s="74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L5" s="743"/>
      <c r="M5" s="743"/>
      <c r="N5" s="743"/>
      <c r="O5" s="743"/>
      <c r="P5" s="743"/>
      <c r="Q5" s="743"/>
      <c r="R5" s="743"/>
      <c r="S5" s="743"/>
      <c r="T5" s="553"/>
      <c r="U5" s="553"/>
      <c r="V5" s="553"/>
      <c r="W5" s="553"/>
      <c r="X5" s="553"/>
      <c r="Y5" s="553"/>
      <c r="Z5" s="553"/>
      <c r="AA5" s="553"/>
      <c r="AB5" s="553"/>
    </row>
    <row r="6" spans="1:28" ht="14.4" customHeight="1" x14ac:dyDescent="0.25">
      <c r="A6" s="769" t="s">
        <v>45</v>
      </c>
      <c r="B6" s="769"/>
      <c r="C6" s="769"/>
      <c r="D6" s="769"/>
      <c r="E6" s="769"/>
      <c r="F6" s="769"/>
      <c r="G6" s="551"/>
      <c r="H6" s="551"/>
      <c r="I6" s="551"/>
      <c r="J6" s="551"/>
      <c r="K6" s="742" t="s">
        <v>38</v>
      </c>
      <c r="L6" s="742"/>
      <c r="M6" s="742"/>
      <c r="N6" s="742"/>
      <c r="O6" s="742"/>
      <c r="P6" s="742"/>
      <c r="Q6" s="742"/>
      <c r="R6" s="742"/>
      <c r="S6" s="742"/>
      <c r="T6" s="551"/>
      <c r="U6" s="551"/>
      <c r="V6" s="551"/>
      <c r="W6" s="551"/>
      <c r="X6" s="551"/>
      <c r="Y6" s="551"/>
      <c r="Z6" s="551"/>
      <c r="AA6" s="551"/>
      <c r="AB6" s="551"/>
    </row>
    <row r="7" spans="1:28" ht="14.4" customHeight="1" x14ac:dyDescent="0.25">
      <c r="A7" s="775"/>
      <c r="B7" s="775"/>
      <c r="C7" s="775"/>
      <c r="D7" s="775"/>
      <c r="E7" s="775"/>
      <c r="F7" s="775"/>
      <c r="G7" s="548"/>
      <c r="H7" s="548"/>
      <c r="I7" s="548"/>
      <c r="J7" s="548"/>
      <c r="K7" s="744">
        <f>ФОРМА!B13</f>
        <v>45646</v>
      </c>
      <c r="L7" s="744"/>
      <c r="M7" s="744"/>
      <c r="N7" s="744"/>
      <c r="O7" s="744"/>
      <c r="P7" s="744"/>
      <c r="Q7" s="744"/>
      <c r="R7" s="744"/>
      <c r="S7" s="744"/>
      <c r="T7" s="549"/>
      <c r="U7" s="549"/>
      <c r="V7" s="549"/>
      <c r="W7" s="549"/>
      <c r="X7" s="549"/>
      <c r="Y7" s="549"/>
      <c r="Z7" s="549"/>
      <c r="AA7" s="549"/>
      <c r="AB7" s="549"/>
    </row>
    <row r="8" spans="1:28" ht="14.4" customHeight="1" x14ac:dyDescent="0.25">
      <c r="A8" s="769" t="s">
        <v>1</v>
      </c>
      <c r="B8" s="769"/>
      <c r="C8" s="769"/>
      <c r="D8" s="769"/>
      <c r="E8" s="769"/>
      <c r="F8" s="769"/>
      <c r="G8" s="551"/>
      <c r="H8" s="551"/>
      <c r="I8" s="551"/>
      <c r="J8" s="551"/>
      <c r="K8" s="742" t="s">
        <v>3</v>
      </c>
      <c r="L8" s="742"/>
      <c r="M8" s="742"/>
      <c r="N8" s="742"/>
      <c r="O8" s="742"/>
      <c r="P8" s="742"/>
      <c r="Q8" s="742"/>
      <c r="R8" s="742"/>
      <c r="S8" s="742"/>
      <c r="T8" s="551"/>
      <c r="U8" s="551"/>
      <c r="V8" s="551"/>
      <c r="W8" s="551"/>
      <c r="X8" s="551"/>
      <c r="Y8" s="551"/>
      <c r="Z8" s="551"/>
      <c r="AA8" s="551"/>
      <c r="AB8" s="551"/>
    </row>
    <row r="9" spans="1:28" x14ac:dyDescent="0.25">
      <c r="A9" s="548"/>
      <c r="B9" s="548"/>
      <c r="C9" s="548"/>
      <c r="D9" s="548"/>
      <c r="E9" s="548"/>
      <c r="F9" s="548"/>
      <c r="G9" s="548"/>
      <c r="H9" s="548"/>
      <c r="I9" s="548"/>
      <c r="J9" s="548"/>
      <c r="K9" s="548"/>
      <c r="L9" s="548"/>
      <c r="M9" s="548"/>
      <c r="N9" s="548"/>
      <c r="O9" s="548"/>
      <c r="P9" s="548"/>
      <c r="Q9" s="548"/>
      <c r="R9" s="548"/>
      <c r="S9" s="554"/>
      <c r="T9" s="774"/>
      <c r="U9" s="554"/>
      <c r="V9" s="554"/>
      <c r="W9" s="554"/>
      <c r="X9" s="554"/>
      <c r="Y9" s="554"/>
      <c r="Z9" s="555"/>
    </row>
    <row r="10" spans="1:28" ht="22.5" customHeight="1" x14ac:dyDescent="0.25">
      <c r="A10" s="770" t="s">
        <v>1160</v>
      </c>
      <c r="B10" s="770"/>
      <c r="C10" s="770"/>
      <c r="D10" s="770"/>
      <c r="E10" s="770"/>
      <c r="F10" s="770"/>
      <c r="G10" s="770"/>
      <c r="H10" s="770"/>
      <c r="I10" s="770"/>
      <c r="J10" s="770"/>
      <c r="K10" s="770"/>
      <c r="L10" s="770"/>
      <c r="M10" s="770"/>
      <c r="N10" s="770"/>
      <c r="O10" s="770"/>
      <c r="P10" s="770"/>
      <c r="Q10" s="770"/>
      <c r="R10" s="770"/>
      <c r="S10" s="770"/>
      <c r="T10" s="774"/>
      <c r="U10" s="556"/>
      <c r="V10" s="556"/>
      <c r="W10" s="556"/>
      <c r="X10" s="556"/>
      <c r="Y10" s="556"/>
      <c r="Z10" s="556"/>
      <c r="AA10" s="556"/>
      <c r="AB10" s="556"/>
    </row>
    <row r="11" spans="1:28" ht="28.5" customHeight="1" thickBot="1" x14ac:dyDescent="0.3">
      <c r="A11" s="557" t="s">
        <v>239</v>
      </c>
      <c r="B11" s="776" t="s">
        <v>160</v>
      </c>
      <c r="C11" s="776"/>
      <c r="D11" s="776"/>
      <c r="E11" s="776"/>
      <c r="F11" s="776"/>
      <c r="G11" s="776"/>
      <c r="H11" s="776"/>
      <c r="I11" s="776"/>
      <c r="J11" s="776"/>
      <c r="K11" s="776"/>
      <c r="L11" s="776"/>
      <c r="M11" s="776"/>
      <c r="N11" s="776"/>
      <c r="O11" s="776"/>
      <c r="P11" s="776" t="s">
        <v>1161</v>
      </c>
      <c r="Q11" s="776"/>
      <c r="R11" s="776" t="s">
        <v>1162</v>
      </c>
      <c r="S11" s="776"/>
      <c r="T11" s="774"/>
      <c r="U11" s="575"/>
      <c r="V11" s="575"/>
      <c r="W11" s="575"/>
      <c r="X11" s="575"/>
      <c r="Y11" s="575"/>
      <c r="Z11" s="575"/>
      <c r="AA11" s="576"/>
      <c r="AB11" s="576"/>
    </row>
    <row r="12" spans="1:28" ht="18" thickBot="1" x14ac:dyDescent="0.35">
      <c r="A12" s="750" t="str">
        <f>V12</f>
        <v>Строительство КЛ-0,4 кВ от новой КТП до КК №2</v>
      </c>
      <c r="B12" s="751"/>
      <c r="C12" s="751"/>
      <c r="D12" s="751"/>
      <c r="E12" s="751"/>
      <c r="F12" s="751"/>
      <c r="G12" s="751"/>
      <c r="H12" s="751"/>
      <c r="I12" s="751"/>
      <c r="J12" s="751"/>
      <c r="K12" s="751"/>
      <c r="L12" s="751"/>
      <c r="M12" s="751"/>
      <c r="N12" s="751"/>
      <c r="O12" s="751"/>
      <c r="P12" s="751"/>
      <c r="Q12" s="751"/>
      <c r="R12" s="751"/>
      <c r="S12" s="752"/>
      <c r="T12" s="559"/>
      <c r="V12" s="771" t="s">
        <v>1315</v>
      </c>
      <c r="W12" s="772"/>
      <c r="X12" s="772"/>
      <c r="Y12" s="773"/>
      <c r="Z12" s="598"/>
      <c r="AA12" s="561"/>
      <c r="AB12" s="561"/>
    </row>
    <row r="13" spans="1:28" ht="16.2" thickBot="1" x14ac:dyDescent="0.35">
      <c r="A13" s="558" t="str">
        <f t="shared" ref="A13:A18" si="0">CONCATENATE(T13,".",U13)</f>
        <v>1.1</v>
      </c>
      <c r="B13" s="748" t="str">
        <f t="shared" ref="B13:B18" si="1">V13</f>
        <v>Геодезическая разбивка</v>
      </c>
      <c r="C13" s="748"/>
      <c r="D13" s="748"/>
      <c r="E13" s="748"/>
      <c r="F13" s="748"/>
      <c r="G13" s="748"/>
      <c r="H13" s="748"/>
      <c r="I13" s="748"/>
      <c r="J13" s="748"/>
      <c r="K13" s="748"/>
      <c r="L13" s="748"/>
      <c r="M13" s="748"/>
      <c r="N13" s="748"/>
      <c r="O13" s="748"/>
      <c r="P13" s="749" t="str">
        <f t="shared" ref="P13:P18" si="2">CONCATENATE(W13)</f>
        <v>м</v>
      </c>
      <c r="Q13" s="749"/>
      <c r="R13" s="749" t="str">
        <f t="shared" ref="R13:R18" si="3">CONCATENATE(X13)</f>
        <v>5</v>
      </c>
      <c r="S13" s="749"/>
      <c r="T13" s="559">
        <v>1</v>
      </c>
      <c r="U13" s="559">
        <v>1</v>
      </c>
      <c r="V13" s="633" t="s">
        <v>1316</v>
      </c>
      <c r="W13" s="634" t="s">
        <v>1163</v>
      </c>
      <c r="X13" s="634">
        <v>5</v>
      </c>
      <c r="Y13" s="603"/>
      <c r="Z13" s="598"/>
      <c r="AA13" s="561"/>
      <c r="AB13" s="561"/>
    </row>
    <row r="14" spans="1:28" ht="16.2" thickBot="1" x14ac:dyDescent="0.35">
      <c r="A14" s="558" t="str">
        <f t="shared" si="0"/>
        <v>1.2</v>
      </c>
      <c r="B14" s="748" t="str">
        <f t="shared" si="1"/>
        <v>Выполнение КИС</v>
      </c>
      <c r="C14" s="748"/>
      <c r="D14" s="748"/>
      <c r="E14" s="748"/>
      <c r="F14" s="748"/>
      <c r="G14" s="748"/>
      <c r="H14" s="748"/>
      <c r="I14" s="748"/>
      <c r="J14" s="748"/>
      <c r="K14" s="748"/>
      <c r="L14" s="748"/>
      <c r="M14" s="748"/>
      <c r="N14" s="748"/>
      <c r="O14" s="748"/>
      <c r="P14" s="749" t="str">
        <f t="shared" si="2"/>
        <v>м</v>
      </c>
      <c r="Q14" s="749"/>
      <c r="R14" s="777" t="str">
        <f t="shared" si="3"/>
        <v>5</v>
      </c>
      <c r="S14" s="777"/>
      <c r="T14" s="559">
        <f>T13</f>
        <v>1</v>
      </c>
      <c r="U14" s="559">
        <f>U13+1</f>
        <v>2</v>
      </c>
      <c r="V14" s="635" t="s">
        <v>1317</v>
      </c>
      <c r="W14" s="636" t="s">
        <v>1163</v>
      </c>
      <c r="X14" s="636">
        <v>5</v>
      </c>
      <c r="Y14" s="622"/>
      <c r="Z14" s="561"/>
      <c r="AA14" s="561"/>
      <c r="AB14" s="561"/>
    </row>
    <row r="15" spans="1:28" ht="16.8" thickBot="1" x14ac:dyDescent="0.35">
      <c r="A15" s="745" t="str">
        <f>V15</f>
        <v>Работы по вскрытию и восстановлению благоустройства</v>
      </c>
      <c r="B15" s="746"/>
      <c r="C15" s="746"/>
      <c r="D15" s="746"/>
      <c r="E15" s="746"/>
      <c r="F15" s="746"/>
      <c r="G15" s="746"/>
      <c r="H15" s="746"/>
      <c r="I15" s="746"/>
      <c r="J15" s="746"/>
      <c r="K15" s="746"/>
      <c r="L15" s="746"/>
      <c r="M15" s="746"/>
      <c r="N15" s="746"/>
      <c r="O15" s="746"/>
      <c r="P15" s="746"/>
      <c r="Q15" s="746"/>
      <c r="R15" s="746"/>
      <c r="S15" s="747"/>
      <c r="T15" s="559">
        <v>2</v>
      </c>
      <c r="U15" s="559">
        <v>1</v>
      </c>
      <c r="V15" s="771" t="s">
        <v>1243</v>
      </c>
      <c r="W15" s="772"/>
      <c r="X15" s="772"/>
      <c r="Y15" s="773"/>
      <c r="Z15" s="561"/>
      <c r="AA15" s="561">
        <f>4*1.27</f>
        <v>5.08</v>
      </c>
      <c r="AB15" s="561"/>
    </row>
    <row r="16" spans="1:28" ht="16.8" thickBot="1" x14ac:dyDescent="0.35">
      <c r="A16" s="558" t="str">
        <f t="shared" si="0"/>
        <v>2.1</v>
      </c>
      <c r="B16" s="748" t="str">
        <f t="shared" si="1"/>
        <v>Разборка газонного покрытия в зоне производства работ</v>
      </c>
      <c r="C16" s="748"/>
      <c r="D16" s="748"/>
      <c r="E16" s="748"/>
      <c r="F16" s="748"/>
      <c r="G16" s="748"/>
      <c r="H16" s="748"/>
      <c r="I16" s="748"/>
      <c r="J16" s="748"/>
      <c r="K16" s="748"/>
      <c r="L16" s="748"/>
      <c r="M16" s="748"/>
      <c r="N16" s="748"/>
      <c r="O16" s="748"/>
      <c r="P16" s="749" t="str">
        <f t="shared" si="2"/>
        <v>м2/м3</v>
      </c>
      <c r="Q16" s="749"/>
      <c r="R16" s="749" t="str">
        <f t="shared" si="3"/>
        <v>22,5/4,5</v>
      </c>
      <c r="S16" s="749"/>
      <c r="T16" s="559">
        <f t="shared" ref="T16:T78" si="4">T15</f>
        <v>2</v>
      </c>
      <c r="U16" s="559">
        <v>1</v>
      </c>
      <c r="V16" s="601" t="s">
        <v>1244</v>
      </c>
      <c r="W16" s="638" t="s">
        <v>1245</v>
      </c>
      <c r="X16" s="605" t="s">
        <v>1318</v>
      </c>
      <c r="Y16" s="603"/>
      <c r="Z16" s="561"/>
      <c r="AA16" s="561"/>
      <c r="AB16" s="561"/>
    </row>
    <row r="17" spans="1:28" ht="33" thickBot="1" x14ac:dyDescent="0.35">
      <c r="A17" s="558" t="str">
        <f t="shared" si="0"/>
        <v>2.2</v>
      </c>
      <c r="B17" s="748" t="str">
        <f t="shared" si="1"/>
        <v>Восстановление плодородного слоя вручную привозным грунтом средней толщиной 20 см</v>
      </c>
      <c r="C17" s="748"/>
      <c r="D17" s="748"/>
      <c r="E17" s="748"/>
      <c r="F17" s="748"/>
      <c r="G17" s="748"/>
      <c r="H17" s="748"/>
      <c r="I17" s="748"/>
      <c r="J17" s="748"/>
      <c r="K17" s="748"/>
      <c r="L17" s="748"/>
      <c r="M17" s="748"/>
      <c r="N17" s="748"/>
      <c r="O17" s="748"/>
      <c r="P17" s="749" t="str">
        <f t="shared" si="2"/>
        <v>м2/м3</v>
      </c>
      <c r="Q17" s="749"/>
      <c r="R17" s="777" t="str">
        <f t="shared" si="3"/>
        <v xml:space="preserve"> 25/5</v>
      </c>
      <c r="S17" s="749"/>
      <c r="T17" s="559">
        <f t="shared" si="4"/>
        <v>2</v>
      </c>
      <c r="U17" s="559">
        <f t="shared" ref="U17:U80" si="5">U16+1</f>
        <v>2</v>
      </c>
      <c r="V17" s="601" t="s">
        <v>1246</v>
      </c>
      <c r="W17" s="626" t="s">
        <v>1245</v>
      </c>
      <c r="X17" s="628" t="s">
        <v>1320</v>
      </c>
      <c r="Y17" s="603"/>
      <c r="Z17" s="561"/>
      <c r="AA17" s="561"/>
      <c r="AB17" s="561"/>
    </row>
    <row r="18" spans="1:28" ht="16.8" thickBot="1" x14ac:dyDescent="0.35">
      <c r="A18" s="558" t="str">
        <f t="shared" si="0"/>
        <v>2.3</v>
      </c>
      <c r="B18" s="755" t="str">
        <f t="shared" si="1"/>
        <v>Посев газонных трав</v>
      </c>
      <c r="C18" s="756"/>
      <c r="D18" s="756"/>
      <c r="E18" s="756"/>
      <c r="F18" s="756"/>
      <c r="G18" s="756"/>
      <c r="H18" s="756"/>
      <c r="I18" s="756"/>
      <c r="J18" s="756"/>
      <c r="K18" s="756"/>
      <c r="L18" s="756"/>
      <c r="M18" s="756"/>
      <c r="N18" s="756"/>
      <c r="O18" s="757"/>
      <c r="P18" s="753" t="str">
        <f t="shared" si="2"/>
        <v>м2/кг</v>
      </c>
      <c r="Q18" s="754"/>
      <c r="R18" s="753" t="str">
        <f t="shared" si="3"/>
        <v>25/0,5</v>
      </c>
      <c r="S18" s="754"/>
      <c r="T18" s="559">
        <f t="shared" si="4"/>
        <v>2</v>
      </c>
      <c r="U18" s="559">
        <f t="shared" si="5"/>
        <v>3</v>
      </c>
      <c r="V18" s="601" t="s">
        <v>1247</v>
      </c>
      <c r="W18" s="626" t="s">
        <v>1248</v>
      </c>
      <c r="X18" s="602" t="s">
        <v>1319</v>
      </c>
      <c r="Y18" s="603"/>
      <c r="Z18" s="561"/>
      <c r="AA18" s="561"/>
      <c r="AB18" s="561"/>
    </row>
    <row r="19" spans="1:28" ht="16.8" thickBot="1" x14ac:dyDescent="0.35">
      <c r="A19" s="745" t="str">
        <f>V19</f>
        <v>Земляные работы</v>
      </c>
      <c r="B19" s="746"/>
      <c r="C19" s="746"/>
      <c r="D19" s="746"/>
      <c r="E19" s="746"/>
      <c r="F19" s="746"/>
      <c r="G19" s="746"/>
      <c r="H19" s="746"/>
      <c r="I19" s="746"/>
      <c r="J19" s="746"/>
      <c r="K19" s="746"/>
      <c r="L19" s="746"/>
      <c r="M19" s="746"/>
      <c r="N19" s="746"/>
      <c r="O19" s="746"/>
      <c r="P19" s="746"/>
      <c r="Q19" s="746"/>
      <c r="R19" s="746"/>
      <c r="S19" s="747"/>
      <c r="T19" s="559">
        <v>3</v>
      </c>
      <c r="U19" s="559">
        <v>1</v>
      </c>
      <c r="V19" s="771" t="s">
        <v>1255</v>
      </c>
      <c r="W19" s="772"/>
      <c r="X19" s="772"/>
      <c r="Y19" s="773"/>
      <c r="Z19" s="561"/>
      <c r="AA19" s="560"/>
      <c r="AB19" s="560"/>
    </row>
    <row r="20" spans="1:28" ht="49.2" thickBot="1" x14ac:dyDescent="0.35">
      <c r="A20" s="558" t="str">
        <f t="shared" ref="A20:A39" si="6">CONCATENATE(T20,".",U20)</f>
        <v>3.2</v>
      </c>
      <c r="B20" s="748" t="str">
        <f t="shared" ref="B20:B39" si="7">V20</f>
        <v>Рытье траншеи в отвал в грунте II категории для прокладки кабеля h=900 (500х1250) с последующей погрузкой в автосамосвал, в т.ч:</v>
      </c>
      <c r="C20" s="748"/>
      <c r="D20" s="748"/>
      <c r="E20" s="748"/>
      <c r="F20" s="748"/>
      <c r="G20" s="748"/>
      <c r="H20" s="748"/>
      <c r="I20" s="748"/>
      <c r="J20" s="748"/>
      <c r="K20" s="748"/>
      <c r="L20" s="748"/>
      <c r="M20" s="748"/>
      <c r="N20" s="748"/>
      <c r="O20" s="748"/>
      <c r="P20" s="749" t="str">
        <f t="shared" ref="P20" si="8">CONCATENATE(W20)</f>
        <v>м/м3</v>
      </c>
      <c r="Q20" s="749"/>
      <c r="R20" s="749" t="str">
        <f t="shared" ref="R20" si="9">CONCATENATE(X20)</f>
        <v>5/2,25</v>
      </c>
      <c r="S20" s="749"/>
      <c r="T20" s="559">
        <f t="shared" si="4"/>
        <v>3</v>
      </c>
      <c r="U20" s="559">
        <f t="shared" si="5"/>
        <v>2</v>
      </c>
      <c r="V20" s="612" t="s">
        <v>1324</v>
      </c>
      <c r="W20" s="638" t="s">
        <v>1256</v>
      </c>
      <c r="X20" s="605" t="s">
        <v>1321</v>
      </c>
      <c r="Y20" s="606"/>
      <c r="Z20" s="561"/>
      <c r="AA20" s="560"/>
      <c r="AB20" s="560"/>
    </row>
    <row r="21" spans="1:28" ht="16.8" thickBot="1" x14ac:dyDescent="0.35">
      <c r="A21" s="558" t="str">
        <f t="shared" si="6"/>
        <v>3.3</v>
      </c>
      <c r="B21" s="748" t="str">
        <f t="shared" si="7"/>
        <v>- рытье экскаватором с емкостью ковша 0,25 м3</v>
      </c>
      <c r="C21" s="748"/>
      <c r="D21" s="748"/>
      <c r="E21" s="748"/>
      <c r="F21" s="748"/>
      <c r="G21" s="748"/>
      <c r="H21" s="748"/>
      <c r="I21" s="748"/>
      <c r="J21" s="748"/>
      <c r="K21" s="748"/>
      <c r="L21" s="748"/>
      <c r="M21" s="748"/>
      <c r="N21" s="748"/>
      <c r="O21" s="748"/>
      <c r="P21" s="749" t="str">
        <f t="shared" ref="P21:P39" si="10">CONCATENATE(W21)</f>
        <v>м3</v>
      </c>
      <c r="Q21" s="749"/>
      <c r="R21" s="749" t="str">
        <f t="shared" ref="R21:R39" si="11">CONCATENATE(X21)</f>
        <v>1,57</v>
      </c>
      <c r="S21" s="749"/>
      <c r="T21" s="559">
        <f t="shared" si="4"/>
        <v>3</v>
      </c>
      <c r="U21" s="559">
        <f t="shared" si="5"/>
        <v>3</v>
      </c>
      <c r="V21" s="601" t="s">
        <v>1257</v>
      </c>
      <c r="W21" s="638" t="s">
        <v>1166</v>
      </c>
      <c r="X21" s="605">
        <v>1.57</v>
      </c>
      <c r="Y21" s="606"/>
      <c r="Z21" s="561"/>
      <c r="AA21" s="560"/>
      <c r="AB21" s="560"/>
    </row>
    <row r="22" spans="1:28" ht="16.8" thickBot="1" x14ac:dyDescent="0.35">
      <c r="A22" s="558" t="str">
        <f t="shared" si="6"/>
        <v>3.4</v>
      </c>
      <c r="B22" s="748" t="str">
        <f t="shared" si="7"/>
        <v>- доработка вручную</v>
      </c>
      <c r="C22" s="748"/>
      <c r="D22" s="748"/>
      <c r="E22" s="748"/>
      <c r="F22" s="748"/>
      <c r="G22" s="748"/>
      <c r="H22" s="748"/>
      <c r="I22" s="748"/>
      <c r="J22" s="748"/>
      <c r="K22" s="748"/>
      <c r="L22" s="748"/>
      <c r="M22" s="748"/>
      <c r="N22" s="748"/>
      <c r="O22" s="748"/>
      <c r="P22" s="749" t="str">
        <f t="shared" si="10"/>
        <v>м3</v>
      </c>
      <c r="Q22" s="749"/>
      <c r="R22" s="749" t="str">
        <f t="shared" si="11"/>
        <v>0,68</v>
      </c>
      <c r="S22" s="749"/>
      <c r="T22" s="559">
        <f t="shared" si="4"/>
        <v>3</v>
      </c>
      <c r="U22" s="559">
        <f t="shared" si="5"/>
        <v>4</v>
      </c>
      <c r="V22" s="601" t="s">
        <v>1258</v>
      </c>
      <c r="W22" s="626" t="s">
        <v>1166</v>
      </c>
      <c r="X22" s="602">
        <v>0.68</v>
      </c>
      <c r="Y22" s="606"/>
      <c r="Z22" s="561"/>
      <c r="AA22" s="560"/>
      <c r="AB22" s="560"/>
    </row>
    <row r="23" spans="1:28" ht="16.8" thickBot="1" x14ac:dyDescent="0.35">
      <c r="A23" s="558" t="str">
        <f t="shared" si="6"/>
        <v>3.5</v>
      </c>
      <c r="B23" s="748" t="str">
        <f t="shared" si="7"/>
        <v>Устройство постели под кабель из песка (h=0,1 м)</v>
      </c>
      <c r="C23" s="748"/>
      <c r="D23" s="748"/>
      <c r="E23" s="748"/>
      <c r="F23" s="748"/>
      <c r="G23" s="748"/>
      <c r="H23" s="748"/>
      <c r="I23" s="748"/>
      <c r="J23" s="748"/>
      <c r="K23" s="748"/>
      <c r="L23" s="748"/>
      <c r="M23" s="748"/>
      <c r="N23" s="748"/>
      <c r="O23" s="748"/>
      <c r="P23" s="749" t="str">
        <f t="shared" si="10"/>
        <v/>
      </c>
      <c r="Q23" s="749"/>
      <c r="R23" s="749" t="str">
        <f t="shared" si="11"/>
        <v/>
      </c>
      <c r="S23" s="749"/>
      <c r="T23" s="559">
        <f t="shared" si="4"/>
        <v>3</v>
      </c>
      <c r="U23" s="559">
        <f t="shared" si="5"/>
        <v>5</v>
      </c>
      <c r="V23" s="601" t="s">
        <v>1262</v>
      </c>
      <c r="W23" s="608"/>
      <c r="X23" s="608"/>
      <c r="Y23" s="606"/>
      <c r="Z23" s="561"/>
      <c r="AA23" s="560"/>
      <c r="AB23" s="560"/>
    </row>
    <row r="24" spans="1:28" ht="16.8" thickBot="1" x14ac:dyDescent="0.35">
      <c r="A24" s="558" t="str">
        <f t="shared" si="6"/>
        <v>3.6</v>
      </c>
      <c r="B24" s="748" t="str">
        <f t="shared" si="7"/>
        <v>-траншея для 1 кабеля шириной 500</v>
      </c>
      <c r="C24" s="748"/>
      <c r="D24" s="748"/>
      <c r="E24" s="748"/>
      <c r="F24" s="748"/>
      <c r="G24" s="748"/>
      <c r="H24" s="748"/>
      <c r="I24" s="748"/>
      <c r="J24" s="748"/>
      <c r="K24" s="748"/>
      <c r="L24" s="748"/>
      <c r="M24" s="748"/>
      <c r="N24" s="748"/>
      <c r="O24" s="748"/>
      <c r="P24" s="749" t="str">
        <f t="shared" si="10"/>
        <v>м/м3</v>
      </c>
      <c r="Q24" s="749"/>
      <c r="R24" s="749" t="str">
        <f t="shared" si="11"/>
        <v>5/0,25</v>
      </c>
      <c r="S24" s="749"/>
      <c r="T24" s="559">
        <f t="shared" si="4"/>
        <v>3</v>
      </c>
      <c r="U24" s="559">
        <f t="shared" si="5"/>
        <v>6</v>
      </c>
      <c r="V24" s="601" t="s">
        <v>1263</v>
      </c>
      <c r="W24" s="639" t="s">
        <v>1256</v>
      </c>
      <c r="X24" s="640" t="s">
        <v>1322</v>
      </c>
      <c r="Y24" s="606"/>
      <c r="Z24" s="561"/>
      <c r="AA24" s="560"/>
      <c r="AB24" s="560"/>
    </row>
    <row r="25" spans="1:28" ht="16.8" thickBot="1" x14ac:dyDescent="0.35">
      <c r="A25" s="558" t="str">
        <f t="shared" si="6"/>
        <v>3.7</v>
      </c>
      <c r="B25" s="748" t="str">
        <f t="shared" si="7"/>
        <v>Засыпка кабеля песком с уплотнением в траншее (h=0,2м)</v>
      </c>
      <c r="C25" s="748"/>
      <c r="D25" s="748"/>
      <c r="E25" s="748"/>
      <c r="F25" s="748"/>
      <c r="G25" s="748"/>
      <c r="H25" s="748"/>
      <c r="I25" s="748"/>
      <c r="J25" s="748"/>
      <c r="K25" s="748"/>
      <c r="L25" s="748"/>
      <c r="M25" s="748"/>
      <c r="N25" s="748"/>
      <c r="O25" s="748"/>
      <c r="P25" s="749" t="str">
        <f t="shared" si="10"/>
        <v>м/м3</v>
      </c>
      <c r="Q25" s="749"/>
      <c r="R25" s="749" t="str">
        <f t="shared" si="11"/>
        <v>5/0,5</v>
      </c>
      <c r="S25" s="749"/>
      <c r="T25" s="559">
        <f t="shared" si="4"/>
        <v>3</v>
      </c>
      <c r="U25" s="559">
        <f t="shared" si="5"/>
        <v>7</v>
      </c>
      <c r="V25" s="604" t="s">
        <v>1325</v>
      </c>
      <c r="W25" s="605" t="s">
        <v>1256</v>
      </c>
      <c r="X25" s="605" t="s">
        <v>1323</v>
      </c>
      <c r="Y25" s="606"/>
      <c r="Z25" s="561"/>
      <c r="AA25" s="560"/>
      <c r="AB25" s="560"/>
    </row>
    <row r="26" spans="1:28" ht="16.8" thickBot="1" x14ac:dyDescent="0.35">
      <c r="A26" s="558" t="str">
        <f t="shared" si="6"/>
        <v>3.8</v>
      </c>
      <c r="B26" s="748" t="str">
        <f t="shared" si="7"/>
        <v>Обратная засыпка траншеи просеянным грунтом h=0,4м</v>
      </c>
      <c r="C26" s="748"/>
      <c r="D26" s="748"/>
      <c r="E26" s="748"/>
      <c r="F26" s="748"/>
      <c r="G26" s="748"/>
      <c r="H26" s="748"/>
      <c r="I26" s="748"/>
      <c r="J26" s="748"/>
      <c r="K26" s="748"/>
      <c r="L26" s="748"/>
      <c r="M26" s="748"/>
      <c r="N26" s="748"/>
      <c r="O26" s="748"/>
      <c r="P26" s="749" t="str">
        <f t="shared" si="10"/>
        <v>м/м3</v>
      </c>
      <c r="Q26" s="749"/>
      <c r="R26" s="749" t="str">
        <f t="shared" si="11"/>
        <v xml:space="preserve"> 5/1</v>
      </c>
      <c r="S26" s="749"/>
      <c r="T26" s="559">
        <f t="shared" si="4"/>
        <v>3</v>
      </c>
      <c r="U26" s="559">
        <f t="shared" si="5"/>
        <v>8</v>
      </c>
      <c r="V26" s="601" t="s">
        <v>1268</v>
      </c>
      <c r="W26" s="602" t="s">
        <v>1256</v>
      </c>
      <c r="X26" s="628" t="s">
        <v>1373</v>
      </c>
      <c r="Y26" s="606"/>
      <c r="Z26" s="561"/>
      <c r="AA26" s="560"/>
      <c r="AB26" s="560"/>
    </row>
    <row r="27" spans="1:28" ht="16.2" x14ac:dyDescent="0.3">
      <c r="A27" s="558" t="str">
        <f t="shared" si="6"/>
        <v>3.9</v>
      </c>
      <c r="B27" s="748" t="str">
        <f t="shared" si="7"/>
        <v>- рытье экскаватором с емкостью ковша 0,25 м3</v>
      </c>
      <c r="C27" s="748"/>
      <c r="D27" s="748"/>
      <c r="E27" s="748"/>
      <c r="F27" s="748"/>
      <c r="G27" s="748"/>
      <c r="H27" s="748"/>
      <c r="I27" s="748"/>
      <c r="J27" s="748"/>
      <c r="K27" s="748"/>
      <c r="L27" s="748"/>
      <c r="M27" s="748"/>
      <c r="N27" s="748"/>
      <c r="O27" s="748"/>
      <c r="P27" s="749" t="str">
        <f t="shared" si="10"/>
        <v>м3</v>
      </c>
      <c r="Q27" s="749"/>
      <c r="R27" s="749" t="str">
        <f t="shared" si="11"/>
        <v>0,7</v>
      </c>
      <c r="S27" s="749"/>
      <c r="T27" s="559">
        <f t="shared" si="4"/>
        <v>3</v>
      </c>
      <c r="U27" s="559">
        <f t="shared" si="5"/>
        <v>9</v>
      </c>
      <c r="V27" s="612" t="s">
        <v>1257</v>
      </c>
      <c r="W27" s="611" t="s">
        <v>1166</v>
      </c>
      <c r="X27" s="611">
        <v>0.7</v>
      </c>
      <c r="Y27" s="606"/>
      <c r="Z27" s="561"/>
      <c r="AA27" s="560"/>
      <c r="AB27" s="560"/>
    </row>
    <row r="28" spans="1:28" ht="16.8" thickBot="1" x14ac:dyDescent="0.35">
      <c r="A28" s="558" t="str">
        <f t="shared" si="6"/>
        <v>3.10</v>
      </c>
      <c r="B28" s="748" t="str">
        <f t="shared" si="7"/>
        <v>- доработка вручную</v>
      </c>
      <c r="C28" s="748"/>
      <c r="D28" s="748"/>
      <c r="E28" s="748"/>
      <c r="F28" s="748"/>
      <c r="G28" s="748"/>
      <c r="H28" s="748"/>
      <c r="I28" s="748"/>
      <c r="J28" s="748"/>
      <c r="K28" s="748"/>
      <c r="L28" s="748"/>
      <c r="M28" s="748"/>
      <c r="N28" s="748"/>
      <c r="O28" s="748"/>
      <c r="P28" s="749" t="str">
        <f t="shared" si="10"/>
        <v>м3</v>
      </c>
      <c r="Q28" s="749"/>
      <c r="R28" s="749" t="str">
        <f t="shared" si="11"/>
        <v>0,3</v>
      </c>
      <c r="S28" s="749"/>
      <c r="T28" s="559">
        <f t="shared" si="4"/>
        <v>3</v>
      </c>
      <c r="U28" s="559">
        <f t="shared" si="5"/>
        <v>10</v>
      </c>
      <c r="V28" s="601" t="s">
        <v>1258</v>
      </c>
      <c r="W28" s="602" t="s">
        <v>1166</v>
      </c>
      <c r="X28" s="602">
        <v>0.3</v>
      </c>
      <c r="Y28" s="606"/>
      <c r="Z28" s="561"/>
      <c r="AA28" s="560"/>
      <c r="AB28" s="560"/>
    </row>
    <row r="29" spans="1:28" ht="16.8" thickBot="1" x14ac:dyDescent="0.35">
      <c r="A29" s="558" t="str">
        <f t="shared" si="6"/>
        <v>3.11</v>
      </c>
      <c r="B29" s="748" t="str">
        <f t="shared" si="7"/>
        <v>Электромонтажные работы</v>
      </c>
      <c r="C29" s="748"/>
      <c r="D29" s="748"/>
      <c r="E29" s="748"/>
      <c r="F29" s="748"/>
      <c r="G29" s="748"/>
      <c r="H29" s="748"/>
      <c r="I29" s="748"/>
      <c r="J29" s="748"/>
      <c r="K29" s="748"/>
      <c r="L29" s="748"/>
      <c r="M29" s="748"/>
      <c r="N29" s="748"/>
      <c r="O29" s="748"/>
      <c r="P29" s="749" t="str">
        <f t="shared" si="10"/>
        <v/>
      </c>
      <c r="Q29" s="749"/>
      <c r="R29" s="749" t="str">
        <f t="shared" si="11"/>
        <v/>
      </c>
      <c r="S29" s="749"/>
      <c r="T29" s="559">
        <f t="shared" si="4"/>
        <v>3</v>
      </c>
      <c r="U29" s="559">
        <f t="shared" si="5"/>
        <v>11</v>
      </c>
      <c r="V29" s="601" t="s">
        <v>1269</v>
      </c>
      <c r="W29" s="608"/>
      <c r="X29" s="608"/>
      <c r="Y29" s="606"/>
      <c r="Z29" s="561"/>
      <c r="AA29" s="560"/>
      <c r="AB29" s="560"/>
    </row>
    <row r="30" spans="1:28" ht="16.8" thickBot="1" x14ac:dyDescent="0.35">
      <c r="A30" s="558" t="str">
        <f t="shared" si="6"/>
        <v>3.12</v>
      </c>
      <c r="B30" s="748" t="str">
        <f t="shared" si="7"/>
        <v>Прокладка кабеля марки АПвБШп 4х240</v>
      </c>
      <c r="C30" s="748"/>
      <c r="D30" s="748"/>
      <c r="E30" s="748"/>
      <c r="F30" s="748"/>
      <c r="G30" s="748"/>
      <c r="H30" s="748"/>
      <c r="I30" s="748"/>
      <c r="J30" s="748"/>
      <c r="K30" s="748"/>
      <c r="L30" s="748"/>
      <c r="M30" s="748"/>
      <c r="N30" s="748"/>
      <c r="O30" s="748"/>
      <c r="P30" s="749" t="str">
        <f t="shared" si="10"/>
        <v>м</v>
      </c>
      <c r="Q30" s="749"/>
      <c r="R30" s="749" t="str">
        <f t="shared" si="11"/>
        <v>18</v>
      </c>
      <c r="S30" s="749"/>
      <c r="T30" s="559">
        <f t="shared" si="4"/>
        <v>3</v>
      </c>
      <c r="U30" s="559">
        <f t="shared" si="5"/>
        <v>12</v>
      </c>
      <c r="V30" s="601" t="s">
        <v>1326</v>
      </c>
      <c r="W30" s="602" t="s">
        <v>1163</v>
      </c>
      <c r="X30" s="602">
        <v>18</v>
      </c>
      <c r="Y30" s="606"/>
      <c r="Z30" s="561"/>
      <c r="AA30" s="560"/>
      <c r="AB30" s="560"/>
    </row>
    <row r="31" spans="1:28" ht="16.2" x14ac:dyDescent="0.3">
      <c r="A31" s="558" t="str">
        <f t="shared" si="6"/>
        <v>3.13</v>
      </c>
      <c r="B31" s="748" t="str">
        <f t="shared" si="7"/>
        <v>- в готовой траншее под ПЗК</v>
      </c>
      <c r="C31" s="748"/>
      <c r="D31" s="748"/>
      <c r="E31" s="748"/>
      <c r="F31" s="748"/>
      <c r="G31" s="748"/>
      <c r="H31" s="748"/>
      <c r="I31" s="748"/>
      <c r="J31" s="748"/>
      <c r="K31" s="748"/>
      <c r="L31" s="748"/>
      <c r="M31" s="748"/>
      <c r="N31" s="748"/>
      <c r="O31" s="748"/>
      <c r="P31" s="749" t="str">
        <f t="shared" si="10"/>
        <v>м</v>
      </c>
      <c r="Q31" s="749"/>
      <c r="R31" s="749" t="str">
        <f t="shared" si="11"/>
        <v>5</v>
      </c>
      <c r="S31" s="749"/>
      <c r="T31" s="559">
        <f t="shared" si="4"/>
        <v>3</v>
      </c>
      <c r="U31" s="559">
        <f t="shared" si="5"/>
        <v>13</v>
      </c>
      <c r="V31" s="612" t="s">
        <v>1270</v>
      </c>
      <c r="W31" s="611" t="s">
        <v>1163</v>
      </c>
      <c r="X31" s="611">
        <v>5</v>
      </c>
      <c r="Y31" s="606"/>
      <c r="Z31" s="561"/>
      <c r="AA31" s="560"/>
      <c r="AB31" s="560"/>
    </row>
    <row r="32" spans="1:28" ht="16.8" thickBot="1" x14ac:dyDescent="0.35">
      <c r="A32" s="558" t="str">
        <f t="shared" si="6"/>
        <v>3.14</v>
      </c>
      <c r="B32" s="748" t="str">
        <f t="shared" si="7"/>
        <v>- в КК</v>
      </c>
      <c r="C32" s="748"/>
      <c r="D32" s="748"/>
      <c r="E32" s="748"/>
      <c r="F32" s="748"/>
      <c r="G32" s="748"/>
      <c r="H32" s="748"/>
      <c r="I32" s="748"/>
      <c r="J32" s="748"/>
      <c r="K32" s="748"/>
      <c r="L32" s="748"/>
      <c r="M32" s="748"/>
      <c r="N32" s="748"/>
      <c r="O32" s="748"/>
      <c r="P32" s="749" t="str">
        <f t="shared" si="10"/>
        <v>м</v>
      </c>
      <c r="Q32" s="749"/>
      <c r="R32" s="749" t="str">
        <f t="shared" si="11"/>
        <v>3</v>
      </c>
      <c r="S32" s="749"/>
      <c r="T32" s="559">
        <f t="shared" si="4"/>
        <v>3</v>
      </c>
      <c r="U32" s="559">
        <f t="shared" si="5"/>
        <v>14</v>
      </c>
      <c r="V32" s="601" t="s">
        <v>1327</v>
      </c>
      <c r="W32" s="602" t="s">
        <v>1163</v>
      </c>
      <c r="X32" s="602">
        <v>3</v>
      </c>
      <c r="Y32" s="606"/>
      <c r="Z32" s="561"/>
      <c r="AA32" s="560"/>
      <c r="AB32" s="560"/>
    </row>
    <row r="33" spans="1:28" ht="16.8" thickBot="1" x14ac:dyDescent="0.35">
      <c r="A33" s="558" t="str">
        <f t="shared" si="6"/>
        <v>3.15</v>
      </c>
      <c r="B33" s="748" t="str">
        <f t="shared" si="7"/>
        <v>- в КТП</v>
      </c>
      <c r="C33" s="748"/>
      <c r="D33" s="748"/>
      <c r="E33" s="748"/>
      <c r="F33" s="748"/>
      <c r="G33" s="748"/>
      <c r="H33" s="748"/>
      <c r="I33" s="748"/>
      <c r="J33" s="748"/>
      <c r="K33" s="748"/>
      <c r="L33" s="748"/>
      <c r="M33" s="748"/>
      <c r="N33" s="748"/>
      <c r="O33" s="748"/>
      <c r="P33" s="749" t="str">
        <f t="shared" si="10"/>
        <v>м</v>
      </c>
      <c r="Q33" s="749"/>
      <c r="R33" s="749" t="str">
        <f t="shared" si="11"/>
        <v>10</v>
      </c>
      <c r="S33" s="749"/>
      <c r="T33" s="559">
        <f t="shared" si="4"/>
        <v>3</v>
      </c>
      <c r="U33" s="559">
        <f t="shared" si="5"/>
        <v>15</v>
      </c>
      <c r="V33" s="601" t="s">
        <v>1273</v>
      </c>
      <c r="W33" s="602" t="s">
        <v>1163</v>
      </c>
      <c r="X33" s="602">
        <v>10</v>
      </c>
      <c r="Y33" s="606"/>
      <c r="Z33" s="561"/>
      <c r="AA33" s="560"/>
      <c r="AB33" s="560"/>
    </row>
    <row r="34" spans="1:28" ht="16.8" thickBot="1" x14ac:dyDescent="0.35">
      <c r="A34" s="558" t="str">
        <f t="shared" si="6"/>
        <v>3.16</v>
      </c>
      <c r="B34" s="748" t="str">
        <f t="shared" si="7"/>
        <v>Монтаж концевых муфт на сеч. 240</v>
      </c>
      <c r="C34" s="748"/>
      <c r="D34" s="748"/>
      <c r="E34" s="748"/>
      <c r="F34" s="748"/>
      <c r="G34" s="748"/>
      <c r="H34" s="748"/>
      <c r="I34" s="748"/>
      <c r="J34" s="748"/>
      <c r="K34" s="748"/>
      <c r="L34" s="748"/>
      <c r="M34" s="748"/>
      <c r="N34" s="748"/>
      <c r="O34" s="748"/>
      <c r="P34" s="749" t="str">
        <f t="shared" si="10"/>
        <v>шт</v>
      </c>
      <c r="Q34" s="749"/>
      <c r="R34" s="749" t="str">
        <f t="shared" si="11"/>
        <v>2</v>
      </c>
      <c r="S34" s="749"/>
      <c r="T34" s="559">
        <f t="shared" si="4"/>
        <v>3</v>
      </c>
      <c r="U34" s="559">
        <f t="shared" si="5"/>
        <v>16</v>
      </c>
      <c r="V34" s="601" t="s">
        <v>1328</v>
      </c>
      <c r="W34" s="602" t="s">
        <v>1165</v>
      </c>
      <c r="X34" s="602">
        <v>2</v>
      </c>
      <c r="Y34" s="606"/>
      <c r="Z34" s="561"/>
      <c r="AA34" s="560"/>
      <c r="AB34" s="560"/>
    </row>
    <row r="35" spans="1:28" ht="16.8" thickBot="1" x14ac:dyDescent="0.35">
      <c r="A35" s="558" t="str">
        <f t="shared" si="6"/>
        <v>3.17</v>
      </c>
      <c r="B35" s="748" t="str">
        <f t="shared" si="7"/>
        <v>Защита кабеля в траншее плитами ПЗК 240х480х16</v>
      </c>
      <c r="C35" s="748"/>
      <c r="D35" s="748"/>
      <c r="E35" s="748"/>
      <c r="F35" s="748"/>
      <c r="G35" s="748"/>
      <c r="H35" s="748"/>
      <c r="I35" s="748"/>
      <c r="J35" s="748"/>
      <c r="K35" s="748"/>
      <c r="L35" s="748"/>
      <c r="M35" s="748"/>
      <c r="N35" s="748"/>
      <c r="O35" s="748"/>
      <c r="P35" s="749" t="str">
        <f t="shared" si="10"/>
        <v/>
      </c>
      <c r="Q35" s="749"/>
      <c r="R35" s="749" t="str">
        <f t="shared" si="11"/>
        <v/>
      </c>
      <c r="S35" s="749"/>
      <c r="T35" s="559">
        <f t="shared" si="4"/>
        <v>3</v>
      </c>
      <c r="U35" s="559">
        <f t="shared" si="5"/>
        <v>17</v>
      </c>
      <c r="V35" s="601" t="s">
        <v>1274</v>
      </c>
      <c r="W35" s="608"/>
      <c r="X35" s="608"/>
      <c r="Y35" s="606"/>
      <c r="Z35" s="561"/>
      <c r="AA35" s="560"/>
      <c r="AB35" s="560"/>
    </row>
    <row r="36" spans="1:28" ht="16.8" thickBot="1" x14ac:dyDescent="0.35">
      <c r="A36" s="558" t="str">
        <f t="shared" si="6"/>
        <v>3.18</v>
      </c>
      <c r="B36" s="748" t="str">
        <f t="shared" si="7"/>
        <v>-траншея для 1 кабеля шириной 500</v>
      </c>
      <c r="C36" s="748"/>
      <c r="D36" s="748"/>
      <c r="E36" s="748"/>
      <c r="F36" s="748"/>
      <c r="G36" s="748"/>
      <c r="H36" s="748"/>
      <c r="I36" s="748"/>
      <c r="J36" s="748"/>
      <c r="K36" s="748"/>
      <c r="L36" s="748"/>
      <c r="M36" s="748"/>
      <c r="N36" s="748"/>
      <c r="O36" s="748"/>
      <c r="P36" s="749" t="str">
        <f t="shared" si="10"/>
        <v>м/шт</v>
      </c>
      <c r="Q36" s="749"/>
      <c r="R36" s="749" t="str">
        <f t="shared" si="11"/>
        <v xml:space="preserve"> 5/11</v>
      </c>
      <c r="S36" s="749"/>
      <c r="T36" s="559">
        <f t="shared" si="4"/>
        <v>3</v>
      </c>
      <c r="U36" s="559">
        <f t="shared" si="5"/>
        <v>18</v>
      </c>
      <c r="V36" s="601" t="s">
        <v>1263</v>
      </c>
      <c r="W36" s="602" t="s">
        <v>1209</v>
      </c>
      <c r="X36" s="628" t="s">
        <v>1372</v>
      </c>
      <c r="Y36" s="606"/>
      <c r="Z36" s="561"/>
      <c r="AA36" s="560"/>
      <c r="AB36" s="560"/>
    </row>
    <row r="37" spans="1:28" ht="16.8" thickBot="1" x14ac:dyDescent="0.35">
      <c r="A37" s="558" t="str">
        <f t="shared" si="6"/>
        <v>3.19</v>
      </c>
      <c r="B37" s="748" t="str">
        <f t="shared" si="7"/>
        <v>Подключение жил кабеля</v>
      </c>
      <c r="C37" s="748"/>
      <c r="D37" s="748"/>
      <c r="E37" s="748"/>
      <c r="F37" s="748"/>
      <c r="G37" s="748"/>
      <c r="H37" s="748"/>
      <c r="I37" s="748"/>
      <c r="J37" s="748"/>
      <c r="K37" s="748"/>
      <c r="L37" s="748"/>
      <c r="M37" s="748"/>
      <c r="N37" s="748"/>
      <c r="O37" s="748"/>
      <c r="P37" s="749" t="str">
        <f t="shared" si="10"/>
        <v>шт</v>
      </c>
      <c r="Q37" s="749"/>
      <c r="R37" s="749" t="str">
        <f t="shared" si="11"/>
        <v>8</v>
      </c>
      <c r="S37" s="749"/>
      <c r="T37" s="559">
        <f t="shared" si="4"/>
        <v>3</v>
      </c>
      <c r="U37" s="559">
        <f t="shared" si="5"/>
        <v>19</v>
      </c>
      <c r="V37" s="601" t="s">
        <v>1275</v>
      </c>
      <c r="W37" s="602" t="s">
        <v>1165</v>
      </c>
      <c r="X37" s="602">
        <v>8</v>
      </c>
      <c r="Y37" s="606"/>
      <c r="Z37" s="561"/>
      <c r="AA37" s="560"/>
      <c r="AB37" s="560"/>
    </row>
    <row r="38" spans="1:28" ht="16.8" thickBot="1" x14ac:dyDescent="0.35">
      <c r="A38" s="745" t="str">
        <f>V38</f>
        <v>Транспортировка мусора</v>
      </c>
      <c r="B38" s="746"/>
      <c r="C38" s="746"/>
      <c r="D38" s="746"/>
      <c r="E38" s="746"/>
      <c r="F38" s="746"/>
      <c r="G38" s="746"/>
      <c r="H38" s="746"/>
      <c r="I38" s="746"/>
      <c r="J38" s="746"/>
      <c r="K38" s="746"/>
      <c r="L38" s="746"/>
      <c r="M38" s="746"/>
      <c r="N38" s="746"/>
      <c r="O38" s="746"/>
      <c r="P38" s="746"/>
      <c r="Q38" s="746"/>
      <c r="R38" s="746"/>
      <c r="S38" s="747"/>
      <c r="T38" s="559">
        <v>4</v>
      </c>
      <c r="U38" s="559">
        <v>1</v>
      </c>
      <c r="V38" s="641" t="s">
        <v>1212</v>
      </c>
      <c r="W38" s="602"/>
      <c r="X38" s="602"/>
      <c r="Y38" s="606"/>
      <c r="Z38" s="561"/>
      <c r="AA38" s="560"/>
      <c r="AB38" s="560"/>
    </row>
    <row r="39" spans="1:28" ht="33" thickBot="1" x14ac:dyDescent="0.35">
      <c r="A39" s="558" t="str">
        <f t="shared" si="6"/>
        <v>4.2</v>
      </c>
      <c r="B39" s="748" t="str">
        <f t="shared" si="7"/>
        <v>Погрузка и вывоз извлеченного грунта на полигон ТБО на расстояние 26 км</v>
      </c>
      <c r="C39" s="748"/>
      <c r="D39" s="748"/>
      <c r="E39" s="748"/>
      <c r="F39" s="748"/>
      <c r="G39" s="748"/>
      <c r="H39" s="748"/>
      <c r="I39" s="748"/>
      <c r="J39" s="748"/>
      <c r="K39" s="748"/>
      <c r="L39" s="748"/>
      <c r="M39" s="748"/>
      <c r="N39" s="748"/>
      <c r="O39" s="748"/>
      <c r="P39" s="749" t="str">
        <f t="shared" si="10"/>
        <v>м3/т</v>
      </c>
      <c r="Q39" s="749"/>
      <c r="R39" s="749" t="str">
        <f t="shared" si="11"/>
        <v>5,75/10,35</v>
      </c>
      <c r="S39" s="749"/>
      <c r="T39" s="559">
        <f t="shared" si="4"/>
        <v>4</v>
      </c>
      <c r="U39" s="559">
        <f t="shared" si="5"/>
        <v>2</v>
      </c>
      <c r="V39" s="604" t="s">
        <v>1213</v>
      </c>
      <c r="W39" s="605" t="s">
        <v>1210</v>
      </c>
      <c r="X39" s="625" t="s">
        <v>1329</v>
      </c>
      <c r="Y39" s="606"/>
      <c r="Z39" s="561"/>
      <c r="AA39" s="560"/>
      <c r="AB39" s="560"/>
    </row>
    <row r="40" spans="1:28" ht="16.8" thickBot="1" x14ac:dyDescent="0.4">
      <c r="A40" s="745" t="str">
        <f>V40</f>
        <v>Пусконаладочные работы</v>
      </c>
      <c r="B40" s="746"/>
      <c r="C40" s="746"/>
      <c r="D40" s="746"/>
      <c r="E40" s="746"/>
      <c r="F40" s="746"/>
      <c r="G40" s="746"/>
      <c r="H40" s="746"/>
      <c r="I40" s="746"/>
      <c r="J40" s="746"/>
      <c r="K40" s="746"/>
      <c r="L40" s="746"/>
      <c r="M40" s="746"/>
      <c r="N40" s="746"/>
      <c r="O40" s="746"/>
      <c r="P40" s="746"/>
      <c r="Q40" s="746"/>
      <c r="R40" s="746"/>
      <c r="S40" s="747"/>
      <c r="T40" s="559">
        <v>5</v>
      </c>
      <c r="U40" s="559">
        <v>1</v>
      </c>
      <c r="V40" s="629" t="s">
        <v>1211</v>
      </c>
      <c r="W40" s="605"/>
      <c r="X40" s="605"/>
      <c r="Y40" s="561"/>
      <c r="Z40" s="561"/>
      <c r="AA40" s="560"/>
      <c r="AB40" s="560"/>
    </row>
    <row r="41" spans="1:28" ht="16.8" thickBot="1" x14ac:dyDescent="0.35">
      <c r="A41" s="558" t="str">
        <f t="shared" ref="A41:A71" si="12">CONCATENATE(T41,".",U41)</f>
        <v>5.2</v>
      </c>
      <c r="B41" s="748" t="str">
        <f t="shared" ref="B41:B71" si="13">V41</f>
        <v>Фазировка кабельной линии</v>
      </c>
      <c r="C41" s="748"/>
      <c r="D41" s="748"/>
      <c r="E41" s="748"/>
      <c r="F41" s="748"/>
      <c r="G41" s="748"/>
      <c r="H41" s="748"/>
      <c r="I41" s="748"/>
      <c r="J41" s="748"/>
      <c r="K41" s="748"/>
      <c r="L41" s="748"/>
      <c r="M41" s="748"/>
      <c r="N41" s="748"/>
      <c r="O41" s="748"/>
      <c r="P41" s="749" t="str">
        <f t="shared" ref="P41:P70" si="14">CONCATENATE(W41)</f>
        <v>шт.</v>
      </c>
      <c r="Q41" s="749"/>
      <c r="R41" s="749" t="str">
        <f t="shared" ref="R41:R70" si="15">CONCATENATE(X41)</f>
        <v>1</v>
      </c>
      <c r="S41" s="749"/>
      <c r="T41" s="559">
        <f t="shared" si="4"/>
        <v>5</v>
      </c>
      <c r="U41" s="559">
        <f t="shared" si="5"/>
        <v>2</v>
      </c>
      <c r="V41" s="604" t="s">
        <v>1286</v>
      </c>
      <c r="W41" s="605" t="s">
        <v>1208</v>
      </c>
      <c r="X41" s="605">
        <v>1</v>
      </c>
      <c r="Y41" s="561"/>
      <c r="Z41" s="561"/>
      <c r="AA41" s="560"/>
      <c r="AB41" s="560"/>
    </row>
    <row r="42" spans="1:28" ht="16.8" thickBot="1" x14ac:dyDescent="0.35">
      <c r="A42" s="558" t="str">
        <f t="shared" si="12"/>
        <v>5.3</v>
      </c>
      <c r="B42" s="748" t="str">
        <f t="shared" si="13"/>
        <v>Проверка целостности кабеля</v>
      </c>
      <c r="C42" s="748"/>
      <c r="D42" s="748"/>
      <c r="E42" s="748"/>
      <c r="F42" s="748"/>
      <c r="G42" s="748"/>
      <c r="H42" s="748"/>
      <c r="I42" s="748"/>
      <c r="J42" s="748"/>
      <c r="K42" s="748"/>
      <c r="L42" s="748"/>
      <c r="M42" s="748"/>
      <c r="N42" s="748"/>
      <c r="O42" s="748"/>
      <c r="P42" s="749" t="str">
        <f t="shared" si="14"/>
        <v>шт</v>
      </c>
      <c r="Q42" s="749"/>
      <c r="R42" s="749" t="str">
        <f t="shared" si="15"/>
        <v>1</v>
      </c>
      <c r="S42" s="749"/>
      <c r="T42" s="559">
        <f t="shared" si="4"/>
        <v>5</v>
      </c>
      <c r="U42" s="559">
        <f t="shared" si="5"/>
        <v>3</v>
      </c>
      <c r="V42" s="601" t="s">
        <v>1287</v>
      </c>
      <c r="W42" s="602" t="s">
        <v>1165</v>
      </c>
      <c r="X42" s="602">
        <v>1</v>
      </c>
      <c r="Y42" s="561"/>
      <c r="Z42" s="561"/>
      <c r="AA42" s="560"/>
      <c r="AB42" s="560"/>
    </row>
    <row r="43" spans="1:28" ht="16.8" thickBot="1" x14ac:dyDescent="0.35">
      <c r="A43" s="558" t="str">
        <f t="shared" si="12"/>
        <v>5.4</v>
      </c>
      <c r="B43" s="748" t="str">
        <f t="shared" si="13"/>
        <v>Измерение сопротивления изоляции кабеля мегаомметром</v>
      </c>
      <c r="C43" s="748"/>
      <c r="D43" s="748"/>
      <c r="E43" s="748"/>
      <c r="F43" s="748"/>
      <c r="G43" s="748"/>
      <c r="H43" s="748"/>
      <c r="I43" s="748"/>
      <c r="J43" s="748"/>
      <c r="K43" s="748"/>
      <c r="L43" s="748"/>
      <c r="M43" s="748"/>
      <c r="N43" s="748"/>
      <c r="O43" s="748"/>
      <c r="P43" s="749" t="str">
        <f t="shared" si="14"/>
        <v>Исп.</v>
      </c>
      <c r="Q43" s="749"/>
      <c r="R43" s="749" t="str">
        <f t="shared" si="15"/>
        <v>1</v>
      </c>
      <c r="S43" s="749"/>
      <c r="T43" s="559">
        <f t="shared" si="4"/>
        <v>5</v>
      </c>
      <c r="U43" s="559">
        <f t="shared" si="5"/>
        <v>4</v>
      </c>
      <c r="V43" s="601" t="s">
        <v>1288</v>
      </c>
      <c r="W43" s="602" t="s">
        <v>1289</v>
      </c>
      <c r="X43" s="602">
        <v>1</v>
      </c>
      <c r="Y43" s="561"/>
      <c r="Z43" s="561"/>
      <c r="AA43" s="560"/>
      <c r="AB43" s="560"/>
    </row>
    <row r="44" spans="1:28" ht="18" thickBot="1" x14ac:dyDescent="0.4">
      <c r="A44" s="750" t="str">
        <f>V44</f>
        <v>Строительство КЛ-0,4 кВ от новой КТП и ТП 3213 до КК №1</v>
      </c>
      <c r="B44" s="751"/>
      <c r="C44" s="751"/>
      <c r="D44" s="751"/>
      <c r="E44" s="751"/>
      <c r="F44" s="751"/>
      <c r="G44" s="751"/>
      <c r="H44" s="751"/>
      <c r="I44" s="751"/>
      <c r="J44" s="751"/>
      <c r="K44" s="751"/>
      <c r="L44" s="751"/>
      <c r="M44" s="751"/>
      <c r="N44" s="751"/>
      <c r="O44" s="751"/>
      <c r="P44" s="751"/>
      <c r="Q44" s="751"/>
      <c r="R44" s="751"/>
      <c r="S44" s="752"/>
      <c r="T44" s="559">
        <f t="shared" si="4"/>
        <v>5</v>
      </c>
      <c r="U44" s="559">
        <f t="shared" si="5"/>
        <v>5</v>
      </c>
      <c r="V44" s="629" t="s">
        <v>1330</v>
      </c>
      <c r="W44" s="602"/>
      <c r="X44" s="602"/>
      <c r="Y44" s="561"/>
      <c r="Z44" s="561"/>
      <c r="AA44" s="560"/>
      <c r="AB44" s="560"/>
    </row>
    <row r="45" spans="1:28" ht="16.2" thickBot="1" x14ac:dyDescent="0.35">
      <c r="A45" s="558" t="str">
        <f t="shared" si="12"/>
        <v>6.1</v>
      </c>
      <c r="B45" s="748" t="str">
        <f t="shared" si="13"/>
        <v>Геодезическая разбивка</v>
      </c>
      <c r="C45" s="748"/>
      <c r="D45" s="748"/>
      <c r="E45" s="748"/>
      <c r="F45" s="748"/>
      <c r="G45" s="748"/>
      <c r="H45" s="748"/>
      <c r="I45" s="748"/>
      <c r="J45" s="748"/>
      <c r="K45" s="748"/>
      <c r="L45" s="748"/>
      <c r="M45" s="748"/>
      <c r="N45" s="748"/>
      <c r="O45" s="748"/>
      <c r="P45" s="749" t="str">
        <f t="shared" si="14"/>
        <v>м</v>
      </c>
      <c r="Q45" s="749"/>
      <c r="R45" s="749" t="str">
        <f t="shared" si="15"/>
        <v>128,5</v>
      </c>
      <c r="S45" s="749"/>
      <c r="T45" s="559">
        <v>6</v>
      </c>
      <c r="U45" s="559">
        <v>1</v>
      </c>
      <c r="V45" s="633" t="s">
        <v>1316</v>
      </c>
      <c r="W45" s="634" t="s">
        <v>1163</v>
      </c>
      <c r="X45" s="634">
        <v>128.5</v>
      </c>
      <c r="Y45" s="606"/>
      <c r="Z45" s="561"/>
      <c r="AA45" s="560"/>
      <c r="AB45" s="560"/>
    </row>
    <row r="46" spans="1:28" ht="16.2" thickBot="1" x14ac:dyDescent="0.35">
      <c r="A46" s="558" t="str">
        <f t="shared" si="12"/>
        <v>6.2</v>
      </c>
      <c r="B46" s="748" t="str">
        <f t="shared" si="13"/>
        <v>Выполнение КИС</v>
      </c>
      <c r="C46" s="748"/>
      <c r="D46" s="748"/>
      <c r="E46" s="748"/>
      <c r="F46" s="748"/>
      <c r="G46" s="748"/>
      <c r="H46" s="748"/>
      <c r="I46" s="748"/>
      <c r="J46" s="748"/>
      <c r="K46" s="748"/>
      <c r="L46" s="748"/>
      <c r="M46" s="748"/>
      <c r="N46" s="748"/>
      <c r="O46" s="748"/>
      <c r="P46" s="749" t="str">
        <f t="shared" si="14"/>
        <v>м</v>
      </c>
      <c r="Q46" s="749"/>
      <c r="R46" s="749" t="str">
        <f t="shared" si="15"/>
        <v>344</v>
      </c>
      <c r="S46" s="749"/>
      <c r="T46" s="559">
        <f t="shared" si="4"/>
        <v>6</v>
      </c>
      <c r="U46" s="559">
        <f t="shared" si="5"/>
        <v>2</v>
      </c>
      <c r="V46" s="635" t="s">
        <v>1317</v>
      </c>
      <c r="W46" s="636" t="s">
        <v>1163</v>
      </c>
      <c r="X46" s="636">
        <v>344</v>
      </c>
      <c r="Y46" s="606"/>
      <c r="Z46" s="561"/>
      <c r="AA46" s="560"/>
      <c r="AB46" s="560"/>
    </row>
    <row r="47" spans="1:28" ht="16.8" thickBot="1" x14ac:dyDescent="0.35">
      <c r="A47" s="745" t="str">
        <f>V47</f>
        <v>Работы по вскрытию и восстановлению благоустройства</v>
      </c>
      <c r="B47" s="746"/>
      <c r="C47" s="746"/>
      <c r="D47" s="746"/>
      <c r="E47" s="746"/>
      <c r="F47" s="746"/>
      <c r="G47" s="746"/>
      <c r="H47" s="746"/>
      <c r="I47" s="746"/>
      <c r="J47" s="746"/>
      <c r="K47" s="746"/>
      <c r="L47" s="746"/>
      <c r="M47" s="746"/>
      <c r="N47" s="746"/>
      <c r="O47" s="746"/>
      <c r="P47" s="746"/>
      <c r="Q47" s="746"/>
      <c r="R47" s="746"/>
      <c r="S47" s="747"/>
      <c r="T47" s="559">
        <v>7</v>
      </c>
      <c r="U47" s="559">
        <v>1</v>
      </c>
      <c r="V47" s="642" t="s">
        <v>1243</v>
      </c>
      <c r="W47" s="608"/>
      <c r="X47" s="608"/>
      <c r="Y47" s="606"/>
      <c r="Z47" s="561"/>
      <c r="AA47" s="560"/>
      <c r="AB47" s="560"/>
    </row>
    <row r="48" spans="1:28" ht="16.8" thickBot="1" x14ac:dyDescent="0.35">
      <c r="A48" s="558" t="str">
        <f t="shared" ref="A48" si="16">CONCATENATE(T48,".",U48)</f>
        <v>7.1</v>
      </c>
      <c r="B48" s="748" t="str">
        <f t="shared" ref="B48" si="17">V48</f>
        <v>Разборка газонного покрытия в зоне производства работ</v>
      </c>
      <c r="C48" s="748"/>
      <c r="D48" s="748"/>
      <c r="E48" s="748"/>
      <c r="F48" s="748"/>
      <c r="G48" s="748"/>
      <c r="H48" s="748"/>
      <c r="I48" s="748"/>
      <c r="J48" s="748"/>
      <c r="K48" s="748"/>
      <c r="L48" s="748"/>
      <c r="M48" s="748"/>
      <c r="N48" s="748"/>
      <c r="O48" s="748"/>
      <c r="P48" s="749" t="str">
        <f t="shared" ref="P48" si="18">CONCATENATE(W48)</f>
        <v>м2/м3</v>
      </c>
      <c r="Q48" s="749"/>
      <c r="R48" s="749" t="str">
        <f t="shared" ref="R48" si="19">CONCATENATE(X48)</f>
        <v>83,25/16,65</v>
      </c>
      <c r="S48" s="749"/>
      <c r="T48" s="559">
        <f t="shared" si="4"/>
        <v>7</v>
      </c>
      <c r="U48" s="559">
        <v>1</v>
      </c>
      <c r="V48" s="601" t="s">
        <v>1244</v>
      </c>
      <c r="W48" s="602" t="s">
        <v>1245</v>
      </c>
      <c r="X48" s="623" t="s">
        <v>1331</v>
      </c>
      <c r="Y48" s="606"/>
      <c r="Z48" s="561"/>
      <c r="AA48" s="560"/>
      <c r="AB48" s="560"/>
    </row>
    <row r="49" spans="1:28" ht="33" thickBot="1" x14ac:dyDescent="0.35">
      <c r="A49" s="558" t="str">
        <f t="shared" si="12"/>
        <v>7.2</v>
      </c>
      <c r="B49" s="748" t="str">
        <f t="shared" si="13"/>
        <v>Восстановление плодородного слоя вручную привозным грунтом средней толщиной 20 см</v>
      </c>
      <c r="C49" s="748"/>
      <c r="D49" s="748"/>
      <c r="E49" s="748"/>
      <c r="F49" s="748"/>
      <c r="G49" s="748"/>
      <c r="H49" s="748"/>
      <c r="I49" s="748"/>
      <c r="J49" s="748"/>
      <c r="K49" s="748"/>
      <c r="L49" s="748"/>
      <c r="M49" s="748"/>
      <c r="N49" s="748"/>
      <c r="O49" s="748"/>
      <c r="P49" s="749" t="str">
        <f t="shared" si="14"/>
        <v>м2/м3</v>
      </c>
      <c r="Q49" s="749"/>
      <c r="R49" s="749" t="str">
        <f t="shared" si="15"/>
        <v>92,5/18,5</v>
      </c>
      <c r="S49" s="749"/>
      <c r="T49" s="559">
        <f t="shared" si="4"/>
        <v>7</v>
      </c>
      <c r="U49" s="559">
        <f t="shared" si="5"/>
        <v>2</v>
      </c>
      <c r="V49" s="601" t="s">
        <v>1246</v>
      </c>
      <c r="W49" s="602" t="s">
        <v>1245</v>
      </c>
      <c r="X49" s="602" t="s">
        <v>1332</v>
      </c>
      <c r="Y49" s="606"/>
      <c r="Z49" s="561"/>
      <c r="AA49" s="560"/>
      <c r="AB49" s="560"/>
    </row>
    <row r="50" spans="1:28" ht="16.8" thickBot="1" x14ac:dyDescent="0.35">
      <c r="A50" s="558" t="str">
        <f t="shared" si="12"/>
        <v>7.3</v>
      </c>
      <c r="B50" s="748" t="str">
        <f t="shared" si="13"/>
        <v>Посев газонных трав</v>
      </c>
      <c r="C50" s="748"/>
      <c r="D50" s="748"/>
      <c r="E50" s="748"/>
      <c r="F50" s="748"/>
      <c r="G50" s="748"/>
      <c r="H50" s="748"/>
      <c r="I50" s="748"/>
      <c r="J50" s="748"/>
      <c r="K50" s="748"/>
      <c r="L50" s="748"/>
      <c r="M50" s="748"/>
      <c r="N50" s="748"/>
      <c r="O50" s="748"/>
      <c r="P50" s="749" t="str">
        <f t="shared" si="14"/>
        <v>м2/кг</v>
      </c>
      <c r="Q50" s="749"/>
      <c r="R50" s="749" t="str">
        <f t="shared" si="15"/>
        <v>92,5/1,85</v>
      </c>
      <c r="S50" s="749"/>
      <c r="T50" s="559">
        <f t="shared" si="4"/>
        <v>7</v>
      </c>
      <c r="U50" s="559">
        <f t="shared" si="5"/>
        <v>3</v>
      </c>
      <c r="V50" s="601" t="s">
        <v>1247</v>
      </c>
      <c r="W50" s="602" t="s">
        <v>1248</v>
      </c>
      <c r="X50" s="602" t="s">
        <v>1333</v>
      </c>
      <c r="Y50" s="606"/>
      <c r="Z50" s="561"/>
      <c r="AA50" s="560"/>
      <c r="AB50" s="560"/>
    </row>
    <row r="51" spans="1:28" ht="16.8" thickBot="1" x14ac:dyDescent="0.35">
      <c r="A51" s="558" t="str">
        <f t="shared" si="12"/>
        <v>7.4</v>
      </c>
      <c r="B51" s="748" t="str">
        <f t="shared" si="13"/>
        <v>Нарезка швов фрезами (асфальт)</v>
      </c>
      <c r="C51" s="748"/>
      <c r="D51" s="748"/>
      <c r="E51" s="748"/>
      <c r="F51" s="748"/>
      <c r="G51" s="748"/>
      <c r="H51" s="748"/>
      <c r="I51" s="748"/>
      <c r="J51" s="748"/>
      <c r="K51" s="748"/>
      <c r="L51" s="748"/>
      <c r="M51" s="748"/>
      <c r="N51" s="748"/>
      <c r="O51" s="748"/>
      <c r="P51" s="749" t="str">
        <f t="shared" si="14"/>
        <v>м</v>
      </c>
      <c r="Q51" s="749"/>
      <c r="R51" s="749" t="str">
        <f t="shared" si="15"/>
        <v>38</v>
      </c>
      <c r="S51" s="749"/>
      <c r="T51" s="559">
        <f t="shared" si="4"/>
        <v>7</v>
      </c>
      <c r="U51" s="559">
        <f t="shared" si="5"/>
        <v>4</v>
      </c>
      <c r="V51" s="601" t="s">
        <v>1249</v>
      </c>
      <c r="W51" s="602" t="s">
        <v>1163</v>
      </c>
      <c r="X51" s="602">
        <v>38</v>
      </c>
      <c r="Y51" s="606"/>
      <c r="Z51" s="561"/>
      <c r="AA51" s="560"/>
      <c r="AB51" s="560"/>
    </row>
    <row r="52" spans="1:28" ht="49.2" thickBot="1" x14ac:dyDescent="0.35">
      <c r="A52" s="558" t="str">
        <f t="shared" si="12"/>
        <v>7.5</v>
      </c>
      <c r="B52" s="748" t="str">
        <f t="shared" si="13"/>
        <v>Разборка существующего асфальтобетонного покрытия тротуара средней толщиной 10см с последующей погрузкой экскаватором 0,25 м3 в автосамосвал</v>
      </c>
      <c r="C52" s="748"/>
      <c r="D52" s="748"/>
      <c r="E52" s="748"/>
      <c r="F52" s="748"/>
      <c r="G52" s="748"/>
      <c r="H52" s="748"/>
      <c r="I52" s="748"/>
      <c r="J52" s="748"/>
      <c r="K52" s="748"/>
      <c r="L52" s="748"/>
      <c r="M52" s="748"/>
      <c r="N52" s="748"/>
      <c r="O52" s="748"/>
      <c r="P52" s="749" t="str">
        <f t="shared" si="14"/>
        <v>м2/м3</v>
      </c>
      <c r="Q52" s="749"/>
      <c r="R52" s="749" t="str">
        <f t="shared" si="15"/>
        <v>72,5/7,25</v>
      </c>
      <c r="S52" s="749"/>
      <c r="T52" s="559">
        <f t="shared" si="4"/>
        <v>7</v>
      </c>
      <c r="U52" s="559">
        <f t="shared" si="5"/>
        <v>5</v>
      </c>
      <c r="V52" s="612" t="s">
        <v>1334</v>
      </c>
      <c r="W52" s="602" t="s">
        <v>1245</v>
      </c>
      <c r="X52" s="613" t="s">
        <v>1335</v>
      </c>
      <c r="Y52" s="643"/>
      <c r="Z52" s="561"/>
      <c r="AA52" s="560"/>
      <c r="AB52" s="560"/>
    </row>
    <row r="53" spans="1:28" ht="33" thickBot="1" x14ac:dyDescent="0.35">
      <c r="A53" s="558" t="str">
        <f t="shared" si="12"/>
        <v>7.6</v>
      </c>
      <c r="B53" s="748" t="str">
        <f t="shared" si="13"/>
        <v>Разборка щебеночного основания тротуара средней толщиной 20 см с последующей погрузкой экскаватором 0,25 м3 в автосамосвал</v>
      </c>
      <c r="C53" s="748"/>
      <c r="D53" s="748"/>
      <c r="E53" s="748"/>
      <c r="F53" s="748"/>
      <c r="G53" s="748"/>
      <c r="H53" s="748"/>
      <c r="I53" s="748"/>
      <c r="J53" s="748"/>
      <c r="K53" s="748"/>
      <c r="L53" s="748"/>
      <c r="M53" s="748"/>
      <c r="N53" s="748"/>
      <c r="O53" s="748"/>
      <c r="P53" s="749" t="str">
        <f t="shared" si="14"/>
        <v>м2/м3</v>
      </c>
      <c r="Q53" s="749"/>
      <c r="R53" s="749" t="str">
        <f t="shared" si="15"/>
        <v>72,5 /14,5</v>
      </c>
      <c r="S53" s="749"/>
      <c r="T53" s="559">
        <f t="shared" si="4"/>
        <v>7</v>
      </c>
      <c r="U53" s="559">
        <f t="shared" si="5"/>
        <v>6</v>
      </c>
      <c r="V53" s="612" t="s">
        <v>1250</v>
      </c>
      <c r="W53" s="602" t="s">
        <v>1245</v>
      </c>
      <c r="X53" s="602" t="s">
        <v>1336</v>
      </c>
      <c r="Y53" s="643"/>
      <c r="Z53" s="561"/>
      <c r="AA53" s="560"/>
      <c r="AB53" s="560"/>
    </row>
    <row r="54" spans="1:28" ht="49.2" thickBot="1" x14ac:dyDescent="0.35">
      <c r="A54" s="558" t="str">
        <f t="shared" si="12"/>
        <v>7.7</v>
      </c>
      <c r="B54" s="748" t="str">
        <f t="shared" si="13"/>
        <v>Устройство основания для дороги вручную из щебня природного камня с расклинцовкой М 1200 фр. 40-70 мм, по ГОСТ 9757-90, толщина слоя h=20 см</v>
      </c>
      <c r="C54" s="748"/>
      <c r="D54" s="748"/>
      <c r="E54" s="748"/>
      <c r="F54" s="748"/>
      <c r="G54" s="748"/>
      <c r="H54" s="748"/>
      <c r="I54" s="748"/>
      <c r="J54" s="748"/>
      <c r="K54" s="748"/>
      <c r="L54" s="748"/>
      <c r="M54" s="748"/>
      <c r="N54" s="748"/>
      <c r="O54" s="748"/>
      <c r="P54" s="749" t="str">
        <f t="shared" si="14"/>
        <v>м2/м3</v>
      </c>
      <c r="Q54" s="749"/>
      <c r="R54" s="749" t="str">
        <f t="shared" si="15"/>
        <v>72,5/14,5</v>
      </c>
      <c r="S54" s="749"/>
      <c r="T54" s="559">
        <f t="shared" si="4"/>
        <v>7</v>
      </c>
      <c r="U54" s="559">
        <f t="shared" si="5"/>
        <v>7</v>
      </c>
      <c r="V54" s="612" t="s">
        <v>1337</v>
      </c>
      <c r="W54" s="623" t="s">
        <v>1245</v>
      </c>
      <c r="X54" s="624" t="s">
        <v>1338</v>
      </c>
      <c r="Y54" s="606"/>
      <c r="Z54" s="561"/>
      <c r="AA54" s="560"/>
      <c r="AB54" s="560"/>
    </row>
    <row r="55" spans="1:28" ht="33" thickBot="1" x14ac:dyDescent="0.35">
      <c r="A55" s="558" t="str">
        <f t="shared" si="12"/>
        <v>7.8</v>
      </c>
      <c r="B55" s="748" t="str">
        <f t="shared" si="13"/>
        <v>Розлив битумной эмульсии для устройства сцепки щебня с асфальтобетоном, ГОСТ Р 52128-2003 (расход 0,3 л/м2)</v>
      </c>
      <c r="C55" s="748"/>
      <c r="D55" s="748"/>
      <c r="E55" s="748"/>
      <c r="F55" s="748"/>
      <c r="G55" s="748"/>
      <c r="H55" s="748"/>
      <c r="I55" s="748"/>
      <c r="J55" s="748"/>
      <c r="K55" s="748"/>
      <c r="L55" s="748"/>
      <c r="M55" s="748"/>
      <c r="N55" s="748"/>
      <c r="O55" s="748"/>
      <c r="P55" s="749" t="str">
        <f t="shared" si="14"/>
        <v>м2/л/кг</v>
      </c>
      <c r="Q55" s="749"/>
      <c r="R55" s="749" t="str">
        <f t="shared" si="15"/>
        <v>72,5/21,75/ 21,32</v>
      </c>
      <c r="S55" s="749"/>
      <c r="T55" s="559">
        <f t="shared" si="4"/>
        <v>7</v>
      </c>
      <c r="U55" s="559">
        <f t="shared" si="5"/>
        <v>8</v>
      </c>
      <c r="V55" s="601" t="s">
        <v>1251</v>
      </c>
      <c r="W55" s="602" t="s">
        <v>1252</v>
      </c>
      <c r="X55" s="602" t="s">
        <v>1339</v>
      </c>
      <c r="Y55" s="606"/>
      <c r="Z55" s="561"/>
      <c r="AA55" s="560"/>
      <c r="AB55" s="560"/>
    </row>
    <row r="56" spans="1:28" ht="32.4" x14ac:dyDescent="0.3">
      <c r="A56" s="558" t="str">
        <f t="shared" si="12"/>
        <v>7.9</v>
      </c>
      <c r="B56" s="748" t="str">
        <f t="shared" si="13"/>
        <v>Устройство вручную асфальтобетона крупнозернистого плотный тип А, марка I, толщиной 5 см</v>
      </c>
      <c r="C56" s="748"/>
      <c r="D56" s="748"/>
      <c r="E56" s="748"/>
      <c r="F56" s="748"/>
      <c r="G56" s="748"/>
      <c r="H56" s="748"/>
      <c r="I56" s="748"/>
      <c r="J56" s="748"/>
      <c r="K56" s="748"/>
      <c r="L56" s="748"/>
      <c r="M56" s="748"/>
      <c r="N56" s="748"/>
      <c r="O56" s="748"/>
      <c r="P56" s="749" t="str">
        <f t="shared" si="14"/>
        <v>м2/м3</v>
      </c>
      <c r="Q56" s="749"/>
      <c r="R56" s="749" t="str">
        <f t="shared" si="15"/>
        <v>72,5/3,625</v>
      </c>
      <c r="S56" s="749"/>
      <c r="T56" s="559">
        <f t="shared" si="4"/>
        <v>7</v>
      </c>
      <c r="U56" s="559">
        <f t="shared" si="5"/>
        <v>9</v>
      </c>
      <c r="V56" s="612" t="s">
        <v>1253</v>
      </c>
      <c r="W56" s="614" t="s">
        <v>1245</v>
      </c>
      <c r="X56" s="613" t="s">
        <v>1340</v>
      </c>
      <c r="Y56" s="606"/>
      <c r="Z56" s="561"/>
      <c r="AA56" s="560"/>
      <c r="AB56" s="560"/>
    </row>
    <row r="57" spans="1:28" ht="33" thickBot="1" x14ac:dyDescent="0.35">
      <c r="A57" s="558" t="str">
        <f t="shared" si="12"/>
        <v>7.10</v>
      </c>
      <c r="B57" s="748" t="str">
        <f t="shared" si="13"/>
        <v>Устройство вручную асфальтобетона мелкозернистого плотного тип А, марка I  толщиной 5 см</v>
      </c>
      <c r="C57" s="748"/>
      <c r="D57" s="748"/>
      <c r="E57" s="748"/>
      <c r="F57" s="748"/>
      <c r="G57" s="748"/>
      <c r="H57" s="748"/>
      <c r="I57" s="748"/>
      <c r="J57" s="748"/>
      <c r="K57" s="748"/>
      <c r="L57" s="748"/>
      <c r="M57" s="748"/>
      <c r="N57" s="748"/>
      <c r="O57" s="748"/>
      <c r="P57" s="749" t="str">
        <f t="shared" si="14"/>
        <v>м2/м3</v>
      </c>
      <c r="Q57" s="749"/>
      <c r="R57" s="749" t="str">
        <f t="shared" si="15"/>
        <v>72,5/3,625</v>
      </c>
      <c r="S57" s="749"/>
      <c r="T57" s="559">
        <f t="shared" si="4"/>
        <v>7</v>
      </c>
      <c r="U57" s="559">
        <f t="shared" si="5"/>
        <v>10</v>
      </c>
      <c r="V57" s="601" t="s">
        <v>1254</v>
      </c>
      <c r="W57" s="602" t="s">
        <v>1245</v>
      </c>
      <c r="X57" s="610" t="s">
        <v>1340</v>
      </c>
      <c r="Y57" s="606"/>
      <c r="Z57" s="561"/>
      <c r="AA57" s="560"/>
      <c r="AB57" s="560"/>
    </row>
    <row r="58" spans="1:28" ht="16.8" thickBot="1" x14ac:dyDescent="0.35">
      <c r="A58" s="745" t="str">
        <f>V58</f>
        <v>Земляные работы</v>
      </c>
      <c r="B58" s="746"/>
      <c r="C58" s="746"/>
      <c r="D58" s="746"/>
      <c r="E58" s="746"/>
      <c r="F58" s="746"/>
      <c r="G58" s="746"/>
      <c r="H58" s="746"/>
      <c r="I58" s="746"/>
      <c r="J58" s="746"/>
      <c r="K58" s="746"/>
      <c r="L58" s="746"/>
      <c r="M58" s="746"/>
      <c r="N58" s="746"/>
      <c r="O58" s="746"/>
      <c r="P58" s="746"/>
      <c r="Q58" s="746"/>
      <c r="R58" s="746"/>
      <c r="S58" s="747"/>
      <c r="T58" s="559">
        <v>8</v>
      </c>
      <c r="U58" s="559">
        <v>1</v>
      </c>
      <c r="V58" s="626" t="s">
        <v>1255</v>
      </c>
      <c r="W58" s="608"/>
      <c r="X58" s="608"/>
      <c r="Y58" s="606"/>
      <c r="Z58" s="561"/>
      <c r="AA58" s="560"/>
      <c r="AB58" s="560"/>
    </row>
    <row r="59" spans="1:28" ht="49.2" thickBot="1" x14ac:dyDescent="0.35">
      <c r="A59" s="558" t="str">
        <f t="shared" si="12"/>
        <v>8.1</v>
      </c>
      <c r="B59" s="748" t="str">
        <f t="shared" si="13"/>
        <v>Рытье траншеи в отвал в грунте II категории для прокладки кабеля h=950 (500х1250) с последующей погрузкой в автосамосвал, в т.ч:</v>
      </c>
      <c r="C59" s="748"/>
      <c r="D59" s="748"/>
      <c r="E59" s="748"/>
      <c r="F59" s="748"/>
      <c r="G59" s="748"/>
      <c r="H59" s="748"/>
      <c r="I59" s="748"/>
      <c r="J59" s="748"/>
      <c r="K59" s="748"/>
      <c r="L59" s="748"/>
      <c r="M59" s="748"/>
      <c r="N59" s="748"/>
      <c r="O59" s="748"/>
      <c r="P59" s="749" t="str">
        <f>CONCATENATE(W59)</f>
        <v>м/м3</v>
      </c>
      <c r="Q59" s="749"/>
      <c r="R59" s="749" t="str">
        <f t="shared" si="15"/>
        <v>21,5/10,21</v>
      </c>
      <c r="S59" s="749"/>
      <c r="T59" s="559">
        <f t="shared" si="4"/>
        <v>8</v>
      </c>
      <c r="U59" s="559">
        <v>1</v>
      </c>
      <c r="V59" s="637" t="s">
        <v>1342</v>
      </c>
      <c r="W59" s="623" t="s">
        <v>1256</v>
      </c>
      <c r="X59" s="613" t="s">
        <v>1341</v>
      </c>
      <c r="Y59" s="606"/>
      <c r="Z59" s="561"/>
      <c r="AA59" s="560"/>
      <c r="AB59" s="560"/>
    </row>
    <row r="60" spans="1:28" ht="16.8" thickBot="1" x14ac:dyDescent="0.35">
      <c r="A60" s="558" t="str">
        <f t="shared" si="12"/>
        <v>8.2</v>
      </c>
      <c r="B60" s="748" t="str">
        <f t="shared" si="13"/>
        <v>- рытье экскаватором с емкостью ковша 0,25 м3</v>
      </c>
      <c r="C60" s="748"/>
      <c r="D60" s="748"/>
      <c r="E60" s="748"/>
      <c r="F60" s="748"/>
      <c r="G60" s="748"/>
      <c r="H60" s="748"/>
      <c r="I60" s="748"/>
      <c r="J60" s="748"/>
      <c r="K60" s="748"/>
      <c r="L60" s="748"/>
      <c r="M60" s="748"/>
      <c r="N60" s="748"/>
      <c r="O60" s="748"/>
      <c r="P60" s="749" t="str">
        <f t="shared" si="14"/>
        <v>м3</v>
      </c>
      <c r="Q60" s="749"/>
      <c r="R60" s="749" t="str">
        <f t="shared" si="15"/>
        <v>7,15</v>
      </c>
      <c r="S60" s="749"/>
      <c r="T60" s="559">
        <f t="shared" si="4"/>
        <v>8</v>
      </c>
      <c r="U60" s="559">
        <f t="shared" si="5"/>
        <v>2</v>
      </c>
      <c r="V60" s="601" t="s">
        <v>1257</v>
      </c>
      <c r="W60" s="602" t="s">
        <v>1166</v>
      </c>
      <c r="X60" s="602">
        <v>7.15</v>
      </c>
      <c r="Y60" s="606"/>
      <c r="Z60" s="561"/>
      <c r="AA60" s="560"/>
      <c r="AB60" s="560"/>
    </row>
    <row r="61" spans="1:28" ht="16.2" x14ac:dyDescent="0.3">
      <c r="A61" s="558" t="str">
        <f t="shared" si="12"/>
        <v>8.3</v>
      </c>
      <c r="B61" s="748" t="str">
        <f t="shared" si="13"/>
        <v>- доработка вручную</v>
      </c>
      <c r="C61" s="748"/>
      <c r="D61" s="748"/>
      <c r="E61" s="748"/>
      <c r="F61" s="748"/>
      <c r="G61" s="748"/>
      <c r="H61" s="748"/>
      <c r="I61" s="748"/>
      <c r="J61" s="748"/>
      <c r="K61" s="748"/>
      <c r="L61" s="748"/>
      <c r="M61" s="748"/>
      <c r="N61" s="748"/>
      <c r="O61" s="748"/>
      <c r="P61" s="749" t="str">
        <f t="shared" si="14"/>
        <v>м3</v>
      </c>
      <c r="Q61" s="749"/>
      <c r="R61" s="749" t="str">
        <f t="shared" si="15"/>
        <v>3,06</v>
      </c>
      <c r="S61" s="749"/>
      <c r="T61" s="559">
        <f t="shared" si="4"/>
        <v>8</v>
      </c>
      <c r="U61" s="559">
        <f t="shared" si="5"/>
        <v>3</v>
      </c>
      <c r="V61" s="637" t="s">
        <v>1258</v>
      </c>
      <c r="W61" s="609" t="s">
        <v>1166</v>
      </c>
      <c r="X61" s="609">
        <v>3.06</v>
      </c>
      <c r="Y61" s="606"/>
      <c r="Z61" s="561"/>
      <c r="AA61" s="560"/>
      <c r="AB61" s="560"/>
    </row>
    <row r="62" spans="1:28" ht="49.2" thickBot="1" x14ac:dyDescent="0.35">
      <c r="A62" s="558" t="str">
        <f t="shared" ref="A62" si="20">CONCATENATE(T62,".",U62)</f>
        <v>8.4</v>
      </c>
      <c r="B62" s="748" t="str">
        <f t="shared" ref="B62" si="21">V62</f>
        <v>Рытье траншеи в отвал в грунте II категории для прокладки кабеля h=950 (1000х1250) с последующей погрузкой в автосамосвал, в т.ч:</v>
      </c>
      <c r="C62" s="748"/>
      <c r="D62" s="748"/>
      <c r="E62" s="748"/>
      <c r="F62" s="748"/>
      <c r="G62" s="748"/>
      <c r="H62" s="748"/>
      <c r="I62" s="748"/>
      <c r="J62" s="748"/>
      <c r="K62" s="748"/>
      <c r="L62" s="748"/>
      <c r="M62" s="748"/>
      <c r="N62" s="748"/>
      <c r="O62" s="748"/>
      <c r="P62" s="749" t="str">
        <f t="shared" ref="P62" si="22">CONCATENATE(W62)</f>
        <v>м/м3</v>
      </c>
      <c r="Q62" s="749"/>
      <c r="R62" s="749" t="str">
        <f t="shared" ref="R62" si="23">CONCATENATE(X62)</f>
        <v>7/6,65</v>
      </c>
      <c r="S62" s="749"/>
      <c r="T62" s="559">
        <f t="shared" si="4"/>
        <v>8</v>
      </c>
      <c r="U62" s="559">
        <f t="shared" si="5"/>
        <v>4</v>
      </c>
      <c r="V62" s="601" t="s">
        <v>1343</v>
      </c>
      <c r="W62" s="602" t="s">
        <v>1256</v>
      </c>
      <c r="X62" s="602" t="s">
        <v>1344</v>
      </c>
      <c r="Y62" s="606"/>
      <c r="Z62" s="561"/>
      <c r="AA62" s="560"/>
      <c r="AB62" s="560"/>
    </row>
    <row r="63" spans="1:28" ht="16.8" thickBot="1" x14ac:dyDescent="0.35">
      <c r="A63" s="558" t="str">
        <f t="shared" si="12"/>
        <v>8.5</v>
      </c>
      <c r="B63" s="748" t="str">
        <f t="shared" si="13"/>
        <v>- рытье экскаватором с емкостью ковша 0,25 м3</v>
      </c>
      <c r="C63" s="748"/>
      <c r="D63" s="748"/>
      <c r="E63" s="748"/>
      <c r="F63" s="748"/>
      <c r="G63" s="748"/>
      <c r="H63" s="748"/>
      <c r="I63" s="748"/>
      <c r="J63" s="748"/>
      <c r="K63" s="748"/>
      <c r="L63" s="748"/>
      <c r="M63" s="748"/>
      <c r="N63" s="748"/>
      <c r="O63" s="748"/>
      <c r="P63" s="749" t="str">
        <f t="shared" si="14"/>
        <v>м3</v>
      </c>
      <c r="Q63" s="749"/>
      <c r="R63" s="749" t="str">
        <f t="shared" si="15"/>
        <v>4,65</v>
      </c>
      <c r="S63" s="749"/>
      <c r="T63" s="559">
        <f t="shared" si="4"/>
        <v>8</v>
      </c>
      <c r="U63" s="559">
        <f t="shared" si="5"/>
        <v>5</v>
      </c>
      <c r="V63" s="601" t="s">
        <v>1257</v>
      </c>
      <c r="W63" s="602" t="s">
        <v>1166</v>
      </c>
      <c r="X63" s="602">
        <v>4.6500000000000004</v>
      </c>
      <c r="Y63" s="606"/>
      <c r="Z63" s="561"/>
      <c r="AA63" s="560"/>
      <c r="AB63" s="560"/>
    </row>
    <row r="64" spans="1:28" ht="16.8" thickBot="1" x14ac:dyDescent="0.35">
      <c r="A64" s="558" t="str">
        <f t="shared" si="12"/>
        <v>8.6</v>
      </c>
      <c r="B64" s="748" t="str">
        <f t="shared" si="13"/>
        <v>- доработка вручную</v>
      </c>
      <c r="C64" s="748"/>
      <c r="D64" s="748"/>
      <c r="E64" s="748"/>
      <c r="F64" s="748"/>
      <c r="G64" s="748"/>
      <c r="H64" s="748"/>
      <c r="I64" s="748"/>
      <c r="J64" s="748"/>
      <c r="K64" s="748"/>
      <c r="L64" s="748"/>
      <c r="M64" s="748"/>
      <c r="N64" s="748"/>
      <c r="O64" s="748"/>
      <c r="P64" s="749" t="str">
        <f t="shared" si="14"/>
        <v>м3</v>
      </c>
      <c r="Q64" s="749"/>
      <c r="R64" s="749" t="str">
        <f t="shared" si="15"/>
        <v>2</v>
      </c>
      <c r="S64" s="749"/>
      <c r="T64" s="559">
        <f t="shared" si="4"/>
        <v>8</v>
      </c>
      <c r="U64" s="559">
        <f t="shared" si="5"/>
        <v>6</v>
      </c>
      <c r="V64" s="601" t="s">
        <v>1258</v>
      </c>
      <c r="W64" s="602" t="s">
        <v>1166</v>
      </c>
      <c r="X64" s="602">
        <v>2</v>
      </c>
      <c r="Y64" s="606"/>
      <c r="Z64" s="561"/>
      <c r="AA64" s="560"/>
      <c r="AB64" s="560"/>
    </row>
    <row r="65" spans="1:28" ht="49.2" thickBot="1" x14ac:dyDescent="0.35">
      <c r="A65" s="558" t="str">
        <f t="shared" si="12"/>
        <v>8.7</v>
      </c>
      <c r="B65" s="748" t="str">
        <f t="shared" si="13"/>
        <v>Рытье траншеи в отвал в грунте II категории для прокладки кабеля h=900 (500х900) с последующей погрузкой в автосамосвал, в т.ч:</v>
      </c>
      <c r="C65" s="748"/>
      <c r="D65" s="748"/>
      <c r="E65" s="748"/>
      <c r="F65" s="748"/>
      <c r="G65" s="748"/>
      <c r="H65" s="748"/>
      <c r="I65" s="748"/>
      <c r="J65" s="748"/>
      <c r="K65" s="748"/>
      <c r="L65" s="748"/>
      <c r="M65" s="748"/>
      <c r="N65" s="748"/>
      <c r="O65" s="748"/>
      <c r="P65" s="749" t="str">
        <f t="shared" si="14"/>
        <v>м/м3</v>
      </c>
      <c r="Q65" s="749"/>
      <c r="R65" s="749" t="str">
        <f t="shared" si="15"/>
        <v>18,5/8,33</v>
      </c>
      <c r="S65" s="749"/>
      <c r="T65" s="559">
        <f t="shared" si="4"/>
        <v>8</v>
      </c>
      <c r="U65" s="559">
        <f t="shared" si="5"/>
        <v>7</v>
      </c>
      <c r="V65" s="612" t="s">
        <v>1259</v>
      </c>
      <c r="W65" s="623" t="s">
        <v>1256</v>
      </c>
      <c r="X65" s="613" t="s">
        <v>1345</v>
      </c>
      <c r="Y65" s="643"/>
      <c r="Z65" s="561"/>
      <c r="AA65" s="560"/>
      <c r="AB65" s="560"/>
    </row>
    <row r="66" spans="1:28" ht="16.8" thickBot="1" x14ac:dyDescent="0.35">
      <c r="A66" s="558" t="str">
        <f t="shared" si="12"/>
        <v>8.8</v>
      </c>
      <c r="B66" s="748" t="str">
        <f t="shared" si="13"/>
        <v>- рытье экскаватором с емкостью ковша 0,25 м3</v>
      </c>
      <c r="C66" s="748"/>
      <c r="D66" s="748"/>
      <c r="E66" s="748"/>
      <c r="F66" s="748"/>
      <c r="G66" s="748"/>
      <c r="H66" s="748"/>
      <c r="I66" s="748"/>
      <c r="J66" s="748"/>
      <c r="K66" s="748"/>
      <c r="L66" s="748"/>
      <c r="M66" s="748"/>
      <c r="N66" s="748"/>
      <c r="O66" s="748"/>
      <c r="P66" s="749" t="str">
        <f t="shared" si="14"/>
        <v>м3</v>
      </c>
      <c r="Q66" s="749"/>
      <c r="R66" s="749" t="str">
        <f t="shared" si="15"/>
        <v>5,83</v>
      </c>
      <c r="S66" s="749"/>
      <c r="T66" s="559">
        <f t="shared" si="4"/>
        <v>8</v>
      </c>
      <c r="U66" s="559">
        <f t="shared" si="5"/>
        <v>8</v>
      </c>
      <c r="V66" s="601" t="s">
        <v>1257</v>
      </c>
      <c r="W66" s="602" t="s">
        <v>1166</v>
      </c>
      <c r="X66" s="602">
        <v>5.83</v>
      </c>
      <c r="Y66" s="606"/>
      <c r="Z66" s="561"/>
      <c r="AA66" s="560"/>
      <c r="AB66" s="560"/>
    </row>
    <row r="67" spans="1:28" ht="16.8" thickBot="1" x14ac:dyDescent="0.35">
      <c r="A67" s="558" t="str">
        <f t="shared" si="12"/>
        <v>8.9</v>
      </c>
      <c r="B67" s="748" t="str">
        <f t="shared" si="13"/>
        <v>- доработка вручную</v>
      </c>
      <c r="C67" s="748"/>
      <c r="D67" s="748"/>
      <c r="E67" s="748"/>
      <c r="F67" s="748"/>
      <c r="G67" s="748"/>
      <c r="H67" s="748"/>
      <c r="I67" s="748"/>
      <c r="J67" s="748"/>
      <c r="K67" s="748"/>
      <c r="L67" s="748"/>
      <c r="M67" s="748"/>
      <c r="N67" s="748"/>
      <c r="O67" s="748"/>
      <c r="P67" s="749" t="str">
        <f t="shared" si="14"/>
        <v>м3</v>
      </c>
      <c r="Q67" s="749"/>
      <c r="R67" s="749" t="str">
        <f t="shared" si="15"/>
        <v>2,5</v>
      </c>
      <c r="S67" s="749"/>
      <c r="T67" s="559">
        <f t="shared" si="4"/>
        <v>8</v>
      </c>
      <c r="U67" s="559">
        <f t="shared" si="5"/>
        <v>9</v>
      </c>
      <c r="V67" s="601" t="s">
        <v>1258</v>
      </c>
      <c r="W67" s="602" t="s">
        <v>1166</v>
      </c>
      <c r="X67" s="602">
        <v>2.5</v>
      </c>
      <c r="Y67" s="606"/>
      <c r="Z67" s="561"/>
      <c r="AA67" s="560"/>
      <c r="AB67" s="560"/>
    </row>
    <row r="68" spans="1:28" ht="49.2" thickBot="1" x14ac:dyDescent="0.35">
      <c r="A68" s="558" t="str">
        <f t="shared" si="12"/>
        <v>8.10</v>
      </c>
      <c r="B68" s="748" t="str">
        <f t="shared" si="13"/>
        <v>Рытье траншеи в отвал в грунте II категории для прокладки кабеля h=900 (800х900) с последующей погрузкой в автосамосвал, в т.ч:</v>
      </c>
      <c r="C68" s="748"/>
      <c r="D68" s="748"/>
      <c r="E68" s="748"/>
      <c r="F68" s="748"/>
      <c r="G68" s="748"/>
      <c r="H68" s="748"/>
      <c r="I68" s="748"/>
      <c r="J68" s="748"/>
      <c r="K68" s="748"/>
      <c r="L68" s="748"/>
      <c r="M68" s="748"/>
      <c r="N68" s="748"/>
      <c r="O68" s="748"/>
      <c r="P68" s="749" t="str">
        <f t="shared" si="14"/>
        <v>м/м3</v>
      </c>
      <c r="Q68" s="749"/>
      <c r="R68" s="749" t="str">
        <f t="shared" si="15"/>
        <v>114/82,08</v>
      </c>
      <c r="S68" s="749"/>
      <c r="T68" s="559">
        <f t="shared" si="4"/>
        <v>8</v>
      </c>
      <c r="U68" s="559">
        <f t="shared" si="5"/>
        <v>10</v>
      </c>
      <c r="V68" s="612" t="s">
        <v>1346</v>
      </c>
      <c r="W68" s="623" t="s">
        <v>1256</v>
      </c>
      <c r="X68" s="613" t="s">
        <v>1347</v>
      </c>
      <c r="Y68" s="643"/>
      <c r="Z68" s="561"/>
      <c r="AA68" s="560"/>
      <c r="AB68" s="560"/>
    </row>
    <row r="69" spans="1:28" ht="16.8" thickBot="1" x14ac:dyDescent="0.35">
      <c r="A69" s="558" t="str">
        <f t="shared" si="12"/>
        <v>8.11</v>
      </c>
      <c r="B69" s="748" t="str">
        <f t="shared" si="13"/>
        <v>- рытье экскаватором с емкостью ковша 0,25 м3</v>
      </c>
      <c r="C69" s="748"/>
      <c r="D69" s="748"/>
      <c r="E69" s="748"/>
      <c r="F69" s="748"/>
      <c r="G69" s="748"/>
      <c r="H69" s="748"/>
      <c r="I69" s="748"/>
      <c r="J69" s="748"/>
      <c r="K69" s="748"/>
      <c r="L69" s="748"/>
      <c r="M69" s="748"/>
      <c r="N69" s="748"/>
      <c r="O69" s="748"/>
      <c r="P69" s="749" t="str">
        <f t="shared" si="14"/>
        <v>м3</v>
      </c>
      <c r="Q69" s="749"/>
      <c r="R69" s="749" t="str">
        <f t="shared" si="15"/>
        <v>57,45</v>
      </c>
      <c r="S69" s="749"/>
      <c r="T69" s="559">
        <f t="shared" si="4"/>
        <v>8</v>
      </c>
      <c r="U69" s="559">
        <f t="shared" si="5"/>
        <v>11</v>
      </c>
      <c r="V69" s="601" t="s">
        <v>1257</v>
      </c>
      <c r="W69" s="602" t="s">
        <v>1166</v>
      </c>
      <c r="X69" s="602">
        <v>57.45</v>
      </c>
      <c r="Y69" s="606"/>
      <c r="Z69" s="561"/>
      <c r="AA69" s="560"/>
      <c r="AB69" s="560"/>
    </row>
    <row r="70" spans="1:28" ht="16.8" thickBot="1" x14ac:dyDescent="0.35">
      <c r="A70" s="558" t="str">
        <f t="shared" si="12"/>
        <v>8.12</v>
      </c>
      <c r="B70" s="748" t="str">
        <f t="shared" si="13"/>
        <v>- доработка вручную</v>
      </c>
      <c r="C70" s="748"/>
      <c r="D70" s="748"/>
      <c r="E70" s="748"/>
      <c r="F70" s="748"/>
      <c r="G70" s="748"/>
      <c r="H70" s="748"/>
      <c r="I70" s="748"/>
      <c r="J70" s="748"/>
      <c r="K70" s="748"/>
      <c r="L70" s="748"/>
      <c r="M70" s="748"/>
      <c r="N70" s="748"/>
      <c r="O70" s="748"/>
      <c r="P70" s="749" t="str">
        <f t="shared" si="14"/>
        <v>м3</v>
      </c>
      <c r="Q70" s="749"/>
      <c r="R70" s="749" t="str">
        <f t="shared" si="15"/>
        <v>24,57</v>
      </c>
      <c r="S70" s="749"/>
      <c r="T70" s="559">
        <f t="shared" si="4"/>
        <v>8</v>
      </c>
      <c r="U70" s="559">
        <f t="shared" si="5"/>
        <v>12</v>
      </c>
      <c r="V70" s="601" t="s">
        <v>1258</v>
      </c>
      <c r="W70" s="602" t="s">
        <v>1166</v>
      </c>
      <c r="X70" s="602">
        <v>24.57</v>
      </c>
      <c r="Y70" s="606"/>
      <c r="Z70" s="561"/>
      <c r="AA70" s="560"/>
      <c r="AB70" s="560"/>
    </row>
    <row r="71" spans="1:28" ht="16.8" thickBot="1" x14ac:dyDescent="0.35">
      <c r="A71" s="558" t="str">
        <f t="shared" si="12"/>
        <v>8.13</v>
      </c>
      <c r="B71" s="748" t="str">
        <f t="shared" si="13"/>
        <v>Водоотлив</v>
      </c>
      <c r="C71" s="748"/>
      <c r="D71" s="748"/>
      <c r="E71" s="748"/>
      <c r="F71" s="748"/>
      <c r="G71" s="748"/>
      <c r="H71" s="748"/>
      <c r="I71" s="748"/>
      <c r="J71" s="748"/>
      <c r="K71" s="748"/>
      <c r="L71" s="748"/>
      <c r="M71" s="748"/>
      <c r="N71" s="748"/>
      <c r="O71" s="748"/>
      <c r="P71" s="749" t="str">
        <f t="shared" ref="P71:P109" si="24">CONCATENATE(W71)</f>
        <v>м3</v>
      </c>
      <c r="Q71" s="749"/>
      <c r="R71" s="749" t="str">
        <f t="shared" ref="R71:R109" si="25">CONCATENATE(X71)</f>
        <v>21,99</v>
      </c>
      <c r="S71" s="749"/>
      <c r="T71" s="559">
        <f t="shared" si="4"/>
        <v>8</v>
      </c>
      <c r="U71" s="559">
        <f t="shared" si="5"/>
        <v>13</v>
      </c>
      <c r="V71" s="601" t="s">
        <v>1261</v>
      </c>
      <c r="W71" s="602" t="s">
        <v>1166</v>
      </c>
      <c r="X71" s="602">
        <v>21.99</v>
      </c>
      <c r="Y71" s="606"/>
      <c r="Z71" s="561"/>
      <c r="AA71" s="560"/>
      <c r="AB71" s="560"/>
    </row>
    <row r="72" spans="1:28" ht="16.8" thickBot="1" x14ac:dyDescent="0.35">
      <c r="A72" s="558" t="str">
        <f>CONCATENATE(T72,".",U72)</f>
        <v>8.14</v>
      </c>
      <c r="B72" s="748" t="str">
        <f>V72</f>
        <v>Устройство постели под кабель из песка (h=0,1 м)</v>
      </c>
      <c r="C72" s="748"/>
      <c r="D72" s="748"/>
      <c r="E72" s="748"/>
      <c r="F72" s="748"/>
      <c r="G72" s="748"/>
      <c r="H72" s="748"/>
      <c r="I72" s="748"/>
      <c r="J72" s="748"/>
      <c r="K72" s="748"/>
      <c r="L72" s="748"/>
      <c r="M72" s="748"/>
      <c r="N72" s="748"/>
      <c r="O72" s="748"/>
      <c r="P72" s="749" t="str">
        <f t="shared" si="24"/>
        <v/>
      </c>
      <c r="Q72" s="749"/>
      <c r="R72" s="749" t="str">
        <f t="shared" si="25"/>
        <v/>
      </c>
      <c r="S72" s="749"/>
      <c r="T72" s="559">
        <f t="shared" si="4"/>
        <v>8</v>
      </c>
      <c r="U72" s="559">
        <f t="shared" si="5"/>
        <v>14</v>
      </c>
      <c r="V72" s="601" t="s">
        <v>1262</v>
      </c>
      <c r="W72" s="608"/>
      <c r="X72" s="608"/>
      <c r="Y72" s="606"/>
      <c r="Z72" s="561"/>
      <c r="AA72" s="560"/>
      <c r="AB72" s="560"/>
    </row>
    <row r="73" spans="1:28" ht="16.8" thickBot="1" x14ac:dyDescent="0.35">
      <c r="A73" s="558" t="str">
        <f t="shared" ref="A73:A146" si="26">CONCATENATE(T73,".",U73)</f>
        <v>8.15</v>
      </c>
      <c r="B73" s="748" t="str">
        <f t="shared" ref="B73:B105" si="27">V73</f>
        <v>-траншея для 1 кабеля шириной 500</v>
      </c>
      <c r="C73" s="748"/>
      <c r="D73" s="748"/>
      <c r="E73" s="748"/>
      <c r="F73" s="748"/>
      <c r="G73" s="748"/>
      <c r="H73" s="748"/>
      <c r="I73" s="748"/>
      <c r="J73" s="748"/>
      <c r="K73" s="748"/>
      <c r="L73" s="748"/>
      <c r="M73" s="748"/>
      <c r="N73" s="748"/>
      <c r="O73" s="748"/>
      <c r="P73" s="749" t="str">
        <f t="shared" si="24"/>
        <v>м/м3</v>
      </c>
      <c r="Q73" s="749"/>
      <c r="R73" s="749" t="str">
        <f t="shared" si="25"/>
        <v>27/1,35</v>
      </c>
      <c r="S73" s="749"/>
      <c r="T73" s="559">
        <f t="shared" si="4"/>
        <v>8</v>
      </c>
      <c r="U73" s="559">
        <f t="shared" si="5"/>
        <v>15</v>
      </c>
      <c r="V73" s="601" t="s">
        <v>1263</v>
      </c>
      <c r="W73" s="623" t="s">
        <v>1256</v>
      </c>
      <c r="X73" s="602" t="s">
        <v>1348</v>
      </c>
      <c r="Y73" s="606"/>
      <c r="Z73" s="561"/>
      <c r="AA73" s="560"/>
      <c r="AB73" s="560"/>
    </row>
    <row r="74" spans="1:28" ht="16.8" thickBot="1" x14ac:dyDescent="0.35">
      <c r="A74" s="558" t="str">
        <f t="shared" si="26"/>
        <v>8.16</v>
      </c>
      <c r="B74" s="748" t="str">
        <f t="shared" si="27"/>
        <v>-траншея для 2 кабеля шириной 800</v>
      </c>
      <c r="C74" s="748"/>
      <c r="D74" s="748"/>
      <c r="E74" s="748"/>
      <c r="F74" s="748"/>
      <c r="G74" s="748"/>
      <c r="H74" s="748"/>
      <c r="I74" s="748"/>
      <c r="J74" s="748"/>
      <c r="K74" s="748"/>
      <c r="L74" s="748"/>
      <c r="M74" s="748"/>
      <c r="N74" s="748"/>
      <c r="O74" s="748"/>
      <c r="P74" s="749" t="str">
        <f t="shared" si="24"/>
        <v>м/м3</v>
      </c>
      <c r="Q74" s="749"/>
      <c r="R74" s="749" t="str">
        <f t="shared" si="25"/>
        <v>114/9,12</v>
      </c>
      <c r="S74" s="749"/>
      <c r="T74" s="559">
        <f t="shared" si="4"/>
        <v>8</v>
      </c>
      <c r="U74" s="559">
        <f t="shared" si="5"/>
        <v>16</v>
      </c>
      <c r="V74" s="601" t="s">
        <v>1349</v>
      </c>
      <c r="W74" s="623" t="s">
        <v>1256</v>
      </c>
      <c r="X74" s="602" t="s">
        <v>1350</v>
      </c>
      <c r="Y74" s="606"/>
      <c r="Z74" s="561"/>
      <c r="AA74" s="560"/>
      <c r="AB74" s="560"/>
    </row>
    <row r="75" spans="1:28" ht="16.8" thickBot="1" x14ac:dyDescent="0.35">
      <c r="A75" s="558" t="str">
        <f t="shared" si="26"/>
        <v>8.17</v>
      </c>
      <c r="B75" s="748" t="str">
        <f t="shared" si="27"/>
        <v>Устройство постели под трубы из песка (h=0,1 м)</v>
      </c>
      <c r="C75" s="748"/>
      <c r="D75" s="748"/>
      <c r="E75" s="748"/>
      <c r="F75" s="748"/>
      <c r="G75" s="748"/>
      <c r="H75" s="748"/>
      <c r="I75" s="748"/>
      <c r="J75" s="748"/>
      <c r="K75" s="748"/>
      <c r="L75" s="748"/>
      <c r="M75" s="748"/>
      <c r="N75" s="748"/>
      <c r="O75" s="748"/>
      <c r="P75" s="749" t="str">
        <f t="shared" si="24"/>
        <v/>
      </c>
      <c r="Q75" s="749"/>
      <c r="R75" s="749" t="str">
        <f t="shared" si="25"/>
        <v/>
      </c>
      <c r="S75" s="749"/>
      <c r="T75" s="559">
        <f t="shared" si="4"/>
        <v>8</v>
      </c>
      <c r="U75" s="559">
        <f t="shared" si="5"/>
        <v>17</v>
      </c>
      <c r="V75" s="601" t="s">
        <v>1264</v>
      </c>
      <c r="W75" s="608"/>
      <c r="X75" s="608"/>
      <c r="Y75" s="606"/>
      <c r="Z75" s="561"/>
      <c r="AA75" s="560"/>
      <c r="AB75" s="560"/>
    </row>
    <row r="76" spans="1:28" ht="16.8" thickBot="1" x14ac:dyDescent="0.35">
      <c r="A76" s="558" t="str">
        <f t="shared" si="26"/>
        <v>8.18</v>
      </c>
      <c r="B76" s="748" t="str">
        <f t="shared" si="27"/>
        <v>-траншея для 1 кабеля шириной 500</v>
      </c>
      <c r="C76" s="748"/>
      <c r="D76" s="748"/>
      <c r="E76" s="748"/>
      <c r="F76" s="748"/>
      <c r="G76" s="748"/>
      <c r="H76" s="748"/>
      <c r="I76" s="748"/>
      <c r="J76" s="748"/>
      <c r="K76" s="748"/>
      <c r="L76" s="748"/>
      <c r="M76" s="748"/>
      <c r="N76" s="748"/>
      <c r="O76" s="748"/>
      <c r="P76" s="749" t="str">
        <f t="shared" si="24"/>
        <v>м/м3</v>
      </c>
      <c r="Q76" s="749"/>
      <c r="R76" s="749" t="str">
        <f t="shared" si="25"/>
        <v>13/0,65</v>
      </c>
      <c r="S76" s="749"/>
      <c r="T76" s="559">
        <f t="shared" si="4"/>
        <v>8</v>
      </c>
      <c r="U76" s="559">
        <f t="shared" si="5"/>
        <v>18</v>
      </c>
      <c r="V76" s="601" t="s">
        <v>1263</v>
      </c>
      <c r="W76" s="623" t="s">
        <v>1256</v>
      </c>
      <c r="X76" s="602" t="s">
        <v>1351</v>
      </c>
      <c r="Y76" s="606"/>
      <c r="Z76" s="561"/>
      <c r="AA76" s="560"/>
      <c r="AB76" s="560"/>
    </row>
    <row r="77" spans="1:28" ht="16.8" thickBot="1" x14ac:dyDescent="0.35">
      <c r="A77" s="558" t="str">
        <f t="shared" si="26"/>
        <v>8.19</v>
      </c>
      <c r="B77" s="748" t="str">
        <f t="shared" si="27"/>
        <v>-траншея для 2 кабеля шириной 1000</v>
      </c>
      <c r="C77" s="748"/>
      <c r="D77" s="748"/>
      <c r="E77" s="748"/>
      <c r="F77" s="748"/>
      <c r="G77" s="748"/>
      <c r="H77" s="748"/>
      <c r="I77" s="748"/>
      <c r="J77" s="748"/>
      <c r="K77" s="748"/>
      <c r="L77" s="748"/>
      <c r="M77" s="748"/>
      <c r="N77" s="748"/>
      <c r="O77" s="748"/>
      <c r="P77" s="749" t="str">
        <f t="shared" si="24"/>
        <v>м/м3</v>
      </c>
      <c r="Q77" s="749"/>
      <c r="R77" s="749" t="str">
        <f t="shared" si="25"/>
        <v>7/0,7</v>
      </c>
      <c r="S77" s="749"/>
      <c r="T77" s="559">
        <f t="shared" si="4"/>
        <v>8</v>
      </c>
      <c r="U77" s="559">
        <f t="shared" si="5"/>
        <v>19</v>
      </c>
      <c r="V77" s="601" t="s">
        <v>1352</v>
      </c>
      <c r="W77" s="623" t="s">
        <v>1256</v>
      </c>
      <c r="X77" s="602" t="s">
        <v>1353</v>
      </c>
      <c r="Y77" s="606"/>
      <c r="Z77" s="561"/>
      <c r="AA77" s="560"/>
      <c r="AB77" s="560"/>
    </row>
    <row r="78" spans="1:28" ht="16.8" thickBot="1" x14ac:dyDescent="0.35">
      <c r="A78" s="558" t="str">
        <f t="shared" si="26"/>
        <v>8.20</v>
      </c>
      <c r="B78" s="748" t="str">
        <f t="shared" si="27"/>
        <v>Засыпка кабеля песком с уплотнением в траншее (h=0,2м)</v>
      </c>
      <c r="C78" s="748"/>
      <c r="D78" s="748"/>
      <c r="E78" s="748"/>
      <c r="F78" s="748"/>
      <c r="G78" s="748"/>
      <c r="H78" s="748"/>
      <c r="I78" s="748"/>
      <c r="J78" s="748"/>
      <c r="K78" s="748"/>
      <c r="L78" s="748"/>
      <c r="M78" s="748"/>
      <c r="N78" s="748"/>
      <c r="O78" s="748"/>
      <c r="P78" s="749" t="str">
        <f t="shared" si="24"/>
        <v>м3</v>
      </c>
      <c r="Q78" s="749"/>
      <c r="R78" s="749" t="str">
        <f t="shared" si="25"/>
        <v>23,64</v>
      </c>
      <c r="S78" s="749"/>
      <c r="T78" s="559">
        <f t="shared" si="4"/>
        <v>8</v>
      </c>
      <c r="U78" s="559">
        <f t="shared" si="5"/>
        <v>20</v>
      </c>
      <c r="V78" s="601" t="s">
        <v>1325</v>
      </c>
      <c r="W78" s="623" t="s">
        <v>1166</v>
      </c>
      <c r="X78" s="602">
        <v>23.64</v>
      </c>
      <c r="Y78" s="606"/>
      <c r="Z78" s="561"/>
      <c r="AA78" s="560"/>
      <c r="AB78" s="560"/>
    </row>
    <row r="79" spans="1:28" ht="16.8" thickBot="1" x14ac:dyDescent="0.35">
      <c r="A79" s="745" t="str">
        <f>V79</f>
        <v>Прокладка ПЭ труб в готовой траншее</v>
      </c>
      <c r="B79" s="746"/>
      <c r="C79" s="746"/>
      <c r="D79" s="746"/>
      <c r="E79" s="746"/>
      <c r="F79" s="746"/>
      <c r="G79" s="746"/>
      <c r="H79" s="746"/>
      <c r="I79" s="746"/>
      <c r="J79" s="746"/>
      <c r="K79" s="746"/>
      <c r="L79" s="746"/>
      <c r="M79" s="746"/>
      <c r="N79" s="746"/>
      <c r="O79" s="746"/>
      <c r="P79" s="746"/>
      <c r="Q79" s="746"/>
      <c r="R79" s="746"/>
      <c r="S79" s="747"/>
      <c r="T79" s="559">
        <v>9</v>
      </c>
      <c r="U79" s="559"/>
      <c r="V79" s="601" t="s">
        <v>1265</v>
      </c>
      <c r="W79" s="602" t="s">
        <v>1163</v>
      </c>
      <c r="X79" s="602">
        <v>27</v>
      </c>
      <c r="Y79" s="606"/>
      <c r="Z79" s="561"/>
      <c r="AA79" s="560"/>
      <c r="AB79" s="560"/>
    </row>
    <row r="80" spans="1:28" ht="16.8" thickBot="1" x14ac:dyDescent="0.35">
      <c r="A80" s="558" t="str">
        <f t="shared" si="26"/>
        <v>9.1</v>
      </c>
      <c r="B80" s="748" t="str">
        <f t="shared" si="27"/>
        <v>Концевая заделка труб</v>
      </c>
      <c r="C80" s="748"/>
      <c r="D80" s="748"/>
      <c r="E80" s="748"/>
      <c r="F80" s="748"/>
      <c r="G80" s="748"/>
      <c r="H80" s="748"/>
      <c r="I80" s="748"/>
      <c r="J80" s="748"/>
      <c r="K80" s="748"/>
      <c r="L80" s="748"/>
      <c r="M80" s="748"/>
      <c r="N80" s="748"/>
      <c r="O80" s="748"/>
      <c r="P80" s="749" t="str">
        <f t="shared" si="24"/>
        <v>концов</v>
      </c>
      <c r="Q80" s="749"/>
      <c r="R80" s="749" t="str">
        <f t="shared" si="25"/>
        <v>4</v>
      </c>
      <c r="S80" s="749"/>
      <c r="T80" s="559">
        <f t="shared" ref="T80:T161" si="28">T79</f>
        <v>9</v>
      </c>
      <c r="U80" s="559">
        <f t="shared" si="5"/>
        <v>1</v>
      </c>
      <c r="V80" s="601" t="s">
        <v>1266</v>
      </c>
      <c r="W80" s="623" t="s">
        <v>1267</v>
      </c>
      <c r="X80" s="602">
        <v>4</v>
      </c>
      <c r="Y80" s="606"/>
      <c r="Z80" s="561"/>
      <c r="AA80" s="560"/>
      <c r="AB80" s="560"/>
    </row>
    <row r="81" spans="1:28" ht="33" thickBot="1" x14ac:dyDescent="0.35">
      <c r="A81" s="558" t="str">
        <f t="shared" si="26"/>
        <v>9.2</v>
      </c>
      <c r="B81" s="748" t="str">
        <f t="shared" si="27"/>
        <v>Обратная засыпка траншеи песком для прокладки кабель h=650 (500х1250) , в т.ч:</v>
      </c>
      <c r="C81" s="748"/>
      <c r="D81" s="748"/>
      <c r="E81" s="748"/>
      <c r="F81" s="748"/>
      <c r="G81" s="748"/>
      <c r="H81" s="748"/>
      <c r="I81" s="748"/>
      <c r="J81" s="748"/>
      <c r="K81" s="748"/>
      <c r="L81" s="748"/>
      <c r="M81" s="748"/>
      <c r="N81" s="748"/>
      <c r="O81" s="748"/>
      <c r="P81" s="749" t="str">
        <f t="shared" si="24"/>
        <v>м/м3</v>
      </c>
      <c r="Q81" s="749"/>
      <c r="R81" s="749" t="str">
        <f t="shared" si="25"/>
        <v>21,5/6,99</v>
      </c>
      <c r="S81" s="749"/>
      <c r="T81" s="559">
        <f t="shared" si="28"/>
        <v>9</v>
      </c>
      <c r="U81" s="559">
        <f t="shared" ref="U81:U163" si="29">U80+1</f>
        <v>2</v>
      </c>
      <c r="V81" s="601" t="s">
        <v>1354</v>
      </c>
      <c r="W81" s="623" t="s">
        <v>1256</v>
      </c>
      <c r="X81" s="610" t="s">
        <v>1355</v>
      </c>
      <c r="Y81" s="606"/>
      <c r="Z81" s="561"/>
      <c r="AA81" s="560"/>
      <c r="AB81" s="560"/>
    </row>
    <row r="82" spans="1:28" ht="16.8" thickBot="1" x14ac:dyDescent="0.35">
      <c r="A82" s="558" t="str">
        <f t="shared" si="26"/>
        <v>9.3</v>
      </c>
      <c r="B82" s="748" t="str">
        <f t="shared" si="27"/>
        <v>- рытье экскаватором с емкостью ковша 0,25 м3</v>
      </c>
      <c r="C82" s="748"/>
      <c r="D82" s="748"/>
      <c r="E82" s="748"/>
      <c r="F82" s="748"/>
      <c r="G82" s="748"/>
      <c r="H82" s="748"/>
      <c r="I82" s="748"/>
      <c r="J82" s="748"/>
      <c r="K82" s="748"/>
      <c r="L82" s="748"/>
      <c r="M82" s="748"/>
      <c r="N82" s="748"/>
      <c r="O82" s="748"/>
      <c r="P82" s="749" t="str">
        <f t="shared" si="24"/>
        <v>м3</v>
      </c>
      <c r="Q82" s="749"/>
      <c r="R82" s="749" t="str">
        <f t="shared" si="25"/>
        <v>4,89</v>
      </c>
      <c r="S82" s="749"/>
      <c r="T82" s="559">
        <f t="shared" si="28"/>
        <v>9</v>
      </c>
      <c r="U82" s="559">
        <f t="shared" si="29"/>
        <v>3</v>
      </c>
      <c r="V82" s="601" t="s">
        <v>1257</v>
      </c>
      <c r="W82" s="602" t="s">
        <v>1166</v>
      </c>
      <c r="X82" s="602">
        <v>4.8899999999999997</v>
      </c>
      <c r="Y82" s="606"/>
      <c r="Z82" s="561"/>
      <c r="AA82" s="560"/>
      <c r="AB82" s="560"/>
    </row>
    <row r="83" spans="1:28" ht="16.8" thickBot="1" x14ac:dyDescent="0.35">
      <c r="A83" s="558" t="str">
        <f t="shared" si="26"/>
        <v>9.4</v>
      </c>
      <c r="B83" s="748" t="str">
        <f t="shared" si="27"/>
        <v>- доработка вручную</v>
      </c>
      <c r="C83" s="748"/>
      <c r="D83" s="748"/>
      <c r="E83" s="748"/>
      <c r="F83" s="748"/>
      <c r="G83" s="748"/>
      <c r="H83" s="748"/>
      <c r="I83" s="748"/>
      <c r="J83" s="748"/>
      <c r="K83" s="748"/>
      <c r="L83" s="748"/>
      <c r="M83" s="748"/>
      <c r="N83" s="748"/>
      <c r="O83" s="748"/>
      <c r="P83" s="749" t="str">
        <f t="shared" si="24"/>
        <v>м3</v>
      </c>
      <c r="Q83" s="749"/>
      <c r="R83" s="749" t="str">
        <f t="shared" si="25"/>
        <v>2,1</v>
      </c>
      <c r="S83" s="749"/>
      <c r="T83" s="559">
        <f t="shared" si="28"/>
        <v>9</v>
      </c>
      <c r="U83" s="559">
        <f t="shared" si="29"/>
        <v>4</v>
      </c>
      <c r="V83" s="601" t="s">
        <v>1258</v>
      </c>
      <c r="W83" s="602" t="s">
        <v>1166</v>
      </c>
      <c r="X83" s="602">
        <v>2.1</v>
      </c>
      <c r="Y83" s="606"/>
      <c r="Z83" s="561"/>
      <c r="AA83" s="560"/>
      <c r="AB83" s="560"/>
    </row>
    <row r="84" spans="1:28" ht="33" thickBot="1" x14ac:dyDescent="0.35">
      <c r="A84" s="558" t="str">
        <f t="shared" si="26"/>
        <v>9.5</v>
      </c>
      <c r="B84" s="748" t="str">
        <f t="shared" si="27"/>
        <v>Обратная засыпка траншеи песком для прокладки кабеля h=650 (1000х1250) , в т.ч:</v>
      </c>
      <c r="C84" s="748"/>
      <c r="D84" s="748"/>
      <c r="E84" s="748"/>
      <c r="F84" s="748"/>
      <c r="G84" s="748"/>
      <c r="H84" s="748"/>
      <c r="I84" s="748"/>
      <c r="J84" s="748"/>
      <c r="K84" s="748"/>
      <c r="L84" s="748"/>
      <c r="M84" s="748"/>
      <c r="N84" s="748"/>
      <c r="O84" s="748"/>
      <c r="P84" s="749" t="str">
        <f t="shared" si="24"/>
        <v>м/м3</v>
      </c>
      <c r="Q84" s="749"/>
      <c r="R84" s="749" t="str">
        <f t="shared" si="25"/>
        <v>7/4,55</v>
      </c>
      <c r="S84" s="749"/>
      <c r="T84" s="559">
        <f t="shared" si="28"/>
        <v>9</v>
      </c>
      <c r="U84" s="559">
        <f t="shared" si="29"/>
        <v>5</v>
      </c>
      <c r="V84" s="601" t="s">
        <v>1356</v>
      </c>
      <c r="W84" s="623" t="s">
        <v>1256</v>
      </c>
      <c r="X84" s="602" t="s">
        <v>1357</v>
      </c>
      <c r="Y84" s="606"/>
      <c r="Z84" s="561"/>
      <c r="AA84" s="560"/>
      <c r="AB84" s="560"/>
    </row>
    <row r="85" spans="1:28" ht="16.8" thickBot="1" x14ac:dyDescent="0.35">
      <c r="A85" s="558" t="str">
        <f t="shared" si="26"/>
        <v>9.6</v>
      </c>
      <c r="B85" s="748" t="str">
        <f t="shared" si="27"/>
        <v>- рытье экскаватором с емкостью ковша 0,25 м3</v>
      </c>
      <c r="C85" s="748"/>
      <c r="D85" s="748"/>
      <c r="E85" s="748"/>
      <c r="F85" s="748"/>
      <c r="G85" s="748"/>
      <c r="H85" s="748"/>
      <c r="I85" s="748"/>
      <c r="J85" s="748"/>
      <c r="K85" s="748"/>
      <c r="L85" s="748"/>
      <c r="M85" s="748"/>
      <c r="N85" s="748"/>
      <c r="O85" s="748"/>
      <c r="P85" s="749" t="str">
        <f t="shared" si="24"/>
        <v>м3</v>
      </c>
      <c r="Q85" s="749"/>
      <c r="R85" s="749" t="str">
        <f t="shared" si="25"/>
        <v>3,18</v>
      </c>
      <c r="S85" s="749"/>
      <c r="T85" s="559">
        <f t="shared" si="28"/>
        <v>9</v>
      </c>
      <c r="U85" s="559">
        <f t="shared" si="29"/>
        <v>6</v>
      </c>
      <c r="V85" s="601" t="s">
        <v>1257</v>
      </c>
      <c r="W85" s="602" t="s">
        <v>1166</v>
      </c>
      <c r="X85" s="602">
        <v>3.18</v>
      </c>
      <c r="Y85" s="606"/>
      <c r="Z85" s="561"/>
      <c r="AA85" s="560"/>
      <c r="AB85" s="560"/>
    </row>
    <row r="86" spans="1:28" ht="16.8" thickBot="1" x14ac:dyDescent="0.35">
      <c r="A86" s="558" t="str">
        <f t="shared" si="26"/>
        <v>9.7</v>
      </c>
      <c r="B86" s="748" t="str">
        <f t="shared" si="27"/>
        <v>- доработка вручную</v>
      </c>
      <c r="C86" s="748"/>
      <c r="D86" s="748"/>
      <c r="E86" s="748"/>
      <c r="F86" s="748"/>
      <c r="G86" s="748"/>
      <c r="H86" s="748"/>
      <c r="I86" s="748"/>
      <c r="J86" s="748"/>
      <c r="K86" s="748"/>
      <c r="L86" s="748"/>
      <c r="M86" s="748"/>
      <c r="N86" s="748"/>
      <c r="O86" s="748"/>
      <c r="P86" s="749" t="str">
        <f t="shared" si="24"/>
        <v>м3</v>
      </c>
      <c r="Q86" s="749"/>
      <c r="R86" s="749" t="str">
        <f t="shared" si="25"/>
        <v>1,37</v>
      </c>
      <c r="S86" s="749"/>
      <c r="T86" s="559">
        <f t="shared" si="28"/>
        <v>9</v>
      </c>
      <c r="U86" s="559">
        <f t="shared" si="29"/>
        <v>7</v>
      </c>
      <c r="V86" s="601" t="s">
        <v>1258</v>
      </c>
      <c r="W86" s="602" t="s">
        <v>1166</v>
      </c>
      <c r="X86" s="602">
        <v>1.37</v>
      </c>
      <c r="Y86" s="606"/>
      <c r="Z86" s="561"/>
      <c r="AA86" s="560"/>
      <c r="AB86" s="560"/>
    </row>
    <row r="87" spans="1:28" ht="16.8" thickBot="1" x14ac:dyDescent="0.35">
      <c r="A87" s="558" t="str">
        <f t="shared" si="26"/>
        <v>9.8</v>
      </c>
      <c r="B87" s="748" t="str">
        <f t="shared" si="27"/>
        <v>Обратная засыпка траншеи просеянным грунтом h=400 (500х900)</v>
      </c>
      <c r="C87" s="748"/>
      <c r="D87" s="748"/>
      <c r="E87" s="748"/>
      <c r="F87" s="748"/>
      <c r="G87" s="748"/>
      <c r="H87" s="748"/>
      <c r="I87" s="748"/>
      <c r="J87" s="748"/>
      <c r="K87" s="748"/>
      <c r="L87" s="748"/>
      <c r="M87" s="748"/>
      <c r="N87" s="748"/>
      <c r="O87" s="748"/>
      <c r="P87" s="749" t="str">
        <f t="shared" si="24"/>
        <v>м/м3</v>
      </c>
      <c r="Q87" s="749"/>
      <c r="R87" s="749" t="str">
        <f t="shared" si="25"/>
        <v>18,5/3,7</v>
      </c>
      <c r="S87" s="749"/>
      <c r="T87" s="559">
        <f t="shared" si="28"/>
        <v>9</v>
      </c>
      <c r="U87" s="559">
        <f t="shared" si="29"/>
        <v>8</v>
      </c>
      <c r="V87" s="601" t="s">
        <v>1358</v>
      </c>
      <c r="W87" s="623" t="s">
        <v>1256</v>
      </c>
      <c r="X87" s="602" t="s">
        <v>1359</v>
      </c>
      <c r="Y87" s="606"/>
      <c r="Z87" s="561"/>
      <c r="AA87" s="560"/>
      <c r="AB87" s="560"/>
    </row>
    <row r="88" spans="1:28" ht="16.2" x14ac:dyDescent="0.3">
      <c r="A88" s="558" t="str">
        <f t="shared" si="26"/>
        <v>9.9</v>
      </c>
      <c r="B88" s="748" t="str">
        <f t="shared" si="27"/>
        <v>- рытье экскаватором с емкостью ковша 0,25 м3</v>
      </c>
      <c r="C88" s="748"/>
      <c r="D88" s="748"/>
      <c r="E88" s="748"/>
      <c r="F88" s="748"/>
      <c r="G88" s="748"/>
      <c r="H88" s="748"/>
      <c r="I88" s="748"/>
      <c r="J88" s="748"/>
      <c r="K88" s="748"/>
      <c r="L88" s="748"/>
      <c r="M88" s="748"/>
      <c r="N88" s="748"/>
      <c r="O88" s="748"/>
      <c r="P88" s="749" t="str">
        <f t="shared" si="24"/>
        <v>м3</v>
      </c>
      <c r="Q88" s="749"/>
      <c r="R88" s="749" t="str">
        <f t="shared" si="25"/>
        <v>2,59</v>
      </c>
      <c r="S88" s="749"/>
      <c r="T88" s="559">
        <f t="shared" si="28"/>
        <v>9</v>
      </c>
      <c r="U88" s="559">
        <f t="shared" si="29"/>
        <v>9</v>
      </c>
      <c r="V88" s="612" t="s">
        <v>1257</v>
      </c>
      <c r="W88" s="611" t="s">
        <v>1166</v>
      </c>
      <c r="X88" s="613">
        <v>2.59</v>
      </c>
      <c r="Y88" s="606"/>
      <c r="Z88" s="561"/>
      <c r="AA88" s="561"/>
      <c r="AB88" s="561"/>
    </row>
    <row r="89" spans="1:28" ht="16.8" thickBot="1" x14ac:dyDescent="0.35">
      <c r="A89" s="558" t="str">
        <f t="shared" si="26"/>
        <v>9.10</v>
      </c>
      <c r="B89" s="748" t="str">
        <f t="shared" si="27"/>
        <v>- доработка вручную</v>
      </c>
      <c r="C89" s="748"/>
      <c r="D89" s="748"/>
      <c r="E89" s="748"/>
      <c r="F89" s="748"/>
      <c r="G89" s="748"/>
      <c r="H89" s="748"/>
      <c r="I89" s="748"/>
      <c r="J89" s="748"/>
      <c r="K89" s="748"/>
      <c r="L89" s="748"/>
      <c r="M89" s="748"/>
      <c r="N89" s="748"/>
      <c r="O89" s="748"/>
      <c r="P89" s="749" t="str">
        <f t="shared" si="24"/>
        <v>м3</v>
      </c>
      <c r="Q89" s="749"/>
      <c r="R89" s="749" t="str">
        <f t="shared" si="25"/>
        <v>1,11</v>
      </c>
      <c r="S89" s="749"/>
      <c r="T89" s="559">
        <f t="shared" ref="T89" si="30">T88</f>
        <v>9</v>
      </c>
      <c r="U89" s="559">
        <f t="shared" si="29"/>
        <v>10</v>
      </c>
      <c r="V89" s="601" t="s">
        <v>1258</v>
      </c>
      <c r="W89" s="602" t="s">
        <v>1166</v>
      </c>
      <c r="X89" s="602">
        <v>1.1100000000000001</v>
      </c>
      <c r="Y89" s="606"/>
      <c r="Z89" s="600"/>
      <c r="AA89" s="561"/>
      <c r="AB89" s="561"/>
    </row>
    <row r="90" spans="1:28" ht="16.8" thickBot="1" x14ac:dyDescent="0.35">
      <c r="A90" s="558" t="str">
        <f t="shared" si="26"/>
        <v>9.11</v>
      </c>
      <c r="B90" s="748" t="str">
        <f t="shared" si="27"/>
        <v>Обратная засыпка траншеи просеянным грунтом h=600 , (800х900)</v>
      </c>
      <c r="C90" s="748"/>
      <c r="D90" s="748"/>
      <c r="E90" s="748"/>
      <c r="F90" s="748"/>
      <c r="G90" s="748"/>
      <c r="H90" s="748"/>
      <c r="I90" s="748"/>
      <c r="J90" s="748"/>
      <c r="K90" s="748"/>
      <c r="L90" s="748"/>
      <c r="M90" s="748"/>
      <c r="N90" s="748"/>
      <c r="O90" s="748"/>
      <c r="P90" s="749" t="str">
        <f t="shared" si="24"/>
        <v>м/м3</v>
      </c>
      <c r="Q90" s="749"/>
      <c r="R90" s="749" t="str">
        <f t="shared" si="25"/>
        <v>114/54,72</v>
      </c>
      <c r="S90" s="749"/>
      <c r="T90" s="559">
        <f t="shared" si="28"/>
        <v>9</v>
      </c>
      <c r="U90" s="559">
        <f t="shared" si="29"/>
        <v>11</v>
      </c>
      <c r="V90" s="604" t="s">
        <v>1360</v>
      </c>
      <c r="W90" s="605" t="s">
        <v>1256</v>
      </c>
      <c r="X90" s="625" t="s">
        <v>1361</v>
      </c>
      <c r="Y90" s="606"/>
      <c r="Z90" s="600"/>
      <c r="AA90" s="561"/>
      <c r="AB90" s="561"/>
    </row>
    <row r="91" spans="1:28" ht="16.8" thickBot="1" x14ac:dyDescent="0.35">
      <c r="A91" s="558" t="str">
        <f t="shared" si="26"/>
        <v>9.12</v>
      </c>
      <c r="B91" s="748" t="str">
        <f t="shared" si="27"/>
        <v>- рытье экскаватором с емкостью ковша 0,25 м3</v>
      </c>
      <c r="C91" s="748"/>
      <c r="D91" s="748"/>
      <c r="E91" s="748"/>
      <c r="F91" s="748"/>
      <c r="G91" s="748"/>
      <c r="H91" s="748"/>
      <c r="I91" s="748"/>
      <c r="J91" s="748"/>
      <c r="K91" s="748"/>
      <c r="L91" s="748"/>
      <c r="M91" s="748"/>
      <c r="N91" s="748"/>
      <c r="O91" s="748"/>
      <c r="P91" s="749" t="str">
        <f t="shared" si="24"/>
        <v>м3</v>
      </c>
      <c r="Q91" s="749"/>
      <c r="R91" s="749" t="str">
        <f t="shared" si="25"/>
        <v>48,38</v>
      </c>
      <c r="S91" s="749"/>
      <c r="T91" s="559">
        <f t="shared" si="28"/>
        <v>9</v>
      </c>
      <c r="U91" s="559">
        <f t="shared" si="29"/>
        <v>12</v>
      </c>
      <c r="V91" s="601" t="s">
        <v>1257</v>
      </c>
      <c r="W91" s="602" t="s">
        <v>1166</v>
      </c>
      <c r="X91" s="602">
        <v>48.38</v>
      </c>
      <c r="Y91" s="606"/>
      <c r="Z91" s="600"/>
      <c r="AA91" s="561"/>
      <c r="AB91" s="561"/>
    </row>
    <row r="92" spans="1:28" ht="16.8" thickBot="1" x14ac:dyDescent="0.35">
      <c r="A92" s="558" t="str">
        <f t="shared" si="26"/>
        <v>9.13</v>
      </c>
      <c r="B92" s="748" t="str">
        <f t="shared" si="27"/>
        <v>- доработка вручную</v>
      </c>
      <c r="C92" s="748"/>
      <c r="D92" s="748"/>
      <c r="E92" s="748"/>
      <c r="F92" s="748"/>
      <c r="G92" s="748"/>
      <c r="H92" s="748"/>
      <c r="I92" s="748"/>
      <c r="J92" s="748"/>
      <c r="K92" s="748"/>
      <c r="L92" s="748"/>
      <c r="M92" s="748"/>
      <c r="N92" s="748"/>
      <c r="O92" s="748"/>
      <c r="P92" s="749" t="str">
        <f t="shared" si="24"/>
        <v>м3</v>
      </c>
      <c r="Q92" s="749"/>
      <c r="R92" s="749" t="str">
        <f t="shared" si="25"/>
        <v>20,74</v>
      </c>
      <c r="S92" s="749"/>
      <c r="T92" s="559">
        <f t="shared" si="28"/>
        <v>9</v>
      </c>
      <c r="U92" s="559">
        <f t="shared" si="29"/>
        <v>13</v>
      </c>
      <c r="V92" s="601" t="s">
        <v>1258</v>
      </c>
      <c r="W92" s="602" t="s">
        <v>1166</v>
      </c>
      <c r="X92" s="602">
        <v>20.74</v>
      </c>
      <c r="Y92" s="606"/>
      <c r="Z92" s="600"/>
      <c r="AA92" s="561"/>
      <c r="AB92" s="561"/>
    </row>
    <row r="93" spans="1:28" ht="16.8" thickBot="1" x14ac:dyDescent="0.35">
      <c r="A93" s="558" t="str">
        <f t="shared" si="26"/>
        <v>9.14</v>
      </c>
      <c r="B93" s="748" t="str">
        <f t="shared" si="27"/>
        <v>Электромонтажные работы</v>
      </c>
      <c r="C93" s="748"/>
      <c r="D93" s="748"/>
      <c r="E93" s="748"/>
      <c r="F93" s="748"/>
      <c r="G93" s="748"/>
      <c r="H93" s="748"/>
      <c r="I93" s="748"/>
      <c r="J93" s="748"/>
      <c r="K93" s="748"/>
      <c r="L93" s="748"/>
      <c r="M93" s="748"/>
      <c r="N93" s="748"/>
      <c r="O93" s="748"/>
      <c r="P93" s="749" t="str">
        <f t="shared" si="24"/>
        <v/>
      </c>
      <c r="Q93" s="749"/>
      <c r="R93" s="749" t="str">
        <f t="shared" si="25"/>
        <v/>
      </c>
      <c r="S93" s="749"/>
      <c r="T93" s="559">
        <f t="shared" si="28"/>
        <v>9</v>
      </c>
      <c r="U93" s="559">
        <f t="shared" si="29"/>
        <v>14</v>
      </c>
      <c r="V93" s="601" t="s">
        <v>1269</v>
      </c>
      <c r="W93" s="608"/>
      <c r="X93" s="608"/>
      <c r="Y93" s="606"/>
      <c r="Z93" s="600"/>
      <c r="AA93" s="561"/>
      <c r="AB93" s="561"/>
    </row>
    <row r="94" spans="1:28" ht="16.8" thickBot="1" x14ac:dyDescent="0.35">
      <c r="A94" s="558" t="str">
        <f t="shared" si="26"/>
        <v>9.15</v>
      </c>
      <c r="B94" s="748" t="str">
        <f t="shared" si="27"/>
        <v>Прокладка кабеля марки АПвБШп 4х240 от новой КТП</v>
      </c>
      <c r="C94" s="748"/>
      <c r="D94" s="748"/>
      <c r="E94" s="748"/>
      <c r="F94" s="748"/>
      <c r="G94" s="748"/>
      <c r="H94" s="748"/>
      <c r="I94" s="748"/>
      <c r="J94" s="748"/>
      <c r="K94" s="748"/>
      <c r="L94" s="748"/>
      <c r="M94" s="748"/>
      <c r="N94" s="748"/>
      <c r="O94" s="748"/>
      <c r="P94" s="749" t="str">
        <f t="shared" si="24"/>
        <v>м</v>
      </c>
      <c r="Q94" s="749"/>
      <c r="R94" s="749" t="str">
        <f t="shared" si="25"/>
        <v>194,93</v>
      </c>
      <c r="S94" s="749"/>
      <c r="T94" s="559">
        <f t="shared" si="28"/>
        <v>9</v>
      </c>
      <c r="U94" s="559">
        <f t="shared" si="29"/>
        <v>15</v>
      </c>
      <c r="V94" s="601" t="s">
        <v>1362</v>
      </c>
      <c r="W94" s="602" t="s">
        <v>1163</v>
      </c>
      <c r="X94" s="602">
        <v>194.93</v>
      </c>
      <c r="Y94" s="606"/>
      <c r="Z94" s="600"/>
      <c r="AA94" s="561"/>
      <c r="AB94" s="561"/>
    </row>
    <row r="95" spans="1:28" ht="16.8" thickBot="1" x14ac:dyDescent="0.35">
      <c r="A95" s="558" t="str">
        <f t="shared" si="26"/>
        <v>9.16</v>
      </c>
      <c r="B95" s="748" t="str">
        <f t="shared" si="27"/>
        <v>- в готовой траншее под ПЗК</v>
      </c>
      <c r="C95" s="748"/>
      <c r="D95" s="748"/>
      <c r="E95" s="748"/>
      <c r="F95" s="748"/>
      <c r="G95" s="748"/>
      <c r="H95" s="748"/>
      <c r="I95" s="748"/>
      <c r="J95" s="748"/>
      <c r="K95" s="748"/>
      <c r="L95" s="748"/>
      <c r="M95" s="748"/>
      <c r="N95" s="748"/>
      <c r="O95" s="748"/>
      <c r="P95" s="749" t="str">
        <f t="shared" si="24"/>
        <v>м</v>
      </c>
      <c r="Q95" s="749"/>
      <c r="R95" s="749" t="str">
        <f t="shared" si="25"/>
        <v>130</v>
      </c>
      <c r="S95" s="749"/>
      <c r="T95" s="559">
        <f t="shared" si="28"/>
        <v>9</v>
      </c>
      <c r="U95" s="559">
        <f t="shared" si="29"/>
        <v>16</v>
      </c>
      <c r="V95" s="601" t="s">
        <v>1270</v>
      </c>
      <c r="W95" s="602" t="s">
        <v>1163</v>
      </c>
      <c r="X95" s="602">
        <v>130</v>
      </c>
      <c r="Y95" s="606"/>
      <c r="Z95" s="600"/>
      <c r="AA95" s="561"/>
      <c r="AB95" s="561"/>
    </row>
    <row r="96" spans="1:28" ht="16.8" thickBot="1" x14ac:dyDescent="0.35">
      <c r="A96" s="558" t="str">
        <f t="shared" si="26"/>
        <v>9.17</v>
      </c>
      <c r="B96" s="748" t="str">
        <f t="shared" si="27"/>
        <v>- в ПЭ трубе</v>
      </c>
      <c r="C96" s="748"/>
      <c r="D96" s="748"/>
      <c r="E96" s="748"/>
      <c r="F96" s="748"/>
      <c r="G96" s="748"/>
      <c r="H96" s="748"/>
      <c r="I96" s="748"/>
      <c r="J96" s="748"/>
      <c r="K96" s="748"/>
      <c r="L96" s="748"/>
      <c r="M96" s="748"/>
      <c r="N96" s="748"/>
      <c r="O96" s="748"/>
      <c r="P96" s="749" t="str">
        <f t="shared" si="24"/>
        <v>м</v>
      </c>
      <c r="Q96" s="749"/>
      <c r="R96" s="749" t="str">
        <f t="shared" si="25"/>
        <v>20</v>
      </c>
      <c r="S96" s="749"/>
      <c r="T96" s="559">
        <f t="shared" si="28"/>
        <v>9</v>
      </c>
      <c r="U96" s="559">
        <f t="shared" si="29"/>
        <v>17</v>
      </c>
      <c r="V96" s="601" t="s">
        <v>1271</v>
      </c>
      <c r="W96" s="602" t="s">
        <v>1163</v>
      </c>
      <c r="X96" s="602">
        <v>20</v>
      </c>
      <c r="Y96" s="606"/>
      <c r="Z96" s="600"/>
      <c r="AA96" s="561"/>
      <c r="AB96" s="561"/>
    </row>
    <row r="97" spans="1:28" ht="16.8" thickBot="1" x14ac:dyDescent="0.35">
      <c r="A97" s="558" t="str">
        <f t="shared" ref="A97" si="31">CONCATENATE(T97,".",U97)</f>
        <v>9.18</v>
      </c>
      <c r="B97" s="748" t="str">
        <f t="shared" ref="B97" si="32">V97</f>
        <v>- в ПЭ трубе проект. ГНБ</v>
      </c>
      <c r="C97" s="748"/>
      <c r="D97" s="748"/>
      <c r="E97" s="748"/>
      <c r="F97" s="748"/>
      <c r="G97" s="748"/>
      <c r="H97" s="748"/>
      <c r="I97" s="748"/>
      <c r="J97" s="748"/>
      <c r="K97" s="748"/>
      <c r="L97" s="748"/>
      <c r="M97" s="748"/>
      <c r="N97" s="748"/>
      <c r="O97" s="748"/>
      <c r="P97" s="749" t="str">
        <f t="shared" ref="P97" si="33">CONCATENATE(W97)</f>
        <v>м</v>
      </c>
      <c r="Q97" s="749"/>
      <c r="R97" s="749" t="str">
        <f t="shared" ref="R97" si="34">CONCATENATE(X97)</f>
        <v>31,93</v>
      </c>
      <c r="S97" s="749"/>
      <c r="T97" s="559">
        <f t="shared" si="28"/>
        <v>9</v>
      </c>
      <c r="U97" s="559">
        <f t="shared" si="29"/>
        <v>18</v>
      </c>
      <c r="V97" s="601" t="s">
        <v>1272</v>
      </c>
      <c r="W97" s="602" t="s">
        <v>1163</v>
      </c>
      <c r="X97" s="602">
        <v>31.93</v>
      </c>
      <c r="Y97" s="606"/>
      <c r="Z97" s="600"/>
      <c r="AA97" s="561"/>
      <c r="AB97" s="561"/>
    </row>
    <row r="98" spans="1:28" ht="16.8" thickBot="1" x14ac:dyDescent="0.35">
      <c r="A98" s="558" t="str">
        <f t="shared" si="26"/>
        <v>9.19</v>
      </c>
      <c r="B98" s="748" t="str">
        <f t="shared" si="27"/>
        <v>- в КК</v>
      </c>
      <c r="C98" s="748"/>
      <c r="D98" s="748"/>
      <c r="E98" s="748"/>
      <c r="F98" s="748"/>
      <c r="G98" s="748"/>
      <c r="H98" s="748"/>
      <c r="I98" s="748"/>
      <c r="J98" s="748"/>
      <c r="K98" s="748"/>
      <c r="L98" s="748"/>
      <c r="M98" s="748"/>
      <c r="N98" s="748"/>
      <c r="O98" s="748"/>
      <c r="P98" s="749" t="str">
        <f t="shared" si="24"/>
        <v>м</v>
      </c>
      <c r="Q98" s="749"/>
      <c r="R98" s="749" t="str">
        <f t="shared" si="25"/>
        <v>3</v>
      </c>
      <c r="S98" s="749"/>
      <c r="T98" s="559">
        <f t="shared" si="28"/>
        <v>9</v>
      </c>
      <c r="U98" s="559">
        <f t="shared" si="29"/>
        <v>19</v>
      </c>
      <c r="V98" s="601" t="s">
        <v>1327</v>
      </c>
      <c r="W98" s="602" t="s">
        <v>1163</v>
      </c>
      <c r="X98" s="602">
        <v>3</v>
      </c>
      <c r="Y98" s="606"/>
      <c r="Z98" s="561"/>
      <c r="AA98" s="561"/>
      <c r="AB98" s="561"/>
    </row>
    <row r="99" spans="1:28" ht="16.8" thickBot="1" x14ac:dyDescent="0.35">
      <c r="A99" s="558" t="str">
        <f t="shared" si="26"/>
        <v>9.20</v>
      </c>
      <c r="B99" s="748" t="str">
        <f t="shared" si="27"/>
        <v>- в КТП</v>
      </c>
      <c r="C99" s="748"/>
      <c r="D99" s="748"/>
      <c r="E99" s="748"/>
      <c r="F99" s="748"/>
      <c r="G99" s="748"/>
      <c r="H99" s="748"/>
      <c r="I99" s="748"/>
      <c r="J99" s="748"/>
      <c r="K99" s="748"/>
      <c r="L99" s="748"/>
      <c r="M99" s="748"/>
      <c r="N99" s="748"/>
      <c r="O99" s="748"/>
      <c r="P99" s="749" t="str">
        <f t="shared" si="24"/>
        <v>м</v>
      </c>
      <c r="Q99" s="749"/>
      <c r="R99" s="749" t="str">
        <f t="shared" si="25"/>
        <v>10</v>
      </c>
      <c r="S99" s="749"/>
      <c r="T99" s="559">
        <f t="shared" si="28"/>
        <v>9</v>
      </c>
      <c r="U99" s="559">
        <f t="shared" si="29"/>
        <v>20</v>
      </c>
      <c r="V99" s="601" t="s">
        <v>1273</v>
      </c>
      <c r="W99" s="602" t="s">
        <v>1163</v>
      </c>
      <c r="X99" s="602">
        <v>10</v>
      </c>
      <c r="Y99" s="606"/>
      <c r="Z99" s="560"/>
      <c r="AA99" s="560"/>
      <c r="AB99" s="560"/>
    </row>
    <row r="100" spans="1:28" ht="16.8" thickBot="1" x14ac:dyDescent="0.35">
      <c r="A100" s="558" t="str">
        <f t="shared" si="26"/>
        <v>9.21</v>
      </c>
      <c r="B100" s="748" t="str">
        <f t="shared" si="27"/>
        <v>Прокладка кабеля марки АПвБШп 4х240 от ТП 3213</v>
      </c>
      <c r="C100" s="748"/>
      <c r="D100" s="748"/>
      <c r="E100" s="748"/>
      <c r="F100" s="748"/>
      <c r="G100" s="748"/>
      <c r="H100" s="748"/>
      <c r="I100" s="748"/>
      <c r="J100" s="748"/>
      <c r="K100" s="748"/>
      <c r="L100" s="748"/>
      <c r="M100" s="748"/>
      <c r="N100" s="748"/>
      <c r="O100" s="748"/>
      <c r="P100" s="749" t="str">
        <f t="shared" si="24"/>
        <v>м</v>
      </c>
      <c r="Q100" s="749"/>
      <c r="R100" s="749" t="str">
        <f t="shared" si="25"/>
        <v>176,93</v>
      </c>
      <c r="S100" s="749"/>
      <c r="T100" s="559">
        <f t="shared" si="28"/>
        <v>9</v>
      </c>
      <c r="U100" s="559">
        <f t="shared" si="29"/>
        <v>21</v>
      </c>
      <c r="V100" s="601" t="s">
        <v>1363</v>
      </c>
      <c r="W100" s="602" t="s">
        <v>1163</v>
      </c>
      <c r="X100" s="602">
        <v>176.93</v>
      </c>
      <c r="Y100" s="606"/>
      <c r="Z100" s="560"/>
      <c r="AA100" s="560"/>
      <c r="AB100" s="560"/>
    </row>
    <row r="101" spans="1:28" ht="16.8" thickBot="1" x14ac:dyDescent="0.35">
      <c r="A101" s="558" t="str">
        <f t="shared" si="26"/>
        <v>9.22</v>
      </c>
      <c r="B101" s="748" t="str">
        <f t="shared" si="27"/>
        <v>- в готовой траншее под ПЗК</v>
      </c>
      <c r="C101" s="748"/>
      <c r="D101" s="748"/>
      <c r="E101" s="748"/>
      <c r="F101" s="748"/>
      <c r="G101" s="748"/>
      <c r="H101" s="748"/>
      <c r="I101" s="748"/>
      <c r="J101" s="748"/>
      <c r="K101" s="748"/>
      <c r="L101" s="748"/>
      <c r="M101" s="748"/>
      <c r="N101" s="748"/>
      <c r="O101" s="748"/>
      <c r="P101" s="749" t="str">
        <f t="shared" si="24"/>
        <v>м</v>
      </c>
      <c r="Q101" s="749"/>
      <c r="R101" s="749" t="str">
        <f t="shared" si="25"/>
        <v>125</v>
      </c>
      <c r="S101" s="749"/>
      <c r="T101" s="559">
        <f t="shared" si="28"/>
        <v>9</v>
      </c>
      <c r="U101" s="559">
        <f t="shared" si="29"/>
        <v>22</v>
      </c>
      <c r="V101" s="601" t="s">
        <v>1270</v>
      </c>
      <c r="W101" s="602" t="s">
        <v>1163</v>
      </c>
      <c r="X101" s="602">
        <v>125</v>
      </c>
      <c r="Y101" s="606"/>
      <c r="Z101" s="560"/>
      <c r="AA101" s="560"/>
      <c r="AB101" s="560"/>
    </row>
    <row r="102" spans="1:28" ht="16.8" thickBot="1" x14ac:dyDescent="0.35">
      <c r="A102" s="558" t="str">
        <f t="shared" si="26"/>
        <v>9.23</v>
      </c>
      <c r="B102" s="748" t="str">
        <f t="shared" si="27"/>
        <v>- в ПЭ трубе</v>
      </c>
      <c r="C102" s="748"/>
      <c r="D102" s="748"/>
      <c r="E102" s="748"/>
      <c r="F102" s="748"/>
      <c r="G102" s="748"/>
      <c r="H102" s="748"/>
      <c r="I102" s="748"/>
      <c r="J102" s="748"/>
      <c r="K102" s="748"/>
      <c r="L102" s="748"/>
      <c r="M102" s="748"/>
      <c r="N102" s="748"/>
      <c r="O102" s="748"/>
      <c r="P102" s="749" t="str">
        <f t="shared" si="24"/>
        <v>м</v>
      </c>
      <c r="Q102" s="749"/>
      <c r="R102" s="749" t="str">
        <f t="shared" si="25"/>
        <v>7</v>
      </c>
      <c r="S102" s="749"/>
      <c r="T102" s="559">
        <f t="shared" si="28"/>
        <v>9</v>
      </c>
      <c r="U102" s="559">
        <f t="shared" si="29"/>
        <v>23</v>
      </c>
      <c r="V102" s="601" t="s">
        <v>1271</v>
      </c>
      <c r="W102" s="602" t="s">
        <v>1163</v>
      </c>
      <c r="X102" s="602">
        <v>7</v>
      </c>
      <c r="Y102" s="606"/>
      <c r="Z102" s="560"/>
      <c r="AA102" s="560"/>
      <c r="AB102" s="560"/>
    </row>
    <row r="103" spans="1:28" ht="16.8" thickBot="1" x14ac:dyDescent="0.35">
      <c r="A103" s="558" t="str">
        <f t="shared" si="26"/>
        <v>9.24</v>
      </c>
      <c r="B103" s="748" t="str">
        <f t="shared" si="27"/>
        <v>- в ПЭ трубе проект. ГНБ</v>
      </c>
      <c r="C103" s="748"/>
      <c r="D103" s="748"/>
      <c r="E103" s="748"/>
      <c r="F103" s="748"/>
      <c r="G103" s="748"/>
      <c r="H103" s="748"/>
      <c r="I103" s="748"/>
      <c r="J103" s="748"/>
      <c r="K103" s="748"/>
      <c r="L103" s="748"/>
      <c r="M103" s="748"/>
      <c r="N103" s="748"/>
      <c r="O103" s="748"/>
      <c r="P103" s="749" t="str">
        <f t="shared" si="24"/>
        <v>м</v>
      </c>
      <c r="Q103" s="749"/>
      <c r="R103" s="749" t="str">
        <f t="shared" si="25"/>
        <v>31,93</v>
      </c>
      <c r="S103" s="749"/>
      <c r="T103" s="559">
        <f t="shared" si="28"/>
        <v>9</v>
      </c>
      <c r="U103" s="559">
        <f t="shared" si="29"/>
        <v>24</v>
      </c>
      <c r="V103" s="601" t="s">
        <v>1272</v>
      </c>
      <c r="W103" s="602" t="s">
        <v>1163</v>
      </c>
      <c r="X103" s="602">
        <v>31.93</v>
      </c>
      <c r="Y103" s="606"/>
      <c r="Z103" s="560"/>
      <c r="AA103" s="560"/>
      <c r="AB103" s="560"/>
    </row>
    <row r="104" spans="1:28" ht="16.8" thickBot="1" x14ac:dyDescent="0.35">
      <c r="A104" s="558" t="str">
        <f t="shared" si="26"/>
        <v>9.25</v>
      </c>
      <c r="B104" s="748" t="str">
        <f t="shared" si="27"/>
        <v>- в КК</v>
      </c>
      <c r="C104" s="748"/>
      <c r="D104" s="748"/>
      <c r="E104" s="748"/>
      <c r="F104" s="748"/>
      <c r="G104" s="748"/>
      <c r="H104" s="748"/>
      <c r="I104" s="748"/>
      <c r="J104" s="748"/>
      <c r="K104" s="748"/>
      <c r="L104" s="748"/>
      <c r="M104" s="748"/>
      <c r="N104" s="748"/>
      <c r="O104" s="748"/>
      <c r="P104" s="749" t="str">
        <f t="shared" si="24"/>
        <v>м</v>
      </c>
      <c r="Q104" s="749"/>
      <c r="R104" s="749" t="str">
        <f t="shared" si="25"/>
        <v>3</v>
      </c>
      <c r="S104" s="749"/>
      <c r="T104" s="559">
        <f t="shared" si="28"/>
        <v>9</v>
      </c>
      <c r="U104" s="559">
        <f t="shared" si="29"/>
        <v>25</v>
      </c>
      <c r="V104" s="601" t="s">
        <v>1327</v>
      </c>
      <c r="W104" s="602" t="s">
        <v>1163</v>
      </c>
      <c r="X104" s="602">
        <v>3</v>
      </c>
      <c r="Y104" s="606"/>
      <c r="Z104" s="560"/>
      <c r="AA104" s="560"/>
      <c r="AB104" s="560"/>
    </row>
    <row r="105" spans="1:28" ht="16.8" thickBot="1" x14ac:dyDescent="0.35">
      <c r="A105" s="558" t="str">
        <f t="shared" si="26"/>
        <v>9.26</v>
      </c>
      <c r="B105" s="748" t="str">
        <f t="shared" si="27"/>
        <v>- в КТП</v>
      </c>
      <c r="C105" s="748"/>
      <c r="D105" s="748"/>
      <c r="E105" s="748"/>
      <c r="F105" s="748"/>
      <c r="G105" s="748"/>
      <c r="H105" s="748"/>
      <c r="I105" s="748"/>
      <c r="J105" s="748"/>
      <c r="K105" s="748"/>
      <c r="L105" s="748"/>
      <c r="M105" s="748"/>
      <c r="N105" s="748"/>
      <c r="O105" s="748"/>
      <c r="P105" s="749" t="str">
        <f t="shared" si="24"/>
        <v>м</v>
      </c>
      <c r="Q105" s="749"/>
      <c r="R105" s="749" t="str">
        <f t="shared" si="25"/>
        <v>10</v>
      </c>
      <c r="S105" s="749"/>
      <c r="T105" s="559">
        <f t="shared" si="28"/>
        <v>9</v>
      </c>
      <c r="U105" s="559">
        <f t="shared" si="29"/>
        <v>26</v>
      </c>
      <c r="V105" s="601" t="s">
        <v>1273</v>
      </c>
      <c r="W105" s="602" t="s">
        <v>1163</v>
      </c>
      <c r="X105" s="602">
        <v>10</v>
      </c>
      <c r="Y105" s="606"/>
      <c r="Z105" s="560"/>
      <c r="AA105" s="560"/>
      <c r="AB105" s="560"/>
    </row>
    <row r="106" spans="1:28" ht="16.8" thickBot="1" x14ac:dyDescent="0.35">
      <c r="A106" s="558" t="str">
        <f t="shared" si="26"/>
        <v>9.27</v>
      </c>
      <c r="B106" s="748" t="str">
        <f t="shared" ref="B106:B111" si="35">V106</f>
        <v>Монтаж концевых муфт  на сеч. 240</v>
      </c>
      <c r="C106" s="748"/>
      <c r="D106" s="748"/>
      <c r="E106" s="748"/>
      <c r="F106" s="748"/>
      <c r="G106" s="748"/>
      <c r="H106" s="748"/>
      <c r="I106" s="748"/>
      <c r="J106" s="748"/>
      <c r="K106" s="748"/>
      <c r="L106" s="748"/>
      <c r="M106" s="748"/>
      <c r="N106" s="748"/>
      <c r="O106" s="748"/>
      <c r="P106" s="749" t="str">
        <f t="shared" si="24"/>
        <v>шт</v>
      </c>
      <c r="Q106" s="749"/>
      <c r="R106" s="749" t="str">
        <f t="shared" si="25"/>
        <v>4</v>
      </c>
      <c r="S106" s="749"/>
      <c r="T106" s="559">
        <f t="shared" si="28"/>
        <v>9</v>
      </c>
      <c r="U106" s="559">
        <f t="shared" si="29"/>
        <v>27</v>
      </c>
      <c r="V106" s="601" t="s">
        <v>1364</v>
      </c>
      <c r="W106" s="602" t="s">
        <v>1165</v>
      </c>
      <c r="X106" s="602">
        <v>4</v>
      </c>
      <c r="Y106" s="606"/>
      <c r="Z106" s="560"/>
      <c r="AA106" s="560"/>
      <c r="AB106" s="560"/>
    </row>
    <row r="107" spans="1:28" ht="16.8" thickBot="1" x14ac:dyDescent="0.35">
      <c r="A107" s="558" t="str">
        <f t="shared" si="26"/>
        <v>9.28</v>
      </c>
      <c r="B107" s="748" t="str">
        <f t="shared" si="35"/>
        <v>Защита кабеля в траншее плитами ПЗК 240х480х16</v>
      </c>
      <c r="C107" s="748"/>
      <c r="D107" s="748"/>
      <c r="E107" s="748"/>
      <c r="F107" s="748"/>
      <c r="G107" s="748"/>
      <c r="H107" s="748"/>
      <c r="I107" s="748"/>
      <c r="J107" s="748"/>
      <c r="K107" s="748"/>
      <c r="L107" s="748"/>
      <c r="M107" s="748"/>
      <c r="N107" s="748"/>
      <c r="O107" s="748"/>
      <c r="P107" s="749" t="str">
        <f t="shared" si="24"/>
        <v>м/шт</v>
      </c>
      <c r="Q107" s="749"/>
      <c r="R107" s="749" t="str">
        <f t="shared" si="25"/>
        <v>255/532</v>
      </c>
      <c r="S107" s="749"/>
      <c r="T107" s="559">
        <f t="shared" si="28"/>
        <v>9</v>
      </c>
      <c r="U107" s="559">
        <f t="shared" si="29"/>
        <v>28</v>
      </c>
      <c r="V107" s="601" t="s">
        <v>1274</v>
      </c>
      <c r="W107" s="602" t="s">
        <v>1209</v>
      </c>
      <c r="X107" s="602" t="s">
        <v>1365</v>
      </c>
      <c r="Y107" s="606"/>
      <c r="Z107" s="560"/>
      <c r="AA107" s="560"/>
      <c r="AB107" s="560"/>
    </row>
    <row r="108" spans="1:28" ht="16.8" thickBot="1" x14ac:dyDescent="0.35">
      <c r="A108" s="558" t="str">
        <f t="shared" si="26"/>
        <v>9.29</v>
      </c>
      <c r="B108" s="748" t="str">
        <f t="shared" si="35"/>
        <v>Устройство негорючей перегородки из кирпича</v>
      </c>
      <c r="C108" s="748"/>
      <c r="D108" s="748"/>
      <c r="E108" s="748"/>
      <c r="F108" s="748"/>
      <c r="G108" s="748"/>
      <c r="H108" s="748"/>
      <c r="I108" s="748"/>
      <c r="J108" s="748"/>
      <c r="K108" s="748"/>
      <c r="L108" s="748"/>
      <c r="M108" s="748"/>
      <c r="N108" s="748"/>
      <c r="O108" s="748"/>
      <c r="P108" s="749" t="str">
        <f t="shared" si="24"/>
        <v>м/шт</v>
      </c>
      <c r="Q108" s="749"/>
      <c r="R108" s="749" t="str">
        <f t="shared" si="25"/>
        <v>114/456</v>
      </c>
      <c r="S108" s="749"/>
      <c r="T108" s="559">
        <f t="shared" si="28"/>
        <v>9</v>
      </c>
      <c r="U108" s="559">
        <f t="shared" si="29"/>
        <v>29</v>
      </c>
      <c r="V108" s="601" t="s">
        <v>1366</v>
      </c>
      <c r="W108" s="602" t="s">
        <v>1209</v>
      </c>
      <c r="X108" s="602" t="s">
        <v>1367</v>
      </c>
      <c r="Y108" s="606"/>
      <c r="Z108" s="560"/>
      <c r="AA108" s="560"/>
      <c r="AB108" s="560"/>
    </row>
    <row r="109" spans="1:28" ht="16.8" thickBot="1" x14ac:dyDescent="0.35">
      <c r="A109" s="558" t="str">
        <f t="shared" si="26"/>
        <v>9.30</v>
      </c>
      <c r="B109" s="748" t="str">
        <f t="shared" si="35"/>
        <v>Подключение жил кабеля</v>
      </c>
      <c r="C109" s="748"/>
      <c r="D109" s="748"/>
      <c r="E109" s="748"/>
      <c r="F109" s="748"/>
      <c r="G109" s="748"/>
      <c r="H109" s="748"/>
      <c r="I109" s="748"/>
      <c r="J109" s="748"/>
      <c r="K109" s="748"/>
      <c r="L109" s="748"/>
      <c r="M109" s="748"/>
      <c r="N109" s="748"/>
      <c r="O109" s="748"/>
      <c r="P109" s="749" t="str">
        <f t="shared" si="24"/>
        <v>шт</v>
      </c>
      <c r="Q109" s="749"/>
      <c r="R109" s="749" t="str">
        <f t="shared" si="25"/>
        <v>16</v>
      </c>
      <c r="S109" s="749"/>
      <c r="T109" s="559">
        <f t="shared" si="28"/>
        <v>9</v>
      </c>
      <c r="U109" s="559">
        <f t="shared" si="29"/>
        <v>30</v>
      </c>
      <c r="V109" s="601" t="s">
        <v>1275</v>
      </c>
      <c r="W109" s="602" t="s">
        <v>1165</v>
      </c>
      <c r="X109" s="602">
        <v>16</v>
      </c>
      <c r="Y109" s="606"/>
      <c r="Z109" s="560"/>
      <c r="AA109" s="560"/>
      <c r="AB109" s="560"/>
    </row>
    <row r="110" spans="1:28" ht="16.8" thickBot="1" x14ac:dyDescent="0.35">
      <c r="A110" s="745" t="str">
        <f>V110</f>
        <v>Транспортировка мусора</v>
      </c>
      <c r="B110" s="746"/>
      <c r="C110" s="746"/>
      <c r="D110" s="746"/>
      <c r="E110" s="746"/>
      <c r="F110" s="746"/>
      <c r="G110" s="746"/>
      <c r="H110" s="746"/>
      <c r="I110" s="746"/>
      <c r="J110" s="746"/>
      <c r="K110" s="746"/>
      <c r="L110" s="746"/>
      <c r="M110" s="746"/>
      <c r="N110" s="746"/>
      <c r="O110" s="746"/>
      <c r="P110" s="746"/>
      <c r="Q110" s="746"/>
      <c r="R110" s="746"/>
      <c r="S110" s="747"/>
      <c r="T110" s="559">
        <v>10</v>
      </c>
      <c r="U110" s="559"/>
      <c r="V110" s="607" t="s">
        <v>1212</v>
      </c>
      <c r="W110" s="608"/>
      <c r="X110" s="608"/>
      <c r="Y110" s="606"/>
      <c r="Z110" s="560"/>
      <c r="AA110" s="560"/>
      <c r="AB110" s="560"/>
    </row>
    <row r="111" spans="1:28" ht="33" thickBot="1" x14ac:dyDescent="0.35">
      <c r="A111" s="558" t="str">
        <f t="shared" si="26"/>
        <v>10.1</v>
      </c>
      <c r="B111" s="748" t="str">
        <f t="shared" si="35"/>
        <v>Погрузка и вывоз извлеченного грунта на полигон ТБО на расстояние 26 км</v>
      </c>
      <c r="C111" s="748"/>
      <c r="D111" s="748"/>
      <c r="E111" s="748"/>
      <c r="F111" s="748"/>
      <c r="G111" s="748"/>
      <c r="H111" s="748"/>
      <c r="I111" s="748"/>
      <c r="J111" s="748"/>
      <c r="K111" s="748"/>
      <c r="L111" s="748"/>
      <c r="M111" s="748"/>
      <c r="N111" s="748"/>
      <c r="O111" s="748"/>
      <c r="P111" s="749" t="str">
        <f t="shared" ref="P111:P137" si="36">CONCATENATE(W111)</f>
        <v>м3/т</v>
      </c>
      <c r="Q111" s="749"/>
      <c r="R111" s="749" t="str">
        <f t="shared" ref="R111:R137" si="37">CONCATENATE(X111)</f>
        <v>40,01/72,02</v>
      </c>
      <c r="S111" s="749"/>
      <c r="T111" s="559">
        <f t="shared" si="28"/>
        <v>10</v>
      </c>
      <c r="U111" s="559">
        <v>1</v>
      </c>
      <c r="V111" s="601" t="s">
        <v>1213</v>
      </c>
      <c r="W111" s="602" t="s">
        <v>1210</v>
      </c>
      <c r="X111" s="623" t="s">
        <v>1368</v>
      </c>
      <c r="Y111" s="606"/>
      <c r="Z111" s="560"/>
      <c r="AA111" s="560"/>
      <c r="AB111" s="560"/>
    </row>
    <row r="112" spans="1:28" ht="16.8" thickBot="1" x14ac:dyDescent="0.35">
      <c r="A112" s="745" t="str">
        <f>V112</f>
        <v>Пусконаладочные работы</v>
      </c>
      <c r="B112" s="746"/>
      <c r="C112" s="746"/>
      <c r="D112" s="746"/>
      <c r="E112" s="746"/>
      <c r="F112" s="746"/>
      <c r="G112" s="746"/>
      <c r="H112" s="746"/>
      <c r="I112" s="746"/>
      <c r="J112" s="746"/>
      <c r="K112" s="746"/>
      <c r="L112" s="746"/>
      <c r="M112" s="746"/>
      <c r="N112" s="746"/>
      <c r="O112" s="746"/>
      <c r="P112" s="746"/>
      <c r="Q112" s="746"/>
      <c r="R112" s="746"/>
      <c r="S112" s="747"/>
      <c r="T112" s="559">
        <f t="shared" si="28"/>
        <v>10</v>
      </c>
      <c r="U112" s="559">
        <f t="shared" si="29"/>
        <v>2</v>
      </c>
      <c r="V112" s="607" t="s">
        <v>1211</v>
      </c>
      <c r="W112" s="608"/>
      <c r="X112" s="608"/>
      <c r="Y112" s="606"/>
      <c r="Z112" s="560"/>
      <c r="AA112" s="560"/>
      <c r="AB112" s="560"/>
    </row>
    <row r="113" spans="1:28" ht="16.8" thickBot="1" x14ac:dyDescent="0.35">
      <c r="A113" s="558" t="str">
        <f t="shared" si="26"/>
        <v>11.1</v>
      </c>
      <c r="B113" s="748" t="str">
        <f t="shared" ref="B113:B137" si="38">V113</f>
        <v>Фазировка кабельной линии</v>
      </c>
      <c r="C113" s="748"/>
      <c r="D113" s="748"/>
      <c r="E113" s="748"/>
      <c r="F113" s="748"/>
      <c r="G113" s="748"/>
      <c r="H113" s="748"/>
      <c r="I113" s="748"/>
      <c r="J113" s="748"/>
      <c r="K113" s="748"/>
      <c r="L113" s="748"/>
      <c r="M113" s="748"/>
      <c r="N113" s="748"/>
      <c r="O113" s="748"/>
      <c r="P113" s="749" t="str">
        <f t="shared" si="36"/>
        <v>шт.</v>
      </c>
      <c r="Q113" s="749"/>
      <c r="R113" s="749" t="str">
        <f t="shared" si="37"/>
        <v>2</v>
      </c>
      <c r="S113" s="749"/>
      <c r="T113" s="559">
        <v>11</v>
      </c>
      <c r="U113" s="559">
        <v>1</v>
      </c>
      <c r="V113" s="601" t="s">
        <v>1286</v>
      </c>
      <c r="W113" s="602" t="s">
        <v>1208</v>
      </c>
      <c r="X113" s="602">
        <v>2</v>
      </c>
      <c r="Y113" s="606"/>
      <c r="Z113" s="560"/>
      <c r="AA113" s="560"/>
      <c r="AB113" s="560"/>
    </row>
    <row r="114" spans="1:28" ht="16.8" thickBot="1" x14ac:dyDescent="0.35">
      <c r="A114" s="558" t="str">
        <f t="shared" si="26"/>
        <v>11.2</v>
      </c>
      <c r="B114" s="748" t="str">
        <f t="shared" si="38"/>
        <v>Проверка целостности кабеля</v>
      </c>
      <c r="C114" s="748"/>
      <c r="D114" s="748"/>
      <c r="E114" s="748"/>
      <c r="F114" s="748"/>
      <c r="G114" s="748"/>
      <c r="H114" s="748"/>
      <c r="I114" s="748"/>
      <c r="J114" s="748"/>
      <c r="K114" s="748"/>
      <c r="L114" s="748"/>
      <c r="M114" s="748"/>
      <c r="N114" s="748"/>
      <c r="O114" s="748"/>
      <c r="P114" s="749" t="str">
        <f t="shared" si="36"/>
        <v>шт</v>
      </c>
      <c r="Q114" s="749"/>
      <c r="R114" s="749" t="str">
        <f t="shared" si="37"/>
        <v>2</v>
      </c>
      <c r="S114" s="749"/>
      <c r="T114" s="559">
        <f t="shared" si="28"/>
        <v>11</v>
      </c>
      <c r="U114" s="559">
        <f t="shared" si="29"/>
        <v>2</v>
      </c>
      <c r="V114" s="601" t="s">
        <v>1287</v>
      </c>
      <c r="W114" s="602" t="s">
        <v>1165</v>
      </c>
      <c r="X114" s="602">
        <v>2</v>
      </c>
      <c r="Y114" s="606"/>
      <c r="Z114" s="560"/>
      <c r="AA114" s="560"/>
      <c r="AB114" s="560"/>
    </row>
    <row r="115" spans="1:28" ht="16.8" thickBot="1" x14ac:dyDescent="0.35">
      <c r="A115" s="558" t="str">
        <f t="shared" si="26"/>
        <v>11.3</v>
      </c>
      <c r="B115" s="748" t="str">
        <f t="shared" si="38"/>
        <v>Измерение сопротивления изоляции кабеля мегаомметром</v>
      </c>
      <c r="C115" s="748"/>
      <c r="D115" s="748"/>
      <c r="E115" s="748"/>
      <c r="F115" s="748"/>
      <c r="G115" s="748"/>
      <c r="H115" s="748"/>
      <c r="I115" s="748"/>
      <c r="J115" s="748"/>
      <c r="K115" s="748"/>
      <c r="L115" s="748"/>
      <c r="M115" s="748"/>
      <c r="N115" s="748"/>
      <c r="O115" s="748"/>
      <c r="P115" s="749" t="str">
        <f t="shared" si="36"/>
        <v>Исп.</v>
      </c>
      <c r="Q115" s="749"/>
      <c r="R115" s="749" t="str">
        <f t="shared" si="37"/>
        <v>2</v>
      </c>
      <c r="S115" s="749"/>
      <c r="T115" s="559">
        <f t="shared" si="28"/>
        <v>11</v>
      </c>
      <c r="U115" s="559">
        <f t="shared" si="29"/>
        <v>3</v>
      </c>
      <c r="V115" s="601" t="s">
        <v>1288</v>
      </c>
      <c r="W115" s="602" t="s">
        <v>1289</v>
      </c>
      <c r="X115" s="602">
        <v>2</v>
      </c>
      <c r="Y115" s="606"/>
      <c r="Z115" s="560"/>
      <c r="AA115" s="560"/>
      <c r="AB115" s="560"/>
    </row>
    <row r="116" spans="1:28" ht="16.8" customHeight="1" thickBot="1" x14ac:dyDescent="0.35">
      <c r="A116" s="745" t="str">
        <f>V116</f>
        <v>Установка кабельного киоска</v>
      </c>
      <c r="B116" s="746"/>
      <c r="C116" s="746"/>
      <c r="D116" s="746"/>
      <c r="E116" s="746"/>
      <c r="F116" s="746"/>
      <c r="G116" s="746"/>
      <c r="H116" s="746"/>
      <c r="I116" s="746"/>
      <c r="J116" s="746"/>
      <c r="K116" s="746"/>
      <c r="L116" s="746"/>
      <c r="M116" s="746"/>
      <c r="N116" s="746"/>
      <c r="O116" s="746"/>
      <c r="P116" s="746"/>
      <c r="Q116" s="746"/>
      <c r="R116" s="746"/>
      <c r="S116" s="747"/>
      <c r="T116" s="559">
        <f t="shared" si="28"/>
        <v>11</v>
      </c>
      <c r="U116" s="559">
        <f t="shared" si="29"/>
        <v>4</v>
      </c>
      <c r="V116" s="1279" t="s">
        <v>1423</v>
      </c>
      <c r="W116" s="646"/>
      <c r="X116" s="646"/>
      <c r="Y116" s="606"/>
      <c r="Z116" s="560"/>
      <c r="AA116" s="560"/>
      <c r="AB116" s="560"/>
    </row>
    <row r="117" spans="1:28" ht="16.2" x14ac:dyDescent="0.3">
      <c r="A117" s="558" t="str">
        <f t="shared" ref="A117:A134" si="39">CONCATENATE(T117,".",U117)</f>
        <v>12.1</v>
      </c>
      <c r="B117" s="748" t="str">
        <f t="shared" ref="B117:B134" si="40">V117</f>
        <v>Монтаж кабельного киоска</v>
      </c>
      <c r="C117" s="748"/>
      <c r="D117" s="748"/>
      <c r="E117" s="748"/>
      <c r="F117" s="748"/>
      <c r="G117" s="748"/>
      <c r="H117" s="748"/>
      <c r="I117" s="748"/>
      <c r="J117" s="748"/>
      <c r="K117" s="748"/>
      <c r="L117" s="748"/>
      <c r="M117" s="748"/>
      <c r="N117" s="748"/>
      <c r="O117" s="748"/>
      <c r="P117" s="749" t="str">
        <f t="shared" ref="P116:P134" si="41">CONCATENATE(W117)</f>
        <v>компл</v>
      </c>
      <c r="Q117" s="749"/>
      <c r="R117" s="749" t="str">
        <f t="shared" ref="R116:R134" si="42">CONCATENATE(X117)</f>
        <v>2</v>
      </c>
      <c r="S117" s="749"/>
      <c r="T117" s="559">
        <v>12</v>
      </c>
      <c r="U117" s="559">
        <v>1</v>
      </c>
      <c r="V117" s="612" t="s">
        <v>1424</v>
      </c>
      <c r="W117" s="614" t="s">
        <v>1425</v>
      </c>
      <c r="X117" s="611">
        <v>2</v>
      </c>
      <c r="Y117" s="606"/>
      <c r="Z117" s="560"/>
      <c r="AA117" s="560"/>
      <c r="AB117" s="560"/>
    </row>
    <row r="118" spans="1:28" ht="16.8" thickBot="1" x14ac:dyDescent="0.35">
      <c r="A118" s="558" t="str">
        <f t="shared" si="39"/>
        <v>12.2</v>
      </c>
      <c r="B118" s="748" t="str">
        <f t="shared" si="40"/>
        <v>Монтаж рамы под установку КК</v>
      </c>
      <c r="C118" s="748"/>
      <c r="D118" s="748"/>
      <c r="E118" s="748"/>
      <c r="F118" s="748"/>
      <c r="G118" s="748"/>
      <c r="H118" s="748"/>
      <c r="I118" s="748"/>
      <c r="J118" s="748"/>
      <c r="K118" s="748"/>
      <c r="L118" s="748"/>
      <c r="M118" s="748"/>
      <c r="N118" s="748"/>
      <c r="O118" s="748"/>
      <c r="P118" s="749" t="str">
        <f t="shared" si="41"/>
        <v>компл.</v>
      </c>
      <c r="Q118" s="749"/>
      <c r="R118" s="749" t="str">
        <f t="shared" si="42"/>
        <v>2</v>
      </c>
      <c r="S118" s="749"/>
      <c r="T118" s="559">
        <f t="shared" si="28"/>
        <v>12</v>
      </c>
      <c r="U118" s="559">
        <f t="shared" si="29"/>
        <v>2</v>
      </c>
      <c r="V118" s="601" t="s">
        <v>1426</v>
      </c>
      <c r="W118" s="602" t="s">
        <v>1427</v>
      </c>
      <c r="X118" s="602">
        <v>2</v>
      </c>
      <c r="Y118" s="606"/>
      <c r="Z118" s="560"/>
      <c r="AA118" s="560"/>
      <c r="AB118" s="560"/>
    </row>
    <row r="119" spans="1:28" ht="16.8" thickBot="1" x14ac:dyDescent="0.35">
      <c r="A119" s="558" t="str">
        <f t="shared" si="39"/>
        <v>12.3</v>
      </c>
      <c r="B119" s="748" t="str">
        <f t="shared" si="40"/>
        <v>- сталь угловая 63х63х6</v>
      </c>
      <c r="C119" s="748"/>
      <c r="D119" s="748"/>
      <c r="E119" s="748"/>
      <c r="F119" s="748"/>
      <c r="G119" s="748"/>
      <c r="H119" s="748"/>
      <c r="I119" s="748"/>
      <c r="J119" s="748"/>
      <c r="K119" s="748"/>
      <c r="L119" s="748"/>
      <c r="M119" s="748"/>
      <c r="N119" s="748"/>
      <c r="O119" s="748"/>
      <c r="P119" s="749" t="str">
        <f t="shared" si="41"/>
        <v>м</v>
      </c>
      <c r="Q119" s="749"/>
      <c r="R119" s="749" t="str">
        <f t="shared" si="42"/>
        <v>16,48</v>
      </c>
      <c r="S119" s="749"/>
      <c r="T119" s="559">
        <f t="shared" si="28"/>
        <v>12</v>
      </c>
      <c r="U119" s="559">
        <f t="shared" si="29"/>
        <v>3</v>
      </c>
      <c r="V119" s="601" t="s">
        <v>1428</v>
      </c>
      <c r="W119" s="602" t="s">
        <v>1163</v>
      </c>
      <c r="X119" s="602">
        <v>16.48</v>
      </c>
      <c r="Y119" s="606"/>
      <c r="Z119" s="560"/>
      <c r="AA119" s="560"/>
      <c r="AB119" s="560"/>
    </row>
    <row r="120" spans="1:28" ht="16.2" x14ac:dyDescent="0.3">
      <c r="A120" s="558" t="str">
        <f t="shared" si="39"/>
        <v>12.4</v>
      </c>
      <c r="B120" s="748" t="str">
        <f t="shared" si="40"/>
        <v>Зашивка кабельной рамы стальными листами, толщиной 2мм</v>
      </c>
      <c r="C120" s="748"/>
      <c r="D120" s="748"/>
      <c r="E120" s="748"/>
      <c r="F120" s="748"/>
      <c r="G120" s="748"/>
      <c r="H120" s="748"/>
      <c r="I120" s="748"/>
      <c r="J120" s="748"/>
      <c r="K120" s="748"/>
      <c r="L120" s="748"/>
      <c r="M120" s="748"/>
      <c r="N120" s="748"/>
      <c r="O120" s="748"/>
      <c r="P120" s="749" t="str">
        <f t="shared" si="41"/>
        <v/>
      </c>
      <c r="Q120" s="749"/>
      <c r="R120" s="749" t="str">
        <f t="shared" si="42"/>
        <v/>
      </c>
      <c r="S120" s="749"/>
      <c r="T120" s="559">
        <f t="shared" si="28"/>
        <v>12</v>
      </c>
      <c r="U120" s="559">
        <f t="shared" si="29"/>
        <v>4</v>
      </c>
      <c r="V120" s="612" t="s">
        <v>1429</v>
      </c>
      <c r="W120" s="1280"/>
      <c r="X120" s="1280"/>
      <c r="Y120" s="606"/>
      <c r="Z120" s="560"/>
      <c r="AA120" s="560"/>
      <c r="AB120" s="560"/>
    </row>
    <row r="121" spans="1:28" ht="16.8" thickBot="1" x14ac:dyDescent="0.35">
      <c r="A121" s="558" t="str">
        <f t="shared" si="39"/>
        <v>12.5</v>
      </c>
      <c r="B121" s="748" t="str">
        <f t="shared" si="40"/>
        <v>-лист 950х400</v>
      </c>
      <c r="C121" s="748"/>
      <c r="D121" s="748"/>
      <c r="E121" s="748"/>
      <c r="F121" s="748"/>
      <c r="G121" s="748"/>
      <c r="H121" s="748"/>
      <c r="I121" s="748"/>
      <c r="J121" s="748"/>
      <c r="K121" s="748"/>
      <c r="L121" s="748"/>
      <c r="M121" s="748"/>
      <c r="N121" s="748"/>
      <c r="O121" s="748"/>
      <c r="P121" s="749" t="str">
        <f t="shared" si="41"/>
        <v>шт</v>
      </c>
      <c r="Q121" s="749"/>
      <c r="R121" s="749" t="str">
        <f t="shared" si="42"/>
        <v>4</v>
      </c>
      <c r="S121" s="749"/>
      <c r="T121" s="559">
        <f t="shared" si="28"/>
        <v>12</v>
      </c>
      <c r="U121" s="559">
        <f t="shared" si="29"/>
        <v>5</v>
      </c>
      <c r="V121" s="601" t="s">
        <v>1430</v>
      </c>
      <c r="W121" s="602" t="s">
        <v>1165</v>
      </c>
      <c r="X121" s="602">
        <v>4</v>
      </c>
      <c r="Y121" s="606"/>
      <c r="Z121" s="560"/>
      <c r="AA121" s="560"/>
      <c r="AB121" s="560"/>
    </row>
    <row r="122" spans="1:28" ht="16.8" thickBot="1" x14ac:dyDescent="0.35">
      <c r="A122" s="558" t="str">
        <f t="shared" si="39"/>
        <v>12.6</v>
      </c>
      <c r="B122" s="748" t="str">
        <f t="shared" si="40"/>
        <v>-лист 380х400</v>
      </c>
      <c r="C122" s="748"/>
      <c r="D122" s="748"/>
      <c r="E122" s="748"/>
      <c r="F122" s="748"/>
      <c r="G122" s="748"/>
      <c r="H122" s="748"/>
      <c r="I122" s="748"/>
      <c r="J122" s="748"/>
      <c r="K122" s="748"/>
      <c r="L122" s="748"/>
      <c r="M122" s="748"/>
      <c r="N122" s="748"/>
      <c r="O122" s="748"/>
      <c r="P122" s="749" t="str">
        <f t="shared" si="41"/>
        <v>шт</v>
      </c>
      <c r="Q122" s="749"/>
      <c r="R122" s="749" t="str">
        <f t="shared" si="42"/>
        <v>4</v>
      </c>
      <c r="S122" s="749"/>
      <c r="T122" s="559">
        <f t="shared" si="28"/>
        <v>12</v>
      </c>
      <c r="U122" s="559">
        <f t="shared" si="29"/>
        <v>6</v>
      </c>
      <c r="V122" s="601" t="s">
        <v>1431</v>
      </c>
      <c r="W122" s="602" t="s">
        <v>1165</v>
      </c>
      <c r="X122" s="602">
        <v>4</v>
      </c>
      <c r="Y122" s="606"/>
      <c r="Z122" s="560"/>
      <c r="AA122" s="560"/>
      <c r="AB122" s="560"/>
    </row>
    <row r="123" spans="1:28" ht="16.8" thickBot="1" x14ac:dyDescent="0.35">
      <c r="A123" s="558" t="str">
        <f t="shared" si="39"/>
        <v>12.7</v>
      </c>
      <c r="B123" s="748" t="str">
        <f t="shared" si="40"/>
        <v>Устройство заземляющего устройства КК</v>
      </c>
      <c r="C123" s="748"/>
      <c r="D123" s="748"/>
      <c r="E123" s="748"/>
      <c r="F123" s="748"/>
      <c r="G123" s="748"/>
      <c r="H123" s="748"/>
      <c r="I123" s="748"/>
      <c r="J123" s="748"/>
      <c r="K123" s="748"/>
      <c r="L123" s="748"/>
      <c r="M123" s="748"/>
      <c r="N123" s="748"/>
      <c r="O123" s="748"/>
      <c r="P123" s="749" t="str">
        <f t="shared" si="41"/>
        <v>компл</v>
      </c>
      <c r="Q123" s="749"/>
      <c r="R123" s="749" t="str">
        <f t="shared" si="42"/>
        <v>2</v>
      </c>
      <c r="S123" s="749"/>
      <c r="T123" s="559">
        <f t="shared" si="28"/>
        <v>12</v>
      </c>
      <c r="U123" s="559">
        <f t="shared" si="29"/>
        <v>7</v>
      </c>
      <c r="V123" s="601" t="s">
        <v>1432</v>
      </c>
      <c r="W123" s="602" t="s">
        <v>1425</v>
      </c>
      <c r="X123" s="602">
        <v>2</v>
      </c>
      <c r="Y123" s="606"/>
      <c r="Z123" s="560"/>
      <c r="AA123" s="560"/>
      <c r="AB123" s="560"/>
    </row>
    <row r="124" spans="1:28" ht="16.8" thickBot="1" x14ac:dyDescent="0.35">
      <c r="A124" s="558" t="str">
        <f t="shared" si="39"/>
        <v>12.8</v>
      </c>
      <c r="B124" s="748" t="str">
        <f t="shared" si="40"/>
        <v>-горизонтальный заземлитель стальная полоса 40х4</v>
      </c>
      <c r="C124" s="748"/>
      <c r="D124" s="748"/>
      <c r="E124" s="748"/>
      <c r="F124" s="748"/>
      <c r="G124" s="748"/>
      <c r="H124" s="748"/>
      <c r="I124" s="748"/>
      <c r="J124" s="748"/>
      <c r="K124" s="748"/>
      <c r="L124" s="748"/>
      <c r="M124" s="748"/>
      <c r="N124" s="748"/>
      <c r="O124" s="748"/>
      <c r="P124" s="749" t="str">
        <f t="shared" si="41"/>
        <v>м</v>
      </c>
      <c r="Q124" s="749"/>
      <c r="R124" s="749" t="str">
        <f t="shared" si="42"/>
        <v>6</v>
      </c>
      <c r="S124" s="749"/>
      <c r="T124" s="559">
        <f t="shared" si="28"/>
        <v>12</v>
      </c>
      <c r="U124" s="559">
        <f t="shared" si="29"/>
        <v>8</v>
      </c>
      <c r="V124" s="612" t="s">
        <v>1433</v>
      </c>
      <c r="W124" s="611" t="s">
        <v>1163</v>
      </c>
      <c r="X124" s="611">
        <v>6</v>
      </c>
      <c r="Y124" s="606"/>
      <c r="Z124" s="560"/>
      <c r="AA124" s="560"/>
      <c r="AB124" s="560"/>
    </row>
    <row r="125" spans="1:28" ht="18.600000000000001" customHeight="1" thickBot="1" x14ac:dyDescent="0.35">
      <c r="A125" s="558" t="str">
        <f t="shared" si="39"/>
        <v>12.9</v>
      </c>
      <c r="B125" s="748" t="str">
        <f t="shared" si="40"/>
        <v>-заземляющий проводник из ст. полосовой 40х4 открыто по конструкциям</v>
      </c>
      <c r="C125" s="748"/>
      <c r="D125" s="748"/>
      <c r="E125" s="748"/>
      <c r="F125" s="748"/>
      <c r="G125" s="748"/>
      <c r="H125" s="748"/>
      <c r="I125" s="748"/>
      <c r="J125" s="748"/>
      <c r="K125" s="748"/>
      <c r="L125" s="748"/>
      <c r="M125" s="748"/>
      <c r="N125" s="748"/>
      <c r="O125" s="748"/>
      <c r="P125" s="749" t="str">
        <f t="shared" si="41"/>
        <v>м</v>
      </c>
      <c r="Q125" s="749"/>
      <c r="R125" s="749" t="str">
        <f t="shared" si="42"/>
        <v>6</v>
      </c>
      <c r="S125" s="749"/>
      <c r="T125" s="559">
        <f t="shared" si="28"/>
        <v>12</v>
      </c>
      <c r="U125" s="559">
        <f t="shared" si="29"/>
        <v>9</v>
      </c>
      <c r="V125" s="604" t="s">
        <v>1434</v>
      </c>
      <c r="W125" s="605" t="s">
        <v>1163</v>
      </c>
      <c r="X125" s="605">
        <v>6</v>
      </c>
      <c r="Y125" s="606"/>
      <c r="Z125" s="560"/>
      <c r="AA125" s="560"/>
      <c r="AB125" s="560"/>
    </row>
    <row r="126" spans="1:28" ht="18.600000000000001" customHeight="1" thickBot="1" x14ac:dyDescent="0.35">
      <c r="A126" s="558" t="str">
        <f t="shared" si="39"/>
        <v>12.10</v>
      </c>
      <c r="B126" s="748" t="str">
        <f t="shared" si="40"/>
        <v>-вертикальный заземлитель сталь угловая 63х63х6</v>
      </c>
      <c r="C126" s="748"/>
      <c r="D126" s="748"/>
      <c r="E126" s="748"/>
      <c r="F126" s="748"/>
      <c r="G126" s="748"/>
      <c r="H126" s="748"/>
      <c r="I126" s="748"/>
      <c r="J126" s="748"/>
      <c r="K126" s="748"/>
      <c r="L126" s="748"/>
      <c r="M126" s="748"/>
      <c r="N126" s="748"/>
      <c r="O126" s="748"/>
      <c r="P126" s="749" t="str">
        <f t="shared" si="41"/>
        <v>м</v>
      </c>
      <c r="Q126" s="749"/>
      <c r="R126" s="749" t="str">
        <f t="shared" si="42"/>
        <v>12</v>
      </c>
      <c r="S126" s="749"/>
      <c r="T126" s="559">
        <f t="shared" si="28"/>
        <v>12</v>
      </c>
      <c r="U126" s="559">
        <f t="shared" si="29"/>
        <v>10</v>
      </c>
      <c r="V126" s="601" t="s">
        <v>1435</v>
      </c>
      <c r="W126" s="602" t="s">
        <v>1163</v>
      </c>
      <c r="X126" s="602">
        <v>12</v>
      </c>
      <c r="Y126" s="606"/>
      <c r="Z126" s="560"/>
      <c r="AA126" s="560"/>
      <c r="AB126" s="560"/>
    </row>
    <row r="127" spans="1:28" ht="18.600000000000001" customHeight="1" thickBot="1" x14ac:dyDescent="0.35">
      <c r="A127" s="558" t="str">
        <f t="shared" si="39"/>
        <v>12.11</v>
      </c>
      <c r="B127" s="748" t="str">
        <f t="shared" si="40"/>
        <v>Рытье траншеи в отвал, грунт II категории для прокладки ЗУ 300х700</v>
      </c>
      <c r="C127" s="748"/>
      <c r="D127" s="748"/>
      <c r="E127" s="748"/>
      <c r="F127" s="748"/>
      <c r="G127" s="748"/>
      <c r="H127" s="748"/>
      <c r="I127" s="748"/>
      <c r="J127" s="748"/>
      <c r="K127" s="748"/>
      <c r="L127" s="748"/>
      <c r="M127" s="748"/>
      <c r="N127" s="748"/>
      <c r="O127" s="748"/>
      <c r="P127" s="749" t="str">
        <f t="shared" si="41"/>
        <v>м/м3</v>
      </c>
      <c r="Q127" s="749"/>
      <c r="R127" s="749" t="str">
        <f t="shared" si="42"/>
        <v>6/1,26</v>
      </c>
      <c r="S127" s="749"/>
      <c r="T127" s="559">
        <f t="shared" si="28"/>
        <v>12</v>
      </c>
      <c r="U127" s="559">
        <f t="shared" si="29"/>
        <v>11</v>
      </c>
      <c r="V127" s="601" t="s">
        <v>1436</v>
      </c>
      <c r="W127" s="602" t="s">
        <v>1256</v>
      </c>
      <c r="X127" s="602" t="s">
        <v>1437</v>
      </c>
      <c r="Y127" s="606"/>
      <c r="Z127" s="560"/>
      <c r="AA127" s="560"/>
      <c r="AB127" s="560"/>
    </row>
    <row r="128" spans="1:28" ht="16.8" thickBot="1" x14ac:dyDescent="0.35">
      <c r="A128" s="558" t="str">
        <f t="shared" si="39"/>
        <v>12.12</v>
      </c>
      <c r="B128" s="748" t="str">
        <f t="shared" si="40"/>
        <v>Обратная засыпка траншеи просеянным грунтом I категории</v>
      </c>
      <c r="C128" s="748"/>
      <c r="D128" s="748"/>
      <c r="E128" s="748"/>
      <c r="F128" s="748"/>
      <c r="G128" s="748"/>
      <c r="H128" s="748"/>
      <c r="I128" s="748"/>
      <c r="J128" s="748"/>
      <c r="K128" s="748"/>
      <c r="L128" s="748"/>
      <c r="M128" s="748"/>
      <c r="N128" s="748"/>
      <c r="O128" s="748"/>
      <c r="P128" s="749" t="str">
        <f t="shared" si="41"/>
        <v>м3</v>
      </c>
      <c r="Q128" s="749"/>
      <c r="R128" s="749" t="str">
        <f t="shared" si="42"/>
        <v>1,26</v>
      </c>
      <c r="S128" s="749"/>
      <c r="T128" s="559">
        <f t="shared" si="28"/>
        <v>12</v>
      </c>
      <c r="U128" s="559">
        <f t="shared" si="29"/>
        <v>12</v>
      </c>
      <c r="V128" s="601" t="s">
        <v>1438</v>
      </c>
      <c r="W128" s="602" t="s">
        <v>1166</v>
      </c>
      <c r="X128" s="602">
        <v>1.26</v>
      </c>
      <c r="Y128" s="606"/>
      <c r="Z128" s="560"/>
      <c r="AA128" s="560"/>
      <c r="AB128" s="560"/>
    </row>
    <row r="129" spans="1:28" ht="16.8" thickBot="1" x14ac:dyDescent="0.35">
      <c r="A129" s="558" t="str">
        <f t="shared" si="39"/>
        <v>12.13</v>
      </c>
      <c r="B129" s="748" t="str">
        <f t="shared" si="40"/>
        <v>Присоединение жил кабелей сечением 240мм2</v>
      </c>
      <c r="C129" s="748"/>
      <c r="D129" s="748"/>
      <c r="E129" s="748"/>
      <c r="F129" s="748"/>
      <c r="G129" s="748"/>
      <c r="H129" s="748"/>
      <c r="I129" s="748"/>
      <c r="J129" s="748"/>
      <c r="K129" s="748"/>
      <c r="L129" s="748"/>
      <c r="M129" s="748"/>
      <c r="N129" s="748"/>
      <c r="O129" s="748"/>
      <c r="P129" s="749" t="str">
        <f t="shared" si="41"/>
        <v>шт</v>
      </c>
      <c r="Q129" s="749"/>
      <c r="R129" s="749" t="str">
        <f t="shared" si="42"/>
        <v>12</v>
      </c>
      <c r="S129" s="749"/>
      <c r="T129" s="559">
        <f t="shared" si="28"/>
        <v>12</v>
      </c>
      <c r="U129" s="559">
        <f t="shared" si="29"/>
        <v>13</v>
      </c>
      <c r="V129" s="601" t="s">
        <v>1439</v>
      </c>
      <c r="W129" s="602" t="s">
        <v>1165</v>
      </c>
      <c r="X129" s="602">
        <v>12</v>
      </c>
      <c r="Y129" s="606"/>
      <c r="Z129" s="560"/>
      <c r="AA129" s="560"/>
      <c r="AB129" s="560"/>
    </row>
    <row r="130" spans="1:28" ht="16.8" thickBot="1" x14ac:dyDescent="0.35">
      <c r="A130" s="558" t="str">
        <f t="shared" si="39"/>
        <v>12.14</v>
      </c>
      <c r="B130" s="748" t="str">
        <f t="shared" si="40"/>
        <v>Устройство щебеночной подсыпки под КК</v>
      </c>
      <c r="C130" s="748"/>
      <c r="D130" s="748"/>
      <c r="E130" s="748"/>
      <c r="F130" s="748"/>
      <c r="G130" s="748"/>
      <c r="H130" s="748"/>
      <c r="I130" s="748"/>
      <c r="J130" s="748"/>
      <c r="K130" s="748"/>
      <c r="L130" s="748"/>
      <c r="M130" s="748"/>
      <c r="N130" s="748"/>
      <c r="O130" s="748"/>
      <c r="P130" s="749" t="str">
        <f t="shared" si="41"/>
        <v>м2/м3</v>
      </c>
      <c r="Q130" s="749"/>
      <c r="R130" s="749" t="str">
        <f t="shared" si="42"/>
        <v>4/0,4</v>
      </c>
      <c r="S130" s="749"/>
      <c r="T130" s="559">
        <f t="shared" si="28"/>
        <v>12</v>
      </c>
      <c r="U130" s="559">
        <f t="shared" si="29"/>
        <v>14</v>
      </c>
      <c r="V130" s="601" t="s">
        <v>1440</v>
      </c>
      <c r="W130" s="602" t="s">
        <v>1245</v>
      </c>
      <c r="X130" s="602" t="s">
        <v>1441</v>
      </c>
      <c r="Y130" s="606"/>
      <c r="Z130" s="560"/>
      <c r="AA130" s="560"/>
      <c r="AB130" s="560"/>
    </row>
    <row r="131" spans="1:28" ht="16.8" thickBot="1" x14ac:dyDescent="0.35">
      <c r="A131" s="558" t="str">
        <f t="shared" si="39"/>
        <v>12.15</v>
      </c>
      <c r="B131" s="748" t="str">
        <f t="shared" si="40"/>
        <v>Пусконаладочные работы</v>
      </c>
      <c r="C131" s="748"/>
      <c r="D131" s="748"/>
      <c r="E131" s="748"/>
      <c r="F131" s="748"/>
      <c r="G131" s="748"/>
      <c r="H131" s="748"/>
      <c r="I131" s="748"/>
      <c r="J131" s="748"/>
      <c r="K131" s="748"/>
      <c r="L131" s="748"/>
      <c r="M131" s="748"/>
      <c r="N131" s="748"/>
      <c r="O131" s="748"/>
      <c r="P131" s="749" t="str">
        <f t="shared" si="41"/>
        <v/>
      </c>
      <c r="Q131" s="749"/>
      <c r="R131" s="749" t="str">
        <f t="shared" si="42"/>
        <v/>
      </c>
      <c r="S131" s="749"/>
      <c r="T131" s="559">
        <f t="shared" si="28"/>
        <v>12</v>
      </c>
      <c r="U131" s="559">
        <f t="shared" si="29"/>
        <v>15</v>
      </c>
      <c r="V131" s="607" t="s">
        <v>1211</v>
      </c>
      <c r="W131" s="608"/>
      <c r="X131" s="608"/>
      <c r="Y131" s="606"/>
      <c r="Z131" s="560"/>
      <c r="AA131" s="560"/>
      <c r="AB131" s="560"/>
    </row>
    <row r="132" spans="1:28" ht="16.8" thickBot="1" x14ac:dyDescent="0.35">
      <c r="A132" s="558" t="str">
        <f t="shared" si="39"/>
        <v>12.16</v>
      </c>
      <c r="B132" s="748" t="str">
        <f t="shared" si="40"/>
        <v>Измерение сопротивления растеканию тока заземляющих устройств</v>
      </c>
      <c r="C132" s="748"/>
      <c r="D132" s="748"/>
      <c r="E132" s="748"/>
      <c r="F132" s="748"/>
      <c r="G132" s="748"/>
      <c r="H132" s="748"/>
      <c r="I132" s="748"/>
      <c r="J132" s="748"/>
      <c r="K132" s="748"/>
      <c r="L132" s="748"/>
      <c r="M132" s="748"/>
      <c r="N132" s="748"/>
      <c r="O132" s="748"/>
      <c r="P132" s="749" t="str">
        <f t="shared" si="41"/>
        <v>изм</v>
      </c>
      <c r="Q132" s="749"/>
      <c r="R132" s="749" t="str">
        <f t="shared" si="42"/>
        <v>2</v>
      </c>
      <c r="S132" s="749"/>
      <c r="T132" s="559">
        <f t="shared" si="28"/>
        <v>12</v>
      </c>
      <c r="U132" s="559">
        <f t="shared" si="29"/>
        <v>16</v>
      </c>
      <c r="V132" s="601" t="s">
        <v>1442</v>
      </c>
      <c r="W132" s="602" t="s">
        <v>1443</v>
      </c>
      <c r="X132" s="602">
        <v>2</v>
      </c>
      <c r="Y132" s="606"/>
      <c r="Z132" s="560"/>
      <c r="AA132" s="560"/>
      <c r="AB132" s="560"/>
    </row>
    <row r="133" spans="1:28" ht="33" thickBot="1" x14ac:dyDescent="0.35">
      <c r="A133" s="558" t="str">
        <f t="shared" si="39"/>
        <v>12.17</v>
      </c>
      <c r="B133" s="748" t="str">
        <f t="shared" si="40"/>
        <v>Проверка наличия цепи между заземлителями и заземлёнными элементами</v>
      </c>
      <c r="C133" s="748"/>
      <c r="D133" s="748"/>
      <c r="E133" s="748"/>
      <c r="F133" s="748"/>
      <c r="G133" s="748"/>
      <c r="H133" s="748"/>
      <c r="I133" s="748"/>
      <c r="J133" s="748"/>
      <c r="K133" s="748"/>
      <c r="L133" s="748"/>
      <c r="M133" s="748"/>
      <c r="N133" s="748"/>
      <c r="O133" s="748"/>
      <c r="P133" s="749" t="str">
        <f t="shared" si="41"/>
        <v>точек</v>
      </c>
      <c r="Q133" s="749"/>
      <c r="R133" s="749" t="str">
        <f t="shared" si="42"/>
        <v>6</v>
      </c>
      <c r="S133" s="749"/>
      <c r="T133" s="559">
        <f t="shared" si="28"/>
        <v>12</v>
      </c>
      <c r="U133" s="559">
        <f t="shared" si="29"/>
        <v>17</v>
      </c>
      <c r="V133" s="601" t="s">
        <v>1444</v>
      </c>
      <c r="W133" s="602" t="s">
        <v>1445</v>
      </c>
      <c r="X133" s="602">
        <v>6</v>
      </c>
      <c r="Y133" s="606"/>
      <c r="Z133" s="560"/>
      <c r="AA133" s="560"/>
      <c r="AB133" s="560"/>
    </row>
    <row r="134" spans="1:28" ht="16.8" thickBot="1" x14ac:dyDescent="0.35">
      <c r="A134" s="558" t="str">
        <f t="shared" si="39"/>
        <v>12.18</v>
      </c>
      <c r="B134" s="748" t="str">
        <f t="shared" si="40"/>
        <v>Замер полного сопротивления цепи «фаза-ноль» кабельной линии</v>
      </c>
      <c r="C134" s="748"/>
      <c r="D134" s="748"/>
      <c r="E134" s="748"/>
      <c r="F134" s="748"/>
      <c r="G134" s="748"/>
      <c r="H134" s="748"/>
      <c r="I134" s="748"/>
      <c r="J134" s="748"/>
      <c r="K134" s="748"/>
      <c r="L134" s="748"/>
      <c r="M134" s="748"/>
      <c r="N134" s="748"/>
      <c r="O134" s="748"/>
      <c r="P134" s="749" t="str">
        <f t="shared" si="41"/>
        <v>шт.</v>
      </c>
      <c r="Q134" s="749"/>
      <c r="R134" s="749" t="str">
        <f t="shared" si="42"/>
        <v>3</v>
      </c>
      <c r="S134" s="749"/>
      <c r="T134" s="559">
        <f t="shared" si="28"/>
        <v>12</v>
      </c>
      <c r="U134" s="559">
        <f t="shared" si="29"/>
        <v>18</v>
      </c>
      <c r="V134" s="601" t="s">
        <v>1446</v>
      </c>
      <c r="W134" s="602" t="s">
        <v>1208</v>
      </c>
      <c r="X134" s="602">
        <v>3</v>
      </c>
      <c r="Y134" s="606"/>
      <c r="Z134" s="560"/>
      <c r="AA134" s="560"/>
      <c r="AB134" s="560"/>
    </row>
    <row r="135" spans="1:28" ht="16.8" thickBot="1" x14ac:dyDescent="0.35">
      <c r="A135" s="745" t="str">
        <f>V135</f>
        <v>Устройство перехода методом ГНБ №8</v>
      </c>
      <c r="B135" s="746"/>
      <c r="C135" s="746"/>
      <c r="D135" s="746"/>
      <c r="E135" s="746"/>
      <c r="F135" s="746"/>
      <c r="G135" s="746"/>
      <c r="H135" s="746"/>
      <c r="I135" s="746"/>
      <c r="J135" s="746"/>
      <c r="K135" s="746"/>
      <c r="L135" s="746"/>
      <c r="M135" s="746"/>
      <c r="N135" s="746"/>
      <c r="O135" s="746"/>
      <c r="P135" s="746"/>
      <c r="Q135" s="746"/>
      <c r="R135" s="746"/>
      <c r="S135" s="747"/>
      <c r="T135" s="559">
        <f>T115</f>
        <v>11</v>
      </c>
      <c r="U135" s="559">
        <f>U115+1</f>
        <v>4</v>
      </c>
      <c r="V135" s="644" t="s">
        <v>1369</v>
      </c>
      <c r="W135" s="608"/>
      <c r="X135" s="608"/>
      <c r="Y135" s="606"/>
      <c r="Z135" s="560"/>
      <c r="AA135" s="560"/>
      <c r="AB135" s="560"/>
    </row>
    <row r="136" spans="1:28" ht="16.8" thickBot="1" x14ac:dyDescent="0.35">
      <c r="A136" s="558" t="str">
        <f t="shared" si="26"/>
        <v>13.1</v>
      </c>
      <c r="B136" s="748" t="str">
        <f t="shared" si="38"/>
        <v>Монтаж и демонтаж буровой установки (ГНБ)</v>
      </c>
      <c r="C136" s="748"/>
      <c r="D136" s="748"/>
      <c r="E136" s="748"/>
      <c r="F136" s="748"/>
      <c r="G136" s="748"/>
      <c r="H136" s="748"/>
      <c r="I136" s="748"/>
      <c r="J136" s="748"/>
      <c r="K136" s="748"/>
      <c r="L136" s="748"/>
      <c r="M136" s="748"/>
      <c r="N136" s="748"/>
      <c r="O136" s="748"/>
      <c r="P136" s="749" t="str">
        <f t="shared" si="36"/>
        <v>шт.</v>
      </c>
      <c r="Q136" s="749"/>
      <c r="R136" s="749" t="str">
        <f t="shared" si="37"/>
        <v>1</v>
      </c>
      <c r="S136" s="749"/>
      <c r="T136" s="559">
        <v>13</v>
      </c>
      <c r="U136" s="559">
        <v>1</v>
      </c>
      <c r="V136" s="601" t="s">
        <v>1276</v>
      </c>
      <c r="W136" s="602" t="s">
        <v>1208</v>
      </c>
      <c r="X136" s="602">
        <v>1</v>
      </c>
      <c r="Y136" s="606"/>
      <c r="Z136" s="560"/>
      <c r="AA136" s="560"/>
      <c r="AB136" s="560"/>
    </row>
    <row r="137" spans="1:28" ht="48.6" x14ac:dyDescent="0.3">
      <c r="A137" s="558" t="str">
        <f t="shared" si="26"/>
        <v>13.2</v>
      </c>
      <c r="B137" s="748" t="str">
        <f t="shared" si="38"/>
        <v>Рытье рабочего котлована (3,0мх2,0м), h=2,0 м для устройства бестраншейного перехода методом ГНБ экскаватором с емкостью ковша 0,25 м3 в грунте II категории в асфальте в т.ч.:</v>
      </c>
      <c r="C137" s="748"/>
      <c r="D137" s="748"/>
      <c r="E137" s="748"/>
      <c r="F137" s="748"/>
      <c r="G137" s="748"/>
      <c r="H137" s="748"/>
      <c r="I137" s="748"/>
      <c r="J137" s="748"/>
      <c r="K137" s="748"/>
      <c r="L137" s="748"/>
      <c r="M137" s="748"/>
      <c r="N137" s="748"/>
      <c r="O137" s="748"/>
      <c r="P137" s="749" t="str">
        <f t="shared" si="36"/>
        <v>шт/ м3</v>
      </c>
      <c r="Q137" s="749"/>
      <c r="R137" s="749" t="str">
        <f t="shared" si="37"/>
        <v xml:space="preserve"> 1/12</v>
      </c>
      <c r="S137" s="749"/>
      <c r="T137" s="559">
        <f t="shared" si="28"/>
        <v>13</v>
      </c>
      <c r="U137" s="559">
        <f t="shared" si="29"/>
        <v>2</v>
      </c>
      <c r="V137" s="630" t="s">
        <v>1370</v>
      </c>
      <c r="W137" s="612" t="s">
        <v>1277</v>
      </c>
      <c r="X137" s="645" t="s">
        <v>1371</v>
      </c>
      <c r="Y137" s="606"/>
      <c r="Z137" s="560"/>
      <c r="AA137" s="560"/>
      <c r="AB137" s="560"/>
    </row>
    <row r="138" spans="1:28" ht="16.8" thickBot="1" x14ac:dyDescent="0.35">
      <c r="A138" s="558" t="str">
        <f t="shared" si="26"/>
        <v>13.3</v>
      </c>
      <c r="B138" s="748" t="str">
        <f t="shared" ref="B138:B163" si="43">V138</f>
        <v>- рытье экскаватором с емкостью ковша 0,25 м3</v>
      </c>
      <c r="C138" s="748"/>
      <c r="D138" s="748"/>
      <c r="E138" s="748"/>
      <c r="F138" s="748"/>
      <c r="G138" s="748"/>
      <c r="H138" s="748"/>
      <c r="I138" s="748"/>
      <c r="J138" s="748"/>
      <c r="K138" s="748"/>
      <c r="L138" s="748"/>
      <c r="M138" s="748"/>
      <c r="N138" s="748"/>
      <c r="O138" s="748"/>
      <c r="P138" s="749" t="str">
        <f t="shared" ref="P138:P163" si="44">CONCATENATE(W138)</f>
        <v>м3</v>
      </c>
      <c r="Q138" s="749"/>
      <c r="R138" s="749" t="str">
        <f t="shared" ref="R138:R163" si="45">CONCATENATE(X138)</f>
        <v>8,4</v>
      </c>
      <c r="S138" s="749"/>
      <c r="T138" s="559">
        <f t="shared" si="28"/>
        <v>13</v>
      </c>
      <c r="U138" s="559">
        <f t="shared" si="29"/>
        <v>3</v>
      </c>
      <c r="V138" s="601" t="s">
        <v>1257</v>
      </c>
      <c r="W138" s="602" t="s">
        <v>1166</v>
      </c>
      <c r="X138" s="602">
        <v>8.4</v>
      </c>
      <c r="Y138" s="606"/>
      <c r="Z138" s="560"/>
      <c r="AA138" s="560"/>
      <c r="AB138" s="560"/>
    </row>
    <row r="139" spans="1:28" ht="16.8" thickBot="1" x14ac:dyDescent="0.35">
      <c r="A139" s="558" t="str">
        <f t="shared" si="26"/>
        <v>13.4</v>
      </c>
      <c r="B139" s="748" t="str">
        <f t="shared" si="43"/>
        <v>- доработка вручную</v>
      </c>
      <c r="C139" s="748"/>
      <c r="D139" s="748"/>
      <c r="E139" s="748"/>
      <c r="F139" s="748"/>
      <c r="G139" s="748"/>
      <c r="H139" s="748"/>
      <c r="I139" s="748"/>
      <c r="J139" s="748"/>
      <c r="K139" s="748"/>
      <c r="L139" s="748"/>
      <c r="M139" s="748"/>
      <c r="N139" s="748"/>
      <c r="O139" s="748"/>
      <c r="P139" s="749" t="str">
        <f t="shared" si="44"/>
        <v>м3</v>
      </c>
      <c r="Q139" s="749"/>
      <c r="R139" s="749" t="str">
        <f t="shared" si="45"/>
        <v>3,6</v>
      </c>
      <c r="S139" s="749"/>
      <c r="T139" s="559">
        <f t="shared" si="28"/>
        <v>13</v>
      </c>
      <c r="U139" s="559">
        <f t="shared" si="29"/>
        <v>4</v>
      </c>
      <c r="V139" s="612" t="s">
        <v>1258</v>
      </c>
      <c r="W139" s="611" t="s">
        <v>1166</v>
      </c>
      <c r="X139" s="611">
        <v>3.6</v>
      </c>
      <c r="Y139" s="606"/>
      <c r="Z139" s="560"/>
      <c r="AA139" s="560"/>
      <c r="AB139" s="560"/>
    </row>
    <row r="140" spans="1:28" ht="49.2" thickBot="1" x14ac:dyDescent="0.35">
      <c r="A140" s="558" t="str">
        <f t="shared" si="26"/>
        <v>13.5</v>
      </c>
      <c r="B140" s="748" t="str">
        <f t="shared" si="43"/>
        <v>Рытье приемного котлована (3,0мх2,5м), h=2,2м для устройства бестраншейного перехода методом ГНБ экскаватором с емкостью ковша 0,25 м3 в грунте II категории в газоне в т.ч.:</v>
      </c>
      <c r="C140" s="748"/>
      <c r="D140" s="748"/>
      <c r="E140" s="748"/>
      <c r="F140" s="748"/>
      <c r="G140" s="748"/>
      <c r="H140" s="748"/>
      <c r="I140" s="748"/>
      <c r="J140" s="748"/>
      <c r="K140" s="748"/>
      <c r="L140" s="748"/>
      <c r="M140" s="748"/>
      <c r="N140" s="748"/>
      <c r="O140" s="748"/>
      <c r="P140" s="749" t="str">
        <f t="shared" si="44"/>
        <v>шт/ м3</v>
      </c>
      <c r="Q140" s="749"/>
      <c r="R140" s="749" t="str">
        <f t="shared" si="45"/>
        <v>1/16,5</v>
      </c>
      <c r="S140" s="749"/>
      <c r="T140" s="559">
        <f t="shared" si="28"/>
        <v>13</v>
      </c>
      <c r="U140" s="559">
        <f t="shared" si="29"/>
        <v>5</v>
      </c>
      <c r="V140" s="631" t="s">
        <v>1374</v>
      </c>
      <c r="W140" s="605" t="s">
        <v>1277</v>
      </c>
      <c r="X140" s="605" t="s">
        <v>1375</v>
      </c>
      <c r="Y140" s="606"/>
      <c r="Z140" s="560"/>
      <c r="AA140" s="560"/>
      <c r="AB140" s="560"/>
    </row>
    <row r="141" spans="1:28" ht="16.8" thickBot="1" x14ac:dyDescent="0.35">
      <c r="A141" s="558" t="str">
        <f t="shared" si="26"/>
        <v>13.6</v>
      </c>
      <c r="B141" s="748" t="str">
        <f t="shared" si="43"/>
        <v>- рытье экскаватором с емкостью ковша 0,25 м3</v>
      </c>
      <c r="C141" s="748"/>
      <c r="D141" s="748"/>
      <c r="E141" s="748"/>
      <c r="F141" s="748"/>
      <c r="G141" s="748"/>
      <c r="H141" s="748"/>
      <c r="I141" s="748"/>
      <c r="J141" s="748"/>
      <c r="K141" s="748"/>
      <c r="L141" s="748"/>
      <c r="M141" s="748"/>
      <c r="N141" s="748"/>
      <c r="O141" s="748"/>
      <c r="P141" s="749" t="str">
        <f t="shared" si="44"/>
        <v>м3</v>
      </c>
      <c r="Q141" s="749"/>
      <c r="R141" s="749" t="str">
        <f t="shared" si="45"/>
        <v>11,55</v>
      </c>
      <c r="S141" s="749"/>
      <c r="T141" s="559">
        <f t="shared" si="28"/>
        <v>13</v>
      </c>
      <c r="U141" s="559">
        <f t="shared" si="29"/>
        <v>6</v>
      </c>
      <c r="V141" s="601" t="s">
        <v>1257</v>
      </c>
      <c r="W141" s="602" t="s">
        <v>1166</v>
      </c>
      <c r="X141" s="602">
        <v>11.55</v>
      </c>
      <c r="Y141" s="606"/>
      <c r="Z141" s="560"/>
      <c r="AA141" s="560"/>
      <c r="AB141" s="560"/>
    </row>
    <row r="142" spans="1:28" ht="16.8" thickBot="1" x14ac:dyDescent="0.35">
      <c r="A142" s="558" t="str">
        <f t="shared" si="26"/>
        <v>13.7</v>
      </c>
      <c r="B142" s="748" t="str">
        <f t="shared" si="43"/>
        <v>- доработка вручную</v>
      </c>
      <c r="C142" s="748"/>
      <c r="D142" s="748"/>
      <c r="E142" s="748"/>
      <c r="F142" s="748"/>
      <c r="G142" s="748"/>
      <c r="H142" s="748"/>
      <c r="I142" s="748"/>
      <c r="J142" s="748"/>
      <c r="K142" s="748"/>
      <c r="L142" s="748"/>
      <c r="M142" s="748"/>
      <c r="N142" s="748"/>
      <c r="O142" s="748"/>
      <c r="P142" s="749" t="str">
        <f t="shared" si="44"/>
        <v>м3</v>
      </c>
      <c r="Q142" s="749"/>
      <c r="R142" s="749" t="str">
        <f t="shared" si="45"/>
        <v>4,95</v>
      </c>
      <c r="S142" s="749"/>
      <c r="T142" s="559">
        <f t="shared" si="28"/>
        <v>13</v>
      </c>
      <c r="U142" s="559">
        <f t="shared" si="29"/>
        <v>7</v>
      </c>
      <c r="V142" s="601" t="s">
        <v>1258</v>
      </c>
      <c r="W142" s="602" t="s">
        <v>1166</v>
      </c>
      <c r="X142" s="602">
        <v>4.95</v>
      </c>
      <c r="Y142" s="606"/>
      <c r="Z142" s="560"/>
      <c r="AA142" s="560"/>
      <c r="AB142" s="560"/>
    </row>
    <row r="143" spans="1:28" ht="16.8" thickBot="1" x14ac:dyDescent="0.35">
      <c r="A143" s="558" t="str">
        <f t="shared" si="26"/>
        <v>13.8</v>
      </c>
      <c r="B143" s="748" t="str">
        <f t="shared" si="43"/>
        <v>Водоотлив</v>
      </c>
      <c r="C143" s="748"/>
      <c r="D143" s="748"/>
      <c r="E143" s="748"/>
      <c r="F143" s="748"/>
      <c r="G143" s="748"/>
      <c r="H143" s="748"/>
      <c r="I143" s="748"/>
      <c r="J143" s="748"/>
      <c r="K143" s="748"/>
      <c r="L143" s="748"/>
      <c r="M143" s="748"/>
      <c r="N143" s="748"/>
      <c r="O143" s="748"/>
      <c r="P143" s="749" t="str">
        <f t="shared" si="44"/>
        <v>м3</v>
      </c>
      <c r="Q143" s="749"/>
      <c r="R143" s="749" t="str">
        <f t="shared" si="45"/>
        <v>8,55</v>
      </c>
      <c r="S143" s="749"/>
      <c r="T143" s="559">
        <f t="shared" si="28"/>
        <v>13</v>
      </c>
      <c r="U143" s="559">
        <f t="shared" si="29"/>
        <v>8</v>
      </c>
      <c r="V143" s="601" t="s">
        <v>1261</v>
      </c>
      <c r="W143" s="602" t="s">
        <v>1166</v>
      </c>
      <c r="X143" s="602">
        <v>8.5500000000000007</v>
      </c>
      <c r="Y143" s="606"/>
      <c r="Z143" s="560"/>
      <c r="AA143" s="560"/>
      <c r="AB143" s="560"/>
    </row>
    <row r="144" spans="1:28" ht="16.8" thickBot="1" x14ac:dyDescent="0.35">
      <c r="A144" s="558" t="str">
        <f t="shared" si="26"/>
        <v>13.9</v>
      </c>
      <c r="B144" s="748" t="str">
        <f t="shared" si="43"/>
        <v>Крепление деревянными щитами стенок котлованов</v>
      </c>
      <c r="C144" s="748"/>
      <c r="D144" s="748"/>
      <c r="E144" s="748"/>
      <c r="F144" s="748"/>
      <c r="G144" s="748"/>
      <c r="H144" s="748"/>
      <c r="I144" s="748"/>
      <c r="J144" s="748"/>
      <c r="K144" s="748"/>
      <c r="L144" s="748"/>
      <c r="M144" s="748"/>
      <c r="N144" s="748"/>
      <c r="O144" s="748"/>
      <c r="P144" s="749" t="str">
        <f t="shared" si="44"/>
        <v>м2</v>
      </c>
      <c r="Q144" s="749"/>
      <c r="R144" s="749" t="str">
        <f t="shared" si="45"/>
        <v>44,2</v>
      </c>
      <c r="S144" s="749"/>
      <c r="T144" s="559">
        <f t="shared" si="28"/>
        <v>13</v>
      </c>
      <c r="U144" s="559">
        <f t="shared" si="29"/>
        <v>9</v>
      </c>
      <c r="V144" s="601" t="s">
        <v>1278</v>
      </c>
      <c r="W144" s="602" t="s">
        <v>1167</v>
      </c>
      <c r="X144" s="602">
        <v>44.2</v>
      </c>
      <c r="Y144" s="606"/>
      <c r="Z144" s="560"/>
      <c r="AA144" s="560"/>
      <c r="AB144" s="560"/>
    </row>
    <row r="145" spans="1:28" ht="49.2" thickBot="1" x14ac:dyDescent="0.35">
      <c r="A145" s="558" t="str">
        <f t="shared" si="26"/>
        <v>13.10</v>
      </c>
      <c r="B145" s="748" t="str">
        <f t="shared" si="43"/>
        <v>Устройство бестраншейного перехода методом ГНБ с закладкой пакета из 2-х труб ТЗК ЭНЕРГОПЛАСТ ТС2 DN160 SN16 для прокладки КЛ  (строительная длина)</v>
      </c>
      <c r="C145" s="748"/>
      <c r="D145" s="748"/>
      <c r="E145" s="748"/>
      <c r="F145" s="748"/>
      <c r="G145" s="748"/>
      <c r="H145" s="748"/>
      <c r="I145" s="748"/>
      <c r="J145" s="748"/>
      <c r="K145" s="748"/>
      <c r="L145" s="748"/>
      <c r="M145" s="748"/>
      <c r="N145" s="748"/>
      <c r="O145" s="748"/>
      <c r="P145" s="749" t="str">
        <f t="shared" si="44"/>
        <v>м/м</v>
      </c>
      <c r="Q145" s="749"/>
      <c r="R145" s="749" t="str">
        <f t="shared" si="45"/>
        <v>31/31,93</v>
      </c>
      <c r="S145" s="749"/>
      <c r="T145" s="559">
        <f t="shared" si="28"/>
        <v>13</v>
      </c>
      <c r="U145" s="559">
        <f t="shared" si="29"/>
        <v>10</v>
      </c>
      <c r="V145" s="612" t="s">
        <v>1376</v>
      </c>
      <c r="W145" s="602" t="s">
        <v>1279</v>
      </c>
      <c r="X145" s="602" t="s">
        <v>1377</v>
      </c>
      <c r="Y145" s="643"/>
      <c r="Z145" s="560"/>
      <c r="AA145" s="560"/>
      <c r="AB145" s="560"/>
    </row>
    <row r="146" spans="1:28" ht="33" thickBot="1" x14ac:dyDescent="0.35">
      <c r="A146" s="558" t="str">
        <f t="shared" si="26"/>
        <v>13.11</v>
      </c>
      <c r="B146" s="748" t="str">
        <f t="shared" si="43"/>
        <v>Механическая резка полиэтиленовых труб, диаметр труб: 160 мм (для ГНБ)</v>
      </c>
      <c r="C146" s="748"/>
      <c r="D146" s="748"/>
      <c r="E146" s="748"/>
      <c r="F146" s="748"/>
      <c r="G146" s="748"/>
      <c r="H146" s="748"/>
      <c r="I146" s="748"/>
      <c r="J146" s="748"/>
      <c r="K146" s="748"/>
      <c r="L146" s="748"/>
      <c r="M146" s="748"/>
      <c r="N146" s="748"/>
      <c r="O146" s="748"/>
      <c r="P146" s="749" t="str">
        <f t="shared" si="44"/>
        <v>шт.</v>
      </c>
      <c r="Q146" s="749"/>
      <c r="R146" s="749" t="str">
        <f t="shared" si="45"/>
        <v>2</v>
      </c>
      <c r="S146" s="749"/>
      <c r="T146" s="559">
        <f t="shared" si="28"/>
        <v>13</v>
      </c>
      <c r="U146" s="559">
        <f t="shared" si="29"/>
        <v>11</v>
      </c>
      <c r="V146" s="601" t="s">
        <v>1280</v>
      </c>
      <c r="W146" s="602" t="s">
        <v>1208</v>
      </c>
      <c r="X146" s="602">
        <v>2</v>
      </c>
      <c r="Y146" s="606"/>
      <c r="Z146" s="560"/>
      <c r="AA146" s="560"/>
      <c r="AB146" s="560"/>
    </row>
    <row r="147" spans="1:28" ht="16.8" thickBot="1" x14ac:dyDescent="0.35">
      <c r="A147" s="558" t="str">
        <f t="shared" ref="A147:A166" si="46">CONCATENATE(T147,".",U147)</f>
        <v>13.12</v>
      </c>
      <c r="B147" s="748" t="str">
        <f t="shared" si="43"/>
        <v>Сварка ПЭ труб Ø160 мм для прокладки в бестраншейном переходе</v>
      </c>
      <c r="C147" s="748"/>
      <c r="D147" s="748"/>
      <c r="E147" s="748"/>
      <c r="F147" s="748"/>
      <c r="G147" s="748"/>
      <c r="H147" s="748"/>
      <c r="I147" s="748"/>
      <c r="J147" s="748"/>
      <c r="K147" s="748"/>
      <c r="L147" s="748"/>
      <c r="M147" s="748"/>
      <c r="N147" s="748"/>
      <c r="O147" s="748"/>
      <c r="P147" s="749" t="str">
        <f t="shared" si="44"/>
        <v>шт.</v>
      </c>
      <c r="Q147" s="749"/>
      <c r="R147" s="749" t="str">
        <f t="shared" si="45"/>
        <v>4</v>
      </c>
      <c r="S147" s="749"/>
      <c r="T147" s="559">
        <f t="shared" si="28"/>
        <v>13</v>
      </c>
      <c r="U147" s="559">
        <f t="shared" si="29"/>
        <v>12</v>
      </c>
      <c r="V147" s="601" t="s">
        <v>1281</v>
      </c>
      <c r="W147" s="602" t="s">
        <v>1208</v>
      </c>
      <c r="X147" s="602">
        <v>4</v>
      </c>
      <c r="Y147" s="606"/>
      <c r="Z147" s="560"/>
      <c r="AA147" s="560"/>
      <c r="AB147" s="560"/>
    </row>
    <row r="148" spans="1:28" ht="16.8" thickBot="1" x14ac:dyDescent="0.35">
      <c r="A148" s="558" t="str">
        <f t="shared" si="46"/>
        <v>13.13</v>
      </c>
      <c r="B148" s="748" t="str">
        <f t="shared" si="43"/>
        <v>Герметизация каналов труб диаметром 160 мм (для ГНБ), в т.ч.:</v>
      </c>
      <c r="C148" s="748"/>
      <c r="D148" s="748"/>
      <c r="E148" s="748"/>
      <c r="F148" s="748"/>
      <c r="G148" s="748"/>
      <c r="H148" s="748"/>
      <c r="I148" s="748"/>
      <c r="J148" s="748"/>
      <c r="K148" s="748"/>
      <c r="L148" s="748"/>
      <c r="M148" s="748"/>
      <c r="N148" s="748"/>
      <c r="O148" s="748"/>
      <c r="P148" s="749" t="str">
        <f t="shared" si="44"/>
        <v>шт.</v>
      </c>
      <c r="Q148" s="749"/>
      <c r="R148" s="749" t="str">
        <f t="shared" si="45"/>
        <v>2</v>
      </c>
      <c r="S148" s="749"/>
      <c r="T148" s="559">
        <f t="shared" si="28"/>
        <v>13</v>
      </c>
      <c r="U148" s="559">
        <f t="shared" si="29"/>
        <v>13</v>
      </c>
      <c r="V148" s="601" t="s">
        <v>1282</v>
      </c>
      <c r="W148" s="602" t="s">
        <v>1208</v>
      </c>
      <c r="X148" s="602">
        <v>2</v>
      </c>
      <c r="Y148" s="606"/>
      <c r="Z148" s="599"/>
      <c r="AA148" s="561"/>
      <c r="AB148" s="561"/>
    </row>
    <row r="149" spans="1:28" ht="16.8" thickBot="1" x14ac:dyDescent="0.35">
      <c r="A149" s="558" t="str">
        <f t="shared" si="46"/>
        <v>13.14</v>
      </c>
      <c r="B149" s="748" t="str">
        <f t="shared" si="43"/>
        <v>- уплотнение труб заглушками</v>
      </c>
      <c r="C149" s="748"/>
      <c r="D149" s="748"/>
      <c r="E149" s="748"/>
      <c r="F149" s="748"/>
      <c r="G149" s="748"/>
      <c r="H149" s="748"/>
      <c r="I149" s="748"/>
      <c r="J149" s="748"/>
      <c r="K149" s="748"/>
      <c r="L149" s="748"/>
      <c r="M149" s="748"/>
      <c r="N149" s="748"/>
      <c r="O149" s="748"/>
      <c r="P149" s="749" t="str">
        <f t="shared" si="44"/>
        <v>шт.</v>
      </c>
      <c r="Q149" s="749"/>
      <c r="R149" s="749" t="str">
        <f t="shared" si="45"/>
        <v>2</v>
      </c>
      <c r="S149" s="749"/>
      <c r="T149" s="559">
        <f t="shared" si="28"/>
        <v>13</v>
      </c>
      <c r="U149" s="559">
        <f t="shared" si="29"/>
        <v>14</v>
      </c>
      <c r="V149" s="601" t="s">
        <v>1283</v>
      </c>
      <c r="W149" s="602" t="s">
        <v>1208</v>
      </c>
      <c r="X149" s="602">
        <v>2</v>
      </c>
      <c r="Y149" s="606"/>
      <c r="Z149" s="561"/>
      <c r="AA149" s="561"/>
      <c r="AB149" s="561"/>
    </row>
    <row r="150" spans="1:28" ht="16.8" thickBot="1" x14ac:dyDescent="0.35">
      <c r="A150" s="558" t="str">
        <f t="shared" si="46"/>
        <v>13.15</v>
      </c>
      <c r="B150" s="748" t="str">
        <f t="shared" si="43"/>
        <v>- уплотнение кабеля на концах труб</v>
      </c>
      <c r="C150" s="748"/>
      <c r="D150" s="748"/>
      <c r="E150" s="748"/>
      <c r="F150" s="748"/>
      <c r="G150" s="748"/>
      <c r="H150" s="748"/>
      <c r="I150" s="748"/>
      <c r="J150" s="748"/>
      <c r="K150" s="748"/>
      <c r="L150" s="748"/>
      <c r="M150" s="748"/>
      <c r="N150" s="748"/>
      <c r="O150" s="748"/>
      <c r="P150" s="749" t="str">
        <f t="shared" si="44"/>
        <v>шт.</v>
      </c>
      <c r="Q150" s="749"/>
      <c r="R150" s="749" t="str">
        <f t="shared" si="45"/>
        <v>2</v>
      </c>
      <c r="S150" s="749"/>
      <c r="T150" s="559">
        <f t="shared" si="28"/>
        <v>13</v>
      </c>
      <c r="U150" s="559">
        <f t="shared" si="29"/>
        <v>15</v>
      </c>
      <c r="V150" s="601" t="s">
        <v>1284</v>
      </c>
      <c r="W150" s="602" t="s">
        <v>1208</v>
      </c>
      <c r="X150" s="602">
        <v>2</v>
      </c>
      <c r="Y150" s="606"/>
      <c r="Z150" s="561"/>
      <c r="AA150" s="561"/>
      <c r="AB150" s="561"/>
    </row>
    <row r="151" spans="1:28" ht="33" thickBot="1" x14ac:dyDescent="0.35">
      <c r="A151" s="558" t="str">
        <f t="shared" ref="A151" si="47">CONCATENATE(T151,".",U151)</f>
        <v>13.16</v>
      </c>
      <c r="B151" s="748" t="str">
        <f t="shared" ref="B151" si="48">V151</f>
        <v>Обратная засыпка котлованов просеянным грунтом с послойной трамбовкой</v>
      </c>
      <c r="C151" s="748"/>
      <c r="D151" s="748"/>
      <c r="E151" s="748"/>
      <c r="F151" s="748"/>
      <c r="G151" s="748"/>
      <c r="H151" s="748"/>
      <c r="I151" s="748"/>
      <c r="J151" s="748"/>
      <c r="K151" s="748"/>
      <c r="L151" s="748"/>
      <c r="M151" s="748"/>
      <c r="N151" s="748"/>
      <c r="O151" s="748"/>
      <c r="P151" s="749" t="str">
        <f t="shared" ref="P151" si="49">CONCATENATE(W151)</f>
        <v>м3</v>
      </c>
      <c r="Q151" s="749"/>
      <c r="R151" s="749" t="str">
        <f t="shared" ref="R151" si="50">CONCATENATE(X151)</f>
        <v>28,5</v>
      </c>
      <c r="S151" s="749"/>
      <c r="T151" s="559">
        <f t="shared" si="28"/>
        <v>13</v>
      </c>
      <c r="U151" s="559">
        <f t="shared" si="29"/>
        <v>16</v>
      </c>
      <c r="V151" s="601" t="s">
        <v>1378</v>
      </c>
      <c r="W151" s="602" t="s">
        <v>1166</v>
      </c>
      <c r="X151" s="602">
        <v>28.5</v>
      </c>
      <c r="Y151" s="606"/>
      <c r="Z151" s="561"/>
      <c r="AA151" s="561"/>
      <c r="AB151" s="561"/>
    </row>
    <row r="152" spans="1:28" ht="16.8" thickBot="1" x14ac:dyDescent="0.35">
      <c r="A152" s="558" t="str">
        <f t="shared" si="46"/>
        <v>13.17</v>
      </c>
      <c r="B152" s="748" t="str">
        <f t="shared" si="43"/>
        <v>-механизировано</v>
      </c>
      <c r="C152" s="748"/>
      <c r="D152" s="748"/>
      <c r="E152" s="748"/>
      <c r="F152" s="748"/>
      <c r="G152" s="748"/>
      <c r="H152" s="748"/>
      <c r="I152" s="748"/>
      <c r="J152" s="748"/>
      <c r="K152" s="748"/>
      <c r="L152" s="748"/>
      <c r="M152" s="748"/>
      <c r="N152" s="748"/>
      <c r="O152" s="748"/>
      <c r="P152" s="749" t="str">
        <f t="shared" si="44"/>
        <v>м3</v>
      </c>
      <c r="Q152" s="749"/>
      <c r="R152" s="749" t="str">
        <f t="shared" si="45"/>
        <v>19,95</v>
      </c>
      <c r="S152" s="749"/>
      <c r="T152" s="559">
        <f t="shared" si="28"/>
        <v>13</v>
      </c>
      <c r="U152" s="559">
        <f t="shared" si="29"/>
        <v>17</v>
      </c>
      <c r="V152" s="601" t="s">
        <v>1285</v>
      </c>
      <c r="W152" s="602" t="s">
        <v>1166</v>
      </c>
      <c r="X152" s="602">
        <v>19.95</v>
      </c>
      <c r="Y152" s="606"/>
      <c r="Z152" s="561"/>
      <c r="AA152" s="561"/>
      <c r="AB152" s="561"/>
    </row>
    <row r="153" spans="1:28" ht="16.8" thickBot="1" x14ac:dyDescent="0.35">
      <c r="A153" s="558" t="str">
        <f t="shared" si="46"/>
        <v>13.18</v>
      </c>
      <c r="B153" s="748" t="str">
        <f t="shared" si="43"/>
        <v>- вручную</v>
      </c>
      <c r="C153" s="748"/>
      <c r="D153" s="748"/>
      <c r="E153" s="748"/>
      <c r="F153" s="748"/>
      <c r="G153" s="748"/>
      <c r="H153" s="748"/>
      <c r="I153" s="748"/>
      <c r="J153" s="748"/>
      <c r="K153" s="748"/>
      <c r="L153" s="748"/>
      <c r="M153" s="748"/>
      <c r="N153" s="748"/>
      <c r="O153" s="748"/>
      <c r="P153" s="749" t="str">
        <f t="shared" si="44"/>
        <v>м3</v>
      </c>
      <c r="Q153" s="749"/>
      <c r="R153" s="749" t="str">
        <f t="shared" si="45"/>
        <v>8,55</v>
      </c>
      <c r="S153" s="749"/>
      <c r="T153" s="559">
        <f t="shared" si="28"/>
        <v>13</v>
      </c>
      <c r="U153" s="559">
        <f t="shared" si="29"/>
        <v>18</v>
      </c>
      <c r="V153" s="601" t="s">
        <v>1260</v>
      </c>
      <c r="W153" s="602" t="s">
        <v>1166</v>
      </c>
      <c r="X153" s="602">
        <v>8.5500000000000007</v>
      </c>
      <c r="Y153" s="606"/>
      <c r="Z153" s="561"/>
      <c r="AA153" s="560"/>
      <c r="AB153" s="560"/>
    </row>
    <row r="154" spans="1:28" ht="16.8" thickBot="1" x14ac:dyDescent="0.35">
      <c r="A154" s="745" t="str">
        <f>V154</f>
        <v>Устройство перехода методом ГНБ №9</v>
      </c>
      <c r="B154" s="746"/>
      <c r="C154" s="746"/>
      <c r="D154" s="746"/>
      <c r="E154" s="746"/>
      <c r="F154" s="746"/>
      <c r="G154" s="746"/>
      <c r="H154" s="746"/>
      <c r="I154" s="746"/>
      <c r="J154" s="746"/>
      <c r="K154" s="746"/>
      <c r="L154" s="746"/>
      <c r="M154" s="746"/>
      <c r="N154" s="746"/>
      <c r="O154" s="746"/>
      <c r="P154" s="746"/>
      <c r="Q154" s="746"/>
      <c r="R154" s="746"/>
      <c r="S154" s="747"/>
      <c r="T154" s="559">
        <f t="shared" si="28"/>
        <v>13</v>
      </c>
      <c r="U154" s="559">
        <f t="shared" si="29"/>
        <v>19</v>
      </c>
      <c r="V154" s="644" t="s">
        <v>1379</v>
      </c>
      <c r="W154" s="608"/>
      <c r="X154" s="608"/>
      <c r="Y154" s="606"/>
      <c r="Z154" s="561"/>
      <c r="AA154" s="560"/>
      <c r="AB154" s="560"/>
    </row>
    <row r="155" spans="1:28" ht="16.8" thickBot="1" x14ac:dyDescent="0.35">
      <c r="A155" s="558" t="str">
        <f t="shared" si="46"/>
        <v>14.1</v>
      </c>
      <c r="B155" s="748" t="str">
        <f t="shared" si="43"/>
        <v>Монтаж и демонтаж буровой установки (ГНБ)</v>
      </c>
      <c r="C155" s="748"/>
      <c r="D155" s="748"/>
      <c r="E155" s="748"/>
      <c r="F155" s="748"/>
      <c r="G155" s="748"/>
      <c r="H155" s="748"/>
      <c r="I155" s="748"/>
      <c r="J155" s="748"/>
      <c r="K155" s="748"/>
      <c r="L155" s="748"/>
      <c r="M155" s="748"/>
      <c r="N155" s="748"/>
      <c r="O155" s="748"/>
      <c r="P155" s="749" t="str">
        <f t="shared" si="44"/>
        <v>шт.</v>
      </c>
      <c r="Q155" s="749"/>
      <c r="R155" s="749" t="str">
        <f t="shared" si="45"/>
        <v>1</v>
      </c>
      <c r="S155" s="749"/>
      <c r="T155" s="559">
        <v>14</v>
      </c>
      <c r="U155" s="559">
        <v>1</v>
      </c>
      <c r="V155" s="601" t="s">
        <v>1276</v>
      </c>
      <c r="W155" s="602" t="s">
        <v>1208</v>
      </c>
      <c r="X155" s="602">
        <v>1</v>
      </c>
      <c r="Y155" s="606"/>
      <c r="Z155" s="561"/>
      <c r="AA155" s="560"/>
      <c r="AB155" s="560"/>
    </row>
    <row r="156" spans="1:28" ht="49.2" thickBot="1" x14ac:dyDescent="0.35">
      <c r="A156" s="558" t="str">
        <f t="shared" si="46"/>
        <v>14.2</v>
      </c>
      <c r="B156" s="748" t="str">
        <f t="shared" si="43"/>
        <v>Рытье рабочего котлована (3,0мх2,0м), h=2,0 м для устройства бестраншейного перехода методом ГНБ экскаватором с емкостью ковша 0,25 м3 в грунте II категории в асфальте в т.ч.:</v>
      </c>
      <c r="C156" s="748"/>
      <c r="D156" s="748"/>
      <c r="E156" s="748"/>
      <c r="F156" s="748"/>
      <c r="G156" s="748"/>
      <c r="H156" s="748"/>
      <c r="I156" s="748"/>
      <c r="J156" s="748"/>
      <c r="K156" s="748"/>
      <c r="L156" s="748"/>
      <c r="M156" s="748"/>
      <c r="N156" s="748"/>
      <c r="O156" s="748"/>
      <c r="P156" s="749" t="str">
        <f t="shared" si="44"/>
        <v>шт/ м3</v>
      </c>
      <c r="Q156" s="749"/>
      <c r="R156" s="749" t="str">
        <f t="shared" si="45"/>
        <v>-</v>
      </c>
      <c r="S156" s="749"/>
      <c r="T156" s="559">
        <f t="shared" si="28"/>
        <v>14</v>
      </c>
      <c r="U156" s="559">
        <f t="shared" si="29"/>
        <v>2</v>
      </c>
      <c r="V156" s="627" t="s">
        <v>1370</v>
      </c>
      <c r="W156" s="602" t="s">
        <v>1277</v>
      </c>
      <c r="X156" s="602" t="s">
        <v>65</v>
      </c>
      <c r="Y156" s="606"/>
      <c r="Z156" s="561"/>
      <c r="AA156" s="560"/>
      <c r="AB156" s="560"/>
    </row>
    <row r="157" spans="1:28" ht="48.6" x14ac:dyDescent="0.3">
      <c r="A157" s="558" t="str">
        <f t="shared" si="46"/>
        <v>14.3</v>
      </c>
      <c r="B157" s="748" t="str">
        <f t="shared" si="43"/>
        <v>Рытье приемного котлована (3,0мх2,5м), h=2,2м для устройства бестраншейного перехода методом ГНБ экскаватором с емкостью ковша 0,25 м3 в грунте II категории в газоне в т.ч.:</v>
      </c>
      <c r="C157" s="748"/>
      <c r="D157" s="748"/>
      <c r="E157" s="748"/>
      <c r="F157" s="748"/>
      <c r="G157" s="748"/>
      <c r="H157" s="748"/>
      <c r="I157" s="748"/>
      <c r="J157" s="748"/>
      <c r="K157" s="748"/>
      <c r="L157" s="748"/>
      <c r="M157" s="748"/>
      <c r="N157" s="748"/>
      <c r="O157" s="748"/>
      <c r="P157" s="749" t="str">
        <f t="shared" si="44"/>
        <v>шт/ м3</v>
      </c>
      <c r="Q157" s="749"/>
      <c r="R157" s="749" t="str">
        <f t="shared" si="45"/>
        <v>-</v>
      </c>
      <c r="S157" s="749"/>
      <c r="T157" s="559">
        <f t="shared" si="28"/>
        <v>14</v>
      </c>
      <c r="U157" s="559">
        <f t="shared" si="29"/>
        <v>3</v>
      </c>
      <c r="V157" s="630" t="s">
        <v>1374</v>
      </c>
      <c r="W157" s="612" t="s">
        <v>1277</v>
      </c>
      <c r="X157" s="611" t="s">
        <v>65</v>
      </c>
      <c r="Y157" s="606"/>
      <c r="Z157" s="561"/>
      <c r="AA157" s="560"/>
      <c r="AB157" s="560"/>
    </row>
    <row r="158" spans="1:28" ht="16.8" thickBot="1" x14ac:dyDescent="0.35">
      <c r="A158" s="558" t="str">
        <f t="shared" si="46"/>
        <v>14.4</v>
      </c>
      <c r="B158" s="748" t="str">
        <f t="shared" si="43"/>
        <v>Водоотлив</v>
      </c>
      <c r="C158" s="748"/>
      <c r="D158" s="748"/>
      <c r="E158" s="748"/>
      <c r="F158" s="748"/>
      <c r="G158" s="748"/>
      <c r="H158" s="748"/>
      <c r="I158" s="748"/>
      <c r="J158" s="748"/>
      <c r="K158" s="748"/>
      <c r="L158" s="748"/>
      <c r="M158" s="748"/>
      <c r="N158" s="748"/>
      <c r="O158" s="748"/>
      <c r="P158" s="749" t="str">
        <f t="shared" si="44"/>
        <v>м3</v>
      </c>
      <c r="Q158" s="749"/>
      <c r="R158" s="749" t="str">
        <f t="shared" si="45"/>
        <v>-</v>
      </c>
      <c r="S158" s="749"/>
      <c r="T158" s="559">
        <f t="shared" si="28"/>
        <v>14</v>
      </c>
      <c r="U158" s="559">
        <f t="shared" si="29"/>
        <v>4</v>
      </c>
      <c r="V158" s="601" t="s">
        <v>1261</v>
      </c>
      <c r="W158" s="602" t="s">
        <v>1166</v>
      </c>
      <c r="X158" s="602" t="s">
        <v>65</v>
      </c>
      <c r="Y158" s="606"/>
      <c r="Z158" s="561"/>
      <c r="AA158" s="560"/>
      <c r="AB158" s="560"/>
    </row>
    <row r="159" spans="1:28" ht="16.8" thickBot="1" x14ac:dyDescent="0.35">
      <c r="A159" s="558" t="str">
        <f t="shared" si="46"/>
        <v>14.5</v>
      </c>
      <c r="B159" s="748" t="str">
        <f t="shared" si="43"/>
        <v>Крепление деревянными щитами стенок котлованов</v>
      </c>
      <c r="C159" s="748"/>
      <c r="D159" s="748"/>
      <c r="E159" s="748"/>
      <c r="F159" s="748"/>
      <c r="G159" s="748"/>
      <c r="H159" s="748"/>
      <c r="I159" s="748"/>
      <c r="J159" s="748"/>
      <c r="K159" s="748"/>
      <c r="L159" s="748"/>
      <c r="M159" s="748"/>
      <c r="N159" s="748"/>
      <c r="O159" s="748"/>
      <c r="P159" s="749" t="str">
        <f t="shared" si="44"/>
        <v>м2</v>
      </c>
      <c r="Q159" s="749"/>
      <c r="R159" s="749" t="str">
        <f t="shared" si="45"/>
        <v>-</v>
      </c>
      <c r="S159" s="749"/>
      <c r="T159" s="559">
        <f t="shared" si="28"/>
        <v>14</v>
      </c>
      <c r="U159" s="559">
        <f t="shared" si="29"/>
        <v>5</v>
      </c>
      <c r="V159" s="601" t="s">
        <v>1278</v>
      </c>
      <c r="W159" s="602" t="s">
        <v>1167</v>
      </c>
      <c r="X159" s="602" t="s">
        <v>65</v>
      </c>
      <c r="Y159" s="606"/>
      <c r="Z159" s="561"/>
      <c r="AA159" s="560"/>
      <c r="AB159" s="560"/>
    </row>
    <row r="160" spans="1:28" ht="49.2" thickBot="1" x14ac:dyDescent="0.35">
      <c r="A160" s="558" t="str">
        <f t="shared" si="46"/>
        <v>14.6</v>
      </c>
      <c r="B160" s="748" t="str">
        <f t="shared" si="43"/>
        <v>Устройство бестраншейного перехода методом ГНБ с закладкой пакета из 2-х труб ТЗК ЭНЕРГОПЛАСТ ТС2 DN160 SN16 для прокладки КЛ  (строительная длина)</v>
      </c>
      <c r="C160" s="748"/>
      <c r="D160" s="748"/>
      <c r="E160" s="748"/>
      <c r="F160" s="748"/>
      <c r="G160" s="748"/>
      <c r="H160" s="748"/>
      <c r="I160" s="748"/>
      <c r="J160" s="748"/>
      <c r="K160" s="748"/>
      <c r="L160" s="748"/>
      <c r="M160" s="748"/>
      <c r="N160" s="748"/>
      <c r="O160" s="748"/>
      <c r="P160" s="749" t="str">
        <f t="shared" si="44"/>
        <v>м/м</v>
      </c>
      <c r="Q160" s="749"/>
      <c r="R160" s="749" t="str">
        <f t="shared" si="45"/>
        <v>31/31,93</v>
      </c>
      <c r="S160" s="749"/>
      <c r="T160" s="559">
        <f t="shared" si="28"/>
        <v>14</v>
      </c>
      <c r="U160" s="559">
        <f t="shared" si="29"/>
        <v>6</v>
      </c>
      <c r="V160" s="601" t="s">
        <v>1376</v>
      </c>
      <c r="W160" s="602" t="s">
        <v>1279</v>
      </c>
      <c r="X160" s="602" t="s">
        <v>1377</v>
      </c>
      <c r="Y160" s="606"/>
      <c r="Z160" s="561"/>
      <c r="AA160" s="560"/>
      <c r="AB160" s="560"/>
    </row>
    <row r="161" spans="1:28" ht="16.8" customHeight="1" thickBot="1" x14ac:dyDescent="0.35">
      <c r="A161" s="558" t="str">
        <f t="shared" si="46"/>
        <v>14.7</v>
      </c>
      <c r="B161" s="748" t="str">
        <f t="shared" si="43"/>
        <v>Механическая резка полиэтиленовых труб, диаметр труб: 160 мм (для ГНБ)</v>
      </c>
      <c r="C161" s="748"/>
      <c r="D161" s="748"/>
      <c r="E161" s="748"/>
      <c r="F161" s="748"/>
      <c r="G161" s="748"/>
      <c r="H161" s="748"/>
      <c r="I161" s="748"/>
      <c r="J161" s="748"/>
      <c r="K161" s="748"/>
      <c r="L161" s="748"/>
      <c r="M161" s="748"/>
      <c r="N161" s="748"/>
      <c r="O161" s="748"/>
      <c r="P161" s="749" t="str">
        <f t="shared" si="44"/>
        <v>шт.</v>
      </c>
      <c r="Q161" s="749"/>
      <c r="R161" s="749" t="str">
        <f t="shared" si="45"/>
        <v>2</v>
      </c>
      <c r="S161" s="749"/>
      <c r="T161" s="559">
        <f t="shared" si="28"/>
        <v>14</v>
      </c>
      <c r="U161" s="559">
        <f t="shared" si="29"/>
        <v>7</v>
      </c>
      <c r="V161" s="601" t="s">
        <v>1280</v>
      </c>
      <c r="W161" s="602" t="s">
        <v>1208</v>
      </c>
      <c r="X161" s="602">
        <v>2</v>
      </c>
      <c r="Y161" s="606"/>
      <c r="Z161" s="561"/>
      <c r="AA161" s="560"/>
      <c r="AB161" s="560"/>
    </row>
    <row r="162" spans="1:28" ht="16.8" thickBot="1" x14ac:dyDescent="0.35">
      <c r="A162" s="558" t="str">
        <f t="shared" si="46"/>
        <v>14.8</v>
      </c>
      <c r="B162" s="748" t="str">
        <f t="shared" si="43"/>
        <v>Сварка ПЭ труб Ø160 мм для прокладки в бестраншейном переходе</v>
      </c>
      <c r="C162" s="748"/>
      <c r="D162" s="748"/>
      <c r="E162" s="748"/>
      <c r="F162" s="748"/>
      <c r="G162" s="748"/>
      <c r="H162" s="748"/>
      <c r="I162" s="748"/>
      <c r="J162" s="748"/>
      <c r="K162" s="748"/>
      <c r="L162" s="748"/>
      <c r="M162" s="748"/>
      <c r="N162" s="748"/>
      <c r="O162" s="748"/>
      <c r="P162" s="749" t="str">
        <f t="shared" si="44"/>
        <v>шт.</v>
      </c>
      <c r="Q162" s="749"/>
      <c r="R162" s="749" t="str">
        <f t="shared" si="45"/>
        <v>4</v>
      </c>
      <c r="S162" s="749"/>
      <c r="T162" s="559">
        <f t="shared" ref="T162:T166" si="51">T161</f>
        <v>14</v>
      </c>
      <c r="U162" s="559">
        <f t="shared" si="29"/>
        <v>8</v>
      </c>
      <c r="V162" s="612" t="s">
        <v>1281</v>
      </c>
      <c r="W162" s="613" t="s">
        <v>1208</v>
      </c>
      <c r="X162" s="611">
        <v>4</v>
      </c>
      <c r="Y162" s="606"/>
      <c r="Z162" s="561"/>
      <c r="AA162" s="560"/>
      <c r="AB162" s="560"/>
    </row>
    <row r="163" spans="1:28" ht="16.8" thickBot="1" x14ac:dyDescent="0.35">
      <c r="A163" s="558" t="str">
        <f t="shared" si="46"/>
        <v>14.9</v>
      </c>
      <c r="B163" s="748" t="str">
        <f t="shared" si="43"/>
        <v>Герметизация каналов труб диаметром 160 мм (для ГНБ), в т.ч.:</v>
      </c>
      <c r="C163" s="748"/>
      <c r="D163" s="748"/>
      <c r="E163" s="748"/>
      <c r="F163" s="748"/>
      <c r="G163" s="748"/>
      <c r="H163" s="748"/>
      <c r="I163" s="748"/>
      <c r="J163" s="748"/>
      <c r="K163" s="748"/>
      <c r="L163" s="748"/>
      <c r="M163" s="748"/>
      <c r="N163" s="748"/>
      <c r="O163" s="748"/>
      <c r="P163" s="749" t="str">
        <f t="shared" si="44"/>
        <v>шт.</v>
      </c>
      <c r="Q163" s="749"/>
      <c r="R163" s="749" t="str">
        <f t="shared" si="45"/>
        <v>2</v>
      </c>
      <c r="S163" s="749"/>
      <c r="T163" s="559">
        <f t="shared" ref="T163" si="52">T162</f>
        <v>14</v>
      </c>
      <c r="U163" s="559">
        <f t="shared" si="29"/>
        <v>9</v>
      </c>
      <c r="V163" s="604" t="s">
        <v>1282</v>
      </c>
      <c r="W163" s="605" t="s">
        <v>1208</v>
      </c>
      <c r="X163" s="605">
        <v>2</v>
      </c>
      <c r="Y163" s="606"/>
      <c r="Z163" s="561"/>
      <c r="AA163" s="560"/>
      <c r="AB163" s="560"/>
    </row>
    <row r="164" spans="1:28" ht="16.8" thickBot="1" x14ac:dyDescent="0.35">
      <c r="A164" s="558" t="str">
        <f t="shared" si="46"/>
        <v>14.10</v>
      </c>
      <c r="B164" s="748" t="str">
        <f t="shared" ref="B164:B166" si="53">V164</f>
        <v>- уплотнение труб заглушками</v>
      </c>
      <c r="C164" s="748"/>
      <c r="D164" s="748"/>
      <c r="E164" s="748"/>
      <c r="F164" s="748"/>
      <c r="G164" s="748"/>
      <c r="H164" s="748"/>
      <c r="I164" s="748"/>
      <c r="J164" s="748"/>
      <c r="K164" s="748"/>
      <c r="L164" s="748"/>
      <c r="M164" s="748"/>
      <c r="N164" s="748"/>
      <c r="O164" s="748"/>
      <c r="P164" s="749" t="str">
        <f t="shared" ref="P164" si="54">CONCATENATE(W164)</f>
        <v>шт.</v>
      </c>
      <c r="Q164" s="749"/>
      <c r="R164" s="749" t="str">
        <f t="shared" ref="R164" si="55">CONCATENATE(X164)</f>
        <v>2</v>
      </c>
      <c r="S164" s="749"/>
      <c r="T164" s="559">
        <f t="shared" si="51"/>
        <v>14</v>
      </c>
      <c r="U164" s="559">
        <f t="shared" ref="U164:U166" si="56">U163+1</f>
        <v>10</v>
      </c>
      <c r="V164" s="601" t="s">
        <v>1283</v>
      </c>
      <c r="W164" s="602" t="s">
        <v>1208</v>
      </c>
      <c r="X164" s="602">
        <v>2</v>
      </c>
      <c r="Y164" s="606"/>
      <c r="Z164" s="561"/>
      <c r="AA164" s="560"/>
      <c r="AB164" s="560"/>
    </row>
    <row r="165" spans="1:28" ht="16.8" thickBot="1" x14ac:dyDescent="0.35">
      <c r="A165" s="558" t="str">
        <f t="shared" si="46"/>
        <v>14.11</v>
      </c>
      <c r="B165" s="748" t="str">
        <f t="shared" si="53"/>
        <v>- уплотнение кабеля на концах труб</v>
      </c>
      <c r="C165" s="748"/>
      <c r="D165" s="748"/>
      <c r="E165" s="748"/>
      <c r="F165" s="748"/>
      <c r="G165" s="748"/>
      <c r="H165" s="748"/>
      <c r="I165" s="748"/>
      <c r="J165" s="748"/>
      <c r="K165" s="748"/>
      <c r="L165" s="748"/>
      <c r="M165" s="748"/>
      <c r="N165" s="748"/>
      <c r="O165" s="748"/>
      <c r="P165" s="749" t="str">
        <f t="shared" ref="P165:P166" si="57">CONCATENATE(W165)</f>
        <v>шт.</v>
      </c>
      <c r="Q165" s="749"/>
      <c r="R165" s="749" t="str">
        <f t="shared" ref="R165:R166" si="58">CONCATENATE(X165)</f>
        <v>2</v>
      </c>
      <c r="S165" s="749"/>
      <c r="T165" s="559">
        <f t="shared" si="51"/>
        <v>14</v>
      </c>
      <c r="U165" s="559">
        <f t="shared" si="56"/>
        <v>11</v>
      </c>
      <c r="V165" s="601" t="s">
        <v>1284</v>
      </c>
      <c r="W165" s="602" t="s">
        <v>1208</v>
      </c>
      <c r="X165" s="602">
        <v>2</v>
      </c>
      <c r="Y165" s="606"/>
      <c r="Z165" s="561"/>
      <c r="AA165" s="560"/>
      <c r="AB165" s="560"/>
    </row>
    <row r="166" spans="1:28" ht="33" thickBot="1" x14ac:dyDescent="0.35">
      <c r="A166" s="558" t="str">
        <f t="shared" si="46"/>
        <v>14.12</v>
      </c>
      <c r="B166" s="748" t="str">
        <f t="shared" si="53"/>
        <v>Обратная засыпка котлованов просеянным грунтом с послойной трамбовкой</v>
      </c>
      <c r="C166" s="748"/>
      <c r="D166" s="748"/>
      <c r="E166" s="748"/>
      <c r="F166" s="748"/>
      <c r="G166" s="748"/>
      <c r="H166" s="748"/>
      <c r="I166" s="748"/>
      <c r="J166" s="748"/>
      <c r="K166" s="748"/>
      <c r="L166" s="748"/>
      <c r="M166" s="748"/>
      <c r="N166" s="748"/>
      <c r="O166" s="748"/>
      <c r="P166" s="749" t="str">
        <f t="shared" si="57"/>
        <v>м3</v>
      </c>
      <c r="Q166" s="749"/>
      <c r="R166" s="749" t="str">
        <f t="shared" si="58"/>
        <v>-</v>
      </c>
      <c r="S166" s="749"/>
      <c r="T166" s="559">
        <f t="shared" si="51"/>
        <v>14</v>
      </c>
      <c r="U166" s="559">
        <f t="shared" si="56"/>
        <v>12</v>
      </c>
      <c r="V166" s="601" t="s">
        <v>1378</v>
      </c>
      <c r="W166" s="602" t="s">
        <v>1166</v>
      </c>
      <c r="X166" s="602" t="s">
        <v>65</v>
      </c>
      <c r="Y166" s="606"/>
      <c r="Z166" s="561"/>
      <c r="AA166" s="560"/>
      <c r="AB166" s="560"/>
    </row>
    <row r="167" spans="1:28" ht="12.6" customHeight="1" x14ac:dyDescent="0.25">
      <c r="A167" s="577">
        <v>1</v>
      </c>
      <c r="B167" s="577">
        <v>2</v>
      </c>
      <c r="C167" s="577"/>
      <c r="D167" s="577"/>
      <c r="E167" s="577"/>
      <c r="F167" s="577"/>
      <c r="G167" s="578"/>
      <c r="H167" s="578"/>
      <c r="I167" s="578"/>
      <c r="J167" s="578"/>
      <c r="K167" s="767"/>
      <c r="L167" s="767"/>
      <c r="M167" s="767"/>
      <c r="N167" s="767"/>
      <c r="O167" s="578"/>
      <c r="P167" s="579"/>
      <c r="Q167" s="577"/>
      <c r="R167" s="577"/>
      <c r="S167" s="577"/>
      <c r="T167" s="562" t="s">
        <v>1183</v>
      </c>
      <c r="U167" s="562"/>
      <c r="V167" s="562"/>
      <c r="W167" s="562"/>
      <c r="X167" s="562"/>
      <c r="Y167" s="562"/>
      <c r="Z167" s="562"/>
    </row>
    <row r="168" spans="1:28" ht="43.8" customHeight="1" x14ac:dyDescent="0.25">
      <c r="A168" s="762" t="s">
        <v>743</v>
      </c>
      <c r="B168" s="762"/>
      <c r="C168" s="762"/>
      <c r="D168" s="563"/>
      <c r="E168" s="763" t="str">
        <f>ПОДПИСИ!B5</f>
        <v xml:space="preserve"> </v>
      </c>
      <c r="F168" s="763"/>
      <c r="G168" s="763"/>
      <c r="H168" s="763"/>
      <c r="I168" s="763"/>
      <c r="J168" s="763"/>
      <c r="K168" s="763"/>
      <c r="M168" s="764"/>
      <c r="N168" s="764"/>
      <c r="O168" s="764"/>
      <c r="Q168" s="765" t="str">
        <f>ПОДПИСИ!E5</f>
        <v xml:space="preserve"> </v>
      </c>
      <c r="R168" s="765"/>
      <c r="S168" s="765"/>
      <c r="T168" s="550">
        <f>IF(OR(ФОРМА!I16=1,ФОРМА!I16="+"),1,0)</f>
        <v>0</v>
      </c>
      <c r="U168" s="562"/>
      <c r="V168" s="562"/>
      <c r="W168" s="562"/>
      <c r="X168" s="562"/>
      <c r="Y168" s="562"/>
      <c r="Z168" s="562"/>
    </row>
    <row r="169" spans="1:28" ht="10.199999999999999" customHeight="1" outlineLevel="1" x14ac:dyDescent="0.25">
      <c r="E169" s="758" t="s">
        <v>48</v>
      </c>
      <c r="F169" s="759"/>
      <c r="G169" s="759"/>
      <c r="H169" s="759"/>
      <c r="I169" s="759"/>
      <c r="J169" s="759"/>
      <c r="K169" s="759"/>
      <c r="L169" s="566"/>
      <c r="M169" s="760" t="s">
        <v>49</v>
      </c>
      <c r="N169" s="761"/>
      <c r="O169" s="761"/>
      <c r="P169" s="562"/>
      <c r="Q169" s="760" t="s">
        <v>50</v>
      </c>
      <c r="R169" s="761"/>
      <c r="S169" s="761"/>
      <c r="T169" s="550">
        <f>IF(T168=1,1,0)</f>
        <v>0</v>
      </c>
    </row>
    <row r="170" spans="1:28" ht="3.6" customHeight="1" outlineLevel="1" x14ac:dyDescent="0.25">
      <c r="E170" s="564"/>
      <c r="F170" s="565"/>
      <c r="G170" s="565"/>
      <c r="H170" s="565"/>
      <c r="I170" s="565"/>
      <c r="J170" s="565"/>
      <c r="K170" s="565"/>
      <c r="L170" s="566"/>
      <c r="M170" s="564"/>
      <c r="N170" s="565"/>
      <c r="O170" s="565"/>
      <c r="P170" s="562"/>
      <c r="Q170" s="564"/>
      <c r="R170" s="565"/>
      <c r="S170" s="565"/>
    </row>
    <row r="171" spans="1:28" ht="54.6" hidden="1" customHeight="1" outlineLevel="1" x14ac:dyDescent="0.25">
      <c r="A171" s="762" t="s">
        <v>743</v>
      </c>
      <c r="B171" s="762"/>
      <c r="C171" s="762"/>
      <c r="D171" s="563"/>
      <c r="E171" s="763" t="str">
        <f>ПОДПИСИ!B6</f>
        <v xml:space="preserve"> </v>
      </c>
      <c r="F171" s="763"/>
      <c r="G171" s="763"/>
      <c r="H171" s="763"/>
      <c r="I171" s="763"/>
      <c r="J171" s="763"/>
      <c r="K171" s="763"/>
      <c r="M171" s="764"/>
      <c r="N171" s="764"/>
      <c r="O171" s="764"/>
      <c r="Q171" s="765" t="str">
        <f>ПОДПИСИ!E6</f>
        <v xml:space="preserve"> </v>
      </c>
      <c r="R171" s="765"/>
      <c r="S171" s="765"/>
      <c r="T171" s="550">
        <f>IF(OR(ФОРМА!G16=1,ФОРМА!G16="+"),1,0)</f>
        <v>0</v>
      </c>
    </row>
    <row r="172" spans="1:28" ht="13.8" hidden="1" customHeight="1" outlineLevel="1" x14ac:dyDescent="0.25">
      <c r="E172" s="758" t="s">
        <v>48</v>
      </c>
      <c r="F172" s="759"/>
      <c r="G172" s="759"/>
      <c r="H172" s="759"/>
      <c r="I172" s="759"/>
      <c r="J172" s="759"/>
      <c r="K172" s="759"/>
      <c r="L172" s="566"/>
      <c r="M172" s="760" t="s">
        <v>49</v>
      </c>
      <c r="N172" s="761"/>
      <c r="O172" s="761"/>
      <c r="P172" s="562"/>
      <c r="Q172" s="760" t="s">
        <v>50</v>
      </c>
      <c r="R172" s="761"/>
      <c r="S172" s="761"/>
      <c r="T172" s="550">
        <f>IF(T171=1,1,0)</f>
        <v>0</v>
      </c>
    </row>
    <row r="173" spans="1:28" ht="4.95" customHeight="1" outlineLevel="1" x14ac:dyDescent="0.25">
      <c r="E173" s="564"/>
      <c r="F173" s="565"/>
      <c r="G173" s="565"/>
      <c r="H173" s="565"/>
      <c r="I173" s="565"/>
      <c r="J173" s="565"/>
      <c r="K173" s="565"/>
      <c r="L173" s="566"/>
      <c r="M173" s="564"/>
      <c r="N173" s="565"/>
      <c r="O173" s="565"/>
      <c r="P173" s="562"/>
      <c r="Q173" s="564"/>
      <c r="R173" s="565"/>
      <c r="S173" s="565"/>
    </row>
    <row r="174" spans="1:28" ht="55.2" hidden="1" customHeight="1" outlineLevel="1" x14ac:dyDescent="0.25">
      <c r="A174" s="762" t="s">
        <v>743</v>
      </c>
      <c r="B174" s="762"/>
      <c r="C174" s="762"/>
      <c r="D174" s="563"/>
      <c r="E174" s="763" t="str">
        <f>ПОДПИСИ!B7</f>
        <v xml:space="preserve"> </v>
      </c>
      <c r="F174" s="763"/>
      <c r="G174" s="763"/>
      <c r="H174" s="763"/>
      <c r="I174" s="763"/>
      <c r="J174" s="763"/>
      <c r="K174" s="763"/>
      <c r="M174" s="764"/>
      <c r="N174" s="764"/>
      <c r="O174" s="764"/>
      <c r="Q174" s="765" t="str">
        <f>ПОДПИСИ!E7</f>
        <v xml:space="preserve"> </v>
      </c>
      <c r="R174" s="765"/>
      <c r="S174" s="765"/>
      <c r="T174" s="550">
        <f>IF(OR(ФОРМА!H16=1,ФОРМА!H16="+"),1,0)</f>
        <v>1</v>
      </c>
    </row>
    <row r="175" spans="1:28" ht="13.8" hidden="1" customHeight="1" outlineLevel="1" x14ac:dyDescent="0.25">
      <c r="E175" s="758" t="s">
        <v>48</v>
      </c>
      <c r="F175" s="759"/>
      <c r="G175" s="759"/>
      <c r="H175" s="759"/>
      <c r="I175" s="759"/>
      <c r="J175" s="759"/>
      <c r="K175" s="759"/>
      <c r="L175" s="566"/>
      <c r="M175" s="760" t="s">
        <v>49</v>
      </c>
      <c r="N175" s="761"/>
      <c r="O175" s="761"/>
      <c r="P175" s="562"/>
      <c r="Q175" s="760" t="s">
        <v>50</v>
      </c>
      <c r="R175" s="761"/>
      <c r="S175" s="761"/>
      <c r="T175" s="550">
        <f>IF(T174=1,1,0)</f>
        <v>1</v>
      </c>
    </row>
    <row r="176" spans="1:28" ht="8.25" customHeight="1" x14ac:dyDescent="0.25">
      <c r="T176" s="550">
        <v>1</v>
      </c>
    </row>
    <row r="177" spans="1:20" ht="52.2" customHeight="1" x14ac:dyDescent="0.25">
      <c r="A177" s="762" t="s">
        <v>722</v>
      </c>
      <c r="B177" s="766"/>
      <c r="C177" s="766"/>
      <c r="E177" s="763" t="str">
        <f>ПОДПИСИ!B2</f>
        <v>Заместитель генерального директора по капитальному  строительству ООО «Электромонтаж-110»</v>
      </c>
      <c r="F177" s="763"/>
      <c r="G177" s="763"/>
      <c r="H177" s="763"/>
      <c r="I177" s="763"/>
      <c r="J177" s="763"/>
      <c r="K177" s="763"/>
      <c r="M177" s="764"/>
      <c r="N177" s="764"/>
      <c r="O177" s="764"/>
      <c r="Q177" s="765" t="str">
        <f>ПОДПИСИ!E2</f>
        <v>С.В. Шлёнский</v>
      </c>
      <c r="R177" s="765"/>
      <c r="S177" s="765"/>
      <c r="T177" s="550">
        <v>1</v>
      </c>
    </row>
    <row r="178" spans="1:20" x14ac:dyDescent="0.25">
      <c r="E178" s="758" t="s">
        <v>48</v>
      </c>
      <c r="F178" s="759"/>
      <c r="G178" s="759"/>
      <c r="H178" s="759"/>
      <c r="I178" s="759"/>
      <c r="J178" s="759"/>
      <c r="K178" s="759"/>
      <c r="L178" s="566"/>
      <c r="M178" s="760" t="s">
        <v>49</v>
      </c>
      <c r="N178" s="761"/>
      <c r="O178" s="761"/>
      <c r="P178" s="562"/>
      <c r="Q178" s="760" t="s">
        <v>50</v>
      </c>
      <c r="R178" s="761"/>
      <c r="S178" s="761"/>
      <c r="T178" s="550">
        <v>1</v>
      </c>
    </row>
    <row r="179" spans="1:20" ht="6.75" customHeight="1" x14ac:dyDescent="0.25">
      <c r="T179" s="550">
        <v>1</v>
      </c>
    </row>
    <row r="180" spans="1:20" ht="39" customHeight="1" x14ac:dyDescent="0.25">
      <c r="A180" s="762" t="s">
        <v>720</v>
      </c>
      <c r="B180" s="766"/>
      <c r="C180" s="766"/>
      <c r="E180" s="763" t="str">
        <f>ПОДПИСИ!B12</f>
        <v>Начальник участка ООО «Электромонтаж-110»</v>
      </c>
      <c r="F180" s="763"/>
      <c r="G180" s="763"/>
      <c r="H180" s="763"/>
      <c r="I180" s="763"/>
      <c r="J180" s="763"/>
      <c r="K180" s="763"/>
      <c r="M180" s="764"/>
      <c r="N180" s="764"/>
      <c r="O180" s="764"/>
      <c r="Q180" s="765" t="str">
        <f>ПОДПИСИ!E12</f>
        <v>А.В. Курбатов</v>
      </c>
      <c r="R180" s="765"/>
      <c r="S180" s="765"/>
      <c r="T180" s="550">
        <v>1</v>
      </c>
    </row>
    <row r="181" spans="1:20" x14ac:dyDescent="0.25">
      <c r="E181" s="758" t="s">
        <v>48</v>
      </c>
      <c r="F181" s="759"/>
      <c r="G181" s="759"/>
      <c r="H181" s="759"/>
      <c r="I181" s="759"/>
      <c r="J181" s="759"/>
      <c r="K181" s="759"/>
      <c r="L181" s="566"/>
      <c r="M181" s="760" t="s">
        <v>49</v>
      </c>
      <c r="N181" s="761"/>
      <c r="O181" s="761"/>
      <c r="P181" s="562"/>
      <c r="Q181" s="760" t="s">
        <v>50</v>
      </c>
      <c r="R181" s="761"/>
      <c r="S181" s="761"/>
      <c r="T181" s="550">
        <v>1</v>
      </c>
    </row>
  </sheetData>
  <autoFilter ref="A167:T181" xr:uid="{CD3A7566-C769-449D-99CA-E579F67CF4AE}">
    <filterColumn colId="10" showButton="0"/>
    <filterColumn colId="11" showButton="0"/>
    <filterColumn colId="12" showButton="0"/>
    <filterColumn colId="19">
      <filters blank="1">
        <filter val="1"/>
      </filters>
    </filterColumn>
  </autoFilter>
  <mergeCells count="495">
    <mergeCell ref="B134:O134"/>
    <mergeCell ref="P134:Q134"/>
    <mergeCell ref="R134:S134"/>
    <mergeCell ref="A116:S116"/>
    <mergeCell ref="B131:O131"/>
    <mergeCell ref="P131:Q131"/>
    <mergeCell ref="R131:S131"/>
    <mergeCell ref="B132:O132"/>
    <mergeCell ref="P132:Q132"/>
    <mergeCell ref="R132:S132"/>
    <mergeCell ref="B133:O133"/>
    <mergeCell ref="P133:Q133"/>
    <mergeCell ref="R133:S133"/>
    <mergeCell ref="B128:O128"/>
    <mergeCell ref="P128:Q128"/>
    <mergeCell ref="R128:S128"/>
    <mergeCell ref="B129:O129"/>
    <mergeCell ref="P129:Q129"/>
    <mergeCell ref="R129:S129"/>
    <mergeCell ref="B130:O130"/>
    <mergeCell ref="P130:Q130"/>
    <mergeCell ref="R130:S130"/>
    <mergeCell ref="B125:O125"/>
    <mergeCell ref="P125:Q125"/>
    <mergeCell ref="R125:S125"/>
    <mergeCell ref="B126:O126"/>
    <mergeCell ref="P126:Q126"/>
    <mergeCell ref="R126:S126"/>
    <mergeCell ref="B127:O127"/>
    <mergeCell ref="P127:Q127"/>
    <mergeCell ref="R127:S127"/>
    <mergeCell ref="B122:O122"/>
    <mergeCell ref="P122:Q122"/>
    <mergeCell ref="R122:S122"/>
    <mergeCell ref="B123:O123"/>
    <mergeCell ref="P123:Q123"/>
    <mergeCell ref="R123:S123"/>
    <mergeCell ref="B124:O124"/>
    <mergeCell ref="P124:Q124"/>
    <mergeCell ref="R124:S124"/>
    <mergeCell ref="B119:O119"/>
    <mergeCell ref="P119:Q119"/>
    <mergeCell ref="R119:S119"/>
    <mergeCell ref="B120:O120"/>
    <mergeCell ref="P120:Q120"/>
    <mergeCell ref="R120:S120"/>
    <mergeCell ref="B121:O121"/>
    <mergeCell ref="P121:Q121"/>
    <mergeCell ref="R121:S121"/>
    <mergeCell ref="B117:O117"/>
    <mergeCell ref="P117:Q117"/>
    <mergeCell ref="R117:S117"/>
    <mergeCell ref="B118:O118"/>
    <mergeCell ref="P118:Q118"/>
    <mergeCell ref="R118:S118"/>
    <mergeCell ref="A79:S79"/>
    <mergeCell ref="A135:S135"/>
    <mergeCell ref="P164:Q164"/>
    <mergeCell ref="R164:S164"/>
    <mergeCell ref="B106:O106"/>
    <mergeCell ref="B69:O69"/>
    <mergeCell ref="P69:Q69"/>
    <mergeCell ref="R69:S69"/>
    <mergeCell ref="B70:O70"/>
    <mergeCell ref="P70:Q70"/>
    <mergeCell ref="R70:S70"/>
    <mergeCell ref="B164:O164"/>
    <mergeCell ref="P106:Q106"/>
    <mergeCell ref="R106:S106"/>
    <mergeCell ref="B71:O71"/>
    <mergeCell ref="P71:Q71"/>
    <mergeCell ref="R71:S71"/>
    <mergeCell ref="B89:O89"/>
    <mergeCell ref="P89:Q89"/>
    <mergeCell ref="R89:S89"/>
    <mergeCell ref="B90:O90"/>
    <mergeCell ref="P90:Q90"/>
    <mergeCell ref="R90:S90"/>
    <mergeCell ref="B88:O88"/>
    <mergeCell ref="P88:Q88"/>
    <mergeCell ref="R88:S88"/>
    <mergeCell ref="B93:O93"/>
    <mergeCell ref="P93:Q93"/>
    <mergeCell ref="R93:S93"/>
    <mergeCell ref="B67:O67"/>
    <mergeCell ref="P67:Q67"/>
    <mergeCell ref="R67:S67"/>
    <mergeCell ref="B68:O68"/>
    <mergeCell ref="P68:Q68"/>
    <mergeCell ref="R68:S68"/>
    <mergeCell ref="R76:S76"/>
    <mergeCell ref="B77:O77"/>
    <mergeCell ref="P77:Q77"/>
    <mergeCell ref="R77:S77"/>
    <mergeCell ref="B72:O72"/>
    <mergeCell ref="P72:Q72"/>
    <mergeCell ref="R72:S72"/>
    <mergeCell ref="B73:O73"/>
    <mergeCell ref="P73:Q73"/>
    <mergeCell ref="R73:S73"/>
    <mergeCell ref="B74:O74"/>
    <mergeCell ref="P74:Q74"/>
    <mergeCell ref="R74:S74"/>
    <mergeCell ref="B65:O65"/>
    <mergeCell ref="P65:Q65"/>
    <mergeCell ref="R65:S65"/>
    <mergeCell ref="B66:O66"/>
    <mergeCell ref="P66:Q66"/>
    <mergeCell ref="R66:S66"/>
    <mergeCell ref="B63:O63"/>
    <mergeCell ref="P63:Q63"/>
    <mergeCell ref="R63:S63"/>
    <mergeCell ref="B64:O64"/>
    <mergeCell ref="P64:Q64"/>
    <mergeCell ref="R64:S64"/>
    <mergeCell ref="B60:O60"/>
    <mergeCell ref="P60:Q60"/>
    <mergeCell ref="R60:S60"/>
    <mergeCell ref="B61:O61"/>
    <mergeCell ref="P61:Q61"/>
    <mergeCell ref="R61:S61"/>
    <mergeCell ref="B62:O62"/>
    <mergeCell ref="P62:Q62"/>
    <mergeCell ref="R62:S62"/>
    <mergeCell ref="B55:O55"/>
    <mergeCell ref="P55:Q55"/>
    <mergeCell ref="R55:S55"/>
    <mergeCell ref="B56:O56"/>
    <mergeCell ref="P56:Q56"/>
    <mergeCell ref="R56:S56"/>
    <mergeCell ref="A58:S58"/>
    <mergeCell ref="B59:O59"/>
    <mergeCell ref="P59:Q59"/>
    <mergeCell ref="R59:S59"/>
    <mergeCell ref="B57:O57"/>
    <mergeCell ref="P57:Q57"/>
    <mergeCell ref="R57:S57"/>
    <mergeCell ref="B52:O52"/>
    <mergeCell ref="P52:Q52"/>
    <mergeCell ref="R52:S52"/>
    <mergeCell ref="B53:O53"/>
    <mergeCell ref="P53:Q53"/>
    <mergeCell ref="R53:S53"/>
    <mergeCell ref="B54:O54"/>
    <mergeCell ref="P54:Q54"/>
    <mergeCell ref="R54:S54"/>
    <mergeCell ref="B50:O50"/>
    <mergeCell ref="P50:Q50"/>
    <mergeCell ref="R50:S50"/>
    <mergeCell ref="B48:O48"/>
    <mergeCell ref="P48:Q48"/>
    <mergeCell ref="R48:S48"/>
    <mergeCell ref="A47:S47"/>
    <mergeCell ref="B51:O51"/>
    <mergeCell ref="P51:Q51"/>
    <mergeCell ref="R51:S51"/>
    <mergeCell ref="B45:O45"/>
    <mergeCell ref="P45:Q45"/>
    <mergeCell ref="R45:S45"/>
    <mergeCell ref="B46:O46"/>
    <mergeCell ref="P46:Q46"/>
    <mergeCell ref="R46:S46"/>
    <mergeCell ref="B49:O49"/>
    <mergeCell ref="P49:Q49"/>
    <mergeCell ref="R49:S49"/>
    <mergeCell ref="B41:O41"/>
    <mergeCell ref="P41:Q41"/>
    <mergeCell ref="R41:S41"/>
    <mergeCell ref="B42:O42"/>
    <mergeCell ref="P42:Q42"/>
    <mergeCell ref="R42:S42"/>
    <mergeCell ref="B43:O43"/>
    <mergeCell ref="P43:Q43"/>
    <mergeCell ref="R43:S43"/>
    <mergeCell ref="V19:Y19"/>
    <mergeCell ref="V12:Y12"/>
    <mergeCell ref="T9:T11"/>
    <mergeCell ref="A5:F5"/>
    <mergeCell ref="A6:F6"/>
    <mergeCell ref="A7:F7"/>
    <mergeCell ref="B11:O11"/>
    <mergeCell ref="P11:Q11"/>
    <mergeCell ref="R11:S11"/>
    <mergeCell ref="A12:S12"/>
    <mergeCell ref="B14:O14"/>
    <mergeCell ref="P14:Q14"/>
    <mergeCell ref="R14:S14"/>
    <mergeCell ref="B13:O13"/>
    <mergeCell ref="P13:Q13"/>
    <mergeCell ref="R13:S13"/>
    <mergeCell ref="B17:O17"/>
    <mergeCell ref="P17:Q17"/>
    <mergeCell ref="A15:S15"/>
    <mergeCell ref="R17:S17"/>
    <mergeCell ref="V15:Y15"/>
    <mergeCell ref="A3:F3"/>
    <mergeCell ref="A4:F4"/>
    <mergeCell ref="A8:F8"/>
    <mergeCell ref="A10:S10"/>
    <mergeCell ref="B16:O16"/>
    <mergeCell ref="P16:Q16"/>
    <mergeCell ref="R16:S16"/>
    <mergeCell ref="B94:O94"/>
    <mergeCell ref="P94:Q94"/>
    <mergeCell ref="R94:S94"/>
    <mergeCell ref="B91:O91"/>
    <mergeCell ref="P91:Q91"/>
    <mergeCell ref="R91:S91"/>
    <mergeCell ref="B92:O92"/>
    <mergeCell ref="P92:Q92"/>
    <mergeCell ref="R92:S92"/>
    <mergeCell ref="A19:S19"/>
    <mergeCell ref="B21:O21"/>
    <mergeCell ref="P21:Q21"/>
    <mergeCell ref="R21:S21"/>
    <mergeCell ref="B23:O23"/>
    <mergeCell ref="P23:Q23"/>
    <mergeCell ref="R23:S23"/>
    <mergeCell ref="B22:O22"/>
    <mergeCell ref="B95:O95"/>
    <mergeCell ref="P95:Q95"/>
    <mergeCell ref="R95:S95"/>
    <mergeCell ref="B96:O96"/>
    <mergeCell ref="P96:Q96"/>
    <mergeCell ref="R96:S96"/>
    <mergeCell ref="B97:O97"/>
    <mergeCell ref="P97:Q97"/>
    <mergeCell ref="R97:S97"/>
    <mergeCell ref="B99:O99"/>
    <mergeCell ref="P99:Q99"/>
    <mergeCell ref="R99:S99"/>
    <mergeCell ref="B100:O100"/>
    <mergeCell ref="P100:Q100"/>
    <mergeCell ref="R100:S100"/>
    <mergeCell ref="B98:O98"/>
    <mergeCell ref="P98:Q98"/>
    <mergeCell ref="R98:S98"/>
    <mergeCell ref="B103:O103"/>
    <mergeCell ref="P103:Q103"/>
    <mergeCell ref="R103:S103"/>
    <mergeCell ref="B101:O101"/>
    <mergeCell ref="P101:Q101"/>
    <mergeCell ref="R101:S101"/>
    <mergeCell ref="B102:O102"/>
    <mergeCell ref="P102:Q102"/>
    <mergeCell ref="R102:S102"/>
    <mergeCell ref="B107:O107"/>
    <mergeCell ref="P107:Q107"/>
    <mergeCell ref="R107:S107"/>
    <mergeCell ref="B104:O104"/>
    <mergeCell ref="P104:Q104"/>
    <mergeCell ref="R104:S104"/>
    <mergeCell ref="B105:O105"/>
    <mergeCell ref="P105:Q105"/>
    <mergeCell ref="R105:S105"/>
    <mergeCell ref="B111:O111"/>
    <mergeCell ref="P111:Q111"/>
    <mergeCell ref="R111:S111"/>
    <mergeCell ref="A110:S110"/>
    <mergeCell ref="A112:S112"/>
    <mergeCell ref="B108:O108"/>
    <mergeCell ref="P108:Q108"/>
    <mergeCell ref="R108:S108"/>
    <mergeCell ref="B109:O109"/>
    <mergeCell ref="P109:Q109"/>
    <mergeCell ref="R109:S109"/>
    <mergeCell ref="B115:O115"/>
    <mergeCell ref="P115:Q115"/>
    <mergeCell ref="R115:S115"/>
    <mergeCell ref="B113:O113"/>
    <mergeCell ref="P113:Q113"/>
    <mergeCell ref="R113:S113"/>
    <mergeCell ref="B114:O114"/>
    <mergeCell ref="P114:Q114"/>
    <mergeCell ref="R114:S114"/>
    <mergeCell ref="B138:O138"/>
    <mergeCell ref="P138:Q138"/>
    <mergeCell ref="R138:S138"/>
    <mergeCell ref="B139:O139"/>
    <mergeCell ref="P139:Q139"/>
    <mergeCell ref="R139:S139"/>
    <mergeCell ref="B136:O136"/>
    <mergeCell ref="P136:Q136"/>
    <mergeCell ref="R136:S136"/>
    <mergeCell ref="B137:O137"/>
    <mergeCell ref="P137:Q137"/>
    <mergeCell ref="R137:S137"/>
    <mergeCell ref="B141:O141"/>
    <mergeCell ref="P141:Q141"/>
    <mergeCell ref="R141:S141"/>
    <mergeCell ref="B142:O142"/>
    <mergeCell ref="P142:Q142"/>
    <mergeCell ref="R142:S142"/>
    <mergeCell ref="B140:O140"/>
    <mergeCell ref="P140:Q140"/>
    <mergeCell ref="R140:S140"/>
    <mergeCell ref="B148:O148"/>
    <mergeCell ref="P148:Q148"/>
    <mergeCell ref="R148:S148"/>
    <mergeCell ref="B143:O143"/>
    <mergeCell ref="P143:Q143"/>
    <mergeCell ref="R143:S143"/>
    <mergeCell ref="B144:O144"/>
    <mergeCell ref="P144:Q144"/>
    <mergeCell ref="R144:S144"/>
    <mergeCell ref="B146:O146"/>
    <mergeCell ref="P146:Q146"/>
    <mergeCell ref="R146:S146"/>
    <mergeCell ref="B147:O147"/>
    <mergeCell ref="P147:Q147"/>
    <mergeCell ref="R147:S147"/>
    <mergeCell ref="B145:O145"/>
    <mergeCell ref="P145:Q145"/>
    <mergeCell ref="R145:S145"/>
    <mergeCell ref="B150:O150"/>
    <mergeCell ref="P150:Q150"/>
    <mergeCell ref="R150:S150"/>
    <mergeCell ref="B151:O151"/>
    <mergeCell ref="P151:Q151"/>
    <mergeCell ref="R151:S151"/>
    <mergeCell ref="B149:O149"/>
    <mergeCell ref="P149:Q149"/>
    <mergeCell ref="R149:S149"/>
    <mergeCell ref="B155:O155"/>
    <mergeCell ref="P155:Q155"/>
    <mergeCell ref="R155:S155"/>
    <mergeCell ref="A154:S154"/>
    <mergeCell ref="B152:O152"/>
    <mergeCell ref="P152:Q152"/>
    <mergeCell ref="R152:S152"/>
    <mergeCell ref="B153:O153"/>
    <mergeCell ref="P153:Q153"/>
    <mergeCell ref="R153:S153"/>
    <mergeCell ref="B158:O158"/>
    <mergeCell ref="P158:Q158"/>
    <mergeCell ref="R158:S158"/>
    <mergeCell ref="B156:O156"/>
    <mergeCell ref="P156:Q156"/>
    <mergeCell ref="R156:S156"/>
    <mergeCell ref="B157:O157"/>
    <mergeCell ref="P157:Q157"/>
    <mergeCell ref="R157:S157"/>
    <mergeCell ref="B161:O161"/>
    <mergeCell ref="P161:Q161"/>
    <mergeCell ref="R161:S161"/>
    <mergeCell ref="B162:O162"/>
    <mergeCell ref="P162:Q162"/>
    <mergeCell ref="R162:S162"/>
    <mergeCell ref="B159:O159"/>
    <mergeCell ref="P159:Q159"/>
    <mergeCell ref="R159:S159"/>
    <mergeCell ref="B160:O160"/>
    <mergeCell ref="P160:Q160"/>
    <mergeCell ref="R160:S160"/>
    <mergeCell ref="K167:N167"/>
    <mergeCell ref="B165:O165"/>
    <mergeCell ref="P165:Q165"/>
    <mergeCell ref="R165:S165"/>
    <mergeCell ref="B166:O166"/>
    <mergeCell ref="P166:Q166"/>
    <mergeCell ref="R166:S166"/>
    <mergeCell ref="B163:O163"/>
    <mergeCell ref="P163:Q163"/>
    <mergeCell ref="R163:S163"/>
    <mergeCell ref="E169:K169"/>
    <mergeCell ref="M169:O169"/>
    <mergeCell ref="Q169:S169"/>
    <mergeCell ref="A174:C174"/>
    <mergeCell ref="E174:K174"/>
    <mergeCell ref="M174:O174"/>
    <mergeCell ref="A168:C168"/>
    <mergeCell ref="E168:K168"/>
    <mergeCell ref="M168:O168"/>
    <mergeCell ref="Q168:S168"/>
    <mergeCell ref="Q174:S174"/>
    <mergeCell ref="E181:K181"/>
    <mergeCell ref="M181:O181"/>
    <mergeCell ref="Q181:S181"/>
    <mergeCell ref="A171:C171"/>
    <mergeCell ref="E171:K171"/>
    <mergeCell ref="M171:O171"/>
    <mergeCell ref="Q171:S171"/>
    <mergeCell ref="E172:K172"/>
    <mergeCell ref="M172:O172"/>
    <mergeCell ref="Q172:S172"/>
    <mergeCell ref="E178:K178"/>
    <mergeCell ref="M178:O178"/>
    <mergeCell ref="Q178:S178"/>
    <mergeCell ref="A180:C180"/>
    <mergeCell ref="E180:K180"/>
    <mergeCell ref="M180:O180"/>
    <mergeCell ref="Q180:S180"/>
    <mergeCell ref="A177:C177"/>
    <mergeCell ref="E177:K177"/>
    <mergeCell ref="M177:O177"/>
    <mergeCell ref="Q177:S177"/>
    <mergeCell ref="E175:K175"/>
    <mergeCell ref="M175:O175"/>
    <mergeCell ref="Q175:S175"/>
    <mergeCell ref="P22:Q22"/>
    <mergeCell ref="R22:S22"/>
    <mergeCell ref="B20:O20"/>
    <mergeCell ref="P20:Q20"/>
    <mergeCell ref="R20:S20"/>
    <mergeCell ref="B27:O27"/>
    <mergeCell ref="P27:Q27"/>
    <mergeCell ref="R27:S27"/>
    <mergeCell ref="B28:O28"/>
    <mergeCell ref="P28:Q28"/>
    <mergeCell ref="R28:S28"/>
    <mergeCell ref="B24:O24"/>
    <mergeCell ref="P24:Q24"/>
    <mergeCell ref="R24:S24"/>
    <mergeCell ref="B25:O25"/>
    <mergeCell ref="P25:Q25"/>
    <mergeCell ref="R25:S25"/>
    <mergeCell ref="B26:O26"/>
    <mergeCell ref="P26:Q26"/>
    <mergeCell ref="R26:S26"/>
    <mergeCell ref="R36:S36"/>
    <mergeCell ref="B32:O32"/>
    <mergeCell ref="P32:Q32"/>
    <mergeCell ref="R32:S32"/>
    <mergeCell ref="B33:O33"/>
    <mergeCell ref="P33:Q33"/>
    <mergeCell ref="R33:S33"/>
    <mergeCell ref="B29:O29"/>
    <mergeCell ref="P29:Q29"/>
    <mergeCell ref="R29:S29"/>
    <mergeCell ref="B30:O30"/>
    <mergeCell ref="P30:Q30"/>
    <mergeCell ref="R30:S30"/>
    <mergeCell ref="B31:O31"/>
    <mergeCell ref="P31:Q31"/>
    <mergeCell ref="R31:S31"/>
    <mergeCell ref="B87:O87"/>
    <mergeCell ref="P87:Q87"/>
    <mergeCell ref="R87:S87"/>
    <mergeCell ref="B83:O83"/>
    <mergeCell ref="P83:Q83"/>
    <mergeCell ref="R83:S83"/>
    <mergeCell ref="B84:O84"/>
    <mergeCell ref="P84:Q84"/>
    <mergeCell ref="R84:S84"/>
    <mergeCell ref="B85:O85"/>
    <mergeCell ref="P85:Q85"/>
    <mergeCell ref="R85:S85"/>
    <mergeCell ref="A44:S44"/>
    <mergeCell ref="R18:S18"/>
    <mergeCell ref="P18:Q18"/>
    <mergeCell ref="B18:O18"/>
    <mergeCell ref="B82:O82"/>
    <mergeCell ref="P82:Q82"/>
    <mergeCell ref="R82:S82"/>
    <mergeCell ref="B86:O86"/>
    <mergeCell ref="P86:Q86"/>
    <mergeCell ref="R86:S86"/>
    <mergeCell ref="B78:O78"/>
    <mergeCell ref="P78:Q78"/>
    <mergeCell ref="R78:S78"/>
    <mergeCell ref="B80:O80"/>
    <mergeCell ref="P80:Q80"/>
    <mergeCell ref="R80:S80"/>
    <mergeCell ref="B81:O81"/>
    <mergeCell ref="P81:Q81"/>
    <mergeCell ref="R81:S81"/>
    <mergeCell ref="B75:O75"/>
    <mergeCell ref="P75:Q75"/>
    <mergeCell ref="R75:S75"/>
    <mergeCell ref="B76:O76"/>
    <mergeCell ref="P76:Q76"/>
    <mergeCell ref="K1:S1"/>
    <mergeCell ref="K3:S3"/>
    <mergeCell ref="K2:S2"/>
    <mergeCell ref="K4:S4"/>
    <mergeCell ref="K5:S5"/>
    <mergeCell ref="K6:S6"/>
    <mergeCell ref="K7:S7"/>
    <mergeCell ref="K8:S8"/>
    <mergeCell ref="A40:S40"/>
    <mergeCell ref="B37:O37"/>
    <mergeCell ref="P37:Q37"/>
    <mergeCell ref="R37:S37"/>
    <mergeCell ref="B39:O39"/>
    <mergeCell ref="P39:Q39"/>
    <mergeCell ref="R39:S39"/>
    <mergeCell ref="A38:S38"/>
    <mergeCell ref="B34:O34"/>
    <mergeCell ref="P34:Q34"/>
    <mergeCell ref="R34:S34"/>
    <mergeCell ref="B35:O35"/>
    <mergeCell ref="P35:Q35"/>
    <mergeCell ref="R35:S35"/>
    <mergeCell ref="B36:O36"/>
    <mergeCell ref="P36:Q36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view="pageBreakPreview" topLeftCell="A16" zoomScaleNormal="100" zoomScaleSheetLayoutView="100" workbookViewId="0">
      <selection activeCell="A49" sqref="A49:BP49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 x14ac:dyDescent="0.3">
      <c r="A2" s="789"/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89"/>
      <c r="X2" s="789"/>
      <c r="Y2" s="789"/>
      <c r="Z2" s="789"/>
      <c r="AA2" s="789"/>
      <c r="AB2" s="789"/>
      <c r="AC2" s="789"/>
      <c r="AD2" s="789"/>
      <c r="AE2" s="789"/>
      <c r="AF2" s="789"/>
      <c r="AG2" s="789"/>
      <c r="AH2" s="789"/>
      <c r="AI2" s="789"/>
      <c r="AJ2" s="789"/>
      <c r="AK2" s="789"/>
      <c r="AL2" s="789"/>
      <c r="AM2" s="789"/>
      <c r="AN2" s="789"/>
      <c r="AO2" s="789"/>
      <c r="AP2" s="789"/>
      <c r="AQ2" s="789"/>
      <c r="AR2" s="789"/>
      <c r="AS2" s="789"/>
      <c r="AT2" s="19"/>
      <c r="AU2" s="19"/>
      <c r="AV2" s="19"/>
      <c r="AW2" s="19"/>
      <c r="AX2" s="19"/>
      <c r="AY2" s="19"/>
      <c r="AZ2" s="19"/>
      <c r="BA2" s="19"/>
      <c r="BB2" s="710" t="str">
        <f>ФОРМА!G2</f>
        <v>Санкт-Петербург</v>
      </c>
      <c r="BC2" s="710"/>
      <c r="BD2" s="710"/>
      <c r="BE2" s="710"/>
      <c r="BF2" s="710"/>
      <c r="BG2" s="710"/>
      <c r="BH2" s="710"/>
      <c r="BI2" s="710"/>
      <c r="BJ2" s="710"/>
      <c r="BK2" s="710"/>
      <c r="BL2" s="710"/>
      <c r="BM2" s="710"/>
      <c r="BN2" s="710"/>
      <c r="BO2" s="710"/>
      <c r="BP2" s="710"/>
      <c r="BQ2" s="710"/>
      <c r="BR2" s="710"/>
      <c r="BS2" s="710"/>
      <c r="BT2" s="710"/>
      <c r="BU2" s="710"/>
      <c r="BV2" s="710"/>
      <c r="BW2" s="710"/>
      <c r="BX2" s="710"/>
      <c r="BY2" s="710"/>
      <c r="BZ2" s="710"/>
      <c r="CA2" s="710"/>
      <c r="CB2" s="710"/>
      <c r="CC2" s="710"/>
      <c r="CD2" s="710"/>
      <c r="CE2" s="710"/>
      <c r="CF2" s="710"/>
      <c r="CG2" s="710"/>
      <c r="CH2" s="710"/>
      <c r="CI2" s="710"/>
      <c r="CJ2" s="710"/>
      <c r="CK2" s="710"/>
      <c r="CL2" s="710"/>
      <c r="CM2" s="710"/>
      <c r="CN2" s="710"/>
      <c r="CO2" s="710"/>
      <c r="CP2" s="710"/>
      <c r="CQ2" s="710"/>
      <c r="CR2" s="710"/>
      <c r="CS2" s="710"/>
      <c r="CT2" s="710"/>
      <c r="CU2" s="710"/>
      <c r="CV2" s="710"/>
      <c r="CW2" s="710"/>
      <c r="CX2" s="710"/>
      <c r="CY2" s="710"/>
      <c r="CZ2" s="710"/>
      <c r="DA2" s="710"/>
      <c r="DB2" s="710"/>
      <c r="DH2" s="142"/>
    </row>
    <row r="3" spans="1:112" s="2" customFormat="1" ht="12" customHeight="1" outlineLevel="1" x14ac:dyDescent="0.3">
      <c r="A3" s="786"/>
      <c r="B3" s="786"/>
      <c r="C3" s="786"/>
      <c r="D3" s="786"/>
      <c r="E3" s="786"/>
      <c r="F3" s="786"/>
      <c r="G3" s="786"/>
      <c r="H3" s="786"/>
      <c r="I3" s="786"/>
      <c r="J3" s="786"/>
      <c r="K3" s="786"/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  <c r="AF3" s="786"/>
      <c r="AG3" s="786"/>
      <c r="AH3" s="786"/>
      <c r="AI3" s="786"/>
      <c r="AJ3" s="786"/>
      <c r="AK3" s="786"/>
      <c r="AL3" s="786"/>
      <c r="AM3" s="786"/>
      <c r="AN3" s="786"/>
      <c r="AO3" s="786"/>
      <c r="AP3" s="786"/>
      <c r="AQ3" s="786"/>
      <c r="AR3" s="786"/>
      <c r="AS3" s="786"/>
      <c r="AT3" s="21"/>
      <c r="AU3" s="21"/>
      <c r="AV3" s="21"/>
      <c r="AW3" s="21"/>
      <c r="AX3" s="21"/>
      <c r="AY3" s="21"/>
      <c r="AZ3" s="21"/>
      <c r="BA3" s="21"/>
      <c r="BB3" s="786" t="s">
        <v>0</v>
      </c>
      <c r="BC3" s="786"/>
      <c r="BD3" s="786"/>
      <c r="BE3" s="786"/>
      <c r="BF3" s="786"/>
      <c r="BG3" s="786"/>
      <c r="BH3" s="786"/>
      <c r="BI3" s="786"/>
      <c r="BJ3" s="786"/>
      <c r="BK3" s="786"/>
      <c r="BL3" s="786"/>
      <c r="BM3" s="786"/>
      <c r="BN3" s="786"/>
      <c r="BO3" s="786"/>
      <c r="BP3" s="786"/>
      <c r="BQ3" s="786"/>
      <c r="BR3" s="786"/>
      <c r="BS3" s="786"/>
      <c r="BT3" s="786"/>
      <c r="BU3" s="786"/>
      <c r="BV3" s="786"/>
      <c r="BW3" s="786"/>
      <c r="BX3" s="786"/>
      <c r="BY3" s="786"/>
      <c r="BZ3" s="786"/>
      <c r="CA3" s="786"/>
      <c r="CB3" s="786"/>
      <c r="CC3" s="786"/>
      <c r="CD3" s="786"/>
      <c r="CE3" s="786"/>
      <c r="CF3" s="786"/>
      <c r="CG3" s="786"/>
      <c r="CH3" s="786"/>
      <c r="CI3" s="786"/>
      <c r="CJ3" s="786"/>
      <c r="CK3" s="786"/>
      <c r="CL3" s="786"/>
      <c r="CM3" s="786"/>
      <c r="CN3" s="786"/>
      <c r="CO3" s="786"/>
      <c r="CP3" s="786"/>
      <c r="CQ3" s="786"/>
      <c r="CR3" s="786"/>
      <c r="CS3" s="786"/>
      <c r="CT3" s="786"/>
      <c r="CU3" s="786"/>
      <c r="CV3" s="786"/>
      <c r="CW3" s="786"/>
      <c r="CX3" s="786"/>
      <c r="CY3" s="786"/>
      <c r="CZ3" s="786"/>
      <c r="DA3" s="786"/>
      <c r="DB3" s="786"/>
      <c r="DH3" s="143"/>
    </row>
    <row r="4" spans="1:112" outlineLevel="1" x14ac:dyDescent="0.3">
      <c r="A4" s="710" t="str">
        <f>ФОРМА!B4</f>
        <v>ООО «Электромонтаж-110»</v>
      </c>
      <c r="B4" s="710"/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19"/>
      <c r="AU4" s="19"/>
      <c r="AV4" s="19"/>
      <c r="AW4" s="19"/>
      <c r="AX4" s="19"/>
      <c r="AY4" s="19"/>
      <c r="AZ4" s="19"/>
      <c r="BA4" s="19"/>
      <c r="BB4" s="787" t="str">
        <f>ФОРМА!B2</f>
        <v>ПАО "Россети Ленэнерго"</v>
      </c>
      <c r="BC4" s="787"/>
      <c r="BD4" s="787"/>
      <c r="BE4" s="787"/>
      <c r="BF4" s="787"/>
      <c r="BG4" s="787"/>
      <c r="BH4" s="787"/>
      <c r="BI4" s="787"/>
      <c r="BJ4" s="787"/>
      <c r="BK4" s="787"/>
      <c r="BL4" s="787"/>
      <c r="BM4" s="787"/>
      <c r="BN4" s="787"/>
      <c r="BO4" s="787"/>
      <c r="BP4" s="787"/>
      <c r="BQ4" s="787"/>
      <c r="BR4" s="787"/>
      <c r="BS4" s="787"/>
      <c r="BT4" s="787"/>
      <c r="BU4" s="787"/>
      <c r="BV4" s="787"/>
      <c r="BW4" s="787"/>
      <c r="BX4" s="787"/>
      <c r="BY4" s="787"/>
      <c r="BZ4" s="787"/>
      <c r="CA4" s="787"/>
      <c r="CB4" s="787"/>
      <c r="CC4" s="787"/>
      <c r="CD4" s="787"/>
      <c r="CE4" s="787"/>
      <c r="CF4" s="787"/>
      <c r="CG4" s="787"/>
      <c r="CH4" s="787"/>
      <c r="CI4" s="787"/>
      <c r="CJ4" s="787"/>
      <c r="CK4" s="787"/>
      <c r="CL4" s="787"/>
      <c r="CM4" s="787"/>
      <c r="CN4" s="787"/>
      <c r="CO4" s="787"/>
      <c r="CP4" s="787"/>
      <c r="CQ4" s="787"/>
      <c r="CR4" s="787"/>
      <c r="CS4" s="787"/>
      <c r="CT4" s="787"/>
      <c r="CU4" s="787"/>
      <c r="CV4" s="787"/>
      <c r="CW4" s="787"/>
      <c r="CX4" s="787"/>
      <c r="CY4" s="787"/>
      <c r="CZ4" s="787"/>
      <c r="DA4" s="787"/>
      <c r="DB4" s="787"/>
      <c r="DH4" s="144" t="str">
        <f>BB4</f>
        <v>ПАО "Россети Ленэнерго"</v>
      </c>
    </row>
    <row r="5" spans="1:112" ht="15" customHeight="1" outlineLevel="1" x14ac:dyDescent="0.3">
      <c r="A5" s="786" t="s">
        <v>44</v>
      </c>
      <c r="B5" s="786"/>
      <c r="C5" s="786"/>
      <c r="D5" s="786"/>
      <c r="E5" s="786"/>
      <c r="F5" s="786"/>
      <c r="G5" s="786"/>
      <c r="H5" s="786"/>
      <c r="I5" s="786"/>
      <c r="J5" s="786"/>
      <c r="K5" s="786"/>
      <c r="L5" s="786"/>
      <c r="M5" s="786"/>
      <c r="N5" s="786"/>
      <c r="O5" s="786"/>
      <c r="P5" s="786"/>
      <c r="Q5" s="786"/>
      <c r="R5" s="786"/>
      <c r="S5" s="786"/>
      <c r="T5" s="786"/>
      <c r="U5" s="786"/>
      <c r="V5" s="786"/>
      <c r="W5" s="786"/>
      <c r="X5" s="786"/>
      <c r="Y5" s="786"/>
      <c r="Z5" s="786"/>
      <c r="AA5" s="786"/>
      <c r="AB5" s="786"/>
      <c r="AC5" s="786"/>
      <c r="AD5" s="786"/>
      <c r="AE5" s="786"/>
      <c r="AF5" s="786"/>
      <c r="AG5" s="786"/>
      <c r="AH5" s="786"/>
      <c r="AI5" s="786"/>
      <c r="AJ5" s="786"/>
      <c r="AK5" s="786"/>
      <c r="AL5" s="786"/>
      <c r="AM5" s="786"/>
      <c r="AN5" s="786"/>
      <c r="AO5" s="786"/>
      <c r="AP5" s="786"/>
      <c r="AQ5" s="786"/>
      <c r="AR5" s="786"/>
      <c r="AS5" s="786"/>
      <c r="AT5" s="21"/>
      <c r="AU5" s="21"/>
      <c r="AV5" s="21"/>
      <c r="AW5" s="21"/>
      <c r="AX5" s="21"/>
      <c r="AY5" s="21"/>
      <c r="AZ5" s="21"/>
      <c r="BA5" s="21"/>
      <c r="BB5" s="786" t="s">
        <v>2</v>
      </c>
      <c r="BC5" s="786"/>
      <c r="BD5" s="786"/>
      <c r="BE5" s="786"/>
      <c r="BF5" s="786"/>
      <c r="BG5" s="786"/>
      <c r="BH5" s="786"/>
      <c r="BI5" s="786"/>
      <c r="BJ5" s="786"/>
      <c r="BK5" s="786"/>
      <c r="BL5" s="786"/>
      <c r="BM5" s="786"/>
      <c r="BN5" s="786"/>
      <c r="BO5" s="786"/>
      <c r="BP5" s="786"/>
      <c r="BQ5" s="786"/>
      <c r="BR5" s="786"/>
      <c r="BS5" s="786"/>
      <c r="BT5" s="786"/>
      <c r="BU5" s="786"/>
      <c r="BV5" s="786"/>
      <c r="BW5" s="786"/>
      <c r="BX5" s="786"/>
      <c r="BY5" s="786"/>
      <c r="BZ5" s="786"/>
      <c r="CA5" s="786"/>
      <c r="CB5" s="786"/>
      <c r="CC5" s="786"/>
      <c r="CD5" s="786"/>
      <c r="CE5" s="786"/>
      <c r="CF5" s="786"/>
      <c r="CG5" s="786"/>
      <c r="CH5" s="786"/>
      <c r="CI5" s="786"/>
      <c r="CJ5" s="786"/>
      <c r="CK5" s="786"/>
      <c r="CL5" s="786"/>
      <c r="CM5" s="786"/>
      <c r="CN5" s="786"/>
      <c r="CO5" s="786"/>
      <c r="CP5" s="786"/>
      <c r="CQ5" s="786"/>
      <c r="CR5" s="786"/>
      <c r="CS5" s="786"/>
      <c r="CT5" s="786"/>
      <c r="CU5" s="786"/>
      <c r="CV5" s="786"/>
      <c r="CW5" s="786"/>
      <c r="CX5" s="786"/>
      <c r="CY5" s="786"/>
      <c r="CZ5" s="786"/>
      <c r="DA5" s="786"/>
      <c r="DB5" s="786"/>
      <c r="DH5" s="143"/>
    </row>
    <row r="6" spans="1:112" ht="124.8" outlineLevel="1" x14ac:dyDescent="0.3">
      <c r="A6" s="785"/>
      <c r="B6" s="785"/>
      <c r="C6" s="785"/>
      <c r="D6" s="785"/>
      <c r="E6" s="785"/>
      <c r="F6" s="785"/>
      <c r="G6" s="785"/>
      <c r="H6" s="785"/>
      <c r="I6" s="785"/>
      <c r="J6" s="785"/>
      <c r="K6" s="785"/>
      <c r="L6" s="785"/>
      <c r="M6" s="785"/>
      <c r="N6" s="785"/>
      <c r="O6" s="785"/>
      <c r="P6" s="785"/>
      <c r="Q6" s="785"/>
      <c r="R6" s="785"/>
      <c r="S6" s="785"/>
      <c r="T6" s="785"/>
      <c r="U6" s="785"/>
      <c r="V6" s="785"/>
      <c r="W6" s="785"/>
      <c r="X6" s="785"/>
      <c r="Y6" s="785"/>
      <c r="Z6" s="785"/>
      <c r="AA6" s="785"/>
      <c r="AB6" s="785"/>
      <c r="AC6" s="785"/>
      <c r="AD6" s="785"/>
      <c r="AE6" s="785"/>
      <c r="AF6" s="785"/>
      <c r="AG6" s="785"/>
      <c r="AH6" s="785"/>
      <c r="AI6" s="785"/>
      <c r="AJ6" s="785"/>
      <c r="AK6" s="785"/>
      <c r="AL6" s="785"/>
      <c r="AM6" s="785"/>
      <c r="AN6" s="785"/>
      <c r="AO6" s="785"/>
      <c r="AP6" s="785"/>
      <c r="AQ6" s="785"/>
      <c r="AR6" s="785"/>
      <c r="AS6" s="785"/>
      <c r="AT6" s="21"/>
      <c r="AU6" s="21"/>
      <c r="AV6" s="21"/>
      <c r="AW6" s="21"/>
      <c r="AX6" s="21"/>
      <c r="AY6" s="21"/>
      <c r="AZ6" s="21"/>
      <c r="BA6" s="21"/>
      <c r="BB6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C6" s="787"/>
      <c r="BD6" s="787"/>
      <c r="BE6" s="787"/>
      <c r="BF6" s="787"/>
      <c r="BG6" s="787"/>
      <c r="BH6" s="787"/>
      <c r="BI6" s="787"/>
      <c r="BJ6" s="787"/>
      <c r="BK6" s="787"/>
      <c r="BL6" s="787"/>
      <c r="BM6" s="787"/>
      <c r="BN6" s="787"/>
      <c r="BO6" s="787"/>
      <c r="BP6" s="787"/>
      <c r="BQ6" s="787"/>
      <c r="BR6" s="787"/>
      <c r="BS6" s="787"/>
      <c r="BT6" s="787"/>
      <c r="BU6" s="787"/>
      <c r="BV6" s="787"/>
      <c r="BW6" s="787"/>
      <c r="BX6" s="787"/>
      <c r="BY6" s="787"/>
      <c r="BZ6" s="787"/>
      <c r="CA6" s="787"/>
      <c r="CB6" s="787"/>
      <c r="CC6" s="787"/>
      <c r="CD6" s="787"/>
      <c r="CE6" s="787"/>
      <c r="CF6" s="787"/>
      <c r="CG6" s="787"/>
      <c r="CH6" s="787"/>
      <c r="CI6" s="787"/>
      <c r="CJ6" s="787"/>
      <c r="CK6" s="787"/>
      <c r="CL6" s="787"/>
      <c r="CM6" s="787"/>
      <c r="CN6" s="787"/>
      <c r="CO6" s="787"/>
      <c r="CP6" s="787"/>
      <c r="CQ6" s="787"/>
      <c r="CR6" s="787"/>
      <c r="CS6" s="787"/>
      <c r="CT6" s="787"/>
      <c r="CU6" s="787"/>
      <c r="CV6" s="787"/>
      <c r="CW6" s="787"/>
      <c r="CX6" s="787"/>
      <c r="CY6" s="787"/>
      <c r="CZ6" s="787"/>
      <c r="DA6" s="787"/>
      <c r="DB6" s="787"/>
      <c r="DH6" s="144" t="str">
        <f>BB6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outlineLevel="1" x14ac:dyDescent="0.3">
      <c r="A7" s="786" t="s">
        <v>45</v>
      </c>
      <c r="B7" s="786"/>
      <c r="C7" s="786"/>
      <c r="D7" s="786"/>
      <c r="E7" s="786"/>
      <c r="F7" s="786"/>
      <c r="G7" s="786"/>
      <c r="H7" s="786"/>
      <c r="I7" s="786"/>
      <c r="J7" s="786"/>
      <c r="K7" s="786"/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  <c r="AF7" s="786"/>
      <c r="AG7" s="786"/>
      <c r="AH7" s="786"/>
      <c r="AI7" s="786"/>
      <c r="AJ7" s="786"/>
      <c r="AK7" s="786"/>
      <c r="AL7" s="786"/>
      <c r="AM7" s="786"/>
      <c r="AN7" s="786"/>
      <c r="AO7" s="786"/>
      <c r="AP7" s="786"/>
      <c r="AQ7" s="786"/>
      <c r="AR7" s="786"/>
      <c r="AS7" s="786"/>
      <c r="AT7" s="21"/>
      <c r="AU7" s="21"/>
      <c r="AV7" s="21"/>
      <c r="AW7" s="21"/>
      <c r="AX7" s="21"/>
      <c r="AY7" s="21"/>
      <c r="AZ7" s="21"/>
      <c r="BA7" s="21"/>
      <c r="BB7" s="786" t="s">
        <v>38</v>
      </c>
      <c r="BC7" s="786"/>
      <c r="BD7" s="786"/>
      <c r="BE7" s="786"/>
      <c r="BF7" s="786"/>
      <c r="BG7" s="786"/>
      <c r="BH7" s="786"/>
      <c r="BI7" s="786"/>
      <c r="BJ7" s="786"/>
      <c r="BK7" s="786"/>
      <c r="BL7" s="786"/>
      <c r="BM7" s="786"/>
      <c r="BN7" s="786"/>
      <c r="BO7" s="786"/>
      <c r="BP7" s="786"/>
      <c r="BQ7" s="786"/>
      <c r="BR7" s="786"/>
      <c r="BS7" s="786"/>
      <c r="BT7" s="786"/>
      <c r="BU7" s="786"/>
      <c r="BV7" s="786"/>
      <c r="BW7" s="786"/>
      <c r="BX7" s="786"/>
      <c r="BY7" s="786"/>
      <c r="BZ7" s="786"/>
      <c r="CA7" s="786"/>
      <c r="CB7" s="786"/>
      <c r="CC7" s="786"/>
      <c r="CD7" s="786"/>
      <c r="CE7" s="786"/>
      <c r="CF7" s="786"/>
      <c r="CG7" s="786"/>
      <c r="CH7" s="786"/>
      <c r="CI7" s="786"/>
      <c r="CJ7" s="786"/>
      <c r="CK7" s="786"/>
      <c r="CL7" s="786"/>
      <c r="CM7" s="786"/>
      <c r="CN7" s="786"/>
      <c r="CO7" s="786"/>
      <c r="CP7" s="786"/>
      <c r="CQ7" s="786"/>
      <c r="CR7" s="786"/>
      <c r="CS7" s="786"/>
      <c r="CT7" s="786"/>
      <c r="CU7" s="786"/>
      <c r="CV7" s="786"/>
      <c r="CW7" s="786"/>
      <c r="CX7" s="786"/>
      <c r="CY7" s="786"/>
      <c r="CZ7" s="786"/>
      <c r="DA7" s="786"/>
      <c r="DB7" s="786"/>
      <c r="DH7" s="143"/>
    </row>
    <row r="8" spans="1:112" outlineLevel="1" x14ac:dyDescent="0.3">
      <c r="A8" s="710"/>
      <c r="B8" s="710"/>
      <c r="C8" s="710"/>
      <c r="D8" s="710"/>
      <c r="E8" s="710"/>
      <c r="F8" s="710"/>
      <c r="G8" s="710"/>
      <c r="H8" s="710"/>
      <c r="I8" s="710"/>
      <c r="J8" s="710"/>
      <c r="K8" s="710"/>
      <c r="L8" s="710"/>
      <c r="M8" s="710"/>
      <c r="N8" s="710"/>
      <c r="O8" s="710"/>
      <c r="P8" s="710"/>
      <c r="Q8" s="710"/>
      <c r="R8" s="710"/>
      <c r="S8" s="710"/>
      <c r="T8" s="710"/>
      <c r="U8" s="710"/>
      <c r="V8" s="710"/>
      <c r="W8" s="710"/>
      <c r="X8" s="710"/>
      <c r="Y8" s="710"/>
      <c r="Z8" s="710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19"/>
      <c r="AU8" s="19"/>
      <c r="AV8" s="19"/>
      <c r="AW8" s="19"/>
      <c r="AX8" s="19"/>
      <c r="AY8" s="19"/>
      <c r="AZ8" s="19"/>
      <c r="BA8" s="19"/>
      <c r="BB8" s="734">
        <f>ФОРМА!B13</f>
        <v>45646</v>
      </c>
      <c r="BC8" s="734"/>
      <c r="BD8" s="734"/>
      <c r="BE8" s="734"/>
      <c r="BF8" s="734"/>
      <c r="BG8" s="734"/>
      <c r="BH8" s="734"/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C8" s="14"/>
      <c r="DH8" s="145"/>
    </row>
    <row r="9" spans="1:112" outlineLevel="1" x14ac:dyDescent="0.3">
      <c r="A9" s="786" t="s">
        <v>1</v>
      </c>
      <c r="B9" s="786"/>
      <c r="C9" s="786"/>
      <c r="D9" s="786"/>
      <c r="E9" s="786"/>
      <c r="F9" s="786"/>
      <c r="G9" s="786"/>
      <c r="H9" s="786"/>
      <c r="I9" s="786"/>
      <c r="J9" s="786"/>
      <c r="K9" s="786"/>
      <c r="L9" s="786"/>
      <c r="M9" s="786"/>
      <c r="N9" s="786"/>
      <c r="O9" s="786"/>
      <c r="P9" s="786"/>
      <c r="Q9" s="786"/>
      <c r="R9" s="786"/>
      <c r="S9" s="786"/>
      <c r="T9" s="786"/>
      <c r="U9" s="786"/>
      <c r="V9" s="786"/>
      <c r="W9" s="786"/>
      <c r="X9" s="786"/>
      <c r="Y9" s="786"/>
      <c r="Z9" s="786"/>
      <c r="AA9" s="786"/>
      <c r="AB9" s="786"/>
      <c r="AC9" s="786"/>
      <c r="AD9" s="786"/>
      <c r="AE9" s="786"/>
      <c r="AF9" s="786"/>
      <c r="AG9" s="786"/>
      <c r="AH9" s="786"/>
      <c r="AI9" s="786"/>
      <c r="AJ9" s="786"/>
      <c r="AK9" s="786"/>
      <c r="AL9" s="786"/>
      <c r="AM9" s="786"/>
      <c r="AN9" s="786"/>
      <c r="AO9" s="786"/>
      <c r="AP9" s="786"/>
      <c r="AQ9" s="786"/>
      <c r="AR9" s="786"/>
      <c r="AS9" s="786"/>
      <c r="AT9" s="21"/>
      <c r="AU9" s="21"/>
      <c r="AV9" s="21"/>
      <c r="AW9" s="21"/>
      <c r="AX9" s="21"/>
      <c r="AY9" s="21"/>
      <c r="AZ9" s="21"/>
      <c r="BA9" s="21"/>
      <c r="BB9" s="786" t="s">
        <v>3</v>
      </c>
      <c r="BC9" s="786"/>
      <c r="BD9" s="786"/>
      <c r="BE9" s="786"/>
      <c r="BF9" s="786"/>
      <c r="BG9" s="786"/>
      <c r="BH9" s="786"/>
      <c r="BI9" s="786"/>
      <c r="BJ9" s="786"/>
      <c r="BK9" s="786"/>
      <c r="BL9" s="786"/>
      <c r="BM9" s="786"/>
      <c r="BN9" s="786"/>
      <c r="BO9" s="786"/>
      <c r="BP9" s="786"/>
      <c r="BQ9" s="786"/>
      <c r="BR9" s="786"/>
      <c r="BS9" s="786"/>
      <c r="BT9" s="786"/>
      <c r="BU9" s="786"/>
      <c r="BV9" s="786"/>
      <c r="BW9" s="786"/>
      <c r="BX9" s="786"/>
      <c r="BY9" s="786"/>
      <c r="BZ9" s="786"/>
      <c r="CA9" s="786"/>
      <c r="CB9" s="786"/>
      <c r="CC9" s="786"/>
      <c r="CD9" s="786"/>
      <c r="CE9" s="786"/>
      <c r="CF9" s="786"/>
      <c r="CG9" s="786"/>
      <c r="CH9" s="786"/>
      <c r="CI9" s="786"/>
      <c r="CJ9" s="786"/>
      <c r="CK9" s="786"/>
      <c r="CL9" s="786"/>
      <c r="CM9" s="786"/>
      <c r="CN9" s="786"/>
      <c r="CO9" s="786"/>
      <c r="CP9" s="786"/>
      <c r="CQ9" s="786"/>
      <c r="CR9" s="786"/>
      <c r="CS9" s="786"/>
      <c r="CT9" s="786"/>
      <c r="CU9" s="786"/>
      <c r="CV9" s="786"/>
      <c r="CW9" s="786"/>
      <c r="CX9" s="786"/>
      <c r="CY9" s="786"/>
      <c r="CZ9" s="786"/>
      <c r="DA9" s="786"/>
      <c r="DB9" s="786"/>
      <c r="DH9" s="146"/>
    </row>
    <row r="10" spans="1:112" ht="42" customHeight="1" x14ac:dyDescent="0.3">
      <c r="A10" s="736" t="s">
        <v>485</v>
      </c>
      <c r="B10" s="737"/>
      <c r="C10" s="737"/>
      <c r="D10" s="737"/>
      <c r="E10" s="737"/>
      <c r="F10" s="737"/>
      <c r="G10" s="737"/>
      <c r="H10" s="737"/>
      <c r="I10" s="737"/>
      <c r="J10" s="737"/>
      <c r="K10" s="737"/>
      <c r="L10" s="737"/>
      <c r="M10" s="737"/>
      <c r="N10" s="737"/>
      <c r="O10" s="737"/>
      <c r="P10" s="737"/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  <c r="AI10" s="737"/>
      <c r="AJ10" s="737"/>
      <c r="AK10" s="737"/>
      <c r="AL10" s="737"/>
      <c r="AM10" s="737"/>
      <c r="AN10" s="737"/>
      <c r="AO10" s="737"/>
      <c r="AP10" s="737"/>
      <c r="AQ10" s="737"/>
      <c r="AR10" s="737"/>
      <c r="AS10" s="737"/>
      <c r="AT10" s="737"/>
      <c r="AU10" s="737"/>
      <c r="AV10" s="737"/>
      <c r="AW10" s="737"/>
      <c r="AX10" s="737"/>
      <c r="AY10" s="737"/>
      <c r="AZ10" s="737"/>
      <c r="BA10" s="737"/>
      <c r="BB10" s="737"/>
      <c r="BC10" s="737"/>
      <c r="BD10" s="737"/>
      <c r="BE10" s="737"/>
      <c r="BF10" s="737"/>
      <c r="BG10" s="737"/>
      <c r="BH10" s="737"/>
      <c r="BI10" s="737"/>
      <c r="BJ10" s="737"/>
      <c r="BK10" s="737"/>
      <c r="BL10" s="737"/>
      <c r="BM10" s="737"/>
      <c r="BN10" s="737"/>
      <c r="BO10" s="737"/>
      <c r="BP10" s="737"/>
      <c r="BQ10" s="737"/>
      <c r="BR10" s="737"/>
      <c r="BS10" s="737"/>
      <c r="BT10" s="737"/>
      <c r="BU10" s="737"/>
      <c r="BV10" s="737"/>
      <c r="BW10" s="737"/>
      <c r="BX10" s="737"/>
      <c r="BY10" s="737"/>
      <c r="BZ10" s="737"/>
      <c r="CA10" s="737"/>
      <c r="CB10" s="737"/>
      <c r="CC10" s="737"/>
      <c r="CD10" s="737"/>
      <c r="CE10" s="737"/>
      <c r="CF10" s="737"/>
      <c r="CG10" s="737"/>
      <c r="CH10" s="737"/>
      <c r="CI10" s="737"/>
      <c r="CJ10" s="737"/>
      <c r="CK10" s="737"/>
      <c r="CL10" s="737"/>
      <c r="CM10" s="737"/>
      <c r="CN10" s="737"/>
      <c r="CO10" s="737"/>
      <c r="CP10" s="737"/>
      <c r="CQ10" s="737"/>
      <c r="CR10" s="737"/>
      <c r="CS10" s="737"/>
      <c r="CT10" s="737"/>
      <c r="CU10" s="737"/>
      <c r="CV10" s="737"/>
      <c r="CW10" s="737"/>
      <c r="CX10" s="737"/>
      <c r="CY10" s="737"/>
      <c r="CZ10" s="737"/>
      <c r="DA10" s="737"/>
      <c r="DB10" s="737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88" t="str">
        <f>ПОДПИСИ!B4</f>
        <v>Начальник Сертоловского РЭС филиала ПАО "Россети Ленэнерго" "СЭС"</v>
      </c>
      <c r="AE12" s="788"/>
      <c r="AF12" s="788"/>
      <c r="AG12" s="788"/>
      <c r="AH12" s="788"/>
      <c r="AI12" s="788"/>
      <c r="AJ12" s="788"/>
      <c r="AK12" s="788"/>
      <c r="AL12" s="788"/>
      <c r="AM12" s="788"/>
      <c r="AN12" s="788"/>
      <c r="AO12" s="788"/>
      <c r="AP12" s="788"/>
      <c r="AQ12" s="788"/>
      <c r="AR12" s="788"/>
      <c r="AS12" s="788"/>
      <c r="AT12" s="788"/>
      <c r="AU12" s="788"/>
      <c r="AV12" s="788"/>
      <c r="AW12" s="788"/>
      <c r="AX12" s="788"/>
      <c r="AY12" s="788"/>
      <c r="AZ12" s="788"/>
      <c r="BA12" s="788"/>
      <c r="BB12" s="788"/>
      <c r="BC12" s="788"/>
      <c r="BD12" s="788"/>
      <c r="BE12" s="788"/>
      <c r="BF12" s="788"/>
      <c r="BG12" s="788"/>
      <c r="BH12" s="788"/>
      <c r="BI12" s="788"/>
      <c r="BJ12" s="788"/>
      <c r="BK12" s="788"/>
      <c r="BL12" s="788"/>
      <c r="BM12" s="788"/>
      <c r="BN12" s="788"/>
      <c r="BO12" s="788"/>
      <c r="BP12" s="788"/>
      <c r="BQ12" s="788"/>
      <c r="BR12" s="788"/>
      <c r="BS12" s="788"/>
      <c r="BT12" s="788"/>
      <c r="BU12" s="788"/>
      <c r="BV12" s="788"/>
      <c r="BW12" s="788"/>
      <c r="BX12" s="788"/>
      <c r="BY12" s="788"/>
      <c r="BZ12" s="788"/>
      <c r="CA12" s="788"/>
      <c r="CB12" s="788"/>
      <c r="CC12" s="788"/>
      <c r="CD12" s="788"/>
      <c r="CE12" s="788"/>
      <c r="CF12" s="788"/>
      <c r="CG12" s="788"/>
      <c r="CH12" s="788"/>
      <c r="CI12" s="788"/>
      <c r="CJ12" s="788"/>
      <c r="CK12" s="788"/>
      <c r="CL12" s="788"/>
      <c r="CM12" s="788"/>
      <c r="CN12" s="788"/>
      <c r="CO12" s="788"/>
      <c r="CP12" s="788"/>
      <c r="CQ12" s="788"/>
      <c r="CR12" s="788"/>
      <c r="CS12" s="788"/>
      <c r="CT12" s="788"/>
      <c r="CU12" s="788"/>
      <c r="CV12" s="788"/>
      <c r="CW12" s="788"/>
      <c r="CX12" s="788"/>
      <c r="CY12" s="788"/>
      <c r="CZ12" s="788"/>
      <c r="DA12" s="788"/>
      <c r="DB12" s="788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35" t="s">
        <v>5</v>
      </c>
      <c r="AE13" s="735"/>
      <c r="AF13" s="735"/>
      <c r="AG13" s="735"/>
      <c r="AH13" s="735"/>
      <c r="AI13" s="735"/>
      <c r="AJ13" s="735"/>
      <c r="AK13" s="735"/>
      <c r="AL13" s="735"/>
      <c r="AM13" s="735"/>
      <c r="AN13" s="735"/>
      <c r="AO13" s="735"/>
      <c r="AP13" s="735"/>
      <c r="AQ13" s="735"/>
      <c r="AR13" s="735"/>
      <c r="AS13" s="735"/>
      <c r="AT13" s="735"/>
      <c r="AU13" s="735"/>
      <c r="AV13" s="735"/>
      <c r="AW13" s="735"/>
      <c r="AX13" s="735"/>
      <c r="AY13" s="735"/>
      <c r="AZ13" s="735"/>
      <c r="BA13" s="735"/>
      <c r="BB13" s="735"/>
      <c r="BC13" s="735"/>
      <c r="BD13" s="735"/>
      <c r="BE13" s="735"/>
      <c r="BF13" s="735"/>
      <c r="BG13" s="735"/>
      <c r="BH13" s="735"/>
      <c r="BI13" s="735"/>
      <c r="BJ13" s="735"/>
      <c r="BK13" s="735"/>
      <c r="BL13" s="735"/>
      <c r="BM13" s="735"/>
      <c r="BN13" s="735"/>
      <c r="BO13" s="735"/>
      <c r="BP13" s="735"/>
      <c r="BQ13" s="735"/>
      <c r="BR13" s="735"/>
      <c r="BS13" s="735"/>
      <c r="BT13" s="735"/>
      <c r="BU13" s="735"/>
      <c r="BV13" s="735"/>
      <c r="BW13" s="735"/>
      <c r="BX13" s="735"/>
      <c r="BY13" s="735"/>
      <c r="BZ13" s="735"/>
      <c r="CA13" s="735"/>
      <c r="CB13" s="735"/>
      <c r="CC13" s="735"/>
      <c r="CD13" s="735"/>
      <c r="CE13" s="735"/>
      <c r="CF13" s="735"/>
      <c r="CG13" s="735"/>
      <c r="CH13" s="735"/>
      <c r="CI13" s="735"/>
      <c r="CJ13" s="735"/>
      <c r="CK13" s="735"/>
      <c r="CL13" s="735"/>
      <c r="CM13" s="735"/>
      <c r="CN13" s="735"/>
      <c r="CO13" s="735"/>
      <c r="CP13" s="735"/>
      <c r="CQ13" s="735"/>
      <c r="CR13" s="735"/>
      <c r="CS13" s="735"/>
      <c r="CT13" s="735"/>
      <c r="CU13" s="735"/>
      <c r="CV13" s="735"/>
      <c r="CW13" s="735"/>
      <c r="CX13" s="735"/>
      <c r="CY13" s="735"/>
      <c r="CZ13" s="735"/>
      <c r="DA13" s="735"/>
      <c r="DB13" s="735"/>
    </row>
    <row r="14" spans="1:112" x14ac:dyDescent="0.3">
      <c r="A14" s="784" t="str">
        <f>ПОДПИСИ!C4</f>
        <v>Исаков М.В.</v>
      </c>
      <c r="B14" s="784"/>
      <c r="C14" s="784"/>
      <c r="D14" s="784"/>
      <c r="E14" s="784"/>
      <c r="F14" s="784"/>
      <c r="G14" s="784"/>
      <c r="H14" s="784"/>
      <c r="I14" s="784"/>
      <c r="J14" s="784"/>
      <c r="K14" s="784"/>
      <c r="L14" s="784"/>
      <c r="M14" s="784"/>
      <c r="N14" s="784"/>
      <c r="O14" s="784"/>
      <c r="P14" s="784"/>
      <c r="Q14" s="784"/>
      <c r="R14" s="784"/>
      <c r="S14" s="784"/>
      <c r="T14" s="784"/>
      <c r="U14" s="784"/>
      <c r="V14" s="784"/>
      <c r="W14" s="784"/>
      <c r="X14" s="784"/>
      <c r="Y14" s="784"/>
      <c r="Z14" s="784"/>
      <c r="AA14" s="784"/>
      <c r="AB14" s="784"/>
      <c r="AC14" s="784"/>
      <c r="AD14" s="784"/>
      <c r="AE14" s="784"/>
      <c r="AF14" s="784"/>
      <c r="AG14" s="784"/>
      <c r="AH14" s="784"/>
      <c r="AI14" s="784"/>
      <c r="AJ14" s="784"/>
      <c r="AK14" s="784"/>
      <c r="AL14" s="784"/>
      <c r="AM14" s="784"/>
      <c r="AN14" s="784"/>
      <c r="AO14" s="784"/>
      <c r="AP14" s="784"/>
      <c r="AQ14" s="784"/>
      <c r="AR14" s="784"/>
      <c r="AS14" s="784"/>
      <c r="AT14" s="784"/>
      <c r="AU14" s="784"/>
      <c r="AV14" s="784"/>
      <c r="AW14" s="784"/>
      <c r="AX14" s="784"/>
      <c r="AY14" s="784"/>
      <c r="AZ14" s="784"/>
      <c r="BA14" s="784"/>
      <c r="BB14" s="784"/>
      <c r="BC14" s="784"/>
      <c r="BD14" s="784"/>
      <c r="BE14" s="784"/>
      <c r="BF14" s="784"/>
      <c r="BG14" s="784"/>
      <c r="BH14" s="784"/>
      <c r="BI14" s="784"/>
      <c r="BJ14" s="784"/>
      <c r="BK14" s="784"/>
      <c r="BL14" s="784"/>
      <c r="BM14" s="784"/>
      <c r="BN14" s="784"/>
      <c r="BO14" s="784"/>
      <c r="BP14" s="784"/>
      <c r="BQ14" s="784"/>
      <c r="BR14" s="784"/>
      <c r="BS14" s="784"/>
      <c r="BT14" s="784"/>
      <c r="BU14" s="784"/>
      <c r="BV14" s="784"/>
      <c r="BW14" s="784"/>
      <c r="BX14" s="784"/>
      <c r="BY14" s="784"/>
      <c r="BZ14" s="784"/>
      <c r="CA14" s="784"/>
      <c r="CB14" s="784"/>
      <c r="CC14" s="784"/>
      <c r="CD14" s="784"/>
      <c r="CE14" s="784"/>
      <c r="CF14" s="784"/>
      <c r="CG14" s="784"/>
      <c r="CH14" s="784"/>
      <c r="CI14" s="784"/>
      <c r="CJ14" s="784"/>
      <c r="CK14" s="784"/>
      <c r="CL14" s="784"/>
      <c r="CM14" s="784"/>
      <c r="CN14" s="784"/>
      <c r="CO14" s="784"/>
      <c r="CP14" s="784"/>
      <c r="CQ14" s="784"/>
      <c r="CR14" s="784"/>
      <c r="CS14" s="784"/>
      <c r="CT14" s="784"/>
      <c r="CU14" s="784"/>
      <c r="CV14" s="784"/>
      <c r="CW14" s="784"/>
      <c r="CX14" s="784"/>
      <c r="CY14" s="784"/>
      <c r="CZ14" s="784"/>
      <c r="DA14" s="784"/>
      <c r="DB14" s="784"/>
    </row>
    <row r="15" spans="1:112" ht="11.1" customHeight="1" x14ac:dyDescent="0.3">
      <c r="A15" s="735"/>
      <c r="B15" s="735"/>
      <c r="C15" s="735"/>
      <c r="D15" s="735"/>
      <c r="E15" s="735"/>
      <c r="F15" s="735"/>
      <c r="G15" s="735"/>
      <c r="H15" s="735"/>
      <c r="I15" s="735"/>
      <c r="J15" s="735"/>
      <c r="K15" s="735"/>
      <c r="L15" s="735"/>
      <c r="M15" s="735"/>
      <c r="N15" s="735"/>
      <c r="O15" s="735"/>
      <c r="P15" s="735"/>
      <c r="Q15" s="735"/>
      <c r="R15" s="735"/>
      <c r="S15" s="735"/>
      <c r="T15" s="735"/>
      <c r="U15" s="735"/>
      <c r="V15" s="735"/>
      <c r="W15" s="735"/>
      <c r="X15" s="735"/>
      <c r="Y15" s="735"/>
      <c r="Z15" s="735"/>
      <c r="AA15" s="735"/>
      <c r="AB15" s="735"/>
      <c r="AC15" s="735"/>
      <c r="AD15" s="735"/>
      <c r="AE15" s="735"/>
      <c r="AF15" s="735"/>
      <c r="AG15" s="735"/>
      <c r="AH15" s="735"/>
      <c r="AI15" s="735"/>
      <c r="AJ15" s="735"/>
      <c r="AK15" s="735"/>
      <c r="AL15" s="735"/>
      <c r="AM15" s="735"/>
      <c r="AN15" s="735"/>
      <c r="AO15" s="735"/>
      <c r="AP15" s="735"/>
      <c r="AQ15" s="735"/>
      <c r="AR15" s="735"/>
      <c r="AS15" s="735"/>
      <c r="AT15" s="735"/>
      <c r="AU15" s="735"/>
      <c r="AV15" s="735"/>
      <c r="AW15" s="735"/>
      <c r="AX15" s="735"/>
      <c r="AY15" s="735"/>
      <c r="AZ15" s="735"/>
      <c r="BA15" s="735"/>
      <c r="BB15" s="735"/>
      <c r="BC15" s="735"/>
      <c r="BD15" s="735"/>
      <c r="BE15" s="735"/>
      <c r="BF15" s="735"/>
      <c r="BG15" s="735"/>
      <c r="BH15" s="735"/>
      <c r="BI15" s="735"/>
      <c r="BJ15" s="735"/>
      <c r="BK15" s="735"/>
      <c r="BL15" s="735"/>
      <c r="BM15" s="735"/>
      <c r="BN15" s="735"/>
      <c r="BO15" s="735"/>
      <c r="BP15" s="735"/>
      <c r="BQ15" s="735"/>
      <c r="BR15" s="735"/>
      <c r="BS15" s="735"/>
      <c r="BT15" s="735"/>
      <c r="BU15" s="735"/>
      <c r="BV15" s="735"/>
      <c r="BW15" s="735"/>
      <c r="BX15" s="735"/>
      <c r="BY15" s="735"/>
      <c r="BZ15" s="735"/>
      <c r="CA15" s="735"/>
      <c r="CB15" s="735"/>
      <c r="CC15" s="735"/>
      <c r="CD15" s="735"/>
      <c r="CE15" s="735"/>
      <c r="CF15" s="735"/>
      <c r="CG15" s="735"/>
      <c r="CH15" s="735"/>
      <c r="CI15" s="735"/>
      <c r="CJ15" s="735"/>
      <c r="CK15" s="735"/>
      <c r="CL15" s="735"/>
      <c r="CM15" s="735"/>
      <c r="CN15" s="735"/>
      <c r="CO15" s="735"/>
      <c r="CP15" s="735"/>
      <c r="CQ15" s="735"/>
      <c r="CR15" s="735"/>
      <c r="CS15" s="735"/>
      <c r="CT15" s="735"/>
      <c r="CU15" s="735"/>
      <c r="CV15" s="735"/>
      <c r="CW15" s="735"/>
      <c r="CX15" s="735"/>
      <c r="CY15" s="735"/>
      <c r="CZ15" s="735"/>
      <c r="DA15" s="735"/>
      <c r="DB15" s="735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88" t="str">
        <f>ПОДПИСИ!B2</f>
        <v>Заместитель генерального директора по капитальному  строительству ООО «Электромонтаж-110»</v>
      </c>
      <c r="AU16" s="788"/>
      <c r="AV16" s="788"/>
      <c r="AW16" s="788"/>
      <c r="AX16" s="788"/>
      <c r="AY16" s="788"/>
      <c r="AZ16" s="788"/>
      <c r="BA16" s="788"/>
      <c r="BB16" s="788"/>
      <c r="BC16" s="788"/>
      <c r="BD16" s="788"/>
      <c r="BE16" s="788"/>
      <c r="BF16" s="788"/>
      <c r="BG16" s="788"/>
      <c r="BH16" s="788"/>
      <c r="BI16" s="788"/>
      <c r="BJ16" s="788"/>
      <c r="BK16" s="788"/>
      <c r="BL16" s="788"/>
      <c r="BM16" s="788"/>
      <c r="BN16" s="788"/>
      <c r="BO16" s="788"/>
      <c r="BP16" s="788"/>
      <c r="BQ16" s="788"/>
      <c r="BR16" s="788"/>
      <c r="BS16" s="788"/>
      <c r="BT16" s="788"/>
      <c r="BU16" s="788"/>
      <c r="BV16" s="788"/>
      <c r="BW16" s="788"/>
      <c r="BX16" s="788"/>
      <c r="BY16" s="788"/>
      <c r="BZ16" s="788"/>
      <c r="CA16" s="788"/>
      <c r="CB16" s="788"/>
      <c r="CC16" s="788"/>
      <c r="CD16" s="788"/>
      <c r="CE16" s="788"/>
      <c r="CF16" s="788"/>
      <c r="CG16" s="788"/>
      <c r="CH16" s="788"/>
      <c r="CI16" s="788"/>
      <c r="CJ16" s="788"/>
      <c r="CK16" s="788"/>
      <c r="CL16" s="788"/>
      <c r="CM16" s="788"/>
      <c r="CN16" s="788"/>
      <c r="CO16" s="788"/>
      <c r="CP16" s="788"/>
      <c r="CQ16" s="788"/>
      <c r="CR16" s="788"/>
      <c r="CS16" s="788"/>
      <c r="CT16" s="788"/>
      <c r="CU16" s="788"/>
      <c r="CV16" s="788"/>
      <c r="CW16" s="788"/>
      <c r="CX16" s="788"/>
      <c r="CY16" s="788"/>
      <c r="CZ16" s="788"/>
      <c r="DA16" s="788"/>
      <c r="DB16" s="788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35" t="s">
        <v>5</v>
      </c>
      <c r="AU17" s="735"/>
      <c r="AV17" s="735"/>
      <c r="AW17" s="735"/>
      <c r="AX17" s="735"/>
      <c r="AY17" s="735"/>
      <c r="AZ17" s="735"/>
      <c r="BA17" s="735"/>
      <c r="BB17" s="735"/>
      <c r="BC17" s="735"/>
      <c r="BD17" s="735"/>
      <c r="BE17" s="735"/>
      <c r="BF17" s="735"/>
      <c r="BG17" s="735"/>
      <c r="BH17" s="735"/>
      <c r="BI17" s="735"/>
      <c r="BJ17" s="735"/>
      <c r="BK17" s="735"/>
      <c r="BL17" s="735"/>
      <c r="BM17" s="735"/>
      <c r="BN17" s="735"/>
      <c r="BO17" s="735"/>
      <c r="BP17" s="735"/>
      <c r="BQ17" s="735"/>
      <c r="BR17" s="735"/>
      <c r="BS17" s="735"/>
      <c r="BT17" s="735"/>
      <c r="BU17" s="735"/>
      <c r="BV17" s="735"/>
      <c r="BW17" s="735"/>
      <c r="BX17" s="735"/>
      <c r="BY17" s="735"/>
      <c r="BZ17" s="735"/>
      <c r="CA17" s="735"/>
      <c r="CB17" s="735"/>
      <c r="CC17" s="735"/>
      <c r="CD17" s="735"/>
      <c r="CE17" s="735"/>
      <c r="CF17" s="735"/>
      <c r="CG17" s="735"/>
      <c r="CH17" s="735"/>
      <c r="CI17" s="735"/>
      <c r="CJ17" s="735"/>
      <c r="CK17" s="735"/>
      <c r="CL17" s="735"/>
      <c r="CM17" s="735"/>
      <c r="CN17" s="735"/>
      <c r="CO17" s="735"/>
      <c r="CP17" s="735"/>
      <c r="CQ17" s="735"/>
      <c r="CR17" s="735"/>
      <c r="CS17" s="735"/>
      <c r="CT17" s="735"/>
      <c r="CU17" s="735"/>
      <c r="CV17" s="735"/>
      <c r="CW17" s="735"/>
      <c r="CX17" s="735"/>
      <c r="CY17" s="735"/>
      <c r="CZ17" s="735"/>
      <c r="DA17" s="735"/>
      <c r="DB17" s="735"/>
    </row>
    <row r="18" spans="1:112" x14ac:dyDescent="0.3">
      <c r="A18" s="784" t="str">
        <f>ПОДПИСИ!C2</f>
        <v>Шлёнский С.В.</v>
      </c>
      <c r="B18" s="784"/>
      <c r="C18" s="784"/>
      <c r="D18" s="784"/>
      <c r="E18" s="784"/>
      <c r="F18" s="784"/>
      <c r="G18" s="784"/>
      <c r="H18" s="784"/>
      <c r="I18" s="784"/>
      <c r="J18" s="784"/>
      <c r="K18" s="784"/>
      <c r="L18" s="784"/>
      <c r="M18" s="784"/>
      <c r="N18" s="784"/>
      <c r="O18" s="784"/>
      <c r="P18" s="784"/>
      <c r="Q18" s="784"/>
      <c r="R18" s="784"/>
      <c r="S18" s="784"/>
      <c r="T18" s="784"/>
      <c r="U18" s="784"/>
      <c r="V18" s="784"/>
      <c r="W18" s="784"/>
      <c r="X18" s="784"/>
      <c r="Y18" s="784"/>
      <c r="Z18" s="784"/>
      <c r="AA18" s="784"/>
      <c r="AB18" s="784"/>
      <c r="AC18" s="784"/>
      <c r="AD18" s="784"/>
      <c r="AE18" s="784"/>
      <c r="AF18" s="784"/>
      <c r="AG18" s="784"/>
      <c r="AH18" s="784"/>
      <c r="AI18" s="784"/>
      <c r="AJ18" s="784"/>
      <c r="AK18" s="784"/>
      <c r="AL18" s="784"/>
      <c r="AM18" s="784"/>
      <c r="AN18" s="784"/>
      <c r="AO18" s="784"/>
      <c r="AP18" s="784"/>
      <c r="AQ18" s="784"/>
      <c r="AR18" s="784"/>
      <c r="AS18" s="784"/>
      <c r="AT18" s="784"/>
      <c r="AU18" s="784"/>
      <c r="AV18" s="784"/>
      <c r="AW18" s="784"/>
      <c r="AX18" s="784"/>
      <c r="AY18" s="784"/>
      <c r="AZ18" s="784"/>
      <c r="BA18" s="784"/>
      <c r="BB18" s="784"/>
      <c r="BC18" s="784"/>
      <c r="BD18" s="784"/>
      <c r="BE18" s="784"/>
      <c r="BF18" s="784"/>
      <c r="BG18" s="784"/>
      <c r="BH18" s="784"/>
      <c r="BI18" s="784"/>
      <c r="BJ18" s="784"/>
      <c r="BK18" s="784"/>
      <c r="BL18" s="784"/>
      <c r="BM18" s="784"/>
      <c r="BN18" s="784"/>
      <c r="BO18" s="784"/>
      <c r="BP18" s="784"/>
      <c r="BQ18" s="784"/>
      <c r="BR18" s="784"/>
      <c r="BS18" s="784"/>
      <c r="BT18" s="784"/>
      <c r="BU18" s="784"/>
      <c r="BV18" s="784"/>
      <c r="BW18" s="784"/>
      <c r="BX18" s="784"/>
      <c r="BY18" s="784"/>
      <c r="BZ18" s="784"/>
      <c r="CA18" s="784"/>
      <c r="CB18" s="784"/>
      <c r="CC18" s="784"/>
      <c r="CD18" s="784"/>
      <c r="CE18" s="784"/>
      <c r="CF18" s="784"/>
      <c r="CG18" s="784"/>
      <c r="CH18" s="784"/>
      <c r="CI18" s="784"/>
      <c r="CJ18" s="784"/>
      <c r="CK18" s="784"/>
      <c r="CL18" s="784"/>
      <c r="CM18" s="784"/>
      <c r="CN18" s="784"/>
      <c r="CO18" s="784"/>
      <c r="CP18" s="784"/>
      <c r="CQ18" s="784"/>
      <c r="CR18" s="784"/>
      <c r="CS18" s="784"/>
      <c r="CT18" s="784"/>
      <c r="CU18" s="784"/>
      <c r="CV18" s="784"/>
      <c r="CW18" s="784"/>
      <c r="CX18" s="784"/>
      <c r="CY18" s="784"/>
      <c r="CZ18" s="784"/>
      <c r="DA18" s="784"/>
      <c r="DB18" s="784"/>
    </row>
    <row r="19" spans="1:112" ht="11.1" customHeight="1" x14ac:dyDescent="0.3">
      <c r="A19" s="735"/>
      <c r="B19" s="735"/>
      <c r="C19" s="735"/>
      <c r="D19" s="735"/>
      <c r="E19" s="735"/>
      <c r="F19" s="735"/>
      <c r="G19" s="735"/>
      <c r="H19" s="735"/>
      <c r="I19" s="735"/>
      <c r="J19" s="735"/>
      <c r="K19" s="735"/>
      <c r="L19" s="735"/>
      <c r="M19" s="735"/>
      <c r="N19" s="735"/>
      <c r="O19" s="735"/>
      <c r="P19" s="735"/>
      <c r="Q19" s="735"/>
      <c r="R19" s="735"/>
      <c r="S19" s="735"/>
      <c r="T19" s="735"/>
      <c r="U19" s="735"/>
      <c r="V19" s="735"/>
      <c r="W19" s="735"/>
      <c r="X19" s="735"/>
      <c r="Y19" s="735"/>
      <c r="Z19" s="735"/>
      <c r="AA19" s="735"/>
      <c r="AB19" s="735"/>
      <c r="AC19" s="735"/>
      <c r="AD19" s="735"/>
      <c r="AE19" s="735"/>
      <c r="AF19" s="735"/>
      <c r="AG19" s="735"/>
      <c r="AH19" s="735"/>
      <c r="AI19" s="735"/>
      <c r="AJ19" s="735"/>
      <c r="AK19" s="735"/>
      <c r="AL19" s="735"/>
      <c r="AM19" s="735"/>
      <c r="AN19" s="735"/>
      <c r="AO19" s="735"/>
      <c r="AP19" s="735"/>
      <c r="AQ19" s="735"/>
      <c r="AR19" s="735"/>
      <c r="AS19" s="735"/>
      <c r="AT19" s="735"/>
      <c r="AU19" s="735"/>
      <c r="AV19" s="735"/>
      <c r="AW19" s="735"/>
      <c r="AX19" s="735"/>
      <c r="AY19" s="735"/>
      <c r="AZ19" s="735"/>
      <c r="BA19" s="735"/>
      <c r="BB19" s="735"/>
      <c r="BC19" s="735"/>
      <c r="BD19" s="735"/>
      <c r="BE19" s="735"/>
      <c r="BF19" s="735"/>
      <c r="BG19" s="735"/>
      <c r="BH19" s="735"/>
      <c r="BI19" s="735"/>
      <c r="BJ19" s="735"/>
      <c r="BK19" s="735"/>
      <c r="BL19" s="735"/>
      <c r="BM19" s="735"/>
      <c r="BN19" s="735"/>
      <c r="BO19" s="735"/>
      <c r="BP19" s="735"/>
      <c r="BQ19" s="735"/>
      <c r="BR19" s="735"/>
      <c r="BS19" s="735"/>
      <c r="BT19" s="735"/>
      <c r="BU19" s="735"/>
      <c r="BV19" s="735"/>
      <c r="BW19" s="735"/>
      <c r="BX19" s="735"/>
      <c r="BY19" s="735"/>
      <c r="BZ19" s="735"/>
      <c r="CA19" s="735"/>
      <c r="CB19" s="735"/>
      <c r="CC19" s="735"/>
      <c r="CD19" s="735"/>
      <c r="CE19" s="735"/>
      <c r="CF19" s="735"/>
      <c r="CG19" s="735"/>
      <c r="CH19" s="735"/>
      <c r="CI19" s="735"/>
      <c r="CJ19" s="735"/>
      <c r="CK19" s="735"/>
      <c r="CL19" s="735"/>
      <c r="CM19" s="735"/>
      <c r="CN19" s="735"/>
      <c r="CO19" s="735"/>
      <c r="CP19" s="735"/>
      <c r="CQ19" s="735"/>
      <c r="CR19" s="735"/>
      <c r="CS19" s="735"/>
      <c r="CT19" s="735"/>
      <c r="CU19" s="735"/>
      <c r="CV19" s="735"/>
      <c r="CW19" s="735"/>
      <c r="CX19" s="735"/>
      <c r="CY19" s="735"/>
      <c r="CZ19" s="735"/>
      <c r="DA19" s="735"/>
      <c r="DB19" s="735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84" t="str">
        <f>ПОДПИСИ!B12</f>
        <v>Начальник участка ООО «Электромонтаж-110»</v>
      </c>
      <c r="BA20" s="784"/>
      <c r="BB20" s="784"/>
      <c r="BC20" s="784"/>
      <c r="BD20" s="784"/>
      <c r="BE20" s="784"/>
      <c r="BF20" s="784"/>
      <c r="BG20" s="784"/>
      <c r="BH20" s="784"/>
      <c r="BI20" s="784"/>
      <c r="BJ20" s="784"/>
      <c r="BK20" s="784"/>
      <c r="BL20" s="784"/>
      <c r="BM20" s="784"/>
      <c r="BN20" s="784"/>
      <c r="BO20" s="784"/>
      <c r="BP20" s="784"/>
      <c r="BQ20" s="784"/>
      <c r="BR20" s="784"/>
      <c r="BS20" s="784"/>
      <c r="BT20" s="784"/>
      <c r="BU20" s="784"/>
      <c r="BV20" s="784"/>
      <c r="BW20" s="784"/>
      <c r="BX20" s="784"/>
      <c r="BY20" s="784"/>
      <c r="BZ20" s="784"/>
      <c r="CA20" s="784"/>
      <c r="CB20" s="784"/>
      <c r="CC20" s="784"/>
      <c r="CD20" s="784"/>
      <c r="CE20" s="784"/>
      <c r="CF20" s="784"/>
      <c r="CG20" s="784"/>
      <c r="CH20" s="784"/>
      <c r="CI20" s="784"/>
      <c r="CJ20" s="784"/>
      <c r="CK20" s="784"/>
      <c r="CL20" s="784"/>
      <c r="CM20" s="784"/>
      <c r="CN20" s="784"/>
      <c r="CO20" s="784"/>
      <c r="CP20" s="784"/>
      <c r="CQ20" s="784"/>
      <c r="CR20" s="784"/>
      <c r="CS20" s="784"/>
      <c r="CT20" s="784"/>
      <c r="CU20" s="784"/>
      <c r="CV20" s="784"/>
      <c r="CW20" s="784"/>
      <c r="CX20" s="784"/>
      <c r="CY20" s="784"/>
      <c r="CZ20" s="784"/>
      <c r="DA20" s="784"/>
      <c r="DB20" s="784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35" t="s">
        <v>5</v>
      </c>
      <c r="BA21" s="735"/>
      <c r="BB21" s="735"/>
      <c r="BC21" s="735"/>
      <c r="BD21" s="735"/>
      <c r="BE21" s="735"/>
      <c r="BF21" s="735"/>
      <c r="BG21" s="735"/>
      <c r="BH21" s="735"/>
      <c r="BI21" s="735"/>
      <c r="BJ21" s="735"/>
      <c r="BK21" s="735"/>
      <c r="BL21" s="735"/>
      <c r="BM21" s="735"/>
      <c r="BN21" s="735"/>
      <c r="BO21" s="735"/>
      <c r="BP21" s="735"/>
      <c r="BQ21" s="735"/>
      <c r="BR21" s="735"/>
      <c r="BS21" s="735"/>
      <c r="BT21" s="735"/>
      <c r="BU21" s="735"/>
      <c r="BV21" s="735"/>
      <c r="BW21" s="735"/>
      <c r="BX21" s="735"/>
      <c r="BY21" s="735"/>
      <c r="BZ21" s="735"/>
      <c r="CA21" s="735"/>
      <c r="CB21" s="735"/>
      <c r="CC21" s="735"/>
      <c r="CD21" s="735"/>
      <c r="CE21" s="735"/>
      <c r="CF21" s="735"/>
      <c r="CG21" s="735"/>
      <c r="CH21" s="735"/>
      <c r="CI21" s="735"/>
      <c r="CJ21" s="735"/>
      <c r="CK21" s="735"/>
      <c r="CL21" s="735"/>
      <c r="CM21" s="735"/>
      <c r="CN21" s="735"/>
      <c r="CO21" s="735"/>
      <c r="CP21" s="735"/>
      <c r="CQ21" s="735"/>
      <c r="CR21" s="735"/>
      <c r="CS21" s="735"/>
      <c r="CT21" s="735"/>
      <c r="CU21" s="735"/>
      <c r="CV21" s="735"/>
      <c r="CW21" s="735"/>
      <c r="CX21" s="735"/>
      <c r="CY21" s="735"/>
      <c r="CZ21" s="735"/>
      <c r="DA21" s="735"/>
      <c r="DB21" s="735"/>
    </row>
    <row r="22" spans="1:112" x14ac:dyDescent="0.3">
      <c r="A22" s="784" t="str">
        <f>ПОДПИСИ!C12</f>
        <v>Курбатов А.В.</v>
      </c>
      <c r="B22" s="784"/>
      <c r="C22" s="784"/>
      <c r="D22" s="784"/>
      <c r="E22" s="784"/>
      <c r="F22" s="784"/>
      <c r="G22" s="784"/>
      <c r="H22" s="784"/>
      <c r="I22" s="784"/>
      <c r="J22" s="784"/>
      <c r="K22" s="784"/>
      <c r="L22" s="784"/>
      <c r="M22" s="784"/>
      <c r="N22" s="784"/>
      <c r="O22" s="784"/>
      <c r="P22" s="784"/>
      <c r="Q22" s="784"/>
      <c r="R22" s="784"/>
      <c r="S22" s="784"/>
      <c r="T22" s="784"/>
      <c r="U22" s="784"/>
      <c r="V22" s="784"/>
      <c r="W22" s="784"/>
      <c r="X22" s="784"/>
      <c r="Y22" s="784"/>
      <c r="Z22" s="784"/>
      <c r="AA22" s="784"/>
      <c r="AB22" s="784"/>
      <c r="AC22" s="784"/>
      <c r="AD22" s="784"/>
      <c r="AE22" s="784"/>
      <c r="AF22" s="784"/>
      <c r="AG22" s="784"/>
      <c r="AH22" s="784"/>
      <c r="AI22" s="784"/>
      <c r="AJ22" s="784"/>
      <c r="AK22" s="784"/>
      <c r="AL22" s="784"/>
      <c r="AM22" s="784"/>
      <c r="AN22" s="784"/>
      <c r="AO22" s="784"/>
      <c r="AP22" s="784"/>
      <c r="AQ22" s="784"/>
      <c r="AR22" s="784"/>
      <c r="AS22" s="784"/>
      <c r="AT22" s="784"/>
      <c r="AU22" s="784"/>
      <c r="AV22" s="784"/>
      <c r="AW22" s="784"/>
      <c r="AX22" s="784"/>
      <c r="AY22" s="784"/>
      <c r="AZ22" s="784"/>
      <c r="BA22" s="784"/>
      <c r="BB22" s="784"/>
      <c r="BC22" s="784"/>
      <c r="BD22" s="784"/>
      <c r="BE22" s="784"/>
      <c r="BF22" s="784"/>
      <c r="BG22" s="784"/>
      <c r="BH22" s="784"/>
      <c r="BI22" s="784"/>
      <c r="BJ22" s="784"/>
      <c r="BK22" s="784"/>
      <c r="BL22" s="784"/>
      <c r="BM22" s="784"/>
      <c r="BN22" s="784"/>
      <c r="BO22" s="784"/>
      <c r="BP22" s="784"/>
      <c r="BQ22" s="784"/>
      <c r="BR22" s="784"/>
      <c r="BS22" s="784"/>
      <c r="BT22" s="784"/>
      <c r="BU22" s="784"/>
      <c r="BV22" s="784"/>
      <c r="BW22" s="784"/>
      <c r="BX22" s="784"/>
      <c r="BY22" s="784"/>
      <c r="BZ22" s="784"/>
      <c r="CA22" s="784"/>
      <c r="CB22" s="784"/>
      <c r="CC22" s="784"/>
      <c r="CD22" s="784"/>
      <c r="CE22" s="784"/>
      <c r="CF22" s="784"/>
      <c r="CG22" s="784"/>
      <c r="CH22" s="784"/>
      <c r="CI22" s="784"/>
      <c r="CJ22" s="784"/>
      <c r="CK22" s="784"/>
      <c r="CL22" s="784"/>
      <c r="CM22" s="784"/>
      <c r="CN22" s="784"/>
      <c r="CO22" s="784"/>
      <c r="CP22" s="784"/>
      <c r="CQ22" s="784"/>
      <c r="CR22" s="784"/>
      <c r="CS22" s="784"/>
      <c r="CT22" s="784"/>
      <c r="CU22" s="784"/>
      <c r="CV22" s="784"/>
      <c r="CW22" s="784"/>
      <c r="CX22" s="784"/>
      <c r="CY22" s="784"/>
      <c r="CZ22" s="784"/>
      <c r="DA22" s="784"/>
      <c r="DB22" s="784"/>
    </row>
    <row r="23" spans="1:112" x14ac:dyDescent="0.3">
      <c r="A23" s="735"/>
      <c r="B23" s="735"/>
      <c r="C23" s="735"/>
      <c r="D23" s="735"/>
      <c r="E23" s="735"/>
      <c r="F23" s="735"/>
      <c r="G23" s="735"/>
      <c r="H23" s="735"/>
      <c r="I23" s="735"/>
      <c r="J23" s="735"/>
      <c r="K23" s="735"/>
      <c r="L23" s="735"/>
      <c r="M23" s="735"/>
      <c r="N23" s="735"/>
      <c r="O23" s="735"/>
      <c r="P23" s="735"/>
      <c r="Q23" s="735"/>
      <c r="R23" s="735"/>
      <c r="S23" s="735"/>
      <c r="T23" s="735"/>
      <c r="U23" s="735"/>
      <c r="V23" s="735"/>
      <c r="W23" s="735"/>
      <c r="X23" s="735"/>
      <c r="Y23" s="735"/>
      <c r="Z23" s="735"/>
      <c r="AA23" s="735"/>
      <c r="AB23" s="735"/>
      <c r="AC23" s="735"/>
      <c r="AD23" s="735"/>
      <c r="AE23" s="735"/>
      <c r="AF23" s="735"/>
      <c r="AG23" s="735"/>
      <c r="AH23" s="735"/>
      <c r="AI23" s="735"/>
      <c r="AJ23" s="735"/>
      <c r="AK23" s="735"/>
      <c r="AL23" s="735"/>
      <c r="AM23" s="735"/>
      <c r="AN23" s="735"/>
      <c r="AO23" s="735"/>
      <c r="AP23" s="735"/>
      <c r="AQ23" s="735"/>
      <c r="AR23" s="735"/>
      <c r="AS23" s="735"/>
      <c r="AT23" s="735"/>
      <c r="AU23" s="735"/>
      <c r="AV23" s="735"/>
      <c r="AW23" s="735"/>
      <c r="AX23" s="735"/>
      <c r="AY23" s="735"/>
      <c r="AZ23" s="735"/>
      <c r="BA23" s="735"/>
      <c r="BB23" s="735"/>
      <c r="BC23" s="735"/>
      <c r="BD23" s="735"/>
      <c r="BE23" s="735"/>
      <c r="BF23" s="735"/>
      <c r="BG23" s="735"/>
      <c r="BH23" s="735"/>
      <c r="BI23" s="735"/>
      <c r="BJ23" s="735"/>
      <c r="BK23" s="735"/>
      <c r="BL23" s="735"/>
      <c r="BM23" s="735"/>
      <c r="BN23" s="735"/>
      <c r="BO23" s="735"/>
      <c r="BP23" s="735"/>
      <c r="BQ23" s="735"/>
      <c r="BR23" s="735"/>
      <c r="BS23" s="735"/>
      <c r="BT23" s="735"/>
      <c r="BU23" s="735"/>
      <c r="BV23" s="735"/>
      <c r="BW23" s="735"/>
      <c r="BX23" s="735"/>
      <c r="BY23" s="735"/>
      <c r="BZ23" s="735"/>
      <c r="CA23" s="735"/>
      <c r="CB23" s="735"/>
      <c r="CC23" s="735"/>
      <c r="CD23" s="735"/>
      <c r="CE23" s="735"/>
      <c r="CF23" s="735"/>
      <c r="CG23" s="735"/>
      <c r="CH23" s="735"/>
      <c r="CI23" s="735"/>
      <c r="CJ23" s="735"/>
      <c r="CK23" s="735"/>
      <c r="CL23" s="735"/>
      <c r="CM23" s="735"/>
      <c r="CN23" s="735"/>
      <c r="CO23" s="735"/>
      <c r="CP23" s="735"/>
      <c r="CQ23" s="735"/>
      <c r="CR23" s="735"/>
      <c r="CS23" s="735"/>
      <c r="CT23" s="735"/>
      <c r="CU23" s="735"/>
      <c r="CV23" s="735"/>
      <c r="CW23" s="735"/>
      <c r="CX23" s="735"/>
      <c r="CY23" s="735"/>
      <c r="CZ23" s="735"/>
      <c r="DA23" s="735"/>
      <c r="DB23" s="735"/>
    </row>
    <row r="24" spans="1:112" x14ac:dyDescent="0.3">
      <c r="A24" s="783" t="s">
        <v>6</v>
      </c>
      <c r="B24" s="783"/>
      <c r="C24" s="783"/>
      <c r="D24" s="783"/>
      <c r="E24" s="783"/>
      <c r="F24" s="783"/>
      <c r="G24" s="783"/>
      <c r="H24" s="783"/>
      <c r="I24" s="783"/>
      <c r="J24" s="783"/>
      <c r="K24" s="783"/>
      <c r="L24" s="783"/>
      <c r="M24" s="783"/>
      <c r="N24" s="783"/>
      <c r="O24" s="783"/>
      <c r="P24" s="783"/>
      <c r="Q24" s="783"/>
      <c r="R24" s="783"/>
      <c r="S24" s="783"/>
      <c r="T24" s="783"/>
      <c r="U24" s="783"/>
      <c r="V24" s="783"/>
      <c r="W24" s="783"/>
      <c r="X24" s="783"/>
      <c r="Y24" s="783"/>
      <c r="Z24" s="783"/>
      <c r="AA24" s="783"/>
      <c r="AB24" s="783"/>
      <c r="AC24" s="783"/>
      <c r="AD24" s="783"/>
      <c r="AE24" s="783"/>
      <c r="AF24" s="783"/>
      <c r="AG24" s="783"/>
      <c r="AH24" s="783"/>
      <c r="AI24" s="783"/>
      <c r="AJ24" s="783"/>
      <c r="AK24" s="783"/>
      <c r="AL24" s="783"/>
      <c r="AM24" s="783"/>
      <c r="AN24" s="783"/>
      <c r="AO24" s="783"/>
      <c r="AP24" s="783"/>
      <c r="AQ24" s="783"/>
      <c r="AR24" s="783"/>
      <c r="AS24" s="783"/>
      <c r="AT24" s="783"/>
      <c r="AU24" s="783"/>
      <c r="AV24" s="783"/>
      <c r="AW24" s="783"/>
      <c r="AX24" s="783"/>
      <c r="AY24" s="783"/>
      <c r="AZ24" s="783"/>
      <c r="BA24" s="783"/>
      <c r="BB24" s="783"/>
      <c r="BC24" s="783"/>
      <c r="BD24" s="783"/>
      <c r="BE24" s="783"/>
      <c r="BF24" s="783"/>
      <c r="BG24" s="783"/>
      <c r="BH24" s="783"/>
      <c r="BI24" s="783"/>
      <c r="BJ24" s="783"/>
      <c r="BK24" s="783"/>
      <c r="BL24" s="783"/>
      <c r="BM24" s="783"/>
      <c r="BN24" s="783"/>
      <c r="BO24" s="783"/>
      <c r="BP24" s="783"/>
      <c r="BQ24" s="783"/>
      <c r="BR24" s="783"/>
      <c r="BS24" s="783"/>
      <c r="BT24" s="783"/>
      <c r="BU24" s="783"/>
      <c r="BV24" s="783"/>
      <c r="BW24" s="783"/>
      <c r="BX24" s="783"/>
      <c r="BY24" s="783"/>
      <c r="BZ24" s="783"/>
      <c r="CA24" s="783"/>
      <c r="CB24" s="783"/>
      <c r="CC24" s="783"/>
      <c r="CD24" s="783"/>
      <c r="CE24" s="783"/>
      <c r="CF24" s="783"/>
      <c r="CG24" s="783"/>
      <c r="CH24" s="783"/>
      <c r="CI24" s="783"/>
      <c r="CJ24" s="783"/>
      <c r="CK24" s="783"/>
      <c r="CL24" s="783"/>
      <c r="CM24" s="783"/>
      <c r="CN24" s="783"/>
      <c r="CO24" s="783"/>
      <c r="CP24" s="783"/>
      <c r="CQ24" s="783"/>
      <c r="CR24" s="783"/>
      <c r="CS24" s="783"/>
      <c r="CT24" s="783"/>
      <c r="CU24" s="783"/>
      <c r="CV24" s="783"/>
      <c r="CW24" s="783"/>
      <c r="CX24" s="783"/>
      <c r="CY24" s="783"/>
      <c r="CZ24" s="783"/>
      <c r="DA24" s="783"/>
      <c r="DB24" s="783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10" t="str">
        <f>ФОРМА!B4</f>
        <v>ООО «Электромонтаж-110»</v>
      </c>
      <c r="S26" s="710"/>
      <c r="T26" s="710"/>
      <c r="U26" s="710"/>
      <c r="V26" s="710"/>
      <c r="W26" s="710"/>
      <c r="X26" s="710"/>
      <c r="Y26" s="710"/>
      <c r="Z26" s="710"/>
      <c r="AA26" s="710"/>
      <c r="AB26" s="710"/>
      <c r="AC26" s="710"/>
      <c r="AD26" s="710"/>
      <c r="AE26" s="710"/>
      <c r="AF26" s="710"/>
      <c r="AG26" s="710"/>
      <c r="AH26" s="710"/>
      <c r="AI26" s="710"/>
      <c r="AJ26" s="710"/>
      <c r="AK26" s="710"/>
      <c r="AL26" s="710"/>
      <c r="AM26" s="710"/>
      <c r="AN26" s="710"/>
      <c r="AO26" s="710"/>
      <c r="AP26" s="710"/>
      <c r="AQ26" s="710"/>
      <c r="AR26" s="710"/>
      <c r="AS26" s="710"/>
      <c r="AT26" s="710"/>
      <c r="AU26" s="710"/>
      <c r="AV26" s="710"/>
      <c r="AW26" s="710"/>
      <c r="AX26" s="710"/>
      <c r="AY26" s="710"/>
      <c r="AZ26" s="710"/>
      <c r="BA26" s="710"/>
      <c r="BB26" s="710"/>
      <c r="BC26" s="710"/>
      <c r="BD26" s="710"/>
      <c r="BE26" s="710"/>
      <c r="BF26" s="710"/>
      <c r="BG26" s="710"/>
      <c r="BH26" s="710"/>
      <c r="BI26" s="710"/>
      <c r="BJ26" s="710"/>
      <c r="BK26" s="710"/>
      <c r="BL26" s="710"/>
      <c r="BM26" s="710"/>
      <c r="BN26" s="710"/>
      <c r="BO26" s="710"/>
      <c r="BP26" s="710"/>
      <c r="BQ26" s="710"/>
      <c r="BR26" s="710"/>
      <c r="BS26" s="710"/>
      <c r="BT26" s="710"/>
      <c r="BU26" s="710"/>
      <c r="BV26" s="710"/>
      <c r="BW26" s="710"/>
      <c r="BX26" s="710"/>
      <c r="BY26" s="710"/>
      <c r="BZ26" s="710"/>
      <c r="CA26" s="710"/>
      <c r="CB26" s="710"/>
      <c r="CC26" s="710"/>
      <c r="CD26" s="710"/>
      <c r="CE26" s="710"/>
      <c r="CF26" s="710"/>
      <c r="CG26" s="710"/>
      <c r="CH26" s="710"/>
      <c r="CI26" s="710"/>
      <c r="CJ26" s="710"/>
      <c r="CK26" s="710"/>
      <c r="CL26" s="710"/>
      <c r="CM26" s="710"/>
      <c r="CN26" s="710"/>
      <c r="CO26" s="710"/>
      <c r="CP26" s="710"/>
      <c r="CQ26" s="710"/>
      <c r="CR26" s="710"/>
      <c r="CS26" s="710"/>
      <c r="CT26" s="710"/>
      <c r="CU26" s="710"/>
      <c r="CV26" s="710"/>
      <c r="CW26" s="710"/>
      <c r="CX26" s="710"/>
      <c r="CY26" s="710"/>
      <c r="CZ26" s="710"/>
      <c r="DA26" s="710"/>
      <c r="DB26" s="710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35" t="s">
        <v>8</v>
      </c>
      <c r="S27" s="735"/>
      <c r="T27" s="735"/>
      <c r="U27" s="735"/>
      <c r="V27" s="735"/>
      <c r="W27" s="735"/>
      <c r="X27" s="735"/>
      <c r="Y27" s="735"/>
      <c r="Z27" s="735"/>
      <c r="AA27" s="735"/>
      <c r="AB27" s="735"/>
      <c r="AC27" s="735"/>
      <c r="AD27" s="735"/>
      <c r="AE27" s="735"/>
      <c r="AF27" s="735"/>
      <c r="AG27" s="735"/>
      <c r="AH27" s="735"/>
      <c r="AI27" s="735"/>
      <c r="AJ27" s="735"/>
      <c r="AK27" s="735"/>
      <c r="AL27" s="735"/>
      <c r="AM27" s="735"/>
      <c r="AN27" s="735"/>
      <c r="AO27" s="735"/>
      <c r="AP27" s="735"/>
      <c r="AQ27" s="735"/>
      <c r="AR27" s="735"/>
      <c r="AS27" s="735"/>
      <c r="AT27" s="735"/>
      <c r="AU27" s="735"/>
      <c r="AV27" s="735"/>
      <c r="AW27" s="735"/>
      <c r="AX27" s="735"/>
      <c r="AY27" s="735"/>
      <c r="AZ27" s="735"/>
      <c r="BA27" s="735"/>
      <c r="BB27" s="735"/>
      <c r="BC27" s="735"/>
      <c r="BD27" s="735"/>
      <c r="BE27" s="735"/>
      <c r="BF27" s="735"/>
      <c r="BG27" s="735"/>
      <c r="BH27" s="735"/>
      <c r="BI27" s="735"/>
      <c r="BJ27" s="735"/>
      <c r="BK27" s="735"/>
      <c r="BL27" s="735"/>
      <c r="BM27" s="735"/>
      <c r="BN27" s="735"/>
      <c r="BO27" s="735"/>
      <c r="BP27" s="735"/>
      <c r="BQ27" s="735"/>
      <c r="BR27" s="735"/>
      <c r="BS27" s="735"/>
      <c r="BT27" s="735"/>
      <c r="BU27" s="735"/>
      <c r="BV27" s="735"/>
      <c r="BW27" s="735"/>
      <c r="BX27" s="735"/>
      <c r="BY27" s="735"/>
      <c r="BZ27" s="735"/>
      <c r="CA27" s="735"/>
      <c r="CB27" s="735"/>
      <c r="CC27" s="735"/>
      <c r="CD27" s="735"/>
      <c r="CE27" s="735"/>
      <c r="CF27" s="735"/>
      <c r="CG27" s="735"/>
      <c r="CH27" s="735"/>
      <c r="CI27" s="735"/>
      <c r="CJ27" s="735"/>
      <c r="CK27" s="735"/>
      <c r="CL27" s="735"/>
      <c r="CM27" s="735"/>
      <c r="CN27" s="735"/>
      <c r="CO27" s="735"/>
      <c r="CP27" s="735"/>
      <c r="CQ27" s="735"/>
      <c r="CR27" s="735"/>
      <c r="CS27" s="735"/>
      <c r="CT27" s="735"/>
      <c r="CU27" s="735"/>
      <c r="CV27" s="735"/>
      <c r="CW27" s="735"/>
      <c r="CX27" s="735"/>
      <c r="CY27" s="735"/>
      <c r="CZ27" s="735"/>
      <c r="DA27" s="735"/>
      <c r="DB27" s="735"/>
      <c r="DD27" s="18"/>
      <c r="DE27" s="17"/>
      <c r="DF27" s="17"/>
    </row>
    <row r="28" spans="1:112" ht="20.399999999999999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 x14ac:dyDescent="0.3">
      <c r="A30" s="783" t="s">
        <v>100</v>
      </c>
      <c r="B30" s="783"/>
      <c r="C30" s="783"/>
      <c r="D30" s="783"/>
      <c r="E30" s="783"/>
      <c r="F30" s="783"/>
      <c r="G30" s="783"/>
      <c r="H30" s="783"/>
      <c r="I30" s="783"/>
      <c r="J30" s="783"/>
      <c r="K30" s="783"/>
      <c r="L30" s="783"/>
      <c r="M30" s="783"/>
      <c r="N30" s="783"/>
      <c r="O30" s="783"/>
      <c r="P30" s="783"/>
      <c r="Q30" s="783"/>
      <c r="R30" s="783"/>
      <c r="S30" s="783"/>
      <c r="T30" s="783"/>
      <c r="U30" s="783"/>
      <c r="V30" s="783"/>
      <c r="W30" s="783"/>
      <c r="X30" s="783"/>
      <c r="Y30" s="783"/>
      <c r="Z30" s="783"/>
      <c r="AA30" s="783"/>
      <c r="AB30" s="783"/>
      <c r="AC30" s="783"/>
      <c r="AD30" s="783"/>
      <c r="AE30" s="783"/>
      <c r="AF30" s="783"/>
      <c r="AG30" s="783"/>
      <c r="AH30" s="783"/>
      <c r="AI30" s="783"/>
      <c r="AJ30" s="783"/>
      <c r="AK30" s="783"/>
      <c r="AL30" s="783"/>
      <c r="AM30" s="783"/>
      <c r="AN30" s="783"/>
      <c r="AO30" s="783"/>
      <c r="AP30" s="783"/>
      <c r="AQ30" s="783"/>
      <c r="AR30" s="783"/>
      <c r="AS30" s="783"/>
      <c r="AT30" s="783"/>
      <c r="AU30" s="783"/>
      <c r="AV30" s="783"/>
      <c r="AW30" s="783"/>
      <c r="AX30" s="783"/>
      <c r="AY30" s="783"/>
      <c r="AZ30" s="783"/>
      <c r="BA30" s="783"/>
      <c r="BB30" s="783"/>
      <c r="BC30" s="783"/>
      <c r="BD30" s="783"/>
      <c r="BE30" s="783"/>
      <c r="BF30" s="783"/>
      <c r="BG30" s="783"/>
      <c r="BH30" s="783"/>
      <c r="BI30" s="783"/>
      <c r="BJ30" s="783"/>
      <c r="BK30" s="783"/>
      <c r="BL30" s="783"/>
      <c r="BM30" s="783"/>
      <c r="BN30" s="783"/>
      <c r="BO30" s="783"/>
      <c r="BP30" s="783"/>
      <c r="BQ30" s="783"/>
      <c r="BR30" s="783"/>
      <c r="BS30" s="783"/>
      <c r="BT30" s="783"/>
      <c r="BU30" s="783"/>
      <c r="BV30" s="783"/>
      <c r="BW30" s="783"/>
      <c r="BX30" s="783"/>
      <c r="BY30" s="783"/>
      <c r="BZ30" s="783"/>
      <c r="CA30" s="783"/>
      <c r="CB30" s="783"/>
      <c r="CC30" s="783"/>
      <c r="CD30" s="783"/>
      <c r="CE30" s="783"/>
      <c r="CF30" s="783"/>
      <c r="CG30" s="783"/>
      <c r="CH30" s="783"/>
      <c r="CI30" s="783"/>
      <c r="CJ30" s="783"/>
      <c r="CK30" s="783"/>
      <c r="CL30" s="783"/>
      <c r="CM30" s="783"/>
      <c r="CN30" s="783"/>
      <c r="CO30" s="783"/>
      <c r="CP30" s="783"/>
      <c r="CQ30" s="783"/>
      <c r="CR30" s="783"/>
      <c r="CS30" s="783"/>
      <c r="CT30" s="783"/>
      <c r="CU30" s="783"/>
      <c r="CV30" s="783"/>
      <c r="CW30" s="783"/>
      <c r="CX30" s="783"/>
      <c r="CY30" s="783"/>
      <c r="CZ30" s="783"/>
      <c r="DA30" s="783"/>
      <c r="DB30" s="783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54.6" customHeight="1" x14ac:dyDescent="0.3">
      <c r="A32" s="779" t="str">
        <f>ФОРМА!B12</f>
        <v>1. Строительство КЛ-0,4кВ направлением от новой КТП до КК №2 кабелем АПвБШп 4х240 длиной Lстр.=18,46м;
2. Строительство КЛ-0,4кВ направлением КЛ-0,4 кВ от новой КТП и ТП 3213 до КК №1 кабелем АПвБШп 4х240 длиной Lстр.=384,5м;</v>
      </c>
      <c r="B32" s="779"/>
      <c r="C32" s="779"/>
      <c r="D32" s="779"/>
      <c r="E32" s="779"/>
      <c r="F32" s="779"/>
      <c r="G32" s="779"/>
      <c r="H32" s="779"/>
      <c r="I32" s="779"/>
      <c r="J32" s="779"/>
      <c r="K32" s="779"/>
      <c r="L32" s="779"/>
      <c r="M32" s="779"/>
      <c r="N32" s="779"/>
      <c r="O32" s="779"/>
      <c r="P32" s="779"/>
      <c r="Q32" s="779"/>
      <c r="R32" s="779"/>
      <c r="S32" s="779"/>
      <c r="T32" s="779"/>
      <c r="U32" s="779"/>
      <c r="V32" s="779"/>
      <c r="W32" s="779"/>
      <c r="X32" s="779"/>
      <c r="Y32" s="779"/>
      <c r="Z32" s="779"/>
      <c r="AA32" s="779"/>
      <c r="AB32" s="779"/>
      <c r="AC32" s="779"/>
      <c r="AD32" s="779"/>
      <c r="AE32" s="779"/>
      <c r="AF32" s="779"/>
      <c r="AG32" s="779"/>
      <c r="AH32" s="779"/>
      <c r="AI32" s="779"/>
      <c r="AJ32" s="779"/>
      <c r="AK32" s="779"/>
      <c r="AL32" s="779"/>
      <c r="AM32" s="779"/>
      <c r="AN32" s="779"/>
      <c r="AO32" s="779"/>
      <c r="AP32" s="779"/>
      <c r="AQ32" s="779"/>
      <c r="AR32" s="779"/>
      <c r="AS32" s="779"/>
      <c r="AT32" s="779"/>
      <c r="AU32" s="779"/>
      <c r="AV32" s="779"/>
      <c r="AW32" s="779"/>
      <c r="AX32" s="779"/>
      <c r="AY32" s="779"/>
      <c r="AZ32" s="779"/>
      <c r="BA32" s="779"/>
      <c r="BB32" s="779"/>
      <c r="BC32" s="779"/>
      <c r="BD32" s="779"/>
      <c r="BE32" s="779"/>
      <c r="BF32" s="779"/>
      <c r="BG32" s="779"/>
      <c r="BH32" s="779"/>
      <c r="BI32" s="779"/>
      <c r="BJ32" s="779"/>
      <c r="BK32" s="779"/>
      <c r="BL32" s="779"/>
      <c r="BM32" s="779"/>
      <c r="BN32" s="779"/>
      <c r="BO32" s="779"/>
      <c r="BP32" s="779"/>
      <c r="BQ32" s="779"/>
      <c r="BR32" s="779"/>
      <c r="BS32" s="779"/>
      <c r="BT32" s="779"/>
      <c r="BU32" s="779"/>
      <c r="BV32" s="779"/>
      <c r="BW32" s="779"/>
      <c r="BX32" s="779"/>
      <c r="BY32" s="779"/>
      <c r="BZ32" s="779"/>
      <c r="CA32" s="779"/>
      <c r="CB32" s="779"/>
      <c r="CC32" s="779"/>
      <c r="CD32" s="779"/>
      <c r="CE32" s="779"/>
      <c r="CF32" s="779"/>
      <c r="CG32" s="779"/>
      <c r="CH32" s="779"/>
      <c r="CI32" s="779"/>
      <c r="CJ32" s="779"/>
      <c r="CK32" s="779"/>
      <c r="CL32" s="779"/>
      <c r="CM32" s="779"/>
      <c r="CN32" s="779"/>
      <c r="CO32" s="779"/>
      <c r="CP32" s="779"/>
      <c r="CQ32" s="779"/>
      <c r="CR32" s="779"/>
      <c r="CS32" s="779"/>
      <c r="CT32" s="779"/>
      <c r="CU32" s="779"/>
      <c r="CV32" s="779"/>
      <c r="CW32" s="779"/>
      <c r="CX32" s="779"/>
      <c r="CY32" s="779"/>
      <c r="CZ32" s="779"/>
      <c r="DA32" s="779"/>
      <c r="DB32" s="779"/>
    </row>
    <row r="33" spans="1:112" ht="11.1" customHeight="1" x14ac:dyDescent="0.3">
      <c r="A33" s="782" t="s">
        <v>168</v>
      </c>
      <c r="B33" s="782"/>
      <c r="C33" s="782"/>
      <c r="D33" s="782"/>
      <c r="E33" s="782"/>
      <c r="F33" s="782"/>
      <c r="G33" s="782"/>
      <c r="H33" s="782"/>
      <c r="I33" s="782"/>
      <c r="J33" s="782"/>
      <c r="K33" s="782"/>
      <c r="L33" s="782"/>
      <c r="M33" s="782"/>
      <c r="N33" s="782"/>
      <c r="O33" s="782"/>
      <c r="P33" s="782"/>
      <c r="Q33" s="782"/>
      <c r="R33" s="782"/>
      <c r="S33" s="782"/>
      <c r="T33" s="782"/>
      <c r="U33" s="782"/>
      <c r="V33" s="782"/>
      <c r="W33" s="782"/>
      <c r="X33" s="782"/>
      <c r="Y33" s="782"/>
      <c r="Z33" s="782"/>
      <c r="AA33" s="782"/>
      <c r="AB33" s="782"/>
      <c r="AC33" s="782"/>
      <c r="AD33" s="782"/>
      <c r="AE33" s="782"/>
      <c r="AF33" s="782"/>
      <c r="AG33" s="782"/>
      <c r="AH33" s="782"/>
      <c r="AI33" s="782"/>
      <c r="AJ33" s="782"/>
      <c r="AK33" s="782"/>
      <c r="AL33" s="782"/>
      <c r="AM33" s="782"/>
      <c r="AN33" s="782"/>
      <c r="AO33" s="782"/>
      <c r="AP33" s="782"/>
      <c r="AQ33" s="782"/>
      <c r="AR33" s="782"/>
      <c r="AS33" s="782"/>
      <c r="AT33" s="782"/>
      <c r="AU33" s="782"/>
      <c r="AV33" s="782"/>
      <c r="AW33" s="782"/>
      <c r="AX33" s="782"/>
      <c r="AY33" s="782"/>
      <c r="AZ33" s="782"/>
      <c r="BA33" s="782"/>
      <c r="BB33" s="782"/>
      <c r="BC33" s="782"/>
      <c r="BD33" s="782"/>
      <c r="BE33" s="782"/>
      <c r="BF33" s="782"/>
      <c r="BG33" s="782"/>
      <c r="BH33" s="782"/>
      <c r="BI33" s="782"/>
      <c r="BJ33" s="782"/>
      <c r="BK33" s="782"/>
      <c r="BL33" s="782"/>
      <c r="BM33" s="782"/>
      <c r="BN33" s="782"/>
      <c r="BO33" s="782"/>
      <c r="BP33" s="782"/>
      <c r="BQ33" s="782"/>
      <c r="BR33" s="782"/>
      <c r="BS33" s="782"/>
      <c r="BT33" s="782"/>
      <c r="BU33" s="782"/>
      <c r="BV33" s="782"/>
      <c r="BW33" s="782"/>
      <c r="BX33" s="782"/>
      <c r="BY33" s="782"/>
      <c r="BZ33" s="782"/>
      <c r="CA33" s="782"/>
      <c r="CB33" s="782"/>
      <c r="CC33" s="782"/>
      <c r="CD33" s="782"/>
      <c r="CE33" s="782"/>
      <c r="CF33" s="782"/>
      <c r="CG33" s="782"/>
      <c r="CH33" s="782"/>
      <c r="CI33" s="782"/>
      <c r="CJ33" s="782"/>
      <c r="CK33" s="782"/>
      <c r="CL33" s="782"/>
      <c r="CM33" s="782"/>
      <c r="CN33" s="782"/>
      <c r="CO33" s="782"/>
      <c r="CP33" s="782"/>
      <c r="CQ33" s="782"/>
      <c r="CR33" s="782"/>
      <c r="CS33" s="782"/>
      <c r="CT33" s="782"/>
      <c r="CU33" s="782"/>
      <c r="CV33" s="782"/>
      <c r="CW33" s="782"/>
      <c r="CX33" s="782"/>
      <c r="CY33" s="782"/>
      <c r="CZ33" s="782"/>
      <c r="DA33" s="782"/>
      <c r="DB33" s="782"/>
    </row>
    <row r="34" spans="1:112" ht="7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 x14ac:dyDescent="0.3">
      <c r="A35" s="19" t="s">
        <v>99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 x14ac:dyDescent="0.3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x14ac:dyDescent="0.3">
      <c r="A37" s="780" t="str">
        <f>IF(ФОРМА!B9=0," ",CONCATENATE(ФОРМА!B8,", шифр ",ФОРМА!B9))</f>
        <v>ООО «Электромонтаж-110», шифр СЭС-21-052603-ЭС1</v>
      </c>
      <c r="B37" s="780"/>
      <c r="C37" s="780"/>
      <c r="D37" s="780"/>
      <c r="E37" s="780"/>
      <c r="F37" s="780"/>
      <c r="G37" s="780"/>
      <c r="H37" s="780"/>
      <c r="I37" s="780"/>
      <c r="J37" s="780"/>
      <c r="K37" s="780"/>
      <c r="L37" s="780"/>
      <c r="M37" s="780"/>
      <c r="N37" s="780"/>
      <c r="O37" s="780"/>
      <c r="P37" s="780"/>
      <c r="Q37" s="780"/>
      <c r="R37" s="780"/>
      <c r="S37" s="780"/>
      <c r="T37" s="780"/>
      <c r="U37" s="780"/>
      <c r="V37" s="780"/>
      <c r="W37" s="780"/>
      <c r="X37" s="780"/>
      <c r="Y37" s="780"/>
      <c r="Z37" s="780"/>
      <c r="AA37" s="780"/>
      <c r="AB37" s="780"/>
      <c r="AC37" s="780"/>
      <c r="AD37" s="780"/>
      <c r="AE37" s="780"/>
      <c r="AF37" s="780"/>
      <c r="AG37" s="780"/>
      <c r="AH37" s="780"/>
      <c r="AI37" s="780"/>
      <c r="AJ37" s="780"/>
      <c r="AK37" s="780"/>
      <c r="AL37" s="780"/>
      <c r="AM37" s="780"/>
      <c r="AN37" s="780"/>
      <c r="AO37" s="780"/>
      <c r="AP37" s="780"/>
      <c r="AQ37" s="780"/>
      <c r="AR37" s="780"/>
      <c r="AS37" s="780"/>
      <c r="AT37" s="780"/>
      <c r="AU37" s="780"/>
      <c r="AV37" s="780"/>
      <c r="AW37" s="780"/>
      <c r="AX37" s="780"/>
      <c r="AY37" s="780"/>
      <c r="AZ37" s="780"/>
      <c r="BA37" s="780"/>
      <c r="BB37" s="780"/>
      <c r="BC37" s="780"/>
      <c r="BD37" s="780"/>
      <c r="BE37" s="780"/>
      <c r="BF37" s="780"/>
      <c r="BG37" s="780"/>
      <c r="BH37" s="780"/>
      <c r="BI37" s="780"/>
      <c r="BJ37" s="780"/>
      <c r="BK37" s="780"/>
      <c r="BL37" s="780"/>
      <c r="BM37" s="780"/>
      <c r="BN37" s="780"/>
      <c r="BO37" s="780"/>
      <c r="BP37" s="780"/>
      <c r="BQ37" s="780"/>
      <c r="BR37" s="780"/>
      <c r="BS37" s="780"/>
      <c r="BT37" s="780"/>
      <c r="BU37" s="780"/>
      <c r="BV37" s="780"/>
      <c r="BW37" s="780"/>
      <c r="BX37" s="780"/>
      <c r="BY37" s="780"/>
      <c r="BZ37" s="780"/>
      <c r="CA37" s="780"/>
      <c r="CB37" s="780"/>
      <c r="CC37" s="780"/>
      <c r="CD37" s="780"/>
      <c r="CE37" s="780"/>
      <c r="CF37" s="780"/>
      <c r="CG37" s="780"/>
      <c r="CH37" s="780"/>
      <c r="CI37" s="780"/>
      <c r="CJ37" s="780"/>
      <c r="CK37" s="780"/>
      <c r="CL37" s="780"/>
      <c r="CM37" s="780"/>
      <c r="CN37" s="780"/>
      <c r="CO37" s="780"/>
      <c r="CP37" s="780"/>
      <c r="CQ37" s="780"/>
      <c r="CR37" s="780"/>
      <c r="CS37" s="780"/>
      <c r="CT37" s="780"/>
      <c r="CU37" s="780"/>
      <c r="CV37" s="780"/>
      <c r="CW37" s="780"/>
      <c r="CX37" s="780"/>
      <c r="CY37" s="780"/>
      <c r="CZ37" s="780"/>
      <c r="DA37" s="780"/>
      <c r="DB37" s="780"/>
    </row>
    <row r="38" spans="1:112" ht="11.1" customHeight="1" x14ac:dyDescent="0.3">
      <c r="A38" s="781" t="s">
        <v>10</v>
      </c>
      <c r="B38" s="781"/>
      <c r="C38" s="781"/>
      <c r="D38" s="781"/>
      <c r="E38" s="781"/>
      <c r="F38" s="781"/>
      <c r="G38" s="781"/>
      <c r="H38" s="781"/>
      <c r="I38" s="781"/>
      <c r="J38" s="781"/>
      <c r="K38" s="781"/>
      <c r="L38" s="781"/>
      <c r="M38" s="781"/>
      <c r="N38" s="781"/>
      <c r="O38" s="781"/>
      <c r="P38" s="781"/>
      <c r="Q38" s="781"/>
      <c r="R38" s="781"/>
      <c r="S38" s="781"/>
      <c r="T38" s="781"/>
      <c r="U38" s="781"/>
      <c r="V38" s="781"/>
      <c r="W38" s="781"/>
      <c r="X38" s="781"/>
      <c r="Y38" s="781"/>
      <c r="Z38" s="781"/>
      <c r="AA38" s="781"/>
      <c r="AB38" s="781"/>
      <c r="AC38" s="781"/>
      <c r="AD38" s="781"/>
      <c r="AE38" s="781"/>
      <c r="AF38" s="781"/>
      <c r="AG38" s="781"/>
      <c r="AH38" s="781"/>
      <c r="AI38" s="781"/>
      <c r="AJ38" s="781"/>
      <c r="AK38" s="781"/>
      <c r="AL38" s="781"/>
      <c r="AM38" s="781"/>
      <c r="AN38" s="781"/>
      <c r="AO38" s="781"/>
      <c r="AP38" s="781"/>
      <c r="AQ38" s="781"/>
      <c r="AR38" s="781"/>
      <c r="AS38" s="781"/>
      <c r="AT38" s="781"/>
      <c r="AU38" s="781"/>
      <c r="AV38" s="781"/>
      <c r="AW38" s="781"/>
      <c r="AX38" s="781"/>
      <c r="AY38" s="781"/>
      <c r="AZ38" s="781"/>
      <c r="BA38" s="781"/>
      <c r="BB38" s="781"/>
      <c r="BC38" s="781"/>
      <c r="BD38" s="781"/>
      <c r="BE38" s="781"/>
      <c r="BF38" s="781"/>
      <c r="BG38" s="781"/>
      <c r="BH38" s="781"/>
      <c r="BI38" s="781"/>
      <c r="BJ38" s="781"/>
      <c r="BK38" s="781"/>
      <c r="BL38" s="781"/>
      <c r="BM38" s="781"/>
      <c r="BN38" s="781"/>
      <c r="BO38" s="781"/>
      <c r="BP38" s="781"/>
      <c r="BQ38" s="781"/>
      <c r="BR38" s="781"/>
      <c r="BS38" s="781"/>
      <c r="BT38" s="781"/>
      <c r="BU38" s="781"/>
      <c r="BV38" s="781"/>
      <c r="BW38" s="781"/>
      <c r="BX38" s="781"/>
      <c r="BY38" s="781"/>
      <c r="BZ38" s="781"/>
      <c r="CA38" s="781"/>
      <c r="CB38" s="781"/>
      <c r="CC38" s="781"/>
      <c r="CD38" s="781"/>
      <c r="CE38" s="781"/>
      <c r="CF38" s="781"/>
      <c r="CG38" s="781"/>
      <c r="CH38" s="781"/>
      <c r="CI38" s="781"/>
      <c r="CJ38" s="781"/>
      <c r="CK38" s="781"/>
      <c r="CL38" s="781"/>
      <c r="CM38" s="781"/>
      <c r="CN38" s="781"/>
      <c r="CO38" s="781"/>
      <c r="CP38" s="781"/>
      <c r="CQ38" s="781"/>
      <c r="CR38" s="781"/>
      <c r="CS38" s="781"/>
      <c r="CT38" s="781"/>
      <c r="CU38" s="781"/>
      <c r="CV38" s="781"/>
      <c r="CW38" s="781"/>
      <c r="CX38" s="781"/>
      <c r="CY38" s="781"/>
      <c r="CZ38" s="781"/>
      <c r="DA38" s="781"/>
      <c r="DB38" s="781"/>
    </row>
    <row r="39" spans="1:112" x14ac:dyDescent="0.3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 x14ac:dyDescent="0.3">
      <c r="A41" s="778" t="s">
        <v>42</v>
      </c>
      <c r="B41" s="778"/>
      <c r="C41" s="778"/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78"/>
      <c r="S41" s="778"/>
      <c r="T41" s="778"/>
      <c r="U41" s="778"/>
      <c r="V41" s="778"/>
      <c r="W41" s="778"/>
      <c r="X41" s="778"/>
      <c r="Y41" s="778"/>
      <c r="Z41" s="778"/>
      <c r="AA41" s="778"/>
      <c r="AB41" s="778"/>
      <c r="AC41" s="778"/>
      <c r="AD41" s="778"/>
      <c r="AE41" s="778"/>
      <c r="AF41" s="778"/>
      <c r="AG41" s="778"/>
      <c r="AH41" s="778"/>
      <c r="AI41" s="778"/>
      <c r="AJ41" s="778"/>
      <c r="AK41" s="778"/>
      <c r="AL41" s="778"/>
      <c r="AM41" s="778"/>
      <c r="AN41" s="778"/>
      <c r="AO41" s="778"/>
      <c r="AP41" s="778"/>
      <c r="AQ41" s="778"/>
      <c r="AR41" s="778"/>
      <c r="AS41" s="778"/>
      <c r="AT41" s="778"/>
      <c r="AU41" s="778"/>
      <c r="AV41" s="778"/>
      <c r="AW41" s="778"/>
      <c r="AX41" s="778"/>
      <c r="AY41" s="778"/>
      <c r="AZ41" s="778"/>
      <c r="BA41" s="778"/>
      <c r="BB41" s="778"/>
      <c r="BC41" s="778"/>
      <c r="BD41" s="778"/>
      <c r="BE41" s="778"/>
      <c r="BF41" s="778"/>
      <c r="BG41" s="778"/>
      <c r="BH41" s="778"/>
      <c r="BI41" s="778"/>
      <c r="BJ41" s="778"/>
      <c r="BK41" s="778"/>
      <c r="BL41" s="778"/>
      <c r="BM41" s="778"/>
      <c r="BN41" s="778"/>
      <c r="BO41" s="778"/>
      <c r="BP41" s="778"/>
      <c r="BQ41" s="778"/>
      <c r="BR41" s="778"/>
      <c r="BS41" s="778"/>
      <c r="BT41" s="778"/>
      <c r="BU41" s="778"/>
      <c r="BV41" s="778"/>
      <c r="BW41" s="778"/>
      <c r="BX41" s="778"/>
      <c r="BY41" s="778"/>
      <c r="BZ41" s="778"/>
      <c r="CA41" s="778"/>
      <c r="CB41" s="778"/>
      <c r="CC41" s="778"/>
      <c r="CD41" s="778"/>
      <c r="CE41" s="778"/>
      <c r="CF41" s="778"/>
      <c r="CG41" s="778"/>
      <c r="CH41" s="778"/>
      <c r="CI41" s="778"/>
      <c r="CJ41" s="778"/>
      <c r="CK41" s="778"/>
      <c r="CL41" s="778"/>
      <c r="CM41" s="778"/>
      <c r="CN41" s="778"/>
      <c r="CO41" s="778"/>
      <c r="CP41" s="778"/>
      <c r="CQ41" s="778"/>
      <c r="CR41" s="778"/>
      <c r="CS41" s="778"/>
      <c r="CT41" s="778"/>
      <c r="CU41" s="778"/>
      <c r="CV41" s="778"/>
      <c r="CW41" s="778"/>
      <c r="CX41" s="778"/>
      <c r="CY41" s="778"/>
      <c r="CZ41" s="778"/>
      <c r="DA41" s="778"/>
      <c r="DB41" s="778"/>
    </row>
    <row r="42" spans="1:112" ht="5.4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x14ac:dyDescent="0.3">
      <c r="A43" s="19" t="s">
        <v>445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 x14ac:dyDescent="0.3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710" t="s">
        <v>603</v>
      </c>
      <c r="BL45" s="710"/>
      <c r="BM45" s="710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  <c r="BX45" s="710"/>
      <c r="BY45" s="710"/>
      <c r="BZ45" s="710"/>
      <c r="CA45" s="710"/>
      <c r="CB45" s="710"/>
      <c r="CC45" s="710"/>
      <c r="CD45" s="710"/>
      <c r="CE45" s="710"/>
      <c r="CF45" s="710"/>
      <c r="CG45" s="710"/>
      <c r="CH45" s="710"/>
      <c r="CI45" s="710"/>
      <c r="CJ45" s="710"/>
      <c r="CK45" s="710"/>
      <c r="CL45" s="710"/>
      <c r="CM45" s="710"/>
      <c r="CN45" s="710"/>
      <c r="CO45" s="710"/>
      <c r="CP45" s="710"/>
      <c r="CQ45" s="710"/>
      <c r="CR45" s="710"/>
      <c r="CS45" s="710"/>
      <c r="CT45" s="710"/>
      <c r="CU45" s="710"/>
      <c r="CV45" s="710"/>
      <c r="CW45" s="710"/>
      <c r="CX45" s="710"/>
      <c r="CY45" s="710"/>
      <c r="CZ45" s="710"/>
      <c r="DA45" s="710"/>
      <c r="DB45" s="710"/>
      <c r="DH45" s="141"/>
    </row>
    <row r="46" spans="1:112" s="449" customFormat="1" ht="7.95" customHeight="1" x14ac:dyDescent="0.3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48"/>
      <c r="BH46" s="448"/>
      <c r="BI46" s="448"/>
      <c r="BJ46" s="448"/>
      <c r="BK46" s="796" t="s">
        <v>602</v>
      </c>
      <c r="BL46" s="796"/>
      <c r="BM46" s="796"/>
      <c r="BN46" s="796"/>
      <c r="BO46" s="796"/>
      <c r="BP46" s="796"/>
      <c r="BQ46" s="796"/>
      <c r="BR46" s="796"/>
      <c r="BS46" s="796"/>
      <c r="BT46" s="796"/>
      <c r="BU46" s="796"/>
      <c r="BV46" s="796"/>
      <c r="BW46" s="796"/>
      <c r="BX46" s="796"/>
      <c r="BY46" s="796"/>
      <c r="BZ46" s="796"/>
      <c r="CA46" s="796"/>
      <c r="CB46" s="796"/>
      <c r="CC46" s="796"/>
      <c r="CD46" s="796"/>
      <c r="CE46" s="796"/>
      <c r="CF46" s="796"/>
      <c r="CG46" s="796"/>
      <c r="CH46" s="796"/>
      <c r="CI46" s="796"/>
      <c r="CJ46" s="796"/>
      <c r="CK46" s="796"/>
      <c r="CL46" s="796"/>
      <c r="CM46" s="796"/>
      <c r="CN46" s="796"/>
      <c r="CO46" s="796"/>
      <c r="CP46" s="796"/>
      <c r="CQ46" s="796"/>
      <c r="CR46" s="796"/>
      <c r="CS46" s="796"/>
      <c r="CT46" s="796"/>
      <c r="CU46" s="796"/>
      <c r="CV46" s="796"/>
      <c r="CW46" s="796"/>
      <c r="CX46" s="796"/>
      <c r="CY46" s="796"/>
      <c r="CZ46" s="796"/>
      <c r="DA46" s="796"/>
      <c r="DB46" s="796"/>
      <c r="DH46" s="450"/>
    </row>
    <row r="47" spans="1:112" ht="15" customHeight="1" x14ac:dyDescent="0.3">
      <c r="A47" s="797" t="s">
        <v>51</v>
      </c>
      <c r="B47" s="797"/>
      <c r="C47" s="797"/>
      <c r="D47" s="797"/>
      <c r="E47" s="797"/>
      <c r="F47" s="797"/>
      <c r="G47" s="797"/>
      <c r="H47" s="797"/>
      <c r="I47" s="797"/>
      <c r="J47" s="797"/>
      <c r="K47" s="797"/>
      <c r="L47" s="797"/>
      <c r="M47" s="797"/>
      <c r="N47" s="797"/>
      <c r="O47" s="797"/>
      <c r="P47" s="797"/>
      <c r="Q47" s="797"/>
      <c r="R47" s="797"/>
      <c r="S47" s="797"/>
      <c r="T47" s="797"/>
      <c r="U47" s="797"/>
      <c r="V47" s="797"/>
      <c r="W47" s="797"/>
      <c r="X47" s="797"/>
      <c r="Y47" s="797"/>
      <c r="Z47" s="797"/>
      <c r="AA47" s="797"/>
      <c r="AB47" s="797"/>
      <c r="AC47" s="797"/>
      <c r="AD47" s="797"/>
      <c r="AE47" s="797"/>
      <c r="AF47" s="797"/>
      <c r="AG47" s="797"/>
      <c r="AH47" s="797"/>
      <c r="AI47" s="797"/>
      <c r="AJ47" s="797"/>
      <c r="AK47" s="797"/>
      <c r="AL47" s="797"/>
      <c r="AM47" s="797"/>
      <c r="AN47" s="797"/>
      <c r="AO47" s="797"/>
      <c r="AP47" s="797"/>
      <c r="AQ47" s="797"/>
      <c r="AR47" s="797"/>
      <c r="AS47" s="797"/>
      <c r="AT47" s="797"/>
      <c r="AU47" s="797"/>
      <c r="AV47" s="797"/>
      <c r="AW47" s="797"/>
      <c r="AX47" s="797"/>
      <c r="AY47" s="797"/>
      <c r="AZ47" s="797"/>
      <c r="BA47" s="797"/>
      <c r="BB47" s="797"/>
      <c r="BC47" s="797"/>
      <c r="BD47" s="797"/>
      <c r="BE47" s="797"/>
      <c r="BF47" s="797"/>
      <c r="BG47" s="797"/>
      <c r="BH47" s="797"/>
      <c r="BI47" s="797"/>
      <c r="BJ47" s="797"/>
      <c r="BK47" s="797"/>
      <c r="BL47" s="797"/>
      <c r="BM47" s="797"/>
      <c r="BN47" s="797"/>
      <c r="BO47" s="797"/>
      <c r="BP47" s="797"/>
      <c r="BQ47" s="797"/>
      <c r="BR47" s="797"/>
      <c r="BS47" s="797"/>
      <c r="BT47" s="797"/>
      <c r="BU47" s="797"/>
      <c r="BV47" s="797"/>
      <c r="BW47" s="797"/>
      <c r="BX47" s="797"/>
      <c r="BY47" s="797"/>
      <c r="BZ47" s="797"/>
      <c r="CA47" s="797"/>
      <c r="CB47" s="797"/>
      <c r="CC47" s="797"/>
      <c r="CD47" s="797"/>
      <c r="CE47" s="797"/>
      <c r="CF47" s="797"/>
      <c r="CG47" s="797"/>
      <c r="CH47" s="797"/>
      <c r="CI47" s="797"/>
      <c r="CJ47" s="797"/>
      <c r="CK47" s="797"/>
      <c r="CL47" s="797"/>
      <c r="CM47" s="797"/>
      <c r="CN47" s="797"/>
      <c r="CO47" s="797"/>
      <c r="CP47" s="797"/>
      <c r="CQ47" s="797"/>
      <c r="CR47" s="797"/>
      <c r="CS47" s="797"/>
      <c r="CT47" s="797"/>
      <c r="CU47" s="797"/>
      <c r="CV47" s="797"/>
      <c r="CW47" s="797"/>
      <c r="CX47" s="797"/>
      <c r="CY47" s="797"/>
      <c r="CZ47" s="797"/>
      <c r="DA47" s="797"/>
      <c r="DB47" s="797"/>
    </row>
    <row r="48" spans="1:112" ht="5.4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 x14ac:dyDescent="0.3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 x14ac:dyDescent="0.3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 x14ac:dyDescent="0.3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 x14ac:dyDescent="0.3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" customHeight="1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 x14ac:dyDescent="0.3">
      <c r="A57" s="19" t="s">
        <v>446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" customHeight="1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 x14ac:dyDescent="0.3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" customHeight="1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 x14ac:dyDescent="0.3">
      <c r="A61" s="783" t="s">
        <v>43</v>
      </c>
      <c r="B61" s="783"/>
      <c r="C61" s="783"/>
      <c r="D61" s="783"/>
      <c r="E61" s="783"/>
      <c r="F61" s="783"/>
      <c r="G61" s="783"/>
      <c r="H61" s="783"/>
      <c r="I61" s="783"/>
      <c r="J61" s="783"/>
      <c r="K61" s="783"/>
      <c r="L61" s="783"/>
      <c r="M61" s="783"/>
      <c r="N61" s="783"/>
      <c r="O61" s="783"/>
      <c r="P61" s="783"/>
      <c r="Q61" s="783"/>
      <c r="R61" s="783"/>
      <c r="S61" s="783"/>
      <c r="T61" s="783"/>
      <c r="U61" s="783"/>
      <c r="V61" s="783"/>
      <c r="W61" s="783"/>
      <c r="X61" s="783"/>
      <c r="Y61" s="783"/>
      <c r="Z61" s="783"/>
      <c r="AA61" s="783"/>
      <c r="AB61" s="783"/>
      <c r="AC61" s="783"/>
      <c r="AD61" s="783"/>
      <c r="AE61" s="783"/>
      <c r="AF61" s="783"/>
      <c r="AG61" s="783"/>
      <c r="AH61" s="783"/>
      <c r="AI61" s="783"/>
      <c r="AJ61" s="783"/>
      <c r="AK61" s="783"/>
      <c r="AL61" s="783"/>
      <c r="AM61" s="783"/>
      <c r="AN61" s="783"/>
      <c r="AO61" s="783"/>
      <c r="AP61" s="783"/>
      <c r="AQ61" s="783"/>
      <c r="AR61" s="783"/>
      <c r="AS61" s="783"/>
      <c r="AT61" s="783"/>
      <c r="AU61" s="783"/>
      <c r="AV61" s="783"/>
      <c r="AW61" s="783"/>
      <c r="AX61" s="783"/>
      <c r="AY61" s="783"/>
      <c r="AZ61" s="783"/>
      <c r="BA61" s="783"/>
      <c r="BB61" s="783"/>
      <c r="BC61" s="783"/>
      <c r="BD61" s="783"/>
      <c r="BE61" s="783"/>
      <c r="BF61" s="783"/>
      <c r="BG61" s="783"/>
      <c r="BH61" s="783"/>
      <c r="BI61" s="783"/>
      <c r="BJ61" s="783"/>
      <c r="BK61" s="783"/>
      <c r="BL61" s="783"/>
      <c r="BM61" s="783"/>
      <c r="BN61" s="783"/>
      <c r="BO61" s="783"/>
      <c r="BP61" s="783"/>
      <c r="BQ61" s="783"/>
      <c r="BR61" s="783"/>
      <c r="BS61" s="783"/>
      <c r="BT61" s="783"/>
      <c r="BU61" s="783"/>
      <c r="BV61" s="783"/>
      <c r="BW61" s="783"/>
      <c r="BX61" s="783"/>
      <c r="BY61" s="783"/>
      <c r="BZ61" s="783"/>
      <c r="CA61" s="783"/>
      <c r="CB61" s="783"/>
      <c r="CC61" s="783"/>
      <c r="CD61" s="783"/>
      <c r="CE61" s="783"/>
      <c r="CF61" s="783"/>
      <c r="CG61" s="783"/>
      <c r="CH61" s="783"/>
      <c r="CI61" s="783"/>
      <c r="CJ61" s="783"/>
      <c r="CK61" s="783"/>
      <c r="CL61" s="783"/>
      <c r="CM61" s="783"/>
      <c r="CN61" s="783"/>
      <c r="CO61" s="783"/>
      <c r="CP61" s="783"/>
      <c r="CQ61" s="783"/>
      <c r="CR61" s="783"/>
      <c r="CS61" s="783"/>
      <c r="CT61" s="783"/>
      <c r="CU61" s="783"/>
      <c r="CV61" s="783"/>
      <c r="CW61" s="783"/>
      <c r="CX61" s="783"/>
      <c r="CY61" s="783"/>
      <c r="CZ61" s="783"/>
      <c r="DA61" s="783"/>
      <c r="DB61" s="783"/>
    </row>
    <row r="62" spans="1:112" ht="5.4" customHeight="1" x14ac:dyDescent="0.3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 x14ac:dyDescent="0.3">
      <c r="A63" s="795" t="s">
        <v>53</v>
      </c>
      <c r="B63" s="795"/>
      <c r="C63" s="795"/>
      <c r="D63" s="795"/>
      <c r="E63" s="795"/>
      <c r="F63" s="795"/>
      <c r="G63" s="795"/>
      <c r="H63" s="795"/>
      <c r="I63" s="795"/>
      <c r="J63" s="795"/>
      <c r="K63" s="795"/>
      <c r="L63" s="795"/>
      <c r="M63" s="795"/>
      <c r="N63" s="795"/>
      <c r="O63" s="795"/>
      <c r="P63" s="795"/>
      <c r="Q63" s="795"/>
      <c r="R63" s="795"/>
      <c r="S63" s="795"/>
      <c r="T63" s="795"/>
      <c r="U63" s="795"/>
      <c r="V63" s="795"/>
      <c r="W63" s="795"/>
      <c r="X63" s="795"/>
      <c r="Y63" s="795"/>
      <c r="Z63" s="795"/>
      <c r="AA63" s="795"/>
      <c r="AB63" s="795"/>
      <c r="AC63" s="795"/>
      <c r="AD63" s="795"/>
      <c r="AE63" s="795"/>
      <c r="AF63" s="795"/>
      <c r="AG63" s="795"/>
      <c r="AH63" s="795"/>
      <c r="AI63" s="795"/>
      <c r="AJ63" s="795"/>
      <c r="AK63" s="795"/>
      <c r="AL63" s="795"/>
      <c r="AM63" s="795"/>
      <c r="AN63" s="795"/>
      <c r="AO63" s="795"/>
      <c r="AP63" s="795"/>
      <c r="AQ63" s="795"/>
      <c r="AR63" s="795"/>
      <c r="AS63" s="795"/>
      <c r="AT63" s="795"/>
      <c r="AU63" s="795"/>
      <c r="AV63" s="795"/>
      <c r="AW63" s="795"/>
      <c r="AX63" s="795"/>
      <c r="AY63" s="795"/>
      <c r="AZ63" s="795"/>
      <c r="BA63" s="795"/>
      <c r="BB63" s="795"/>
      <c r="BC63" s="795"/>
      <c r="BD63" s="795"/>
      <c r="BE63" s="795"/>
      <c r="BF63" s="795"/>
      <c r="BG63" s="795"/>
      <c r="BH63" s="795"/>
      <c r="BI63" s="795"/>
      <c r="BJ63" s="795"/>
      <c r="BK63" s="795"/>
      <c r="BL63" s="795"/>
      <c r="BM63" s="795"/>
      <c r="BN63" s="795"/>
      <c r="BO63" s="795"/>
      <c r="BP63" s="795"/>
      <c r="BQ63" s="795"/>
      <c r="BR63" s="795"/>
      <c r="BS63" s="795"/>
      <c r="BT63" s="795"/>
      <c r="BU63" s="795"/>
      <c r="BV63" s="795"/>
      <c r="BW63" s="795"/>
      <c r="BX63" s="795"/>
      <c r="BY63" s="795"/>
      <c r="BZ63" s="795"/>
      <c r="CA63" s="795"/>
      <c r="CB63" s="795"/>
      <c r="CC63" s="795"/>
      <c r="CD63" s="795"/>
      <c r="CE63" s="795"/>
      <c r="CF63" s="795"/>
      <c r="CG63" s="795"/>
      <c r="CH63" s="795"/>
      <c r="CI63" s="795"/>
      <c r="CJ63" s="795"/>
      <c r="CK63" s="795"/>
      <c r="CL63" s="795"/>
      <c r="CM63" s="795"/>
      <c r="CN63" s="795"/>
      <c r="CO63" s="795"/>
      <c r="CP63" s="795"/>
      <c r="CQ63" s="795"/>
      <c r="CR63" s="795"/>
      <c r="CS63" s="795"/>
      <c r="CT63" s="795"/>
      <c r="CU63" s="795"/>
      <c r="CV63" s="795"/>
      <c r="CW63" s="795"/>
      <c r="CX63" s="795"/>
      <c r="CY63" s="795"/>
      <c r="CZ63" s="795"/>
      <c r="DA63" s="795"/>
      <c r="DB63" s="795"/>
    </row>
    <row r="64" spans="1:112" ht="20.25" customHeight="1" x14ac:dyDescent="0.3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 x14ac:dyDescent="0.3">
      <c r="A65" s="791" t="s">
        <v>712</v>
      </c>
      <c r="B65" s="792"/>
      <c r="C65" s="792"/>
      <c r="D65" s="792"/>
      <c r="E65" s="792"/>
      <c r="F65" s="792"/>
      <c r="G65" s="792"/>
      <c r="H65" s="792"/>
      <c r="I65" s="792"/>
      <c r="J65" s="792"/>
      <c r="K65" s="792"/>
      <c r="L65" s="792"/>
      <c r="M65" s="792"/>
      <c r="N65" s="792"/>
      <c r="O65" s="792"/>
      <c r="P65" s="792"/>
      <c r="Q65" s="792"/>
      <c r="R65" s="792"/>
      <c r="S65" s="792"/>
      <c r="T65" s="792"/>
      <c r="U65" s="792"/>
      <c r="V65" s="792"/>
      <c r="W65" s="792"/>
      <c r="X65" s="792"/>
      <c r="Y65" s="792"/>
      <c r="Z65" s="792"/>
      <c r="AA65" s="792"/>
      <c r="AB65" s="792"/>
      <c r="AC65" s="792"/>
      <c r="AD65" s="792"/>
      <c r="AE65" s="792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790"/>
      <c r="BJ65" s="790"/>
      <c r="BK65" s="790"/>
      <c r="BL65" s="790"/>
      <c r="BM65" s="790"/>
      <c r="BN65" s="790"/>
      <c r="BO65" s="790"/>
      <c r="BP65" s="790"/>
      <c r="BQ65" s="790"/>
      <c r="BR65" s="790"/>
      <c r="BS65" s="790"/>
      <c r="BT65" s="790"/>
      <c r="BU65" s="790"/>
      <c r="BV65" s="790"/>
      <c r="BW65" s="790"/>
      <c r="BX65" s="790"/>
      <c r="BY65" s="790"/>
      <c r="BZ65" s="790"/>
      <c r="CA65" s="790"/>
      <c r="CB65" s="790"/>
      <c r="CC65" s="790"/>
      <c r="CD65" s="790"/>
      <c r="CE65" s="790"/>
      <c r="CF65" s="790"/>
      <c r="CG65" s="19"/>
      <c r="CH65" s="19"/>
      <c r="CI65" s="19"/>
      <c r="CJ65" s="710" t="str">
        <f>ПОДПИСИ!E4</f>
        <v>М.В. Исаков\</v>
      </c>
      <c r="CK65" s="710"/>
      <c r="CL65" s="710"/>
      <c r="CM65" s="710"/>
      <c r="CN65" s="710"/>
      <c r="CO65" s="710"/>
      <c r="CP65" s="710"/>
      <c r="CQ65" s="710"/>
      <c r="CR65" s="710"/>
      <c r="CS65" s="710"/>
      <c r="CT65" s="710"/>
      <c r="CU65" s="710"/>
      <c r="CV65" s="710"/>
      <c r="CW65" s="710"/>
      <c r="CX65" s="710"/>
      <c r="CY65" s="710"/>
      <c r="CZ65" s="710"/>
      <c r="DA65" s="710"/>
      <c r="DB65" s="710"/>
      <c r="DH65" s="141"/>
    </row>
    <row r="66" spans="1:112" ht="20.25" customHeight="1" x14ac:dyDescent="0.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735" t="s">
        <v>11</v>
      </c>
      <c r="BJ66" s="735"/>
      <c r="BK66" s="735"/>
      <c r="BL66" s="735"/>
      <c r="BM66" s="735"/>
      <c r="BN66" s="735"/>
      <c r="BO66" s="735"/>
      <c r="BP66" s="735"/>
      <c r="BQ66" s="735"/>
      <c r="BR66" s="735"/>
      <c r="BS66" s="735"/>
      <c r="BT66" s="735"/>
      <c r="BU66" s="735"/>
      <c r="BV66" s="735"/>
      <c r="BW66" s="735"/>
      <c r="BX66" s="735"/>
      <c r="BY66" s="735"/>
      <c r="BZ66" s="735"/>
      <c r="CA66" s="735"/>
      <c r="CB66" s="735"/>
      <c r="CC66" s="735"/>
      <c r="CD66" s="735"/>
      <c r="CE66" s="735"/>
      <c r="CF66" s="735"/>
      <c r="CG66" s="21"/>
      <c r="CH66" s="21"/>
      <c r="CI66" s="21"/>
      <c r="CJ66" s="735" t="s">
        <v>50</v>
      </c>
      <c r="CK66" s="735"/>
      <c r="CL66" s="735"/>
      <c r="CM66" s="735"/>
      <c r="CN66" s="735"/>
      <c r="CO66" s="735"/>
      <c r="CP66" s="735"/>
      <c r="CQ66" s="735"/>
      <c r="CR66" s="735"/>
      <c r="CS66" s="735"/>
      <c r="CT66" s="735"/>
      <c r="CU66" s="735"/>
      <c r="CV66" s="735"/>
      <c r="CW66" s="735"/>
      <c r="CX66" s="735"/>
      <c r="CY66" s="735"/>
      <c r="CZ66" s="735"/>
      <c r="DA66" s="735"/>
      <c r="DB66" s="735"/>
    </row>
    <row r="67" spans="1:112" ht="31.5" customHeight="1" x14ac:dyDescent="0.3">
      <c r="A67" s="791" t="s">
        <v>721</v>
      </c>
      <c r="B67" s="792"/>
      <c r="C67" s="792"/>
      <c r="D67" s="792"/>
      <c r="E67" s="792"/>
      <c r="F67" s="792"/>
      <c r="G67" s="792"/>
      <c r="H67" s="792"/>
      <c r="I67" s="792"/>
      <c r="J67" s="792"/>
      <c r="K67" s="792"/>
      <c r="L67" s="792"/>
      <c r="M67" s="792"/>
      <c r="N67" s="792"/>
      <c r="O67" s="792"/>
      <c r="P67" s="792"/>
      <c r="Q67" s="792"/>
      <c r="R67" s="792"/>
      <c r="S67" s="792"/>
      <c r="T67" s="792"/>
      <c r="U67" s="792"/>
      <c r="V67" s="792"/>
      <c r="W67" s="792"/>
      <c r="X67" s="792"/>
      <c r="Y67" s="792"/>
      <c r="Z67" s="792"/>
      <c r="AA67" s="792"/>
      <c r="AB67" s="792"/>
      <c r="AC67" s="792"/>
      <c r="AD67" s="792"/>
      <c r="AE67" s="792"/>
      <c r="AF67" s="792"/>
      <c r="AG67" s="792"/>
      <c r="AH67" s="792"/>
      <c r="AI67" s="792"/>
      <c r="AJ67" s="792"/>
      <c r="AK67" s="792"/>
      <c r="AL67" s="792"/>
      <c r="AM67" s="792"/>
      <c r="AN67" s="792"/>
      <c r="AO67" s="792"/>
      <c r="AP67" s="792"/>
      <c r="AQ67" s="792"/>
      <c r="AR67" s="792"/>
      <c r="AS67" s="792"/>
      <c r="AT67" s="792"/>
      <c r="AU67" s="792"/>
      <c r="AV67" s="792"/>
      <c r="AW67" s="792"/>
      <c r="AX67" s="792"/>
      <c r="AY67" s="792"/>
      <c r="AZ67" s="19"/>
      <c r="BA67" s="19"/>
      <c r="BB67" s="19"/>
      <c r="BC67" s="19"/>
      <c r="BD67" s="19"/>
      <c r="BE67" s="19"/>
      <c r="BF67" s="19"/>
      <c r="BG67" s="19"/>
      <c r="BH67" s="19"/>
      <c r="BI67" s="790"/>
      <c r="BJ67" s="790"/>
      <c r="BK67" s="790"/>
      <c r="BL67" s="790"/>
      <c r="BM67" s="790"/>
      <c r="BN67" s="790"/>
      <c r="BO67" s="790"/>
      <c r="BP67" s="790"/>
      <c r="BQ67" s="790"/>
      <c r="BR67" s="790"/>
      <c r="BS67" s="790"/>
      <c r="BT67" s="790"/>
      <c r="BU67" s="790"/>
      <c r="BV67" s="790"/>
      <c r="BW67" s="790"/>
      <c r="BX67" s="790"/>
      <c r="BY67" s="790"/>
      <c r="BZ67" s="790"/>
      <c r="CA67" s="790"/>
      <c r="CB67" s="790"/>
      <c r="CC67" s="790"/>
      <c r="CD67" s="790"/>
      <c r="CE67" s="790"/>
      <c r="CF67" s="790"/>
      <c r="CG67" s="19"/>
      <c r="CH67" s="19"/>
      <c r="CI67" s="19"/>
      <c r="CJ67" s="710" t="str">
        <f>ПОДПИСИ!E2</f>
        <v>С.В. Шлёнский</v>
      </c>
      <c r="CK67" s="710"/>
      <c r="CL67" s="710"/>
      <c r="CM67" s="710"/>
      <c r="CN67" s="710"/>
      <c r="CO67" s="710"/>
      <c r="CP67" s="710"/>
      <c r="CQ67" s="710"/>
      <c r="CR67" s="710"/>
      <c r="CS67" s="710"/>
      <c r="CT67" s="710"/>
      <c r="CU67" s="710"/>
      <c r="CV67" s="710"/>
      <c r="CW67" s="710"/>
      <c r="CX67" s="710"/>
      <c r="CY67" s="710"/>
      <c r="CZ67" s="710"/>
      <c r="DA67" s="710"/>
      <c r="DB67" s="710"/>
      <c r="DH67" s="141"/>
    </row>
    <row r="68" spans="1:112" ht="20.25" customHeight="1" x14ac:dyDescent="0.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735" t="s">
        <v>11</v>
      </c>
      <c r="BJ68" s="735"/>
      <c r="BK68" s="735"/>
      <c r="BL68" s="735"/>
      <c r="BM68" s="735"/>
      <c r="BN68" s="735"/>
      <c r="BO68" s="735"/>
      <c r="BP68" s="735"/>
      <c r="BQ68" s="735"/>
      <c r="BR68" s="735"/>
      <c r="BS68" s="735"/>
      <c r="BT68" s="735"/>
      <c r="BU68" s="735"/>
      <c r="BV68" s="735"/>
      <c r="BW68" s="735"/>
      <c r="BX68" s="735"/>
      <c r="BY68" s="735"/>
      <c r="BZ68" s="735"/>
      <c r="CA68" s="735"/>
      <c r="CB68" s="735"/>
      <c r="CC68" s="735"/>
      <c r="CD68" s="735"/>
      <c r="CE68" s="735"/>
      <c r="CF68" s="735"/>
      <c r="CG68" s="21"/>
      <c r="CH68" s="21"/>
      <c r="CI68" s="21"/>
      <c r="CJ68" s="735" t="s">
        <v>50</v>
      </c>
      <c r="CK68" s="735"/>
      <c r="CL68" s="735"/>
      <c r="CM68" s="735"/>
      <c r="CN68" s="735"/>
      <c r="CO68" s="735"/>
      <c r="CP68" s="735"/>
      <c r="CQ68" s="735"/>
      <c r="CR68" s="735"/>
      <c r="CS68" s="735"/>
      <c r="CT68" s="735"/>
      <c r="CU68" s="735"/>
      <c r="CV68" s="735"/>
      <c r="CW68" s="735"/>
      <c r="CX68" s="735"/>
      <c r="CY68" s="735"/>
      <c r="CZ68" s="735"/>
      <c r="DA68" s="735"/>
      <c r="DB68" s="735"/>
      <c r="DH68" s="141"/>
    </row>
    <row r="69" spans="1:112" ht="33.75" customHeight="1" x14ac:dyDescent="0.3">
      <c r="A69" s="791" t="s">
        <v>720</v>
      </c>
      <c r="B69" s="792"/>
      <c r="C69" s="792"/>
      <c r="D69" s="792"/>
      <c r="E69" s="792"/>
      <c r="F69" s="792"/>
      <c r="G69" s="792"/>
      <c r="H69" s="792"/>
      <c r="I69" s="792"/>
      <c r="J69" s="792"/>
      <c r="K69" s="792"/>
      <c r="L69" s="792"/>
      <c r="M69" s="792"/>
      <c r="N69" s="792"/>
      <c r="O69" s="792"/>
      <c r="P69" s="792"/>
      <c r="Q69" s="792"/>
      <c r="R69" s="792"/>
      <c r="S69" s="792"/>
      <c r="T69" s="792"/>
      <c r="U69" s="792"/>
      <c r="V69" s="792"/>
      <c r="W69" s="792"/>
      <c r="X69" s="792"/>
      <c r="Y69" s="792"/>
      <c r="Z69" s="792"/>
      <c r="AA69" s="792"/>
      <c r="AB69" s="792"/>
      <c r="AC69" s="792"/>
      <c r="AD69" s="792"/>
      <c r="AE69" s="792"/>
      <c r="AF69" s="792"/>
      <c r="AG69" s="792"/>
      <c r="AH69" s="792"/>
      <c r="AI69" s="792"/>
      <c r="AJ69" s="792"/>
      <c r="AK69" s="792"/>
      <c r="AL69" s="792"/>
      <c r="AM69" s="792"/>
      <c r="AN69" s="792"/>
      <c r="AO69" s="792"/>
      <c r="AP69" s="792"/>
      <c r="AQ69" s="792"/>
      <c r="AR69" s="792"/>
      <c r="AS69" s="792"/>
      <c r="AT69" s="792"/>
      <c r="AU69" s="792"/>
      <c r="AV69" s="792"/>
      <c r="AW69" s="792"/>
      <c r="AX69" s="792"/>
      <c r="AY69" s="792"/>
      <c r="AZ69" s="792"/>
      <c r="BA69" s="792"/>
      <c r="BB69" s="792"/>
      <c r="BC69" s="792"/>
      <c r="BD69" s="792"/>
      <c r="BE69" s="792"/>
      <c r="BF69" s="19"/>
      <c r="BG69" s="19"/>
      <c r="BH69" s="19"/>
      <c r="BI69" s="790"/>
      <c r="BJ69" s="790"/>
      <c r="BK69" s="790"/>
      <c r="BL69" s="790"/>
      <c r="BM69" s="790"/>
      <c r="BN69" s="790"/>
      <c r="BO69" s="790"/>
      <c r="BP69" s="790"/>
      <c r="BQ69" s="790"/>
      <c r="BR69" s="790"/>
      <c r="BS69" s="790"/>
      <c r="BT69" s="790"/>
      <c r="BU69" s="790"/>
      <c r="BV69" s="790"/>
      <c r="BW69" s="790"/>
      <c r="BX69" s="790"/>
      <c r="BY69" s="790"/>
      <c r="BZ69" s="790"/>
      <c r="CA69" s="790"/>
      <c r="CB69" s="790"/>
      <c r="CC69" s="790"/>
      <c r="CD69" s="790"/>
      <c r="CE69" s="790"/>
      <c r="CF69" s="790"/>
      <c r="CG69" s="23"/>
      <c r="CH69" s="23"/>
      <c r="CI69" s="23"/>
      <c r="CJ69" s="710" t="str">
        <f>IF(ПОДПИСИ!E12=0," ",ПОДПИСИ!E12)</f>
        <v>А.В. Курбатов</v>
      </c>
      <c r="CK69" s="710"/>
      <c r="CL69" s="710"/>
      <c r="CM69" s="710"/>
      <c r="CN69" s="710"/>
      <c r="CO69" s="710"/>
      <c r="CP69" s="710"/>
      <c r="CQ69" s="710"/>
      <c r="CR69" s="710"/>
      <c r="CS69" s="710"/>
      <c r="CT69" s="710"/>
      <c r="CU69" s="710"/>
      <c r="CV69" s="710"/>
      <c r="CW69" s="710"/>
      <c r="CX69" s="710"/>
      <c r="CY69" s="710"/>
      <c r="CZ69" s="710"/>
      <c r="DA69" s="710"/>
      <c r="DB69" s="710"/>
      <c r="DH69" s="141"/>
    </row>
    <row r="70" spans="1:112" ht="20.25" customHeight="1" x14ac:dyDescent="0.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735" t="s">
        <v>11</v>
      </c>
      <c r="BJ70" s="735"/>
      <c r="BK70" s="735"/>
      <c r="BL70" s="735"/>
      <c r="BM70" s="735"/>
      <c r="BN70" s="735"/>
      <c r="BO70" s="735"/>
      <c r="BP70" s="735"/>
      <c r="BQ70" s="735"/>
      <c r="BR70" s="735"/>
      <c r="BS70" s="735"/>
      <c r="BT70" s="735"/>
      <c r="BU70" s="735"/>
      <c r="BV70" s="735"/>
      <c r="BW70" s="735"/>
      <c r="BX70" s="735"/>
      <c r="BY70" s="735"/>
      <c r="BZ70" s="735"/>
      <c r="CA70" s="735"/>
      <c r="CB70" s="735"/>
      <c r="CC70" s="735"/>
      <c r="CD70" s="735"/>
      <c r="CE70" s="735"/>
      <c r="CF70" s="735"/>
      <c r="CG70" s="21"/>
      <c r="CH70" s="21"/>
      <c r="CI70" s="21"/>
      <c r="CJ70" s="735" t="s">
        <v>50</v>
      </c>
      <c r="CK70" s="735"/>
      <c r="CL70" s="735"/>
      <c r="CM70" s="735"/>
      <c r="CN70" s="735"/>
      <c r="CO70" s="735"/>
      <c r="CP70" s="735"/>
      <c r="CQ70" s="735"/>
      <c r="CR70" s="735"/>
      <c r="CS70" s="735"/>
      <c r="CT70" s="735"/>
      <c r="CU70" s="735"/>
      <c r="CV70" s="735"/>
      <c r="CW70" s="735"/>
      <c r="CX70" s="735"/>
      <c r="CY70" s="735"/>
      <c r="CZ70" s="735"/>
      <c r="DA70" s="735"/>
      <c r="DB70" s="735"/>
      <c r="DH70" s="141"/>
    </row>
    <row r="71" spans="1:112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" customHeight="1" x14ac:dyDescent="0.3">
      <c r="A72" s="792" t="s">
        <v>67</v>
      </c>
      <c r="B72" s="792"/>
      <c r="C72" s="792"/>
      <c r="D72" s="792"/>
      <c r="E72" s="792"/>
      <c r="F72" s="792"/>
      <c r="G72" s="792"/>
      <c r="H72" s="792"/>
      <c r="I72" s="792"/>
      <c r="J72" s="792"/>
      <c r="K72" s="792"/>
      <c r="L72" s="792"/>
      <c r="M72" s="792"/>
      <c r="N72" s="792"/>
      <c r="O72" s="792"/>
      <c r="P72" s="792"/>
      <c r="Q72" s="792"/>
      <c r="R72" s="792"/>
      <c r="S72" s="792"/>
      <c r="T72" s="792"/>
      <c r="U72" s="792"/>
      <c r="V72" s="792"/>
      <c r="W72" s="792"/>
      <c r="X72" s="792"/>
      <c r="Y72" s="792"/>
      <c r="Z72" s="792"/>
      <c r="AA72" s="792"/>
      <c r="AB72" s="792"/>
      <c r="AC72" s="792"/>
      <c r="AD72" s="792"/>
      <c r="AE72" s="792"/>
      <c r="AF72" s="792"/>
      <c r="AG72" s="792"/>
      <c r="AH72" s="792"/>
      <c r="AI72" s="792"/>
      <c r="AJ72" s="792"/>
      <c r="AK72" s="792"/>
      <c r="AL72" s="792"/>
      <c r="AM72" s="792"/>
      <c r="AN72" s="792"/>
      <c r="AO72" s="792"/>
      <c r="AP72" s="792"/>
      <c r="AQ72" s="792"/>
      <c r="AR72" s="792"/>
      <c r="AS72" s="792"/>
      <c r="AT72" s="792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92" t="s">
        <v>17</v>
      </c>
      <c r="BJ72" s="792"/>
      <c r="BK72" s="792"/>
      <c r="BL72" s="792"/>
      <c r="BM72" s="792"/>
      <c r="BN72" s="792"/>
      <c r="BO72" s="792"/>
      <c r="BP72" s="792"/>
      <c r="BQ72" s="792"/>
      <c r="BR72" s="792"/>
      <c r="BS72" s="792"/>
      <c r="BT72" s="792"/>
      <c r="BU72" s="792"/>
      <c r="BV72" s="792"/>
      <c r="BW72" s="792"/>
      <c r="BX72" s="792"/>
      <c r="BY72" s="792"/>
      <c r="BZ72" s="792"/>
      <c r="CA72" s="792"/>
      <c r="CB72" s="792"/>
      <c r="CC72" s="792"/>
      <c r="CD72" s="792"/>
      <c r="CE72" s="792"/>
      <c r="CF72" s="792"/>
      <c r="CG72" s="792"/>
      <c r="CH72" s="792"/>
      <c r="CI72" s="792"/>
      <c r="CJ72" s="792"/>
      <c r="CK72" s="792"/>
      <c r="CL72" s="792"/>
      <c r="CM72" s="792"/>
      <c r="CN72" s="792"/>
      <c r="CO72" s="792"/>
      <c r="CP72" s="792"/>
      <c r="CQ72" s="792"/>
      <c r="CR72" s="792"/>
      <c r="CS72" s="792"/>
      <c r="CT72" s="792"/>
      <c r="CU72" s="792"/>
      <c r="CV72" s="792"/>
      <c r="CW72" s="792"/>
      <c r="CX72" s="792"/>
      <c r="CY72" s="792"/>
      <c r="CZ72" s="792"/>
      <c r="DA72" s="792"/>
      <c r="DB72" s="792"/>
      <c r="DH72" s="141"/>
    </row>
    <row r="73" spans="1:112" ht="9" customHeight="1" x14ac:dyDescent="0.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 x14ac:dyDescent="0.3">
      <c r="A74" s="793"/>
      <c r="B74" s="793"/>
      <c r="C74" s="793"/>
      <c r="D74" s="793"/>
      <c r="E74" s="793"/>
      <c r="F74" s="793"/>
      <c r="G74" s="793"/>
      <c r="H74" s="793"/>
      <c r="I74" s="793"/>
      <c r="J74" s="793"/>
      <c r="K74" s="793"/>
      <c r="L74" s="793"/>
      <c r="M74" s="793"/>
      <c r="N74" s="793"/>
      <c r="O74" s="793"/>
      <c r="P74" s="793"/>
      <c r="Q74" s="793"/>
      <c r="R74" s="793"/>
      <c r="S74" s="793"/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794"/>
      <c r="BJ74" s="794"/>
      <c r="BK74" s="794"/>
      <c r="BL74" s="794"/>
      <c r="BM74" s="794"/>
      <c r="BN74" s="794"/>
      <c r="BO74" s="794"/>
      <c r="BP74" s="794"/>
      <c r="BQ74" s="794"/>
      <c r="BR74" s="794"/>
      <c r="BS74" s="794"/>
      <c r="BT74" s="794"/>
      <c r="BU74" s="794"/>
      <c r="BV74" s="794"/>
      <c r="BW74" s="794"/>
      <c r="BX74" s="794"/>
      <c r="BY74" s="794"/>
      <c r="BZ74" s="794"/>
      <c r="CA74" s="794"/>
      <c r="CB74" s="794"/>
      <c r="CC74" s="794"/>
      <c r="CD74" s="794"/>
      <c r="CE74" s="794"/>
      <c r="CF74" s="794"/>
      <c r="CG74" s="794"/>
      <c r="CH74" s="794"/>
      <c r="CI74" s="794"/>
      <c r="CJ74" s="794"/>
      <c r="CK74" s="794"/>
      <c r="CL74" s="794"/>
      <c r="CM74" s="794"/>
      <c r="CN74" s="794"/>
      <c r="CO74" s="794"/>
      <c r="CP74" s="794"/>
      <c r="CQ74" s="794"/>
      <c r="CR74" s="794"/>
      <c r="CS74" s="794"/>
      <c r="CT74" s="794"/>
      <c r="CU74" s="794"/>
      <c r="CV74" s="794"/>
      <c r="CW74" s="794"/>
      <c r="CX74" s="794"/>
      <c r="CY74" s="794"/>
      <c r="CZ74" s="794"/>
      <c r="DA74" s="794"/>
      <c r="DB74" s="794"/>
      <c r="DH74" s="141"/>
    </row>
    <row r="75" spans="1:112" ht="12.75" customHeight="1" x14ac:dyDescent="0.3">
      <c r="A75" s="790"/>
      <c r="B75" s="790"/>
      <c r="C75" s="790"/>
      <c r="D75" s="790"/>
      <c r="E75" s="790"/>
      <c r="F75" s="790"/>
      <c r="G75" s="790"/>
      <c r="H75" s="790"/>
      <c r="I75" s="790"/>
      <c r="J75" s="790"/>
      <c r="K75" s="790"/>
      <c r="L75" s="790"/>
      <c r="M75" s="790"/>
      <c r="N75" s="790"/>
      <c r="O75" s="790"/>
      <c r="P75" s="790"/>
      <c r="Q75" s="790"/>
      <c r="R75" s="790"/>
      <c r="S75" s="790"/>
      <c r="T75" s="790"/>
      <c r="U75" s="790"/>
      <c r="V75" s="790"/>
      <c r="W75" s="19"/>
      <c r="X75" s="19"/>
      <c r="Y75" s="19"/>
      <c r="Z75" s="710" t="str">
        <f>CJ67</f>
        <v>С.В. Шлёнский</v>
      </c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90"/>
      <c r="BJ75" s="790"/>
      <c r="BK75" s="790"/>
      <c r="BL75" s="790"/>
      <c r="BM75" s="790"/>
      <c r="BN75" s="790"/>
      <c r="BO75" s="790"/>
      <c r="BP75" s="790"/>
      <c r="BQ75" s="790"/>
      <c r="BR75" s="790"/>
      <c r="BS75" s="790"/>
      <c r="BT75" s="790"/>
      <c r="BU75" s="790"/>
      <c r="BV75" s="790"/>
      <c r="BW75" s="790"/>
      <c r="BX75" s="790"/>
      <c r="BY75" s="790"/>
      <c r="BZ75" s="790"/>
      <c r="CA75" s="790"/>
      <c r="CB75" s="790"/>
      <c r="CC75" s="790"/>
      <c r="CD75" s="790"/>
      <c r="CE75" s="19"/>
      <c r="CF75" s="19"/>
      <c r="CG75" s="19"/>
      <c r="CH75" s="710" t="str">
        <f>CJ65</f>
        <v>М.В. Исаков\</v>
      </c>
      <c r="CI75" s="710"/>
      <c r="CJ75" s="710"/>
      <c r="CK75" s="710"/>
      <c r="CL75" s="710"/>
      <c r="CM75" s="710"/>
      <c r="CN75" s="710"/>
      <c r="CO75" s="710"/>
      <c r="CP75" s="710"/>
      <c r="CQ75" s="710"/>
      <c r="CR75" s="710"/>
      <c r="CS75" s="710"/>
      <c r="CT75" s="710"/>
      <c r="CU75" s="710"/>
      <c r="CV75" s="710"/>
      <c r="CW75" s="710"/>
      <c r="CX75" s="710"/>
      <c r="CY75" s="710"/>
      <c r="CZ75" s="710"/>
      <c r="DA75" s="710"/>
      <c r="DB75" s="710"/>
      <c r="DH75" s="141"/>
    </row>
    <row r="76" spans="1:112" ht="14.4" customHeight="1" x14ac:dyDescent="0.3">
      <c r="A76" s="786" t="s">
        <v>11</v>
      </c>
      <c r="B76" s="786"/>
      <c r="C76" s="786"/>
      <c r="D76" s="786"/>
      <c r="E76" s="786"/>
      <c r="F76" s="786"/>
      <c r="G76" s="786"/>
      <c r="H76" s="786"/>
      <c r="I76" s="786"/>
      <c r="J76" s="786"/>
      <c r="K76" s="786"/>
      <c r="L76" s="786"/>
      <c r="M76" s="786"/>
      <c r="N76" s="786"/>
      <c r="O76" s="786"/>
      <c r="P76" s="786"/>
      <c r="Q76" s="786"/>
      <c r="R76" s="786"/>
      <c r="S76" s="786"/>
      <c r="T76" s="786"/>
      <c r="U76" s="786"/>
      <c r="V76" s="786"/>
      <c r="W76" s="24"/>
      <c r="X76" s="24"/>
      <c r="Y76" s="24"/>
      <c r="Z76" s="735" t="s">
        <v>50</v>
      </c>
      <c r="AA76" s="735"/>
      <c r="AB76" s="735"/>
      <c r="AC76" s="735"/>
      <c r="AD76" s="735"/>
      <c r="AE76" s="735"/>
      <c r="AF76" s="735"/>
      <c r="AG76" s="735"/>
      <c r="AH76" s="735"/>
      <c r="AI76" s="735"/>
      <c r="AJ76" s="735"/>
      <c r="AK76" s="735"/>
      <c r="AL76" s="735"/>
      <c r="AM76" s="735"/>
      <c r="AN76" s="735"/>
      <c r="AO76" s="735"/>
      <c r="AP76" s="735"/>
      <c r="AQ76" s="735"/>
      <c r="AR76" s="735"/>
      <c r="AS76" s="735"/>
      <c r="AT76" s="735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86" t="s">
        <v>11</v>
      </c>
      <c r="BJ76" s="786"/>
      <c r="BK76" s="786"/>
      <c r="BL76" s="786"/>
      <c r="BM76" s="786"/>
      <c r="BN76" s="786"/>
      <c r="BO76" s="786"/>
      <c r="BP76" s="786"/>
      <c r="BQ76" s="786"/>
      <c r="BR76" s="786"/>
      <c r="BS76" s="786"/>
      <c r="BT76" s="786"/>
      <c r="BU76" s="786"/>
      <c r="BV76" s="786"/>
      <c r="BW76" s="786"/>
      <c r="BX76" s="786"/>
      <c r="BY76" s="786"/>
      <c r="BZ76" s="786"/>
      <c r="CA76" s="786"/>
      <c r="CB76" s="786"/>
      <c r="CC76" s="786"/>
      <c r="CD76" s="786"/>
      <c r="CE76" s="24"/>
      <c r="CF76" s="24"/>
      <c r="CG76" s="24"/>
      <c r="CH76" s="735" t="s">
        <v>50</v>
      </c>
      <c r="CI76" s="735"/>
      <c r="CJ76" s="735"/>
      <c r="CK76" s="735"/>
      <c r="CL76" s="735"/>
      <c r="CM76" s="735"/>
      <c r="CN76" s="735"/>
      <c r="CO76" s="735"/>
      <c r="CP76" s="735"/>
      <c r="CQ76" s="735"/>
      <c r="CR76" s="735"/>
      <c r="CS76" s="735"/>
      <c r="CT76" s="735"/>
      <c r="CU76" s="735"/>
      <c r="CV76" s="735"/>
      <c r="CW76" s="735"/>
      <c r="CX76" s="735"/>
      <c r="CY76" s="735"/>
      <c r="CZ76" s="735"/>
      <c r="DA76" s="735"/>
      <c r="DB76" s="735"/>
      <c r="DH76" s="141"/>
    </row>
    <row r="77" spans="1:112" ht="1.5" customHeight="1" x14ac:dyDescent="0.3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786"/>
      <c r="CI77" s="786"/>
      <c r="CJ77" s="786"/>
      <c r="CK77" s="786"/>
      <c r="CL77" s="786"/>
      <c r="CM77" s="786"/>
      <c r="CN77" s="786"/>
      <c r="CO77" s="786"/>
      <c r="CP77" s="786"/>
      <c r="CQ77" s="786"/>
      <c r="CR77" s="786"/>
      <c r="CS77" s="786"/>
      <c r="CT77" s="786"/>
      <c r="CU77" s="786"/>
      <c r="CV77" s="786"/>
      <c r="CW77" s="786"/>
      <c r="CX77" s="786"/>
      <c r="CY77" s="786"/>
      <c r="CZ77" s="786"/>
      <c r="DA77" s="786"/>
      <c r="DB77" s="786"/>
      <c r="DH77" s="141"/>
    </row>
    <row r="78" spans="1:112" x14ac:dyDescent="0.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93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93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2:AS2"/>
    <mergeCell ref="A3:AS3"/>
    <mergeCell ref="A4:AS4"/>
    <mergeCell ref="A5:AS5"/>
    <mergeCell ref="BB2:DB2"/>
    <mergeCell ref="BB3:DB3"/>
    <mergeCell ref="BB4:DB4"/>
    <mergeCell ref="BB5:DB5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</mergeCells>
  <conditionalFormatting sqref="AT2:BB7 A2:A9 AT8:BA9 BB9">
    <cfRule type="cellIs" dxfId="104" priority="5" operator="equal">
      <formula>0</formula>
    </cfRule>
  </conditionalFormatting>
  <conditionalFormatting sqref="DH2:DH7">
    <cfRule type="cellIs" dxfId="103" priority="2" operator="equal">
      <formula>0</formula>
    </cfRule>
  </conditionalFormatting>
  <conditionalFormatting sqref="DH9">
    <cfRule type="cellIs" dxfId="102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topLeftCell="AD10" zoomScaleNormal="100" zoomScaleSheetLayoutView="100" workbookViewId="0">
      <selection activeCell="A49" sqref="A49:BP49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812">
        <f>ФОРМА!B13</f>
        <v>45646</v>
      </c>
      <c r="CD4" s="812"/>
      <c r="CE4" s="812"/>
      <c r="CF4" s="812"/>
      <c r="CG4" s="812"/>
      <c r="CH4" s="812"/>
      <c r="CI4" s="812"/>
      <c r="CJ4" s="812"/>
      <c r="CK4" s="812"/>
      <c r="CL4" s="812"/>
      <c r="CM4" s="812"/>
      <c r="CN4" s="812"/>
      <c r="CO4" s="812"/>
      <c r="CP4" s="812"/>
      <c r="CQ4" s="812"/>
      <c r="CR4" s="812"/>
      <c r="CS4" s="812"/>
      <c r="CT4" s="812"/>
      <c r="CU4" s="812"/>
      <c r="CV4" s="812"/>
      <c r="CW4" s="812"/>
      <c r="CX4" s="812"/>
      <c r="CY4" s="812"/>
      <c r="CZ4" s="812"/>
      <c r="DA4" s="812"/>
      <c r="DB4" s="812"/>
      <c r="DH4" s="144"/>
    </row>
    <row r="5" spans="1:112" ht="13.8" outlineLevel="1" x14ac:dyDescent="0.25">
      <c r="A5" s="789"/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BA5" s="710" t="str">
        <f>ФОРМА!G2</f>
        <v>Санкт-Петербург</v>
      </c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  <c r="BX5" s="710"/>
      <c r="BY5" s="710"/>
      <c r="BZ5" s="710"/>
      <c r="CA5" s="710"/>
      <c r="CB5" s="710"/>
      <c r="CC5" s="710"/>
      <c r="CD5" s="710"/>
      <c r="CE5" s="710"/>
      <c r="CF5" s="710"/>
      <c r="CG5" s="710"/>
      <c r="CH5" s="710"/>
      <c r="CI5" s="710"/>
      <c r="CJ5" s="710"/>
      <c r="CK5" s="710"/>
      <c r="CL5" s="710"/>
      <c r="CM5" s="710"/>
      <c r="CN5" s="710"/>
      <c r="CO5" s="710"/>
      <c r="CP5" s="710"/>
      <c r="CQ5" s="710"/>
      <c r="CR5" s="710"/>
      <c r="CS5" s="710"/>
      <c r="CT5" s="710"/>
      <c r="CU5" s="710"/>
      <c r="CV5" s="710"/>
      <c r="CW5" s="710"/>
      <c r="CX5" s="710"/>
      <c r="CY5" s="710"/>
      <c r="CZ5" s="710"/>
      <c r="DA5" s="710"/>
      <c r="DB5" s="710"/>
      <c r="DH5" s="156"/>
    </row>
    <row r="6" spans="1:112" s="50" customFormat="1" ht="15" customHeight="1" outlineLevel="1" x14ac:dyDescent="0.25">
      <c r="A6" s="786"/>
      <c r="B6" s="786"/>
      <c r="C6" s="786"/>
      <c r="D6" s="786"/>
      <c r="E6" s="786"/>
      <c r="F6" s="786"/>
      <c r="G6" s="786"/>
      <c r="H6" s="786"/>
      <c r="I6" s="786"/>
      <c r="J6" s="786"/>
      <c r="K6" s="786"/>
      <c r="L6" s="786"/>
      <c r="M6" s="786"/>
      <c r="N6" s="786"/>
      <c r="O6" s="786"/>
      <c r="P6" s="786"/>
      <c r="Q6" s="786"/>
      <c r="R6" s="786"/>
      <c r="S6" s="786"/>
      <c r="T6" s="786"/>
      <c r="U6" s="786"/>
      <c r="V6" s="786"/>
      <c r="W6" s="786"/>
      <c r="X6" s="786"/>
      <c r="Y6" s="786"/>
      <c r="Z6" s="786"/>
      <c r="AA6" s="786"/>
      <c r="AB6" s="786"/>
      <c r="AC6" s="786"/>
      <c r="AD6" s="786"/>
      <c r="AE6" s="786"/>
      <c r="AF6" s="786"/>
      <c r="AG6" s="786"/>
      <c r="AH6" s="786"/>
      <c r="AI6" s="786"/>
      <c r="AJ6" s="786"/>
      <c r="AK6" s="786"/>
      <c r="AL6" s="786"/>
      <c r="AM6" s="786"/>
      <c r="AN6" s="786"/>
      <c r="AO6" s="786"/>
      <c r="AP6" s="786"/>
      <c r="AQ6" s="786"/>
      <c r="AR6" s="786"/>
      <c r="AS6" s="786"/>
      <c r="AT6" s="786"/>
      <c r="AU6" s="21"/>
      <c r="AV6" s="21"/>
      <c r="AW6" s="21"/>
      <c r="AX6" s="21"/>
      <c r="AY6" s="21"/>
      <c r="AZ6" s="21"/>
      <c r="BA6" s="786" t="s">
        <v>0</v>
      </c>
      <c r="BB6" s="786"/>
      <c r="BC6" s="786"/>
      <c r="BD6" s="786"/>
      <c r="BE6" s="786"/>
      <c r="BF6" s="786"/>
      <c r="BG6" s="786"/>
      <c r="BH6" s="786"/>
      <c r="BI6" s="786"/>
      <c r="BJ6" s="786"/>
      <c r="BK6" s="786"/>
      <c r="BL6" s="786"/>
      <c r="BM6" s="786"/>
      <c r="BN6" s="786"/>
      <c r="BO6" s="786"/>
      <c r="BP6" s="786"/>
      <c r="BQ6" s="786"/>
      <c r="BR6" s="786"/>
      <c r="BS6" s="786"/>
      <c r="BT6" s="786"/>
      <c r="BU6" s="786"/>
      <c r="BV6" s="786"/>
      <c r="BW6" s="786"/>
      <c r="BX6" s="786"/>
      <c r="BY6" s="786"/>
      <c r="BZ6" s="786"/>
      <c r="CA6" s="786"/>
      <c r="CB6" s="786"/>
      <c r="CC6" s="786"/>
      <c r="CD6" s="786"/>
      <c r="CE6" s="786"/>
      <c r="CF6" s="786"/>
      <c r="CG6" s="786"/>
      <c r="CH6" s="786"/>
      <c r="CI6" s="786"/>
      <c r="CJ6" s="786"/>
      <c r="CK6" s="786"/>
      <c r="CL6" s="786"/>
      <c r="CM6" s="786"/>
      <c r="CN6" s="786"/>
      <c r="CO6" s="786"/>
      <c r="CP6" s="786"/>
      <c r="CQ6" s="786"/>
      <c r="CR6" s="786"/>
      <c r="CS6" s="786"/>
      <c r="CT6" s="786"/>
      <c r="CU6" s="786"/>
      <c r="CV6" s="786"/>
      <c r="CW6" s="786"/>
      <c r="CX6" s="786"/>
      <c r="CY6" s="786"/>
      <c r="CZ6" s="786"/>
      <c r="DA6" s="786"/>
      <c r="DB6" s="786"/>
      <c r="DH6" s="144"/>
    </row>
    <row r="7" spans="1:112" ht="13.8" outlineLevel="1" x14ac:dyDescent="0.25">
      <c r="A7" s="710" t="str">
        <f>ФОРМА!B4</f>
        <v>ООО «Электромонтаж-110»</v>
      </c>
      <c r="B7" s="710"/>
      <c r="C7" s="710"/>
      <c r="D7" s="710"/>
      <c r="E7" s="710"/>
      <c r="F7" s="710"/>
      <c r="G7" s="710"/>
      <c r="H7" s="710"/>
      <c r="I7" s="710"/>
      <c r="J7" s="710"/>
      <c r="K7" s="710"/>
      <c r="L7" s="710"/>
      <c r="M7" s="710"/>
      <c r="N7" s="710"/>
      <c r="O7" s="710"/>
      <c r="P7" s="710"/>
      <c r="Q7" s="710"/>
      <c r="R7" s="710"/>
      <c r="S7" s="710"/>
      <c r="T7" s="710"/>
      <c r="U7" s="710"/>
      <c r="V7" s="710"/>
      <c r="W7" s="710"/>
      <c r="X7" s="710"/>
      <c r="Y7" s="710"/>
      <c r="Z7" s="710"/>
      <c r="AA7" s="710"/>
      <c r="AB7" s="710"/>
      <c r="AC7" s="710"/>
      <c r="AD7" s="710"/>
      <c r="AE7" s="710"/>
      <c r="AF7" s="710"/>
      <c r="AG7" s="710"/>
      <c r="AH7" s="710"/>
      <c r="AI7" s="710"/>
      <c r="AJ7" s="710"/>
      <c r="AK7" s="710"/>
      <c r="AL7" s="710"/>
      <c r="AM7" s="710"/>
      <c r="AN7" s="710"/>
      <c r="AO7" s="710"/>
      <c r="AP7" s="710"/>
      <c r="AQ7" s="710"/>
      <c r="AR7" s="710"/>
      <c r="AS7" s="710"/>
      <c r="AT7" s="710"/>
      <c r="BA7" s="787" t="str">
        <f>ФОРМА!B2</f>
        <v>ПАО "Россети Ленэнерго"</v>
      </c>
      <c r="BB7" s="787"/>
      <c r="BC7" s="787"/>
      <c r="BD7" s="787"/>
      <c r="BE7" s="787"/>
      <c r="BF7" s="787"/>
      <c r="BG7" s="787"/>
      <c r="BH7" s="787"/>
      <c r="BI7" s="787"/>
      <c r="BJ7" s="787"/>
      <c r="BK7" s="787"/>
      <c r="BL7" s="787"/>
      <c r="BM7" s="787"/>
      <c r="BN7" s="787"/>
      <c r="BO7" s="787"/>
      <c r="BP7" s="787"/>
      <c r="BQ7" s="787"/>
      <c r="BR7" s="787"/>
      <c r="BS7" s="787"/>
      <c r="BT7" s="787"/>
      <c r="BU7" s="787"/>
      <c r="BV7" s="787"/>
      <c r="BW7" s="787"/>
      <c r="BX7" s="787"/>
      <c r="BY7" s="787"/>
      <c r="BZ7" s="787"/>
      <c r="CA7" s="787"/>
      <c r="CB7" s="787"/>
      <c r="CC7" s="787"/>
      <c r="CD7" s="787"/>
      <c r="CE7" s="787"/>
      <c r="CF7" s="787"/>
      <c r="CG7" s="787"/>
      <c r="CH7" s="787"/>
      <c r="CI7" s="787"/>
      <c r="CJ7" s="787"/>
      <c r="CK7" s="787"/>
      <c r="CL7" s="787"/>
      <c r="CM7" s="787"/>
      <c r="CN7" s="787"/>
      <c r="CO7" s="787"/>
      <c r="CP7" s="787"/>
      <c r="CQ7" s="787"/>
      <c r="CR7" s="787"/>
      <c r="CS7" s="787"/>
      <c r="CT7" s="787"/>
      <c r="CU7" s="787"/>
      <c r="CV7" s="787"/>
      <c r="CW7" s="787"/>
      <c r="CX7" s="787"/>
      <c r="CY7" s="787"/>
      <c r="CZ7" s="787"/>
      <c r="DA7" s="787"/>
      <c r="DB7" s="787"/>
      <c r="DH7" s="156" t="str">
        <f>BA7</f>
        <v>ПАО "Россети Ленэнерго"</v>
      </c>
    </row>
    <row r="8" spans="1:112" ht="15" customHeight="1" outlineLevel="1" x14ac:dyDescent="0.25">
      <c r="A8" s="786" t="s">
        <v>44</v>
      </c>
      <c r="B8" s="786"/>
      <c r="C8" s="786"/>
      <c r="D8" s="786"/>
      <c r="E8" s="786"/>
      <c r="F8" s="786"/>
      <c r="G8" s="786"/>
      <c r="H8" s="786"/>
      <c r="I8" s="786"/>
      <c r="J8" s="786"/>
      <c r="K8" s="786"/>
      <c r="L8" s="786"/>
      <c r="M8" s="786"/>
      <c r="N8" s="786"/>
      <c r="O8" s="786"/>
      <c r="P8" s="786"/>
      <c r="Q8" s="786"/>
      <c r="R8" s="786"/>
      <c r="S8" s="786"/>
      <c r="T8" s="786"/>
      <c r="U8" s="786"/>
      <c r="V8" s="786"/>
      <c r="W8" s="786"/>
      <c r="X8" s="786"/>
      <c r="Y8" s="786"/>
      <c r="Z8" s="786"/>
      <c r="AA8" s="786"/>
      <c r="AB8" s="786"/>
      <c r="AC8" s="786"/>
      <c r="AD8" s="786"/>
      <c r="AE8" s="786"/>
      <c r="AF8" s="786"/>
      <c r="AG8" s="786"/>
      <c r="AH8" s="786"/>
      <c r="AI8" s="786"/>
      <c r="AJ8" s="786"/>
      <c r="AK8" s="786"/>
      <c r="AL8" s="786"/>
      <c r="AM8" s="786"/>
      <c r="AN8" s="786"/>
      <c r="AO8" s="786"/>
      <c r="AP8" s="786"/>
      <c r="AQ8" s="786"/>
      <c r="AR8" s="786"/>
      <c r="AS8" s="786"/>
      <c r="AT8" s="786"/>
      <c r="AU8" s="21"/>
      <c r="AV8" s="21"/>
      <c r="AW8" s="21"/>
      <c r="AX8" s="21"/>
      <c r="AY8" s="21"/>
      <c r="AZ8" s="21"/>
      <c r="BA8" s="786" t="s">
        <v>2</v>
      </c>
      <c r="BB8" s="786"/>
      <c r="BC8" s="786"/>
      <c r="BD8" s="786"/>
      <c r="BE8" s="786"/>
      <c r="BF8" s="786"/>
      <c r="BG8" s="786"/>
      <c r="BH8" s="786"/>
      <c r="BI8" s="786"/>
      <c r="BJ8" s="786"/>
      <c r="BK8" s="786"/>
      <c r="BL8" s="786"/>
      <c r="BM8" s="786"/>
      <c r="BN8" s="786"/>
      <c r="BO8" s="786"/>
      <c r="BP8" s="786"/>
      <c r="BQ8" s="786"/>
      <c r="BR8" s="786"/>
      <c r="BS8" s="786"/>
      <c r="BT8" s="786"/>
      <c r="BU8" s="786"/>
      <c r="BV8" s="786"/>
      <c r="BW8" s="786"/>
      <c r="BX8" s="786"/>
      <c r="BY8" s="786"/>
      <c r="BZ8" s="786"/>
      <c r="CA8" s="786"/>
      <c r="CB8" s="786"/>
      <c r="CC8" s="786"/>
      <c r="CD8" s="786"/>
      <c r="CE8" s="786"/>
      <c r="CF8" s="786"/>
      <c r="CG8" s="786"/>
      <c r="CH8" s="786"/>
      <c r="CI8" s="786"/>
      <c r="CJ8" s="786"/>
      <c r="CK8" s="786"/>
      <c r="CL8" s="786"/>
      <c r="CM8" s="786"/>
      <c r="CN8" s="786"/>
      <c r="CO8" s="786"/>
      <c r="CP8" s="786"/>
      <c r="CQ8" s="786"/>
      <c r="CR8" s="786"/>
      <c r="CS8" s="786"/>
      <c r="CT8" s="786"/>
      <c r="CU8" s="786"/>
      <c r="CV8" s="786"/>
      <c r="CW8" s="786"/>
      <c r="CX8" s="786"/>
      <c r="CY8" s="786"/>
      <c r="CZ8" s="786"/>
      <c r="DA8" s="786"/>
      <c r="DB8" s="786"/>
      <c r="DH8" s="154"/>
    </row>
    <row r="9" spans="1:112" ht="124.2" outlineLevel="1" x14ac:dyDescent="0.25">
      <c r="A9" s="785"/>
      <c r="B9" s="785"/>
      <c r="C9" s="785"/>
      <c r="D9" s="785"/>
      <c r="E9" s="785"/>
      <c r="F9" s="785"/>
      <c r="G9" s="785"/>
      <c r="H9" s="785"/>
      <c r="I9" s="785"/>
      <c r="J9" s="785"/>
      <c r="K9" s="785"/>
      <c r="L9" s="785"/>
      <c r="M9" s="785"/>
      <c r="N9" s="785"/>
      <c r="O9" s="785"/>
      <c r="P9" s="785"/>
      <c r="Q9" s="785"/>
      <c r="R9" s="785"/>
      <c r="S9" s="785"/>
      <c r="T9" s="785"/>
      <c r="U9" s="785"/>
      <c r="V9" s="785"/>
      <c r="W9" s="785"/>
      <c r="X9" s="785"/>
      <c r="Y9" s="785"/>
      <c r="Z9" s="785"/>
      <c r="AA9" s="785"/>
      <c r="AB9" s="785"/>
      <c r="AC9" s="785"/>
      <c r="AD9" s="785"/>
      <c r="AE9" s="785"/>
      <c r="AF9" s="785"/>
      <c r="AG9" s="785"/>
      <c r="AH9" s="785"/>
      <c r="AI9" s="785"/>
      <c r="AJ9" s="785"/>
      <c r="AK9" s="785"/>
      <c r="AL9" s="785"/>
      <c r="AM9" s="785"/>
      <c r="AN9" s="785"/>
      <c r="AO9" s="785"/>
      <c r="AP9" s="785"/>
      <c r="AQ9" s="785"/>
      <c r="AR9" s="785"/>
      <c r="AS9" s="785"/>
      <c r="AT9" s="785"/>
      <c r="AU9" s="21"/>
      <c r="AV9" s="21"/>
      <c r="AW9" s="21"/>
      <c r="AX9" s="21"/>
      <c r="AY9" s="21"/>
      <c r="AZ9" s="21"/>
      <c r="BA9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B9" s="787"/>
      <c r="BC9" s="787"/>
      <c r="BD9" s="787"/>
      <c r="BE9" s="787"/>
      <c r="BF9" s="787"/>
      <c r="BG9" s="787"/>
      <c r="BH9" s="787"/>
      <c r="BI9" s="787"/>
      <c r="BJ9" s="787"/>
      <c r="BK9" s="787"/>
      <c r="BL9" s="787"/>
      <c r="BM9" s="787"/>
      <c r="BN9" s="787"/>
      <c r="BO9" s="787"/>
      <c r="BP9" s="787"/>
      <c r="BQ9" s="787"/>
      <c r="BR9" s="787"/>
      <c r="BS9" s="787"/>
      <c r="BT9" s="787"/>
      <c r="BU9" s="787"/>
      <c r="BV9" s="787"/>
      <c r="BW9" s="787"/>
      <c r="BX9" s="787"/>
      <c r="BY9" s="787"/>
      <c r="BZ9" s="787"/>
      <c r="CA9" s="787"/>
      <c r="CB9" s="787"/>
      <c r="CC9" s="787"/>
      <c r="CD9" s="787"/>
      <c r="CE9" s="787"/>
      <c r="CF9" s="787"/>
      <c r="CG9" s="787"/>
      <c r="CH9" s="787"/>
      <c r="CI9" s="787"/>
      <c r="CJ9" s="787"/>
      <c r="CK9" s="787"/>
      <c r="CL9" s="787"/>
      <c r="CM9" s="787"/>
      <c r="CN9" s="787"/>
      <c r="CO9" s="787"/>
      <c r="CP9" s="787"/>
      <c r="CQ9" s="787"/>
      <c r="CR9" s="787"/>
      <c r="CS9" s="787"/>
      <c r="CT9" s="787"/>
      <c r="CU9" s="787"/>
      <c r="CV9" s="787"/>
      <c r="CW9" s="787"/>
      <c r="CX9" s="787"/>
      <c r="CY9" s="787"/>
      <c r="CZ9" s="787"/>
      <c r="DA9" s="787"/>
      <c r="DB9" s="787"/>
      <c r="DH9" s="157" t="str">
        <f>BA9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10" spans="1:112" ht="14.4" customHeight="1" outlineLevel="1" x14ac:dyDescent="0.3">
      <c r="A10" s="786" t="s">
        <v>45</v>
      </c>
      <c r="B10" s="786"/>
      <c r="C10" s="786"/>
      <c r="D10" s="786"/>
      <c r="E10" s="786"/>
      <c r="F10" s="786"/>
      <c r="G10" s="786"/>
      <c r="H10" s="786"/>
      <c r="I10" s="786"/>
      <c r="J10" s="786"/>
      <c r="K10" s="786"/>
      <c r="L10" s="786"/>
      <c r="M10" s="786"/>
      <c r="N10" s="786"/>
      <c r="O10" s="786"/>
      <c r="P10" s="786"/>
      <c r="Q10" s="786"/>
      <c r="R10" s="786"/>
      <c r="S10" s="786"/>
      <c r="T10" s="786"/>
      <c r="U10" s="786"/>
      <c r="V10" s="786"/>
      <c r="W10" s="786"/>
      <c r="X10" s="786"/>
      <c r="Y10" s="786"/>
      <c r="Z10" s="786"/>
      <c r="AA10" s="786"/>
      <c r="AB10" s="786"/>
      <c r="AC10" s="786"/>
      <c r="AD10" s="786"/>
      <c r="AE10" s="786"/>
      <c r="AF10" s="786"/>
      <c r="AG10" s="786"/>
      <c r="AH10" s="786"/>
      <c r="AI10" s="786"/>
      <c r="AJ10" s="786"/>
      <c r="AK10" s="786"/>
      <c r="AL10" s="786"/>
      <c r="AM10" s="786"/>
      <c r="AN10" s="786"/>
      <c r="AO10" s="786"/>
      <c r="AP10" s="786"/>
      <c r="AQ10" s="786"/>
      <c r="AR10" s="786"/>
      <c r="AS10" s="786"/>
      <c r="AT10" s="786"/>
      <c r="AU10" s="21"/>
      <c r="AV10" s="21"/>
      <c r="AW10" s="21"/>
      <c r="AX10" s="21"/>
      <c r="AY10" s="21"/>
      <c r="AZ10" s="21"/>
      <c r="BA10" s="786" t="s">
        <v>38</v>
      </c>
      <c r="BB10" s="786"/>
      <c r="BC10" s="786"/>
      <c r="BD10" s="786"/>
      <c r="BE10" s="786"/>
      <c r="BF10" s="786"/>
      <c r="BG10" s="786"/>
      <c r="BH10" s="786"/>
      <c r="BI10" s="786"/>
      <c r="BJ10" s="786"/>
      <c r="BK10" s="786"/>
      <c r="BL10" s="786"/>
      <c r="BM10" s="786"/>
      <c r="BN10" s="786"/>
      <c r="BO10" s="786"/>
      <c r="BP10" s="786"/>
      <c r="BQ10" s="786"/>
      <c r="BR10" s="786"/>
      <c r="BS10" s="786"/>
      <c r="BT10" s="786"/>
      <c r="BU10" s="786"/>
      <c r="BV10" s="786"/>
      <c r="BW10" s="786"/>
      <c r="BX10" s="786"/>
      <c r="BY10" s="786"/>
      <c r="BZ10" s="786"/>
      <c r="CA10" s="786"/>
      <c r="CB10" s="786"/>
      <c r="CC10" s="786"/>
      <c r="CD10" s="786"/>
      <c r="CE10" s="786"/>
      <c r="CF10" s="786"/>
      <c r="CG10" s="786"/>
      <c r="CH10" s="786"/>
      <c r="CI10" s="786"/>
      <c r="CJ10" s="786"/>
      <c r="CK10" s="786"/>
      <c r="CL10" s="786"/>
      <c r="CM10" s="786"/>
      <c r="CN10" s="786"/>
      <c r="CO10" s="786"/>
      <c r="CP10" s="786"/>
      <c r="CQ10" s="786"/>
      <c r="CR10" s="786"/>
      <c r="CS10" s="786"/>
      <c r="CT10" s="786"/>
      <c r="CU10" s="786"/>
      <c r="CV10" s="786"/>
      <c r="CW10" s="786"/>
      <c r="CX10" s="786"/>
      <c r="CY10" s="786"/>
      <c r="CZ10" s="786"/>
      <c r="DA10" s="786"/>
      <c r="DB10" s="786"/>
    </row>
    <row r="11" spans="1:112" ht="13.8" outlineLevel="1" x14ac:dyDescent="0.25">
      <c r="A11" s="710"/>
      <c r="B11" s="710"/>
      <c r="C11" s="710"/>
      <c r="D11" s="710"/>
      <c r="E11" s="710"/>
      <c r="F11" s="710"/>
      <c r="G11" s="710"/>
      <c r="H11" s="710"/>
      <c r="I11" s="710"/>
      <c r="J11" s="710"/>
      <c r="K11" s="710"/>
      <c r="L11" s="710"/>
      <c r="M11" s="710"/>
      <c r="N11" s="710"/>
      <c r="O11" s="710"/>
      <c r="P11" s="710"/>
      <c r="Q11" s="710"/>
      <c r="R11" s="710"/>
      <c r="S11" s="710"/>
      <c r="T11" s="710"/>
      <c r="U11" s="710"/>
      <c r="V11" s="710"/>
      <c r="W11" s="710"/>
      <c r="X11" s="710"/>
      <c r="Y11" s="710"/>
      <c r="Z11" s="710"/>
      <c r="AA11" s="710"/>
      <c r="AB11" s="710"/>
      <c r="AC11" s="710"/>
      <c r="AD11" s="710"/>
      <c r="AE11" s="710"/>
      <c r="AF11" s="710"/>
      <c r="AG11" s="710"/>
      <c r="AH11" s="710"/>
      <c r="AI11" s="710"/>
      <c r="AJ11" s="710"/>
      <c r="AK11" s="710"/>
      <c r="AL11" s="710"/>
      <c r="AM11" s="710"/>
      <c r="AN11" s="710"/>
      <c r="AO11" s="710"/>
      <c r="AP11" s="710"/>
      <c r="AQ11" s="710"/>
      <c r="AR11" s="710"/>
      <c r="AS11" s="710"/>
      <c r="AT11" s="710"/>
      <c r="BA11" s="734">
        <f>ФОРМА!B13</f>
        <v>45646</v>
      </c>
      <c r="BB11" s="734"/>
      <c r="BC11" s="734"/>
      <c r="BD11" s="734"/>
      <c r="BE11" s="734"/>
      <c r="BF11" s="734"/>
      <c r="BG11" s="734"/>
      <c r="BH11" s="734"/>
      <c r="BI11" s="734"/>
      <c r="BJ11" s="734"/>
      <c r="BK11" s="734"/>
      <c r="BL11" s="734"/>
      <c r="BM11" s="734"/>
      <c r="BN11" s="734"/>
      <c r="BO11" s="734"/>
      <c r="BP11" s="734"/>
      <c r="BQ11" s="734"/>
      <c r="BR11" s="734"/>
      <c r="BS11" s="734"/>
      <c r="BT11" s="734"/>
      <c r="BU11" s="734"/>
      <c r="BV11" s="734"/>
      <c r="BW11" s="734"/>
      <c r="BX11" s="734"/>
      <c r="BY11" s="734"/>
      <c r="BZ11" s="734"/>
      <c r="CA11" s="734"/>
      <c r="CB11" s="734"/>
      <c r="CC11" s="734"/>
      <c r="CD11" s="734"/>
      <c r="CE11" s="734"/>
      <c r="CF11" s="734"/>
      <c r="CG11" s="734"/>
      <c r="CH11" s="734"/>
      <c r="CI11" s="734"/>
      <c r="CJ11" s="734"/>
      <c r="CK11" s="734"/>
      <c r="CL11" s="734"/>
      <c r="CM11" s="734"/>
      <c r="CN11" s="734"/>
      <c r="CO11" s="734"/>
      <c r="CP11" s="734"/>
      <c r="CQ11" s="734"/>
      <c r="CR11" s="734"/>
      <c r="CS11" s="734"/>
      <c r="CT11" s="734"/>
      <c r="CU11" s="734"/>
      <c r="CV11" s="734"/>
      <c r="CW11" s="734"/>
      <c r="CX11" s="734"/>
      <c r="CY11" s="734"/>
      <c r="CZ11" s="734"/>
      <c r="DA11" s="734"/>
      <c r="DB11" s="734"/>
      <c r="DC11" s="51"/>
      <c r="DH11" s="155"/>
    </row>
    <row r="12" spans="1:112" ht="14.4" customHeight="1" outlineLevel="1" x14ac:dyDescent="0.3">
      <c r="A12" s="786" t="s">
        <v>1</v>
      </c>
      <c r="B12" s="786"/>
      <c r="C12" s="786"/>
      <c r="D12" s="786"/>
      <c r="E12" s="786"/>
      <c r="F12" s="786"/>
      <c r="G12" s="786"/>
      <c r="H12" s="786"/>
      <c r="I12" s="786"/>
      <c r="J12" s="786"/>
      <c r="K12" s="786"/>
      <c r="L12" s="786"/>
      <c r="M12" s="786"/>
      <c r="N12" s="786"/>
      <c r="O12" s="786"/>
      <c r="P12" s="786"/>
      <c r="Q12" s="786"/>
      <c r="R12" s="786"/>
      <c r="S12" s="786"/>
      <c r="T12" s="786"/>
      <c r="U12" s="786"/>
      <c r="V12" s="786"/>
      <c r="W12" s="786"/>
      <c r="X12" s="786"/>
      <c r="Y12" s="786"/>
      <c r="Z12" s="786"/>
      <c r="AA12" s="786"/>
      <c r="AB12" s="786"/>
      <c r="AC12" s="786"/>
      <c r="AD12" s="786"/>
      <c r="AE12" s="786"/>
      <c r="AF12" s="786"/>
      <c r="AG12" s="786"/>
      <c r="AH12" s="786"/>
      <c r="AI12" s="786"/>
      <c r="AJ12" s="786"/>
      <c r="AK12" s="786"/>
      <c r="AL12" s="786"/>
      <c r="AM12" s="786"/>
      <c r="AN12" s="786"/>
      <c r="AO12" s="786"/>
      <c r="AP12" s="786"/>
      <c r="AQ12" s="786"/>
      <c r="AR12" s="786"/>
      <c r="AS12" s="786"/>
      <c r="AT12" s="786"/>
      <c r="AU12" s="21"/>
      <c r="AV12" s="21"/>
      <c r="AW12" s="21"/>
      <c r="AX12" s="21"/>
      <c r="AY12" s="21"/>
      <c r="AZ12" s="21"/>
      <c r="BA12" s="786" t="s">
        <v>3</v>
      </c>
      <c r="BB12" s="786"/>
      <c r="BC12" s="786"/>
      <c r="BD12" s="786"/>
      <c r="BE12" s="786"/>
      <c r="BF12" s="786"/>
      <c r="BG12" s="786"/>
      <c r="BH12" s="786"/>
      <c r="BI12" s="786"/>
      <c r="BJ12" s="786"/>
      <c r="BK12" s="786"/>
      <c r="BL12" s="786"/>
      <c r="BM12" s="786"/>
      <c r="BN12" s="786"/>
      <c r="BO12" s="786"/>
      <c r="BP12" s="786"/>
      <c r="BQ12" s="786"/>
      <c r="BR12" s="786"/>
      <c r="BS12" s="786"/>
      <c r="BT12" s="786"/>
      <c r="BU12" s="786"/>
      <c r="BV12" s="786"/>
      <c r="BW12" s="786"/>
      <c r="BX12" s="786"/>
      <c r="BY12" s="786"/>
      <c r="BZ12" s="786"/>
      <c r="CA12" s="786"/>
      <c r="CB12" s="786"/>
      <c r="CC12" s="786"/>
      <c r="CD12" s="786"/>
      <c r="CE12" s="786"/>
      <c r="CF12" s="786"/>
      <c r="CG12" s="786"/>
      <c r="CH12" s="786"/>
      <c r="CI12" s="786"/>
      <c r="CJ12" s="786"/>
      <c r="CK12" s="786"/>
      <c r="CL12" s="786"/>
      <c r="CM12" s="786"/>
      <c r="CN12" s="786"/>
      <c r="CO12" s="786"/>
      <c r="CP12" s="786"/>
      <c r="CQ12" s="786"/>
      <c r="CR12" s="786"/>
      <c r="CS12" s="786"/>
      <c r="CT12" s="786"/>
      <c r="CU12" s="786"/>
      <c r="CV12" s="786"/>
      <c r="CW12" s="786"/>
      <c r="CX12" s="786"/>
      <c r="CY12" s="786"/>
      <c r="CZ12" s="786"/>
      <c r="DA12" s="786"/>
      <c r="DB12" s="786"/>
    </row>
    <row r="13" spans="1:112" ht="43.2" customHeight="1" x14ac:dyDescent="0.3">
      <c r="A13" s="804" t="s">
        <v>502</v>
      </c>
      <c r="B13" s="805"/>
      <c r="C13" s="805"/>
      <c r="D13" s="805"/>
      <c r="E13" s="805"/>
      <c r="F13" s="805"/>
      <c r="G13" s="805"/>
      <c r="H13" s="805"/>
      <c r="I13" s="805"/>
      <c r="J13" s="805"/>
      <c r="K13" s="805"/>
      <c r="L13" s="805"/>
      <c r="M13" s="805"/>
      <c r="N13" s="805"/>
      <c r="O13" s="805"/>
      <c r="P13" s="805"/>
      <c r="Q13" s="805"/>
      <c r="R13" s="805"/>
      <c r="S13" s="805"/>
      <c r="T13" s="805"/>
      <c r="U13" s="805"/>
      <c r="V13" s="805"/>
      <c r="W13" s="805"/>
      <c r="X13" s="805"/>
      <c r="Y13" s="805"/>
      <c r="Z13" s="805"/>
      <c r="AA13" s="805"/>
      <c r="AB13" s="805"/>
      <c r="AC13" s="805"/>
      <c r="AD13" s="805"/>
      <c r="AE13" s="805"/>
      <c r="AF13" s="805"/>
      <c r="AG13" s="805"/>
      <c r="AH13" s="805"/>
      <c r="AI13" s="805"/>
      <c r="AJ13" s="805"/>
      <c r="AK13" s="805"/>
      <c r="AL13" s="805"/>
      <c r="AM13" s="805"/>
      <c r="AN13" s="805"/>
      <c r="AO13" s="805"/>
      <c r="AP13" s="805"/>
      <c r="AQ13" s="805"/>
      <c r="AR13" s="805"/>
      <c r="AS13" s="805"/>
      <c r="AT13" s="805"/>
      <c r="AU13" s="805"/>
      <c r="AV13" s="805"/>
      <c r="AW13" s="805"/>
      <c r="AX13" s="805"/>
      <c r="AY13" s="805"/>
      <c r="AZ13" s="805"/>
      <c r="BA13" s="805"/>
      <c r="BB13" s="805"/>
      <c r="BC13" s="805"/>
      <c r="BD13" s="805"/>
      <c r="BE13" s="805"/>
      <c r="BF13" s="805"/>
      <c r="BG13" s="805"/>
      <c r="BH13" s="805"/>
      <c r="BI13" s="805"/>
      <c r="BJ13" s="805"/>
      <c r="BK13" s="805"/>
      <c r="BL13" s="805"/>
      <c r="BM13" s="805"/>
      <c r="BN13" s="805"/>
      <c r="BO13" s="805"/>
      <c r="BP13" s="805"/>
      <c r="BQ13" s="805"/>
      <c r="BR13" s="805"/>
      <c r="BS13" s="805"/>
      <c r="BT13" s="805"/>
      <c r="BU13" s="805"/>
      <c r="BV13" s="805"/>
      <c r="BW13" s="805"/>
      <c r="BX13" s="805"/>
      <c r="BY13" s="805"/>
      <c r="BZ13" s="805"/>
      <c r="CA13" s="805"/>
      <c r="CB13" s="805"/>
      <c r="CC13" s="805"/>
      <c r="CD13" s="805"/>
      <c r="CE13" s="805"/>
      <c r="CF13" s="805"/>
      <c r="CG13" s="805"/>
      <c r="CH13" s="805"/>
      <c r="CI13" s="805"/>
      <c r="CJ13" s="805"/>
      <c r="CK13" s="805"/>
      <c r="CL13" s="805"/>
      <c r="CM13" s="805"/>
      <c r="CN13" s="805"/>
      <c r="CO13" s="805"/>
      <c r="CP13" s="805"/>
      <c r="CQ13" s="805"/>
      <c r="CR13" s="805"/>
      <c r="CS13" s="805"/>
      <c r="CT13" s="805"/>
      <c r="CU13" s="805"/>
      <c r="CV13" s="805"/>
      <c r="CW13" s="805"/>
      <c r="CX13" s="805"/>
      <c r="CY13" s="805"/>
      <c r="CZ13" s="805"/>
      <c r="DA13" s="805"/>
      <c r="DB13" s="805"/>
    </row>
    <row r="14" spans="1:112" ht="15" customHeight="1" x14ac:dyDescent="0.3">
      <c r="A14" s="810" t="s">
        <v>19</v>
      </c>
      <c r="B14" s="806"/>
      <c r="C14" s="806"/>
      <c r="D14" s="806"/>
      <c r="E14" s="806"/>
      <c r="F14" s="806"/>
      <c r="G14" s="806"/>
      <c r="H14" s="806"/>
      <c r="I14" s="807"/>
      <c r="J14" s="806" t="s">
        <v>22</v>
      </c>
      <c r="K14" s="806"/>
      <c r="L14" s="806"/>
      <c r="M14" s="806"/>
      <c r="N14" s="806"/>
      <c r="O14" s="806"/>
      <c r="P14" s="806"/>
      <c r="Q14" s="806"/>
      <c r="R14" s="806"/>
      <c r="S14" s="806"/>
      <c r="T14" s="806"/>
      <c r="U14" s="806"/>
      <c r="V14" s="806"/>
      <c r="W14" s="806"/>
      <c r="X14" s="806"/>
      <c r="Y14" s="806"/>
      <c r="Z14" s="806"/>
      <c r="AA14" s="806"/>
      <c r="AB14" s="806"/>
      <c r="AC14" s="806"/>
      <c r="AD14" s="806"/>
      <c r="AE14" s="806"/>
      <c r="AF14" s="806"/>
      <c r="AG14" s="806"/>
      <c r="AH14" s="806"/>
      <c r="AI14" s="806"/>
      <c r="AJ14" s="806"/>
      <c r="AK14" s="806"/>
      <c r="AL14" s="806"/>
      <c r="AM14" s="806"/>
      <c r="AN14" s="806"/>
      <c r="AO14" s="807"/>
      <c r="AP14" s="802" t="s">
        <v>21</v>
      </c>
      <c r="AQ14" s="738"/>
      <c r="AR14" s="738"/>
      <c r="AS14" s="738"/>
      <c r="AT14" s="738"/>
      <c r="AU14" s="738"/>
      <c r="AV14" s="738"/>
      <c r="AW14" s="738"/>
      <c r="AX14" s="738"/>
      <c r="AY14" s="738"/>
      <c r="AZ14" s="738"/>
      <c r="BA14" s="738"/>
      <c r="BB14" s="738"/>
      <c r="BC14" s="738"/>
      <c r="BD14" s="738"/>
      <c r="BE14" s="738"/>
      <c r="BF14" s="738"/>
      <c r="BG14" s="738"/>
      <c r="BH14" s="738"/>
      <c r="BI14" s="738"/>
      <c r="BJ14" s="738"/>
      <c r="BK14" s="738"/>
      <c r="BL14" s="738"/>
      <c r="BM14" s="738"/>
      <c r="BN14" s="738"/>
      <c r="BO14" s="738"/>
      <c r="BP14" s="738"/>
      <c r="BQ14" s="738"/>
      <c r="BR14" s="738"/>
      <c r="BS14" s="738"/>
      <c r="BT14" s="738"/>
      <c r="BU14" s="803"/>
      <c r="BV14" s="813" t="s">
        <v>253</v>
      </c>
      <c r="BW14" s="814"/>
      <c r="BX14" s="814"/>
      <c r="BY14" s="814"/>
      <c r="BZ14" s="814"/>
      <c r="CA14" s="814"/>
      <c r="CB14" s="814"/>
      <c r="CC14" s="814"/>
      <c r="CD14" s="814"/>
      <c r="CE14" s="814"/>
      <c r="CF14" s="814"/>
      <c r="CG14" s="814"/>
      <c r="CH14" s="814"/>
      <c r="CI14" s="814"/>
      <c r="CJ14" s="814"/>
      <c r="CK14" s="814"/>
      <c r="CL14" s="814"/>
      <c r="CM14" s="814"/>
      <c r="CN14" s="814"/>
      <c r="CO14" s="814"/>
      <c r="CP14" s="814"/>
      <c r="CQ14" s="814"/>
      <c r="CR14" s="814"/>
      <c r="CS14" s="814"/>
      <c r="CT14" s="814"/>
      <c r="CU14" s="814"/>
      <c r="CV14" s="814"/>
      <c r="CW14" s="814"/>
      <c r="CX14" s="814"/>
      <c r="CY14" s="814"/>
      <c r="CZ14" s="814"/>
      <c r="DA14" s="814"/>
      <c r="DB14" s="815"/>
    </row>
    <row r="15" spans="1:112" ht="15.75" customHeight="1" x14ac:dyDescent="0.3">
      <c r="A15" s="811" t="s">
        <v>20</v>
      </c>
      <c r="B15" s="808"/>
      <c r="C15" s="808"/>
      <c r="D15" s="808"/>
      <c r="E15" s="808"/>
      <c r="F15" s="808"/>
      <c r="G15" s="808"/>
      <c r="H15" s="808"/>
      <c r="I15" s="809"/>
      <c r="J15" s="808" t="s">
        <v>23</v>
      </c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808"/>
      <c r="AH15" s="808"/>
      <c r="AI15" s="808"/>
      <c r="AJ15" s="808"/>
      <c r="AK15" s="808"/>
      <c r="AL15" s="808"/>
      <c r="AM15" s="808"/>
      <c r="AN15" s="808"/>
      <c r="AO15" s="809"/>
      <c r="AP15" s="802"/>
      <c r="AQ15" s="738"/>
      <c r="AR15" s="738"/>
      <c r="AS15" s="738"/>
      <c r="AT15" s="738"/>
      <c r="AU15" s="738"/>
      <c r="AV15" s="738"/>
      <c r="AW15" s="738"/>
      <c r="AX15" s="738"/>
      <c r="AY15" s="738"/>
      <c r="AZ15" s="738"/>
      <c r="BA15" s="738"/>
      <c r="BB15" s="738"/>
      <c r="BC15" s="738"/>
      <c r="BD15" s="738"/>
      <c r="BE15" s="738"/>
      <c r="BF15" s="738"/>
      <c r="BG15" s="738"/>
      <c r="BH15" s="738"/>
      <c r="BI15" s="738"/>
      <c r="BJ15" s="738"/>
      <c r="BK15" s="738"/>
      <c r="BL15" s="738"/>
      <c r="BM15" s="738"/>
      <c r="BN15" s="738"/>
      <c r="BO15" s="738"/>
      <c r="BP15" s="738"/>
      <c r="BQ15" s="738"/>
      <c r="BR15" s="738"/>
      <c r="BS15" s="738"/>
      <c r="BT15" s="738"/>
      <c r="BU15" s="803"/>
      <c r="BV15" s="816"/>
      <c r="BW15" s="817"/>
      <c r="BX15" s="817"/>
      <c r="BY15" s="817"/>
      <c r="BZ15" s="817"/>
      <c r="CA15" s="817"/>
      <c r="CB15" s="817"/>
      <c r="CC15" s="817"/>
      <c r="CD15" s="817"/>
      <c r="CE15" s="817"/>
      <c r="CF15" s="817"/>
      <c r="CG15" s="817"/>
      <c r="CH15" s="817"/>
      <c r="CI15" s="817"/>
      <c r="CJ15" s="817"/>
      <c r="CK15" s="817"/>
      <c r="CL15" s="817"/>
      <c r="CM15" s="817"/>
      <c r="CN15" s="817"/>
      <c r="CO15" s="817"/>
      <c r="CP15" s="817"/>
      <c r="CQ15" s="817"/>
      <c r="CR15" s="817"/>
      <c r="CS15" s="817"/>
      <c r="CT15" s="817"/>
      <c r="CU15" s="817"/>
      <c r="CV15" s="817"/>
      <c r="CW15" s="817"/>
      <c r="CX15" s="817"/>
      <c r="CY15" s="817"/>
      <c r="CZ15" s="817"/>
      <c r="DA15" s="817"/>
      <c r="DB15" s="818"/>
    </row>
    <row r="16" spans="1:112" ht="13.2" customHeight="1" x14ac:dyDescent="0.3">
      <c r="A16" s="798"/>
      <c r="B16" s="798"/>
      <c r="C16" s="798"/>
      <c r="D16" s="798"/>
      <c r="E16" s="798"/>
      <c r="F16" s="798"/>
      <c r="G16" s="798"/>
      <c r="H16" s="798"/>
      <c r="I16" s="798"/>
      <c r="J16" s="799" t="s">
        <v>1042</v>
      </c>
      <c r="K16" s="799"/>
      <c r="L16" s="799"/>
      <c r="M16" s="799"/>
      <c r="N16" s="799"/>
      <c r="O16" s="799"/>
      <c r="P16" s="799"/>
      <c r="Q16" s="799"/>
      <c r="R16" s="799"/>
      <c r="S16" s="799"/>
      <c r="T16" s="799"/>
      <c r="U16" s="799"/>
      <c r="V16" s="799"/>
      <c r="W16" s="799"/>
      <c r="X16" s="799"/>
      <c r="Y16" s="799"/>
      <c r="Z16" s="799"/>
      <c r="AA16" s="799"/>
      <c r="AB16" s="799"/>
      <c r="AC16" s="799"/>
      <c r="AD16" s="799"/>
      <c r="AE16" s="799"/>
      <c r="AF16" s="799"/>
      <c r="AG16" s="799"/>
      <c r="AH16" s="799"/>
      <c r="AI16" s="799"/>
      <c r="AJ16" s="799"/>
      <c r="AK16" s="799"/>
      <c r="AL16" s="799"/>
      <c r="AM16" s="799"/>
      <c r="AN16" s="799"/>
      <c r="AO16" s="799"/>
      <c r="AP16" s="801"/>
      <c r="AQ16" s="801"/>
      <c r="AR16" s="801"/>
      <c r="AS16" s="801"/>
      <c r="AT16" s="801"/>
      <c r="AU16" s="801"/>
      <c r="AV16" s="801"/>
      <c r="AW16" s="801"/>
      <c r="AX16" s="801"/>
      <c r="AY16" s="801"/>
      <c r="AZ16" s="801"/>
      <c r="BA16" s="801"/>
      <c r="BB16" s="801"/>
      <c r="BC16" s="801"/>
      <c r="BD16" s="801"/>
      <c r="BE16" s="801"/>
      <c r="BF16" s="801"/>
      <c r="BG16" s="801"/>
      <c r="BH16" s="801"/>
      <c r="BI16" s="801"/>
      <c r="BJ16" s="801"/>
      <c r="BK16" s="801"/>
      <c r="BL16" s="801"/>
      <c r="BM16" s="801"/>
      <c r="BN16" s="801"/>
      <c r="BO16" s="801"/>
      <c r="BP16" s="801"/>
      <c r="BQ16" s="801"/>
      <c r="BR16" s="801"/>
      <c r="BS16" s="801"/>
      <c r="BT16" s="801"/>
      <c r="BU16" s="801"/>
      <c r="BV16" s="800"/>
      <c r="BW16" s="800"/>
      <c r="BX16" s="800"/>
      <c r="BY16" s="800"/>
      <c r="BZ16" s="800"/>
      <c r="CA16" s="800"/>
      <c r="CB16" s="800"/>
      <c r="CC16" s="800"/>
      <c r="CD16" s="800"/>
      <c r="CE16" s="800"/>
      <c r="CF16" s="800"/>
      <c r="CG16" s="800"/>
      <c r="CH16" s="800"/>
      <c r="CI16" s="800"/>
      <c r="CJ16" s="800"/>
      <c r="CK16" s="800"/>
      <c r="CL16" s="800"/>
      <c r="CM16" s="800"/>
      <c r="CN16" s="800"/>
      <c r="CO16" s="800"/>
      <c r="CP16" s="800"/>
      <c r="CQ16" s="800"/>
      <c r="CR16" s="800"/>
      <c r="CS16" s="800"/>
      <c r="CT16" s="800"/>
      <c r="CU16" s="800"/>
      <c r="CV16" s="800"/>
      <c r="CW16" s="800"/>
      <c r="CX16" s="800"/>
      <c r="CY16" s="800"/>
      <c r="CZ16" s="800"/>
      <c r="DA16" s="800"/>
      <c r="DB16" s="800"/>
    </row>
    <row r="17" spans="1:112" ht="13.2" customHeight="1" x14ac:dyDescent="0.3">
      <c r="A17" s="798"/>
      <c r="B17" s="798"/>
      <c r="C17" s="798"/>
      <c r="D17" s="798"/>
      <c r="E17" s="798"/>
      <c r="F17" s="798"/>
      <c r="G17" s="798"/>
      <c r="H17" s="798"/>
      <c r="I17" s="798"/>
      <c r="J17" s="799"/>
      <c r="K17" s="799"/>
      <c r="L17" s="799"/>
      <c r="M17" s="799"/>
      <c r="N17" s="799"/>
      <c r="O17" s="799"/>
      <c r="P17" s="799"/>
      <c r="Q17" s="799"/>
      <c r="R17" s="799"/>
      <c r="S17" s="799"/>
      <c r="T17" s="799"/>
      <c r="U17" s="799"/>
      <c r="V17" s="799"/>
      <c r="W17" s="799"/>
      <c r="X17" s="799"/>
      <c r="Y17" s="799"/>
      <c r="Z17" s="799"/>
      <c r="AA17" s="799"/>
      <c r="AB17" s="799"/>
      <c r="AC17" s="799"/>
      <c r="AD17" s="799"/>
      <c r="AE17" s="799"/>
      <c r="AF17" s="799"/>
      <c r="AG17" s="799"/>
      <c r="AH17" s="799"/>
      <c r="AI17" s="799"/>
      <c r="AJ17" s="799"/>
      <c r="AK17" s="799"/>
      <c r="AL17" s="799"/>
      <c r="AM17" s="799"/>
      <c r="AN17" s="799"/>
      <c r="AO17" s="799"/>
      <c r="AP17" s="801"/>
      <c r="AQ17" s="801"/>
      <c r="AR17" s="801"/>
      <c r="AS17" s="801"/>
      <c r="AT17" s="801"/>
      <c r="AU17" s="801"/>
      <c r="AV17" s="801"/>
      <c r="AW17" s="801"/>
      <c r="AX17" s="801"/>
      <c r="AY17" s="801"/>
      <c r="AZ17" s="801"/>
      <c r="BA17" s="801"/>
      <c r="BB17" s="801"/>
      <c r="BC17" s="801"/>
      <c r="BD17" s="801"/>
      <c r="BE17" s="801"/>
      <c r="BF17" s="801"/>
      <c r="BG17" s="801"/>
      <c r="BH17" s="801"/>
      <c r="BI17" s="801"/>
      <c r="BJ17" s="801"/>
      <c r="BK17" s="801"/>
      <c r="BL17" s="801"/>
      <c r="BM17" s="801"/>
      <c r="BN17" s="801"/>
      <c r="BO17" s="801"/>
      <c r="BP17" s="801"/>
      <c r="BQ17" s="801"/>
      <c r="BR17" s="801"/>
      <c r="BS17" s="801"/>
      <c r="BT17" s="801"/>
      <c r="BU17" s="801"/>
      <c r="BV17" s="800"/>
      <c r="BW17" s="800"/>
      <c r="BX17" s="800"/>
      <c r="BY17" s="800"/>
      <c r="BZ17" s="800"/>
      <c r="CA17" s="800"/>
      <c r="CB17" s="800"/>
      <c r="CC17" s="800"/>
      <c r="CD17" s="800"/>
      <c r="CE17" s="800"/>
      <c r="CF17" s="800"/>
      <c r="CG17" s="800"/>
      <c r="CH17" s="800"/>
      <c r="CI17" s="800"/>
      <c r="CJ17" s="800"/>
      <c r="CK17" s="800"/>
      <c r="CL17" s="800"/>
      <c r="CM17" s="800"/>
      <c r="CN17" s="800"/>
      <c r="CO17" s="800"/>
      <c r="CP17" s="800"/>
      <c r="CQ17" s="800"/>
      <c r="CR17" s="800"/>
      <c r="CS17" s="800"/>
      <c r="CT17" s="800"/>
      <c r="CU17" s="800"/>
      <c r="CV17" s="800"/>
      <c r="CW17" s="800"/>
      <c r="CX17" s="800"/>
      <c r="CY17" s="800"/>
      <c r="CZ17" s="800"/>
      <c r="DA17" s="800"/>
      <c r="DB17" s="800"/>
    </row>
    <row r="18" spans="1:112" ht="13.2" customHeight="1" x14ac:dyDescent="0.3">
      <c r="A18" s="798"/>
      <c r="B18" s="798"/>
      <c r="C18" s="798"/>
      <c r="D18" s="798"/>
      <c r="E18" s="798"/>
      <c r="F18" s="798"/>
      <c r="G18" s="798"/>
      <c r="H18" s="798"/>
      <c r="I18" s="798"/>
      <c r="J18" s="799"/>
      <c r="K18" s="799"/>
      <c r="L18" s="799"/>
      <c r="M18" s="799"/>
      <c r="N18" s="799"/>
      <c r="O18" s="799"/>
      <c r="P18" s="799"/>
      <c r="Q18" s="799"/>
      <c r="R18" s="799"/>
      <c r="S18" s="799"/>
      <c r="T18" s="799"/>
      <c r="U18" s="799"/>
      <c r="V18" s="799"/>
      <c r="W18" s="799"/>
      <c r="X18" s="799"/>
      <c r="Y18" s="799"/>
      <c r="Z18" s="799"/>
      <c r="AA18" s="799"/>
      <c r="AB18" s="799"/>
      <c r="AC18" s="799"/>
      <c r="AD18" s="799"/>
      <c r="AE18" s="799"/>
      <c r="AF18" s="799"/>
      <c r="AG18" s="799"/>
      <c r="AH18" s="799"/>
      <c r="AI18" s="799"/>
      <c r="AJ18" s="799"/>
      <c r="AK18" s="799"/>
      <c r="AL18" s="799"/>
      <c r="AM18" s="799"/>
      <c r="AN18" s="799"/>
      <c r="AO18" s="799"/>
      <c r="AP18" s="801"/>
      <c r="AQ18" s="801"/>
      <c r="AR18" s="801"/>
      <c r="AS18" s="801"/>
      <c r="AT18" s="801"/>
      <c r="AU18" s="801"/>
      <c r="AV18" s="801"/>
      <c r="AW18" s="801"/>
      <c r="AX18" s="801"/>
      <c r="AY18" s="801"/>
      <c r="AZ18" s="801"/>
      <c r="BA18" s="801"/>
      <c r="BB18" s="801"/>
      <c r="BC18" s="801"/>
      <c r="BD18" s="801"/>
      <c r="BE18" s="801"/>
      <c r="BF18" s="801"/>
      <c r="BG18" s="801"/>
      <c r="BH18" s="801"/>
      <c r="BI18" s="801"/>
      <c r="BJ18" s="801"/>
      <c r="BK18" s="801"/>
      <c r="BL18" s="801"/>
      <c r="BM18" s="801"/>
      <c r="BN18" s="801"/>
      <c r="BO18" s="801"/>
      <c r="BP18" s="801"/>
      <c r="BQ18" s="801"/>
      <c r="BR18" s="801"/>
      <c r="BS18" s="801"/>
      <c r="BT18" s="801"/>
      <c r="BU18" s="801"/>
      <c r="BV18" s="800"/>
      <c r="BW18" s="800"/>
      <c r="BX18" s="800"/>
      <c r="BY18" s="800"/>
      <c r="BZ18" s="800"/>
      <c r="CA18" s="800"/>
      <c r="CB18" s="800"/>
      <c r="CC18" s="800"/>
      <c r="CD18" s="800"/>
      <c r="CE18" s="800"/>
      <c r="CF18" s="800"/>
      <c r="CG18" s="800"/>
      <c r="CH18" s="800"/>
      <c r="CI18" s="800"/>
      <c r="CJ18" s="800"/>
      <c r="CK18" s="800"/>
      <c r="CL18" s="800"/>
      <c r="CM18" s="800"/>
      <c r="CN18" s="800"/>
      <c r="CO18" s="800"/>
      <c r="CP18" s="800"/>
      <c r="CQ18" s="800"/>
      <c r="CR18" s="800"/>
      <c r="CS18" s="800"/>
      <c r="CT18" s="800"/>
      <c r="CU18" s="800"/>
      <c r="CV18" s="800"/>
      <c r="CW18" s="800"/>
      <c r="CX18" s="800"/>
      <c r="CY18" s="800"/>
      <c r="CZ18" s="800"/>
      <c r="DA18" s="800"/>
      <c r="DB18" s="800"/>
    </row>
    <row r="19" spans="1:112" ht="13.2" customHeight="1" x14ac:dyDescent="0.3">
      <c r="A19" s="798"/>
      <c r="B19" s="798"/>
      <c r="C19" s="798"/>
      <c r="D19" s="798"/>
      <c r="E19" s="798"/>
      <c r="F19" s="798"/>
      <c r="G19" s="798"/>
      <c r="H19" s="798"/>
      <c r="I19" s="798"/>
      <c r="J19" s="799"/>
      <c r="K19" s="799"/>
      <c r="L19" s="799"/>
      <c r="M19" s="799"/>
      <c r="N19" s="799"/>
      <c r="O19" s="799"/>
      <c r="P19" s="799"/>
      <c r="Q19" s="799"/>
      <c r="R19" s="799"/>
      <c r="S19" s="799"/>
      <c r="T19" s="799"/>
      <c r="U19" s="799"/>
      <c r="V19" s="799"/>
      <c r="W19" s="799"/>
      <c r="X19" s="799"/>
      <c r="Y19" s="799"/>
      <c r="Z19" s="799"/>
      <c r="AA19" s="799"/>
      <c r="AB19" s="799"/>
      <c r="AC19" s="799"/>
      <c r="AD19" s="799"/>
      <c r="AE19" s="799"/>
      <c r="AF19" s="799"/>
      <c r="AG19" s="799"/>
      <c r="AH19" s="799"/>
      <c r="AI19" s="799"/>
      <c r="AJ19" s="799"/>
      <c r="AK19" s="799"/>
      <c r="AL19" s="799"/>
      <c r="AM19" s="799"/>
      <c r="AN19" s="799"/>
      <c r="AO19" s="799"/>
      <c r="AP19" s="801"/>
      <c r="AQ19" s="801"/>
      <c r="AR19" s="801"/>
      <c r="AS19" s="801"/>
      <c r="AT19" s="801"/>
      <c r="AU19" s="801"/>
      <c r="AV19" s="801"/>
      <c r="AW19" s="801"/>
      <c r="AX19" s="801"/>
      <c r="AY19" s="801"/>
      <c r="AZ19" s="801"/>
      <c r="BA19" s="801"/>
      <c r="BB19" s="801"/>
      <c r="BC19" s="801"/>
      <c r="BD19" s="801"/>
      <c r="BE19" s="801"/>
      <c r="BF19" s="801"/>
      <c r="BG19" s="801"/>
      <c r="BH19" s="801"/>
      <c r="BI19" s="801"/>
      <c r="BJ19" s="801"/>
      <c r="BK19" s="801"/>
      <c r="BL19" s="801"/>
      <c r="BM19" s="801"/>
      <c r="BN19" s="801"/>
      <c r="BO19" s="801"/>
      <c r="BP19" s="801"/>
      <c r="BQ19" s="801"/>
      <c r="BR19" s="801"/>
      <c r="BS19" s="801"/>
      <c r="BT19" s="801"/>
      <c r="BU19" s="801"/>
      <c r="BV19" s="800"/>
      <c r="BW19" s="800"/>
      <c r="BX19" s="800"/>
      <c r="BY19" s="800"/>
      <c r="BZ19" s="800"/>
      <c r="CA19" s="800"/>
      <c r="CB19" s="800"/>
      <c r="CC19" s="800"/>
      <c r="CD19" s="800"/>
      <c r="CE19" s="800"/>
      <c r="CF19" s="800"/>
      <c r="CG19" s="800"/>
      <c r="CH19" s="800"/>
      <c r="CI19" s="800"/>
      <c r="CJ19" s="800"/>
      <c r="CK19" s="800"/>
      <c r="CL19" s="800"/>
      <c r="CM19" s="800"/>
      <c r="CN19" s="800"/>
      <c r="CO19" s="800"/>
      <c r="CP19" s="800"/>
      <c r="CQ19" s="800"/>
      <c r="CR19" s="800"/>
      <c r="CS19" s="800"/>
      <c r="CT19" s="800"/>
      <c r="CU19" s="800"/>
      <c r="CV19" s="800"/>
      <c r="CW19" s="800"/>
      <c r="CX19" s="800"/>
      <c r="CY19" s="800"/>
      <c r="CZ19" s="800"/>
      <c r="DA19" s="800"/>
      <c r="DB19" s="800"/>
    </row>
    <row r="20" spans="1:112" ht="13.2" customHeight="1" x14ac:dyDescent="0.3">
      <c r="A20" s="798"/>
      <c r="B20" s="798"/>
      <c r="C20" s="798"/>
      <c r="D20" s="798"/>
      <c r="E20" s="798"/>
      <c r="F20" s="798"/>
      <c r="G20" s="798"/>
      <c r="H20" s="798"/>
      <c r="I20" s="798"/>
      <c r="J20" s="799"/>
      <c r="K20" s="799"/>
      <c r="L20" s="799"/>
      <c r="M20" s="799"/>
      <c r="N20" s="799"/>
      <c r="O20" s="799"/>
      <c r="P20" s="799"/>
      <c r="Q20" s="799"/>
      <c r="R20" s="799"/>
      <c r="S20" s="799"/>
      <c r="T20" s="799"/>
      <c r="U20" s="799"/>
      <c r="V20" s="799"/>
      <c r="W20" s="799"/>
      <c r="X20" s="799"/>
      <c r="Y20" s="799"/>
      <c r="Z20" s="799"/>
      <c r="AA20" s="799"/>
      <c r="AB20" s="799"/>
      <c r="AC20" s="799"/>
      <c r="AD20" s="799"/>
      <c r="AE20" s="799"/>
      <c r="AF20" s="799"/>
      <c r="AG20" s="799"/>
      <c r="AH20" s="799"/>
      <c r="AI20" s="799"/>
      <c r="AJ20" s="799"/>
      <c r="AK20" s="799"/>
      <c r="AL20" s="799"/>
      <c r="AM20" s="799"/>
      <c r="AN20" s="799"/>
      <c r="AO20" s="799"/>
      <c r="AP20" s="801"/>
      <c r="AQ20" s="801"/>
      <c r="AR20" s="801"/>
      <c r="AS20" s="801"/>
      <c r="AT20" s="801"/>
      <c r="AU20" s="801"/>
      <c r="AV20" s="801"/>
      <c r="AW20" s="801"/>
      <c r="AX20" s="801"/>
      <c r="AY20" s="801"/>
      <c r="AZ20" s="801"/>
      <c r="BA20" s="801"/>
      <c r="BB20" s="801"/>
      <c r="BC20" s="801"/>
      <c r="BD20" s="801"/>
      <c r="BE20" s="801"/>
      <c r="BF20" s="801"/>
      <c r="BG20" s="801"/>
      <c r="BH20" s="801"/>
      <c r="BI20" s="801"/>
      <c r="BJ20" s="801"/>
      <c r="BK20" s="801"/>
      <c r="BL20" s="801"/>
      <c r="BM20" s="801"/>
      <c r="BN20" s="801"/>
      <c r="BO20" s="801"/>
      <c r="BP20" s="801"/>
      <c r="BQ20" s="801"/>
      <c r="BR20" s="801"/>
      <c r="BS20" s="801"/>
      <c r="BT20" s="801"/>
      <c r="BU20" s="801"/>
      <c r="BV20" s="800"/>
      <c r="BW20" s="800"/>
      <c r="BX20" s="800"/>
      <c r="BY20" s="800"/>
      <c r="BZ20" s="800"/>
      <c r="CA20" s="800"/>
      <c r="CB20" s="800"/>
      <c r="CC20" s="800"/>
      <c r="CD20" s="800"/>
      <c r="CE20" s="800"/>
      <c r="CF20" s="800"/>
      <c r="CG20" s="800"/>
      <c r="CH20" s="800"/>
      <c r="CI20" s="800"/>
      <c r="CJ20" s="800"/>
      <c r="CK20" s="800"/>
      <c r="CL20" s="800"/>
      <c r="CM20" s="800"/>
      <c r="CN20" s="800"/>
      <c r="CO20" s="800"/>
      <c r="CP20" s="800"/>
      <c r="CQ20" s="800"/>
      <c r="CR20" s="800"/>
      <c r="CS20" s="800"/>
      <c r="CT20" s="800"/>
      <c r="CU20" s="800"/>
      <c r="CV20" s="800"/>
      <c r="CW20" s="800"/>
      <c r="CX20" s="800"/>
      <c r="CY20" s="800"/>
      <c r="CZ20" s="800"/>
      <c r="DA20" s="800"/>
      <c r="DB20" s="800"/>
    </row>
    <row r="21" spans="1:112" ht="13.2" customHeight="1" x14ac:dyDescent="0.3">
      <c r="A21" s="798"/>
      <c r="B21" s="798"/>
      <c r="C21" s="798"/>
      <c r="D21" s="798"/>
      <c r="E21" s="798"/>
      <c r="F21" s="798"/>
      <c r="G21" s="798"/>
      <c r="H21" s="798"/>
      <c r="I21" s="798"/>
      <c r="J21" s="799"/>
      <c r="K21" s="799"/>
      <c r="L21" s="799"/>
      <c r="M21" s="799"/>
      <c r="N21" s="799"/>
      <c r="O21" s="799"/>
      <c r="P21" s="799"/>
      <c r="Q21" s="799"/>
      <c r="R21" s="799"/>
      <c r="S21" s="799"/>
      <c r="T21" s="799"/>
      <c r="U21" s="799"/>
      <c r="V21" s="799"/>
      <c r="W21" s="799"/>
      <c r="X21" s="799"/>
      <c r="Y21" s="799"/>
      <c r="Z21" s="799"/>
      <c r="AA21" s="799"/>
      <c r="AB21" s="799"/>
      <c r="AC21" s="799"/>
      <c r="AD21" s="799"/>
      <c r="AE21" s="799"/>
      <c r="AF21" s="799"/>
      <c r="AG21" s="799"/>
      <c r="AH21" s="799"/>
      <c r="AI21" s="799"/>
      <c r="AJ21" s="799"/>
      <c r="AK21" s="799"/>
      <c r="AL21" s="799"/>
      <c r="AM21" s="799"/>
      <c r="AN21" s="799"/>
      <c r="AO21" s="799"/>
      <c r="AP21" s="801"/>
      <c r="AQ21" s="801"/>
      <c r="AR21" s="801"/>
      <c r="AS21" s="801"/>
      <c r="AT21" s="801"/>
      <c r="AU21" s="801"/>
      <c r="AV21" s="801"/>
      <c r="AW21" s="801"/>
      <c r="AX21" s="801"/>
      <c r="AY21" s="801"/>
      <c r="AZ21" s="801"/>
      <c r="BA21" s="801"/>
      <c r="BB21" s="801"/>
      <c r="BC21" s="801"/>
      <c r="BD21" s="801"/>
      <c r="BE21" s="801"/>
      <c r="BF21" s="801"/>
      <c r="BG21" s="801"/>
      <c r="BH21" s="801"/>
      <c r="BI21" s="801"/>
      <c r="BJ21" s="801"/>
      <c r="BK21" s="801"/>
      <c r="BL21" s="801"/>
      <c r="BM21" s="801"/>
      <c r="BN21" s="801"/>
      <c r="BO21" s="801"/>
      <c r="BP21" s="801"/>
      <c r="BQ21" s="801"/>
      <c r="BR21" s="801"/>
      <c r="BS21" s="801"/>
      <c r="BT21" s="801"/>
      <c r="BU21" s="801"/>
      <c r="BV21" s="800"/>
      <c r="BW21" s="800"/>
      <c r="BX21" s="800"/>
      <c r="BY21" s="800"/>
      <c r="BZ21" s="800"/>
      <c r="CA21" s="800"/>
      <c r="CB21" s="800"/>
      <c r="CC21" s="800"/>
      <c r="CD21" s="800"/>
      <c r="CE21" s="800"/>
      <c r="CF21" s="800"/>
      <c r="CG21" s="800"/>
      <c r="CH21" s="800"/>
      <c r="CI21" s="800"/>
      <c r="CJ21" s="800"/>
      <c r="CK21" s="800"/>
      <c r="CL21" s="800"/>
      <c r="CM21" s="800"/>
      <c r="CN21" s="800"/>
      <c r="CO21" s="800"/>
      <c r="CP21" s="800"/>
      <c r="CQ21" s="800"/>
      <c r="CR21" s="800"/>
      <c r="CS21" s="800"/>
      <c r="CT21" s="800"/>
      <c r="CU21" s="800"/>
      <c r="CV21" s="800"/>
      <c r="CW21" s="800"/>
      <c r="CX21" s="800"/>
      <c r="CY21" s="800"/>
      <c r="CZ21" s="800"/>
      <c r="DA21" s="800"/>
      <c r="DB21" s="800"/>
    </row>
    <row r="22" spans="1:112" ht="13.2" customHeight="1" x14ac:dyDescent="0.25">
      <c r="A22" s="798"/>
      <c r="B22" s="798"/>
      <c r="C22" s="798"/>
      <c r="D22" s="798"/>
      <c r="E22" s="798"/>
      <c r="F22" s="798"/>
      <c r="G22" s="798"/>
      <c r="H22" s="798"/>
      <c r="I22" s="798"/>
      <c r="J22" s="799"/>
      <c r="K22" s="799"/>
      <c r="L22" s="799"/>
      <c r="M22" s="799"/>
      <c r="N22" s="799"/>
      <c r="O22" s="799"/>
      <c r="P22" s="799"/>
      <c r="Q22" s="799"/>
      <c r="R22" s="799"/>
      <c r="S22" s="799"/>
      <c r="T22" s="799"/>
      <c r="U22" s="799"/>
      <c r="V22" s="799"/>
      <c r="W22" s="799"/>
      <c r="X22" s="799"/>
      <c r="Y22" s="799"/>
      <c r="Z22" s="799"/>
      <c r="AA22" s="799"/>
      <c r="AB22" s="799"/>
      <c r="AC22" s="799"/>
      <c r="AD22" s="799"/>
      <c r="AE22" s="799"/>
      <c r="AF22" s="799"/>
      <c r="AG22" s="799"/>
      <c r="AH22" s="799"/>
      <c r="AI22" s="799"/>
      <c r="AJ22" s="799"/>
      <c r="AK22" s="799"/>
      <c r="AL22" s="799"/>
      <c r="AM22" s="799"/>
      <c r="AN22" s="799"/>
      <c r="AO22" s="799"/>
      <c r="AP22" s="801"/>
      <c r="AQ22" s="801"/>
      <c r="AR22" s="801"/>
      <c r="AS22" s="801"/>
      <c r="AT22" s="801"/>
      <c r="AU22" s="801"/>
      <c r="AV22" s="801"/>
      <c r="AW22" s="801"/>
      <c r="AX22" s="801"/>
      <c r="AY22" s="801"/>
      <c r="AZ22" s="801"/>
      <c r="BA22" s="801"/>
      <c r="BB22" s="801"/>
      <c r="BC22" s="801"/>
      <c r="BD22" s="801"/>
      <c r="BE22" s="801"/>
      <c r="BF22" s="801"/>
      <c r="BG22" s="801"/>
      <c r="BH22" s="801"/>
      <c r="BI22" s="801"/>
      <c r="BJ22" s="801"/>
      <c r="BK22" s="801"/>
      <c r="BL22" s="801"/>
      <c r="BM22" s="801"/>
      <c r="BN22" s="801"/>
      <c r="BO22" s="801"/>
      <c r="BP22" s="801"/>
      <c r="BQ22" s="801"/>
      <c r="BR22" s="801"/>
      <c r="BS22" s="801"/>
      <c r="BT22" s="801"/>
      <c r="BU22" s="801"/>
      <c r="BV22" s="800"/>
      <c r="BW22" s="800"/>
      <c r="BX22" s="800"/>
      <c r="BY22" s="800"/>
      <c r="BZ22" s="800"/>
      <c r="CA22" s="800"/>
      <c r="CB22" s="800"/>
      <c r="CC22" s="800"/>
      <c r="CD22" s="800"/>
      <c r="CE22" s="800"/>
      <c r="CF22" s="800"/>
      <c r="CG22" s="800"/>
      <c r="CH22" s="800"/>
      <c r="CI22" s="800"/>
      <c r="CJ22" s="800"/>
      <c r="CK22" s="800"/>
      <c r="CL22" s="800"/>
      <c r="CM22" s="800"/>
      <c r="CN22" s="800"/>
      <c r="CO22" s="800"/>
      <c r="CP22" s="800"/>
      <c r="CQ22" s="800"/>
      <c r="CR22" s="800"/>
      <c r="CS22" s="800"/>
      <c r="CT22" s="800"/>
      <c r="CU22" s="800"/>
      <c r="CV22" s="800"/>
      <c r="CW22" s="800"/>
      <c r="CX22" s="800"/>
      <c r="CY22" s="800"/>
      <c r="CZ22" s="800"/>
      <c r="DA22" s="800"/>
      <c r="DB22" s="800"/>
      <c r="DH22" s="155"/>
    </row>
    <row r="23" spans="1:112" ht="13.2" customHeight="1" x14ac:dyDescent="0.25">
      <c r="A23" s="798"/>
      <c r="B23" s="798"/>
      <c r="C23" s="798"/>
      <c r="D23" s="798"/>
      <c r="E23" s="798"/>
      <c r="F23" s="798"/>
      <c r="G23" s="798"/>
      <c r="H23" s="798"/>
      <c r="I23" s="798"/>
      <c r="J23" s="799"/>
      <c r="K23" s="799"/>
      <c r="L23" s="799"/>
      <c r="M23" s="799"/>
      <c r="N23" s="799"/>
      <c r="O23" s="799"/>
      <c r="P23" s="799"/>
      <c r="Q23" s="799"/>
      <c r="R23" s="799"/>
      <c r="S23" s="799"/>
      <c r="T23" s="799"/>
      <c r="U23" s="799"/>
      <c r="V23" s="799"/>
      <c r="W23" s="799"/>
      <c r="X23" s="799"/>
      <c r="Y23" s="799"/>
      <c r="Z23" s="799"/>
      <c r="AA23" s="799"/>
      <c r="AB23" s="799"/>
      <c r="AC23" s="799"/>
      <c r="AD23" s="799"/>
      <c r="AE23" s="799"/>
      <c r="AF23" s="799"/>
      <c r="AG23" s="799"/>
      <c r="AH23" s="799"/>
      <c r="AI23" s="799"/>
      <c r="AJ23" s="799"/>
      <c r="AK23" s="799"/>
      <c r="AL23" s="799"/>
      <c r="AM23" s="799"/>
      <c r="AN23" s="799"/>
      <c r="AO23" s="799"/>
      <c r="AP23" s="801"/>
      <c r="AQ23" s="801"/>
      <c r="AR23" s="801"/>
      <c r="AS23" s="801"/>
      <c r="AT23" s="801"/>
      <c r="AU23" s="801"/>
      <c r="AV23" s="801"/>
      <c r="AW23" s="801"/>
      <c r="AX23" s="801"/>
      <c r="AY23" s="801"/>
      <c r="AZ23" s="801"/>
      <c r="BA23" s="801"/>
      <c r="BB23" s="801"/>
      <c r="BC23" s="801"/>
      <c r="BD23" s="801"/>
      <c r="BE23" s="801"/>
      <c r="BF23" s="801"/>
      <c r="BG23" s="801"/>
      <c r="BH23" s="801"/>
      <c r="BI23" s="801"/>
      <c r="BJ23" s="801"/>
      <c r="BK23" s="801"/>
      <c r="BL23" s="801"/>
      <c r="BM23" s="801"/>
      <c r="BN23" s="801"/>
      <c r="BO23" s="801"/>
      <c r="BP23" s="801"/>
      <c r="BQ23" s="801"/>
      <c r="BR23" s="801"/>
      <c r="BS23" s="801"/>
      <c r="BT23" s="801"/>
      <c r="BU23" s="801"/>
      <c r="BV23" s="800"/>
      <c r="BW23" s="800"/>
      <c r="BX23" s="800"/>
      <c r="BY23" s="800"/>
      <c r="BZ23" s="800"/>
      <c r="CA23" s="800"/>
      <c r="CB23" s="800"/>
      <c r="CC23" s="800"/>
      <c r="CD23" s="800"/>
      <c r="CE23" s="800"/>
      <c r="CF23" s="800"/>
      <c r="CG23" s="800"/>
      <c r="CH23" s="800"/>
      <c r="CI23" s="800"/>
      <c r="CJ23" s="800"/>
      <c r="CK23" s="800"/>
      <c r="CL23" s="800"/>
      <c r="CM23" s="800"/>
      <c r="CN23" s="800"/>
      <c r="CO23" s="800"/>
      <c r="CP23" s="800"/>
      <c r="CQ23" s="800"/>
      <c r="CR23" s="800"/>
      <c r="CS23" s="800"/>
      <c r="CT23" s="800"/>
      <c r="CU23" s="800"/>
      <c r="CV23" s="800"/>
      <c r="CW23" s="800"/>
      <c r="CX23" s="800"/>
      <c r="CY23" s="800"/>
      <c r="CZ23" s="800"/>
      <c r="DA23" s="800"/>
      <c r="DB23" s="800"/>
      <c r="DH23" s="155"/>
    </row>
    <row r="24" spans="1:112" ht="13.2" customHeight="1" x14ac:dyDescent="0.3">
      <c r="A24" s="798"/>
      <c r="B24" s="798"/>
      <c r="C24" s="798"/>
      <c r="D24" s="798"/>
      <c r="E24" s="798"/>
      <c r="F24" s="798"/>
      <c r="G24" s="798"/>
      <c r="H24" s="798"/>
      <c r="I24" s="798"/>
      <c r="J24" s="799"/>
      <c r="K24" s="799"/>
      <c r="L24" s="799"/>
      <c r="M24" s="799"/>
      <c r="N24" s="799"/>
      <c r="O24" s="799"/>
      <c r="P24" s="799"/>
      <c r="Q24" s="799"/>
      <c r="R24" s="799"/>
      <c r="S24" s="799"/>
      <c r="T24" s="799"/>
      <c r="U24" s="799"/>
      <c r="V24" s="799"/>
      <c r="W24" s="799"/>
      <c r="X24" s="799"/>
      <c r="Y24" s="799"/>
      <c r="Z24" s="799"/>
      <c r="AA24" s="799"/>
      <c r="AB24" s="799"/>
      <c r="AC24" s="799"/>
      <c r="AD24" s="799"/>
      <c r="AE24" s="799"/>
      <c r="AF24" s="799"/>
      <c r="AG24" s="799"/>
      <c r="AH24" s="799"/>
      <c r="AI24" s="799"/>
      <c r="AJ24" s="799"/>
      <c r="AK24" s="799"/>
      <c r="AL24" s="799"/>
      <c r="AM24" s="799"/>
      <c r="AN24" s="799"/>
      <c r="AO24" s="799"/>
      <c r="AP24" s="801"/>
      <c r="AQ24" s="801"/>
      <c r="AR24" s="801"/>
      <c r="AS24" s="801"/>
      <c r="AT24" s="801"/>
      <c r="AU24" s="801"/>
      <c r="AV24" s="801"/>
      <c r="AW24" s="801"/>
      <c r="AX24" s="801"/>
      <c r="AY24" s="801"/>
      <c r="AZ24" s="801"/>
      <c r="BA24" s="801"/>
      <c r="BB24" s="801"/>
      <c r="BC24" s="801"/>
      <c r="BD24" s="801"/>
      <c r="BE24" s="801"/>
      <c r="BF24" s="801"/>
      <c r="BG24" s="801"/>
      <c r="BH24" s="801"/>
      <c r="BI24" s="801"/>
      <c r="BJ24" s="801"/>
      <c r="BK24" s="801"/>
      <c r="BL24" s="801"/>
      <c r="BM24" s="801"/>
      <c r="BN24" s="801"/>
      <c r="BO24" s="801"/>
      <c r="BP24" s="801"/>
      <c r="BQ24" s="801"/>
      <c r="BR24" s="801"/>
      <c r="BS24" s="801"/>
      <c r="BT24" s="801"/>
      <c r="BU24" s="801"/>
      <c r="BV24" s="800"/>
      <c r="BW24" s="800"/>
      <c r="BX24" s="800"/>
      <c r="BY24" s="800"/>
      <c r="BZ24" s="800"/>
      <c r="CA24" s="800"/>
      <c r="CB24" s="800"/>
      <c r="CC24" s="800"/>
      <c r="CD24" s="800"/>
      <c r="CE24" s="800"/>
      <c r="CF24" s="800"/>
      <c r="CG24" s="800"/>
      <c r="CH24" s="800"/>
      <c r="CI24" s="800"/>
      <c r="CJ24" s="800"/>
      <c r="CK24" s="800"/>
      <c r="CL24" s="800"/>
      <c r="CM24" s="800"/>
      <c r="CN24" s="800"/>
      <c r="CO24" s="800"/>
      <c r="CP24" s="800"/>
      <c r="CQ24" s="800"/>
      <c r="CR24" s="800"/>
      <c r="CS24" s="800"/>
      <c r="CT24" s="800"/>
      <c r="CU24" s="800"/>
      <c r="CV24" s="800"/>
      <c r="CW24" s="800"/>
      <c r="CX24" s="800"/>
      <c r="CY24" s="800"/>
      <c r="CZ24" s="800"/>
      <c r="DA24" s="800"/>
      <c r="DB24" s="800"/>
    </row>
    <row r="25" spans="1:112" ht="13.2" customHeight="1" x14ac:dyDescent="0.25">
      <c r="A25" s="798"/>
      <c r="B25" s="798"/>
      <c r="C25" s="798"/>
      <c r="D25" s="798"/>
      <c r="E25" s="798"/>
      <c r="F25" s="798"/>
      <c r="G25" s="798"/>
      <c r="H25" s="798"/>
      <c r="I25" s="798"/>
      <c r="J25" s="799"/>
      <c r="K25" s="799"/>
      <c r="L25" s="799"/>
      <c r="M25" s="799"/>
      <c r="N25" s="799"/>
      <c r="O25" s="799"/>
      <c r="P25" s="799"/>
      <c r="Q25" s="799"/>
      <c r="R25" s="799"/>
      <c r="S25" s="799"/>
      <c r="T25" s="799"/>
      <c r="U25" s="799"/>
      <c r="V25" s="799"/>
      <c r="W25" s="799"/>
      <c r="X25" s="799"/>
      <c r="Y25" s="799"/>
      <c r="Z25" s="799"/>
      <c r="AA25" s="799"/>
      <c r="AB25" s="799"/>
      <c r="AC25" s="799"/>
      <c r="AD25" s="799"/>
      <c r="AE25" s="799"/>
      <c r="AF25" s="799"/>
      <c r="AG25" s="799"/>
      <c r="AH25" s="799"/>
      <c r="AI25" s="799"/>
      <c r="AJ25" s="799"/>
      <c r="AK25" s="799"/>
      <c r="AL25" s="799"/>
      <c r="AM25" s="799"/>
      <c r="AN25" s="799"/>
      <c r="AO25" s="799"/>
      <c r="AP25" s="801"/>
      <c r="AQ25" s="801"/>
      <c r="AR25" s="801"/>
      <c r="AS25" s="801"/>
      <c r="AT25" s="801"/>
      <c r="AU25" s="801"/>
      <c r="AV25" s="801"/>
      <c r="AW25" s="801"/>
      <c r="AX25" s="801"/>
      <c r="AY25" s="801"/>
      <c r="AZ25" s="801"/>
      <c r="BA25" s="801"/>
      <c r="BB25" s="801"/>
      <c r="BC25" s="801"/>
      <c r="BD25" s="801"/>
      <c r="BE25" s="801"/>
      <c r="BF25" s="801"/>
      <c r="BG25" s="801"/>
      <c r="BH25" s="801"/>
      <c r="BI25" s="801"/>
      <c r="BJ25" s="801"/>
      <c r="BK25" s="801"/>
      <c r="BL25" s="801"/>
      <c r="BM25" s="801"/>
      <c r="BN25" s="801"/>
      <c r="BO25" s="801"/>
      <c r="BP25" s="801"/>
      <c r="BQ25" s="801"/>
      <c r="BR25" s="801"/>
      <c r="BS25" s="801"/>
      <c r="BT25" s="801"/>
      <c r="BU25" s="801"/>
      <c r="BV25" s="800"/>
      <c r="BW25" s="800"/>
      <c r="BX25" s="800"/>
      <c r="BY25" s="800"/>
      <c r="BZ25" s="800"/>
      <c r="CA25" s="800"/>
      <c r="CB25" s="800"/>
      <c r="CC25" s="800"/>
      <c r="CD25" s="800"/>
      <c r="CE25" s="800"/>
      <c r="CF25" s="800"/>
      <c r="CG25" s="800"/>
      <c r="CH25" s="800"/>
      <c r="CI25" s="800"/>
      <c r="CJ25" s="800"/>
      <c r="CK25" s="800"/>
      <c r="CL25" s="800"/>
      <c r="CM25" s="800"/>
      <c r="CN25" s="800"/>
      <c r="CO25" s="800"/>
      <c r="CP25" s="800"/>
      <c r="CQ25" s="800"/>
      <c r="CR25" s="800"/>
      <c r="CS25" s="800"/>
      <c r="CT25" s="800"/>
      <c r="CU25" s="800"/>
      <c r="CV25" s="800"/>
      <c r="CW25" s="800"/>
      <c r="CX25" s="800"/>
      <c r="CY25" s="800"/>
      <c r="CZ25" s="800"/>
      <c r="DA25" s="800"/>
      <c r="DB25" s="800"/>
      <c r="DH25" s="155"/>
    </row>
    <row r="26" spans="1:112" ht="13.2" customHeight="1" x14ac:dyDescent="0.3">
      <c r="A26" s="798"/>
      <c r="B26" s="798"/>
      <c r="C26" s="798"/>
      <c r="D26" s="798"/>
      <c r="E26" s="798"/>
      <c r="F26" s="798"/>
      <c r="G26" s="798"/>
      <c r="H26" s="798"/>
      <c r="I26" s="798"/>
      <c r="J26" s="799"/>
      <c r="K26" s="799"/>
      <c r="L26" s="799"/>
      <c r="M26" s="799"/>
      <c r="N26" s="799"/>
      <c r="O26" s="799"/>
      <c r="P26" s="799"/>
      <c r="Q26" s="799"/>
      <c r="R26" s="799"/>
      <c r="S26" s="799"/>
      <c r="T26" s="799"/>
      <c r="U26" s="799"/>
      <c r="V26" s="799"/>
      <c r="W26" s="799"/>
      <c r="X26" s="799"/>
      <c r="Y26" s="799"/>
      <c r="Z26" s="799"/>
      <c r="AA26" s="799"/>
      <c r="AB26" s="799"/>
      <c r="AC26" s="799"/>
      <c r="AD26" s="799"/>
      <c r="AE26" s="799"/>
      <c r="AF26" s="799"/>
      <c r="AG26" s="799"/>
      <c r="AH26" s="799"/>
      <c r="AI26" s="799"/>
      <c r="AJ26" s="799"/>
      <c r="AK26" s="799"/>
      <c r="AL26" s="799"/>
      <c r="AM26" s="799"/>
      <c r="AN26" s="799"/>
      <c r="AO26" s="799"/>
      <c r="AP26" s="801"/>
      <c r="AQ26" s="801"/>
      <c r="AR26" s="801"/>
      <c r="AS26" s="801"/>
      <c r="AT26" s="801"/>
      <c r="AU26" s="801"/>
      <c r="AV26" s="801"/>
      <c r="AW26" s="801"/>
      <c r="AX26" s="801"/>
      <c r="AY26" s="801"/>
      <c r="AZ26" s="801"/>
      <c r="BA26" s="801"/>
      <c r="BB26" s="801"/>
      <c r="BC26" s="801"/>
      <c r="BD26" s="801"/>
      <c r="BE26" s="801"/>
      <c r="BF26" s="801"/>
      <c r="BG26" s="801"/>
      <c r="BH26" s="801"/>
      <c r="BI26" s="801"/>
      <c r="BJ26" s="801"/>
      <c r="BK26" s="801"/>
      <c r="BL26" s="801"/>
      <c r="BM26" s="801"/>
      <c r="BN26" s="801"/>
      <c r="BO26" s="801"/>
      <c r="BP26" s="801"/>
      <c r="BQ26" s="801"/>
      <c r="BR26" s="801"/>
      <c r="BS26" s="801"/>
      <c r="BT26" s="801"/>
      <c r="BU26" s="801"/>
      <c r="BV26" s="800"/>
      <c r="BW26" s="800"/>
      <c r="BX26" s="800"/>
      <c r="BY26" s="800"/>
      <c r="BZ26" s="800"/>
      <c r="CA26" s="800"/>
      <c r="CB26" s="800"/>
      <c r="CC26" s="800"/>
      <c r="CD26" s="800"/>
      <c r="CE26" s="800"/>
      <c r="CF26" s="800"/>
      <c r="CG26" s="800"/>
      <c r="CH26" s="800"/>
      <c r="CI26" s="800"/>
      <c r="CJ26" s="800"/>
      <c r="CK26" s="800"/>
      <c r="CL26" s="800"/>
      <c r="CM26" s="800"/>
      <c r="CN26" s="800"/>
      <c r="CO26" s="800"/>
      <c r="CP26" s="800"/>
      <c r="CQ26" s="800"/>
      <c r="CR26" s="800"/>
      <c r="CS26" s="800"/>
      <c r="CT26" s="800"/>
      <c r="CU26" s="800"/>
      <c r="CV26" s="800"/>
      <c r="CW26" s="800"/>
      <c r="CX26" s="800"/>
      <c r="CY26" s="800"/>
      <c r="CZ26" s="800"/>
      <c r="DA26" s="800"/>
      <c r="DB26" s="800"/>
    </row>
    <row r="27" spans="1:112" ht="13.2" customHeight="1" x14ac:dyDescent="0.3">
      <c r="A27" s="798"/>
      <c r="B27" s="798"/>
      <c r="C27" s="798"/>
      <c r="D27" s="798"/>
      <c r="E27" s="798"/>
      <c r="F27" s="798"/>
      <c r="G27" s="798"/>
      <c r="H27" s="798"/>
      <c r="I27" s="798"/>
      <c r="J27" s="799"/>
      <c r="K27" s="799"/>
      <c r="L27" s="799"/>
      <c r="M27" s="799"/>
      <c r="N27" s="799"/>
      <c r="O27" s="799"/>
      <c r="P27" s="799"/>
      <c r="Q27" s="799"/>
      <c r="R27" s="799"/>
      <c r="S27" s="799"/>
      <c r="T27" s="799"/>
      <c r="U27" s="799"/>
      <c r="V27" s="799"/>
      <c r="W27" s="799"/>
      <c r="X27" s="799"/>
      <c r="Y27" s="799"/>
      <c r="Z27" s="799"/>
      <c r="AA27" s="799"/>
      <c r="AB27" s="799"/>
      <c r="AC27" s="799"/>
      <c r="AD27" s="799"/>
      <c r="AE27" s="799"/>
      <c r="AF27" s="799"/>
      <c r="AG27" s="799"/>
      <c r="AH27" s="799"/>
      <c r="AI27" s="799"/>
      <c r="AJ27" s="799"/>
      <c r="AK27" s="799"/>
      <c r="AL27" s="799"/>
      <c r="AM27" s="799"/>
      <c r="AN27" s="799"/>
      <c r="AO27" s="799"/>
      <c r="AP27" s="801"/>
      <c r="AQ27" s="801"/>
      <c r="AR27" s="801"/>
      <c r="AS27" s="801"/>
      <c r="AT27" s="801"/>
      <c r="AU27" s="801"/>
      <c r="AV27" s="801"/>
      <c r="AW27" s="801"/>
      <c r="AX27" s="801"/>
      <c r="AY27" s="801"/>
      <c r="AZ27" s="801"/>
      <c r="BA27" s="801"/>
      <c r="BB27" s="801"/>
      <c r="BC27" s="801"/>
      <c r="BD27" s="801"/>
      <c r="BE27" s="801"/>
      <c r="BF27" s="801"/>
      <c r="BG27" s="801"/>
      <c r="BH27" s="801"/>
      <c r="BI27" s="801"/>
      <c r="BJ27" s="801"/>
      <c r="BK27" s="801"/>
      <c r="BL27" s="801"/>
      <c r="BM27" s="801"/>
      <c r="BN27" s="801"/>
      <c r="BO27" s="801"/>
      <c r="BP27" s="801"/>
      <c r="BQ27" s="801"/>
      <c r="BR27" s="801"/>
      <c r="BS27" s="801"/>
      <c r="BT27" s="801"/>
      <c r="BU27" s="801"/>
      <c r="BV27" s="800"/>
      <c r="BW27" s="800"/>
      <c r="BX27" s="800"/>
      <c r="BY27" s="800"/>
      <c r="BZ27" s="800"/>
      <c r="CA27" s="800"/>
      <c r="CB27" s="800"/>
      <c r="CC27" s="800"/>
      <c r="CD27" s="800"/>
      <c r="CE27" s="800"/>
      <c r="CF27" s="800"/>
      <c r="CG27" s="800"/>
      <c r="CH27" s="800"/>
      <c r="CI27" s="800"/>
      <c r="CJ27" s="800"/>
      <c r="CK27" s="800"/>
      <c r="CL27" s="800"/>
      <c r="CM27" s="800"/>
      <c r="CN27" s="800"/>
      <c r="CO27" s="800"/>
      <c r="CP27" s="800"/>
      <c r="CQ27" s="800"/>
      <c r="CR27" s="800"/>
      <c r="CS27" s="800"/>
      <c r="CT27" s="800"/>
      <c r="CU27" s="800"/>
      <c r="CV27" s="800"/>
      <c r="CW27" s="800"/>
      <c r="CX27" s="800"/>
      <c r="CY27" s="800"/>
      <c r="CZ27" s="800"/>
      <c r="DA27" s="800"/>
      <c r="DB27" s="800"/>
    </row>
    <row r="28" spans="1:112" ht="13.8" x14ac:dyDescent="0.25">
      <c r="DH28" s="159"/>
    </row>
    <row r="29" spans="1:112" ht="69.900000000000006" customHeight="1" x14ac:dyDescent="0.3">
      <c r="A29" s="819" t="s">
        <v>16</v>
      </c>
      <c r="B29" s="819"/>
      <c r="C29" s="819"/>
      <c r="D29" s="819"/>
      <c r="E29" s="819"/>
      <c r="F29" s="819"/>
      <c r="G29" s="819"/>
      <c r="H29" s="819"/>
      <c r="I29" s="819"/>
      <c r="J29" s="819"/>
      <c r="K29" s="819"/>
      <c r="L29" s="819"/>
      <c r="M29" s="819"/>
      <c r="N29" s="819"/>
      <c r="O29" s="819"/>
      <c r="P29" s="819"/>
      <c r="Q29" s="819"/>
      <c r="R29" s="819"/>
      <c r="S29" s="819"/>
      <c r="T29" s="819"/>
      <c r="U29" s="819"/>
      <c r="V29" s="819"/>
      <c r="W29" s="819"/>
      <c r="X29" s="819"/>
      <c r="Y29" s="819"/>
      <c r="Z29" s="819"/>
      <c r="AA29" s="819"/>
      <c r="AF29" s="787" t="str">
        <f>ПОДПИСИ!B12</f>
        <v>Начальник участка ООО «Электромонтаж-110»</v>
      </c>
      <c r="AG29" s="787"/>
      <c r="AH29" s="787"/>
      <c r="AI29" s="787"/>
      <c r="AJ29" s="787"/>
      <c r="AK29" s="787"/>
      <c r="AL29" s="787"/>
      <c r="AM29" s="787"/>
      <c r="AN29" s="787"/>
      <c r="AO29" s="787"/>
      <c r="AP29" s="787"/>
      <c r="AQ29" s="787"/>
      <c r="AR29" s="787"/>
      <c r="AS29" s="787"/>
      <c r="AT29" s="787"/>
      <c r="AU29" s="787"/>
      <c r="AV29" s="787"/>
      <c r="AW29" s="787"/>
      <c r="AX29" s="787"/>
      <c r="AY29" s="787"/>
      <c r="AZ29" s="787"/>
      <c r="BA29" s="787"/>
      <c r="BB29" s="787"/>
      <c r="BC29" s="787"/>
      <c r="BD29" s="787"/>
      <c r="BE29" s="787"/>
      <c r="BF29" s="787"/>
      <c r="BG29" s="787"/>
      <c r="BH29" s="787"/>
      <c r="BI29" s="787"/>
      <c r="BJ29" s="787"/>
      <c r="BK29" s="23"/>
      <c r="BL29" s="23"/>
      <c r="BM29" s="23"/>
      <c r="BN29" s="23"/>
      <c r="BO29" s="710"/>
      <c r="BP29" s="710"/>
      <c r="BQ29" s="710"/>
      <c r="BR29" s="710"/>
      <c r="BS29" s="710"/>
      <c r="BT29" s="710"/>
      <c r="BU29" s="710"/>
      <c r="BV29" s="710"/>
      <c r="BW29" s="710"/>
      <c r="BX29" s="710"/>
      <c r="BY29" s="710"/>
      <c r="BZ29" s="710"/>
      <c r="CA29" s="710"/>
      <c r="CB29" s="710"/>
      <c r="CC29" s="710"/>
      <c r="CD29" s="710"/>
      <c r="CE29" s="23"/>
      <c r="CF29" s="23"/>
      <c r="CG29" s="23"/>
      <c r="CH29" s="23"/>
      <c r="CI29" s="710" t="str">
        <f>ПОДПИСИ!E12</f>
        <v>А.В. Курбатов</v>
      </c>
      <c r="CJ29" s="710"/>
      <c r="CK29" s="710"/>
      <c r="CL29" s="710"/>
      <c r="CM29" s="710"/>
      <c r="CN29" s="710"/>
      <c r="CO29" s="710"/>
      <c r="CP29" s="710"/>
      <c r="CQ29" s="710"/>
      <c r="CR29" s="710"/>
      <c r="CS29" s="710"/>
      <c r="CT29" s="710"/>
      <c r="CU29" s="710"/>
      <c r="CV29" s="710"/>
      <c r="CW29" s="710"/>
      <c r="CX29" s="710"/>
      <c r="CY29" s="710"/>
      <c r="CZ29" s="710"/>
      <c r="DA29" s="710"/>
      <c r="DB29" s="710"/>
      <c r="DC29" s="23"/>
      <c r="DD29" s="23"/>
      <c r="DE29" s="23"/>
      <c r="DF29" s="23"/>
      <c r="DG29" s="23"/>
    </row>
    <row r="30" spans="1:112" s="21" customFormat="1" ht="10.199999999999999" x14ac:dyDescent="0.3">
      <c r="AF30" s="735" t="s">
        <v>48</v>
      </c>
      <c r="AG30" s="735"/>
      <c r="AH30" s="735"/>
      <c r="AI30" s="735"/>
      <c r="AJ30" s="735"/>
      <c r="AK30" s="735"/>
      <c r="AL30" s="735"/>
      <c r="AM30" s="735"/>
      <c r="AN30" s="735"/>
      <c r="AO30" s="735"/>
      <c r="AP30" s="735"/>
      <c r="AQ30" s="735"/>
      <c r="AR30" s="735"/>
      <c r="AS30" s="735"/>
      <c r="AT30" s="735"/>
      <c r="AU30" s="735"/>
      <c r="AV30" s="735"/>
      <c r="AW30" s="735"/>
      <c r="AX30" s="735"/>
      <c r="AY30" s="735"/>
      <c r="AZ30" s="735"/>
      <c r="BA30" s="735"/>
      <c r="BB30" s="735"/>
      <c r="BC30" s="735"/>
      <c r="BD30" s="735"/>
      <c r="BE30" s="735"/>
      <c r="BF30" s="735"/>
      <c r="BG30" s="735"/>
      <c r="BH30" s="735"/>
      <c r="BI30" s="735"/>
      <c r="BJ30" s="735"/>
      <c r="BO30" s="735" t="s">
        <v>49</v>
      </c>
      <c r="BP30" s="735"/>
      <c r="BQ30" s="735"/>
      <c r="BR30" s="735"/>
      <c r="BS30" s="735"/>
      <c r="BT30" s="735"/>
      <c r="BU30" s="735"/>
      <c r="BV30" s="735"/>
      <c r="BW30" s="735"/>
      <c r="BX30" s="735"/>
      <c r="BY30" s="735"/>
      <c r="BZ30" s="735"/>
      <c r="CA30" s="735"/>
      <c r="CB30" s="735"/>
      <c r="CC30" s="735"/>
      <c r="CD30" s="735"/>
      <c r="CI30" s="786" t="s">
        <v>50</v>
      </c>
      <c r="CJ30" s="786"/>
      <c r="CK30" s="786"/>
      <c r="CL30" s="786"/>
      <c r="CM30" s="786"/>
      <c r="CN30" s="786"/>
      <c r="CO30" s="786"/>
      <c r="CP30" s="786"/>
      <c r="CQ30" s="786"/>
      <c r="CR30" s="786"/>
      <c r="CS30" s="786"/>
      <c r="CT30" s="786"/>
      <c r="CU30" s="786"/>
      <c r="CV30" s="786"/>
      <c r="CW30" s="786"/>
      <c r="CX30" s="786"/>
      <c r="CY30" s="786"/>
      <c r="CZ30" s="786"/>
      <c r="DA30" s="786"/>
      <c r="DB30" s="786"/>
      <c r="DH30" s="242"/>
    </row>
    <row r="31" spans="1:112" ht="13.8" x14ac:dyDescent="0.25">
      <c r="DH31" s="155"/>
    </row>
    <row r="32" spans="1:112" ht="13.8" x14ac:dyDescent="0.25">
      <c r="DH32" s="155"/>
    </row>
    <row r="34" spans="112:112" ht="13.8" x14ac:dyDescent="0.25">
      <c r="DH34" s="155"/>
    </row>
    <row r="35" spans="112:112" ht="13.8" x14ac:dyDescent="0.25">
      <c r="DH35" s="155"/>
    </row>
    <row r="36" spans="112:112" ht="13.8" x14ac:dyDescent="0.25">
      <c r="DH36" s="155"/>
    </row>
    <row r="37" spans="112:112" ht="13.8" x14ac:dyDescent="0.25">
      <c r="DH37" s="155"/>
    </row>
    <row r="38" spans="112:112" ht="13.8" x14ac:dyDescent="0.25">
      <c r="DH38" s="155"/>
    </row>
    <row r="40" spans="112:112" ht="13.8" x14ac:dyDescent="0.25">
      <c r="DH40" s="155"/>
    </row>
    <row r="41" spans="112:112" ht="13.8" x14ac:dyDescent="0.25">
      <c r="DH41" s="160"/>
    </row>
    <row r="42" spans="112:112" ht="13.8" x14ac:dyDescent="0.25">
      <c r="DH42" s="155"/>
    </row>
    <row r="43" spans="112:112" ht="13.8" x14ac:dyDescent="0.25">
      <c r="DH43" s="161"/>
    </row>
    <row r="44" spans="112:112" ht="13.8" x14ac:dyDescent="0.25">
      <c r="DH44" s="155"/>
    </row>
    <row r="45" spans="112:112" x14ac:dyDescent="0.3">
      <c r="DH45" s="162"/>
    </row>
    <row r="46" spans="112:112" ht="13.8" x14ac:dyDescent="0.25">
      <c r="DH46" s="155"/>
    </row>
    <row r="47" spans="112:112" ht="13.8" x14ac:dyDescent="0.25">
      <c r="DH47" s="161"/>
    </row>
    <row r="48" spans="112:112" ht="13.8" x14ac:dyDescent="0.25">
      <c r="DH48" s="155"/>
    </row>
    <row r="49" spans="112:112" ht="13.8" x14ac:dyDescent="0.25">
      <c r="DH49" s="160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4" spans="112:112" ht="13.8" x14ac:dyDescent="0.25">
      <c r="DH54" s="155"/>
    </row>
    <row r="56" spans="112:112" ht="13.8" x14ac:dyDescent="0.25">
      <c r="DH56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1" spans="112:112" ht="13.8" x14ac:dyDescent="0.25">
      <c r="DH61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</sheetData>
  <mergeCells count="55"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BA11:DB11"/>
    <mergeCell ref="BA12:DB12"/>
    <mergeCell ref="A13:DB13"/>
    <mergeCell ref="J14:AO14"/>
    <mergeCell ref="J15:AO15"/>
    <mergeCell ref="A14:I14"/>
    <mergeCell ref="A15:I15"/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</mergeCells>
  <conditionalFormatting sqref="A5:A12">
    <cfRule type="cellIs" dxfId="101" priority="6" operator="equal">
      <formula>0</formula>
    </cfRule>
  </conditionalFormatting>
  <conditionalFormatting sqref="AU5:BA12">
    <cfRule type="cellIs" dxfId="100" priority="3" operator="equal">
      <formula>0</formula>
    </cfRule>
  </conditionalFormatting>
  <conditionalFormatting sqref="CI29:DB29">
    <cfRule type="cellIs" dxfId="99" priority="16" operator="equal">
      <formula>0</formula>
    </cfRule>
  </conditionalFormatting>
  <conditionalFormatting sqref="DH2:DH7">
    <cfRule type="cellIs" dxfId="98" priority="2" operator="equal">
      <formula>0</formula>
    </cfRule>
  </conditionalFormatting>
  <conditionalFormatting sqref="DH9">
    <cfRule type="cellIs" dxfId="97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filterMode="1">
    <tabColor rgb="FF92D050"/>
    <pageSetUpPr fitToPage="1"/>
  </sheetPr>
  <dimension ref="A1:DH73"/>
  <sheetViews>
    <sheetView view="pageBreakPreview" topLeftCell="A13" zoomScaleNormal="100" zoomScaleSheetLayoutView="100" workbookViewId="0">
      <selection activeCell="A49" sqref="A49:BP49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812">
        <f>ФОРМА!B13</f>
        <v>45646</v>
      </c>
      <c r="CD4" s="812"/>
      <c r="CE4" s="812"/>
      <c r="CF4" s="812"/>
      <c r="CG4" s="812"/>
      <c r="CH4" s="812"/>
      <c r="CI4" s="812"/>
      <c r="CJ4" s="812"/>
      <c r="CK4" s="812"/>
      <c r="CL4" s="812"/>
      <c r="CM4" s="812"/>
      <c r="CN4" s="812"/>
      <c r="CO4" s="812"/>
      <c r="CP4" s="812"/>
      <c r="CQ4" s="812"/>
      <c r="CR4" s="812"/>
      <c r="CS4" s="812"/>
      <c r="CT4" s="812"/>
      <c r="CU4" s="812"/>
      <c r="CV4" s="812"/>
      <c r="CW4" s="812"/>
      <c r="CX4" s="812"/>
      <c r="CY4" s="812"/>
      <c r="CZ4" s="812"/>
      <c r="DA4" s="812"/>
      <c r="DB4" s="812"/>
      <c r="DH4" s="144"/>
    </row>
    <row r="5" spans="1:112" ht="13.8" outlineLevel="1" x14ac:dyDescent="0.25">
      <c r="A5" s="789"/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BA5" s="710" t="str">
        <f>ФОРМА!G2</f>
        <v>Санкт-Петербург</v>
      </c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  <c r="BX5" s="710"/>
      <c r="BY5" s="710"/>
      <c r="BZ5" s="710"/>
      <c r="CA5" s="710"/>
      <c r="CB5" s="710"/>
      <c r="CC5" s="710"/>
      <c r="CD5" s="710"/>
      <c r="CE5" s="710"/>
      <c r="CF5" s="710"/>
      <c r="CG5" s="710"/>
      <c r="CH5" s="710"/>
      <c r="CI5" s="710"/>
      <c r="CJ5" s="710"/>
      <c r="CK5" s="710"/>
      <c r="CL5" s="710"/>
      <c r="CM5" s="710"/>
      <c r="CN5" s="710"/>
      <c r="CO5" s="710"/>
      <c r="CP5" s="710"/>
      <c r="CQ5" s="710"/>
      <c r="CR5" s="710"/>
      <c r="CS5" s="710"/>
      <c r="CT5" s="710"/>
      <c r="CU5" s="710"/>
      <c r="CV5" s="710"/>
      <c r="CW5" s="710"/>
      <c r="CX5" s="710"/>
      <c r="CY5" s="710"/>
      <c r="CZ5" s="710"/>
      <c r="DA5" s="710"/>
      <c r="DB5" s="710"/>
      <c r="DH5" s="156"/>
    </row>
    <row r="6" spans="1:112" s="50" customFormat="1" ht="15" customHeight="1" outlineLevel="1" x14ac:dyDescent="0.25">
      <c r="A6" s="786"/>
      <c r="B6" s="786"/>
      <c r="C6" s="786"/>
      <c r="D6" s="786"/>
      <c r="E6" s="786"/>
      <c r="F6" s="786"/>
      <c r="G6" s="786"/>
      <c r="H6" s="786"/>
      <c r="I6" s="786"/>
      <c r="J6" s="786"/>
      <c r="K6" s="786"/>
      <c r="L6" s="786"/>
      <c r="M6" s="786"/>
      <c r="N6" s="786"/>
      <c r="O6" s="786"/>
      <c r="P6" s="786"/>
      <c r="Q6" s="786"/>
      <c r="R6" s="786"/>
      <c r="S6" s="786"/>
      <c r="T6" s="786"/>
      <c r="U6" s="786"/>
      <c r="V6" s="786"/>
      <c r="W6" s="786"/>
      <c r="X6" s="786"/>
      <c r="Y6" s="786"/>
      <c r="Z6" s="786"/>
      <c r="AA6" s="786"/>
      <c r="AB6" s="786"/>
      <c r="AC6" s="786"/>
      <c r="AD6" s="786"/>
      <c r="AE6" s="786"/>
      <c r="AF6" s="786"/>
      <c r="AG6" s="786"/>
      <c r="AH6" s="786"/>
      <c r="AI6" s="786"/>
      <c r="AJ6" s="786"/>
      <c r="AK6" s="786"/>
      <c r="AL6" s="786"/>
      <c r="AM6" s="786"/>
      <c r="AN6" s="786"/>
      <c r="AO6" s="786"/>
      <c r="AP6" s="786"/>
      <c r="AQ6" s="786"/>
      <c r="AR6" s="786"/>
      <c r="AS6" s="786"/>
      <c r="AT6" s="786"/>
      <c r="AU6" s="21"/>
      <c r="AV6" s="21"/>
      <c r="AW6" s="21"/>
      <c r="AX6" s="21"/>
      <c r="AY6" s="21"/>
      <c r="AZ6" s="21"/>
      <c r="BA6" s="786" t="s">
        <v>0</v>
      </c>
      <c r="BB6" s="786"/>
      <c r="BC6" s="786"/>
      <c r="BD6" s="786"/>
      <c r="BE6" s="786"/>
      <c r="BF6" s="786"/>
      <c r="BG6" s="786"/>
      <c r="BH6" s="786"/>
      <c r="BI6" s="786"/>
      <c r="BJ6" s="786"/>
      <c r="BK6" s="786"/>
      <c r="BL6" s="786"/>
      <c r="BM6" s="786"/>
      <c r="BN6" s="786"/>
      <c r="BO6" s="786"/>
      <c r="BP6" s="786"/>
      <c r="BQ6" s="786"/>
      <c r="BR6" s="786"/>
      <c r="BS6" s="786"/>
      <c r="BT6" s="786"/>
      <c r="BU6" s="786"/>
      <c r="BV6" s="786"/>
      <c r="BW6" s="786"/>
      <c r="BX6" s="786"/>
      <c r="BY6" s="786"/>
      <c r="BZ6" s="786"/>
      <c r="CA6" s="786"/>
      <c r="CB6" s="786"/>
      <c r="CC6" s="786"/>
      <c r="CD6" s="786"/>
      <c r="CE6" s="786"/>
      <c r="CF6" s="786"/>
      <c r="CG6" s="786"/>
      <c r="CH6" s="786"/>
      <c r="CI6" s="786"/>
      <c r="CJ6" s="786"/>
      <c r="CK6" s="786"/>
      <c r="CL6" s="786"/>
      <c r="CM6" s="786"/>
      <c r="CN6" s="786"/>
      <c r="CO6" s="786"/>
      <c r="CP6" s="786"/>
      <c r="CQ6" s="786"/>
      <c r="CR6" s="786"/>
      <c r="CS6" s="786"/>
      <c r="CT6" s="786"/>
      <c r="CU6" s="786"/>
      <c r="CV6" s="786"/>
      <c r="CW6" s="786"/>
      <c r="CX6" s="786"/>
      <c r="CY6" s="786"/>
      <c r="CZ6" s="786"/>
      <c r="DA6" s="786"/>
      <c r="DB6" s="786"/>
      <c r="DH6" s="144"/>
    </row>
    <row r="7" spans="1:112" ht="13.8" outlineLevel="1" x14ac:dyDescent="0.25">
      <c r="A7" s="710" t="str">
        <f>ФОРМА!B4</f>
        <v>ООО «Электромонтаж-110»</v>
      </c>
      <c r="B7" s="710"/>
      <c r="C7" s="710"/>
      <c r="D7" s="710"/>
      <c r="E7" s="710"/>
      <c r="F7" s="710"/>
      <c r="G7" s="710"/>
      <c r="H7" s="710"/>
      <c r="I7" s="710"/>
      <c r="J7" s="710"/>
      <c r="K7" s="710"/>
      <c r="L7" s="710"/>
      <c r="M7" s="710"/>
      <c r="N7" s="710"/>
      <c r="O7" s="710"/>
      <c r="P7" s="710"/>
      <c r="Q7" s="710"/>
      <c r="R7" s="710"/>
      <c r="S7" s="710"/>
      <c r="T7" s="710"/>
      <c r="U7" s="710"/>
      <c r="V7" s="710"/>
      <c r="W7" s="710"/>
      <c r="X7" s="710"/>
      <c r="Y7" s="710"/>
      <c r="Z7" s="710"/>
      <c r="AA7" s="710"/>
      <c r="AB7" s="710"/>
      <c r="AC7" s="710"/>
      <c r="AD7" s="710"/>
      <c r="AE7" s="710"/>
      <c r="AF7" s="710"/>
      <c r="AG7" s="710"/>
      <c r="AH7" s="710"/>
      <c r="AI7" s="710"/>
      <c r="AJ7" s="710"/>
      <c r="AK7" s="710"/>
      <c r="AL7" s="710"/>
      <c r="AM7" s="710"/>
      <c r="AN7" s="710"/>
      <c r="AO7" s="710"/>
      <c r="AP7" s="710"/>
      <c r="AQ7" s="710"/>
      <c r="AR7" s="710"/>
      <c r="AS7" s="710"/>
      <c r="AT7" s="710"/>
      <c r="BA7" s="787" t="str">
        <f>ФОРМА!B2</f>
        <v>ПАО "Россети Ленэнерго"</v>
      </c>
      <c r="BB7" s="787"/>
      <c r="BC7" s="787"/>
      <c r="BD7" s="787"/>
      <c r="BE7" s="787"/>
      <c r="BF7" s="787"/>
      <c r="BG7" s="787"/>
      <c r="BH7" s="787"/>
      <c r="BI7" s="787"/>
      <c r="BJ7" s="787"/>
      <c r="BK7" s="787"/>
      <c r="BL7" s="787"/>
      <c r="BM7" s="787"/>
      <c r="BN7" s="787"/>
      <c r="BO7" s="787"/>
      <c r="BP7" s="787"/>
      <c r="BQ7" s="787"/>
      <c r="BR7" s="787"/>
      <c r="BS7" s="787"/>
      <c r="BT7" s="787"/>
      <c r="BU7" s="787"/>
      <c r="BV7" s="787"/>
      <c r="BW7" s="787"/>
      <c r="BX7" s="787"/>
      <c r="BY7" s="787"/>
      <c r="BZ7" s="787"/>
      <c r="CA7" s="787"/>
      <c r="CB7" s="787"/>
      <c r="CC7" s="787"/>
      <c r="CD7" s="787"/>
      <c r="CE7" s="787"/>
      <c r="CF7" s="787"/>
      <c r="CG7" s="787"/>
      <c r="CH7" s="787"/>
      <c r="CI7" s="787"/>
      <c r="CJ7" s="787"/>
      <c r="CK7" s="787"/>
      <c r="CL7" s="787"/>
      <c r="CM7" s="787"/>
      <c r="CN7" s="787"/>
      <c r="CO7" s="787"/>
      <c r="CP7" s="787"/>
      <c r="CQ7" s="787"/>
      <c r="CR7" s="787"/>
      <c r="CS7" s="787"/>
      <c r="CT7" s="787"/>
      <c r="CU7" s="787"/>
      <c r="CV7" s="787"/>
      <c r="CW7" s="787"/>
      <c r="CX7" s="787"/>
      <c r="CY7" s="787"/>
      <c r="CZ7" s="787"/>
      <c r="DA7" s="787"/>
      <c r="DB7" s="787"/>
      <c r="DH7" s="156" t="str">
        <f>BA7</f>
        <v>ПАО "Россети Ленэнерго"</v>
      </c>
    </row>
    <row r="8" spans="1:112" ht="15" customHeight="1" outlineLevel="1" x14ac:dyDescent="0.25">
      <c r="A8" s="786" t="s">
        <v>44</v>
      </c>
      <c r="B8" s="786"/>
      <c r="C8" s="786"/>
      <c r="D8" s="786"/>
      <c r="E8" s="786"/>
      <c r="F8" s="786"/>
      <c r="G8" s="786"/>
      <c r="H8" s="786"/>
      <c r="I8" s="786"/>
      <c r="J8" s="786"/>
      <c r="K8" s="786"/>
      <c r="L8" s="786"/>
      <c r="M8" s="786"/>
      <c r="N8" s="786"/>
      <c r="O8" s="786"/>
      <c r="P8" s="786"/>
      <c r="Q8" s="786"/>
      <c r="R8" s="786"/>
      <c r="S8" s="786"/>
      <c r="T8" s="786"/>
      <c r="U8" s="786"/>
      <c r="V8" s="786"/>
      <c r="W8" s="786"/>
      <c r="X8" s="786"/>
      <c r="Y8" s="786"/>
      <c r="Z8" s="786"/>
      <c r="AA8" s="786"/>
      <c r="AB8" s="786"/>
      <c r="AC8" s="786"/>
      <c r="AD8" s="786"/>
      <c r="AE8" s="786"/>
      <c r="AF8" s="786"/>
      <c r="AG8" s="786"/>
      <c r="AH8" s="786"/>
      <c r="AI8" s="786"/>
      <c r="AJ8" s="786"/>
      <c r="AK8" s="786"/>
      <c r="AL8" s="786"/>
      <c r="AM8" s="786"/>
      <c r="AN8" s="786"/>
      <c r="AO8" s="786"/>
      <c r="AP8" s="786"/>
      <c r="AQ8" s="786"/>
      <c r="AR8" s="786"/>
      <c r="AS8" s="786"/>
      <c r="AT8" s="786"/>
      <c r="AU8" s="21"/>
      <c r="AV8" s="21"/>
      <c r="AW8" s="21"/>
      <c r="AX8" s="21"/>
      <c r="AY8" s="21"/>
      <c r="AZ8" s="21"/>
      <c r="BA8" s="786" t="s">
        <v>2</v>
      </c>
      <c r="BB8" s="786"/>
      <c r="BC8" s="786"/>
      <c r="BD8" s="786"/>
      <c r="BE8" s="786"/>
      <c r="BF8" s="786"/>
      <c r="BG8" s="786"/>
      <c r="BH8" s="786"/>
      <c r="BI8" s="786"/>
      <c r="BJ8" s="786"/>
      <c r="BK8" s="786"/>
      <c r="BL8" s="786"/>
      <c r="BM8" s="786"/>
      <c r="BN8" s="786"/>
      <c r="BO8" s="786"/>
      <c r="BP8" s="786"/>
      <c r="BQ8" s="786"/>
      <c r="BR8" s="786"/>
      <c r="BS8" s="786"/>
      <c r="BT8" s="786"/>
      <c r="BU8" s="786"/>
      <c r="BV8" s="786"/>
      <c r="BW8" s="786"/>
      <c r="BX8" s="786"/>
      <c r="BY8" s="786"/>
      <c r="BZ8" s="786"/>
      <c r="CA8" s="786"/>
      <c r="CB8" s="786"/>
      <c r="CC8" s="786"/>
      <c r="CD8" s="786"/>
      <c r="CE8" s="786"/>
      <c r="CF8" s="786"/>
      <c r="CG8" s="786"/>
      <c r="CH8" s="786"/>
      <c r="CI8" s="786"/>
      <c r="CJ8" s="786"/>
      <c r="CK8" s="786"/>
      <c r="CL8" s="786"/>
      <c r="CM8" s="786"/>
      <c r="CN8" s="786"/>
      <c r="CO8" s="786"/>
      <c r="CP8" s="786"/>
      <c r="CQ8" s="786"/>
      <c r="CR8" s="786"/>
      <c r="CS8" s="786"/>
      <c r="CT8" s="786"/>
      <c r="CU8" s="786"/>
      <c r="CV8" s="786"/>
      <c r="CW8" s="786"/>
      <c r="CX8" s="786"/>
      <c r="CY8" s="786"/>
      <c r="CZ8" s="786"/>
      <c r="DA8" s="786"/>
      <c r="DB8" s="786"/>
      <c r="DH8" s="154"/>
    </row>
    <row r="9" spans="1:112" ht="124.2" outlineLevel="1" x14ac:dyDescent="0.25">
      <c r="A9" s="785"/>
      <c r="B9" s="785"/>
      <c r="C9" s="785"/>
      <c r="D9" s="785"/>
      <c r="E9" s="785"/>
      <c r="F9" s="785"/>
      <c r="G9" s="785"/>
      <c r="H9" s="785"/>
      <c r="I9" s="785"/>
      <c r="J9" s="785"/>
      <c r="K9" s="785"/>
      <c r="L9" s="785"/>
      <c r="M9" s="785"/>
      <c r="N9" s="785"/>
      <c r="O9" s="785"/>
      <c r="P9" s="785"/>
      <c r="Q9" s="785"/>
      <c r="R9" s="785"/>
      <c r="S9" s="785"/>
      <c r="T9" s="785"/>
      <c r="U9" s="785"/>
      <c r="V9" s="785"/>
      <c r="W9" s="785"/>
      <c r="X9" s="785"/>
      <c r="Y9" s="785"/>
      <c r="Z9" s="785"/>
      <c r="AA9" s="785"/>
      <c r="AB9" s="785"/>
      <c r="AC9" s="785"/>
      <c r="AD9" s="785"/>
      <c r="AE9" s="785"/>
      <c r="AF9" s="785"/>
      <c r="AG9" s="785"/>
      <c r="AH9" s="785"/>
      <c r="AI9" s="785"/>
      <c r="AJ9" s="785"/>
      <c r="AK9" s="785"/>
      <c r="AL9" s="785"/>
      <c r="AM9" s="785"/>
      <c r="AN9" s="785"/>
      <c r="AO9" s="785"/>
      <c r="AP9" s="785"/>
      <c r="AQ9" s="785"/>
      <c r="AR9" s="785"/>
      <c r="AS9" s="785"/>
      <c r="AT9" s="785"/>
      <c r="AU9" s="21"/>
      <c r="AV9" s="21"/>
      <c r="AW9" s="21"/>
      <c r="AX9" s="21"/>
      <c r="AY9" s="21"/>
      <c r="AZ9" s="21"/>
      <c r="BA9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B9" s="787"/>
      <c r="BC9" s="787"/>
      <c r="BD9" s="787"/>
      <c r="BE9" s="787"/>
      <c r="BF9" s="787"/>
      <c r="BG9" s="787"/>
      <c r="BH9" s="787"/>
      <c r="BI9" s="787"/>
      <c r="BJ9" s="787"/>
      <c r="BK9" s="787"/>
      <c r="BL9" s="787"/>
      <c r="BM9" s="787"/>
      <c r="BN9" s="787"/>
      <c r="BO9" s="787"/>
      <c r="BP9" s="787"/>
      <c r="BQ9" s="787"/>
      <c r="BR9" s="787"/>
      <c r="BS9" s="787"/>
      <c r="BT9" s="787"/>
      <c r="BU9" s="787"/>
      <c r="BV9" s="787"/>
      <c r="BW9" s="787"/>
      <c r="BX9" s="787"/>
      <c r="BY9" s="787"/>
      <c r="BZ9" s="787"/>
      <c r="CA9" s="787"/>
      <c r="CB9" s="787"/>
      <c r="CC9" s="787"/>
      <c r="CD9" s="787"/>
      <c r="CE9" s="787"/>
      <c r="CF9" s="787"/>
      <c r="CG9" s="787"/>
      <c r="CH9" s="787"/>
      <c r="CI9" s="787"/>
      <c r="CJ9" s="787"/>
      <c r="CK9" s="787"/>
      <c r="CL9" s="787"/>
      <c r="CM9" s="787"/>
      <c r="CN9" s="787"/>
      <c r="CO9" s="787"/>
      <c r="CP9" s="787"/>
      <c r="CQ9" s="787"/>
      <c r="CR9" s="787"/>
      <c r="CS9" s="787"/>
      <c r="CT9" s="787"/>
      <c r="CU9" s="787"/>
      <c r="CV9" s="787"/>
      <c r="CW9" s="787"/>
      <c r="CX9" s="787"/>
      <c r="CY9" s="787"/>
      <c r="CZ9" s="787"/>
      <c r="DA9" s="787"/>
      <c r="DB9" s="787"/>
      <c r="DH9" s="157" t="str">
        <f>BA9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10" spans="1:112" ht="14.4" customHeight="1" outlineLevel="1" x14ac:dyDescent="0.3">
      <c r="A10" s="786" t="s">
        <v>45</v>
      </c>
      <c r="B10" s="786"/>
      <c r="C10" s="786"/>
      <c r="D10" s="786"/>
      <c r="E10" s="786"/>
      <c r="F10" s="786"/>
      <c r="G10" s="786"/>
      <c r="H10" s="786"/>
      <c r="I10" s="786"/>
      <c r="J10" s="786"/>
      <c r="K10" s="786"/>
      <c r="L10" s="786"/>
      <c r="M10" s="786"/>
      <c r="N10" s="786"/>
      <c r="O10" s="786"/>
      <c r="P10" s="786"/>
      <c r="Q10" s="786"/>
      <c r="R10" s="786"/>
      <c r="S10" s="786"/>
      <c r="T10" s="786"/>
      <c r="U10" s="786"/>
      <c r="V10" s="786"/>
      <c r="W10" s="786"/>
      <c r="X10" s="786"/>
      <c r="Y10" s="786"/>
      <c r="Z10" s="786"/>
      <c r="AA10" s="786"/>
      <c r="AB10" s="786"/>
      <c r="AC10" s="786"/>
      <c r="AD10" s="786"/>
      <c r="AE10" s="786"/>
      <c r="AF10" s="786"/>
      <c r="AG10" s="786"/>
      <c r="AH10" s="786"/>
      <c r="AI10" s="786"/>
      <c r="AJ10" s="786"/>
      <c r="AK10" s="786"/>
      <c r="AL10" s="786"/>
      <c r="AM10" s="786"/>
      <c r="AN10" s="786"/>
      <c r="AO10" s="786"/>
      <c r="AP10" s="786"/>
      <c r="AQ10" s="786"/>
      <c r="AR10" s="786"/>
      <c r="AS10" s="786"/>
      <c r="AT10" s="786"/>
      <c r="AU10" s="21"/>
      <c r="AV10" s="21"/>
      <c r="AW10" s="21"/>
      <c r="AX10" s="21"/>
      <c r="AY10" s="21"/>
      <c r="AZ10" s="21"/>
      <c r="BA10" s="786" t="s">
        <v>38</v>
      </c>
      <c r="BB10" s="786"/>
      <c r="BC10" s="786"/>
      <c r="BD10" s="786"/>
      <c r="BE10" s="786"/>
      <c r="BF10" s="786"/>
      <c r="BG10" s="786"/>
      <c r="BH10" s="786"/>
      <c r="BI10" s="786"/>
      <c r="BJ10" s="786"/>
      <c r="BK10" s="786"/>
      <c r="BL10" s="786"/>
      <c r="BM10" s="786"/>
      <c r="BN10" s="786"/>
      <c r="BO10" s="786"/>
      <c r="BP10" s="786"/>
      <c r="BQ10" s="786"/>
      <c r="BR10" s="786"/>
      <c r="BS10" s="786"/>
      <c r="BT10" s="786"/>
      <c r="BU10" s="786"/>
      <c r="BV10" s="786"/>
      <c r="BW10" s="786"/>
      <c r="BX10" s="786"/>
      <c r="BY10" s="786"/>
      <c r="BZ10" s="786"/>
      <c r="CA10" s="786"/>
      <c r="CB10" s="786"/>
      <c r="CC10" s="786"/>
      <c r="CD10" s="786"/>
      <c r="CE10" s="786"/>
      <c r="CF10" s="786"/>
      <c r="CG10" s="786"/>
      <c r="CH10" s="786"/>
      <c r="CI10" s="786"/>
      <c r="CJ10" s="786"/>
      <c r="CK10" s="786"/>
      <c r="CL10" s="786"/>
      <c r="CM10" s="786"/>
      <c r="CN10" s="786"/>
      <c r="CO10" s="786"/>
      <c r="CP10" s="786"/>
      <c r="CQ10" s="786"/>
      <c r="CR10" s="786"/>
      <c r="CS10" s="786"/>
      <c r="CT10" s="786"/>
      <c r="CU10" s="786"/>
      <c r="CV10" s="786"/>
      <c r="CW10" s="786"/>
      <c r="CX10" s="786"/>
      <c r="CY10" s="786"/>
      <c r="CZ10" s="786"/>
      <c r="DA10" s="786"/>
      <c r="DB10" s="786"/>
    </row>
    <row r="11" spans="1:112" ht="13.8" outlineLevel="1" x14ac:dyDescent="0.25">
      <c r="A11" s="710"/>
      <c r="B11" s="710"/>
      <c r="C11" s="710"/>
      <c r="D11" s="710"/>
      <c r="E11" s="710"/>
      <c r="F11" s="710"/>
      <c r="G11" s="710"/>
      <c r="H11" s="710"/>
      <c r="I11" s="710"/>
      <c r="J11" s="710"/>
      <c r="K11" s="710"/>
      <c r="L11" s="710"/>
      <c r="M11" s="710"/>
      <c r="N11" s="710"/>
      <c r="O11" s="710"/>
      <c r="P11" s="710"/>
      <c r="Q11" s="710"/>
      <c r="R11" s="710"/>
      <c r="S11" s="710"/>
      <c r="T11" s="710"/>
      <c r="U11" s="710"/>
      <c r="V11" s="710"/>
      <c r="W11" s="710"/>
      <c r="X11" s="710"/>
      <c r="Y11" s="710"/>
      <c r="Z11" s="710"/>
      <c r="AA11" s="710"/>
      <c r="AB11" s="710"/>
      <c r="AC11" s="710"/>
      <c r="AD11" s="710"/>
      <c r="AE11" s="710"/>
      <c r="AF11" s="710"/>
      <c r="AG11" s="710"/>
      <c r="AH11" s="710"/>
      <c r="AI11" s="710"/>
      <c r="AJ11" s="710"/>
      <c r="AK11" s="710"/>
      <c r="AL11" s="710"/>
      <c r="AM11" s="710"/>
      <c r="AN11" s="710"/>
      <c r="AO11" s="710"/>
      <c r="AP11" s="710"/>
      <c r="AQ11" s="710"/>
      <c r="AR11" s="710"/>
      <c r="AS11" s="710"/>
      <c r="AT11" s="710"/>
      <c r="BA11" s="734">
        <f>ФОРМА!B13</f>
        <v>45646</v>
      </c>
      <c r="BB11" s="734"/>
      <c r="BC11" s="734"/>
      <c r="BD11" s="734"/>
      <c r="BE11" s="734"/>
      <c r="BF11" s="734"/>
      <c r="BG11" s="734"/>
      <c r="BH11" s="734"/>
      <c r="BI11" s="734"/>
      <c r="BJ11" s="734"/>
      <c r="BK11" s="734"/>
      <c r="BL11" s="734"/>
      <c r="BM11" s="734"/>
      <c r="BN11" s="734"/>
      <c r="BO11" s="734"/>
      <c r="BP11" s="734"/>
      <c r="BQ11" s="734"/>
      <c r="BR11" s="734"/>
      <c r="BS11" s="734"/>
      <c r="BT11" s="734"/>
      <c r="BU11" s="734"/>
      <c r="BV11" s="734"/>
      <c r="BW11" s="734"/>
      <c r="BX11" s="734"/>
      <c r="BY11" s="734"/>
      <c r="BZ11" s="734"/>
      <c r="CA11" s="734"/>
      <c r="CB11" s="734"/>
      <c r="CC11" s="734"/>
      <c r="CD11" s="734"/>
      <c r="CE11" s="734"/>
      <c r="CF11" s="734"/>
      <c r="CG11" s="734"/>
      <c r="CH11" s="734"/>
      <c r="CI11" s="734"/>
      <c r="CJ11" s="734"/>
      <c r="CK11" s="734"/>
      <c r="CL11" s="734"/>
      <c r="CM11" s="734"/>
      <c r="CN11" s="734"/>
      <c r="CO11" s="734"/>
      <c r="CP11" s="734"/>
      <c r="CQ11" s="734"/>
      <c r="CR11" s="734"/>
      <c r="CS11" s="734"/>
      <c r="CT11" s="734"/>
      <c r="CU11" s="734"/>
      <c r="CV11" s="734"/>
      <c r="CW11" s="734"/>
      <c r="CX11" s="734"/>
      <c r="CY11" s="734"/>
      <c r="CZ11" s="734"/>
      <c r="DA11" s="734"/>
      <c r="DB11" s="734"/>
      <c r="DC11" s="51"/>
      <c r="DH11" s="155"/>
    </row>
    <row r="12" spans="1:112" ht="14.4" customHeight="1" outlineLevel="1" x14ac:dyDescent="0.3">
      <c r="A12" s="786" t="s">
        <v>1</v>
      </c>
      <c r="B12" s="786"/>
      <c r="C12" s="786"/>
      <c r="D12" s="786"/>
      <c r="E12" s="786"/>
      <c r="F12" s="786"/>
      <c r="G12" s="786"/>
      <c r="H12" s="786"/>
      <c r="I12" s="786"/>
      <c r="J12" s="786"/>
      <c r="K12" s="786"/>
      <c r="L12" s="786"/>
      <c r="M12" s="786"/>
      <c r="N12" s="786"/>
      <c r="O12" s="786"/>
      <c r="P12" s="786"/>
      <c r="Q12" s="786"/>
      <c r="R12" s="786"/>
      <c r="S12" s="786"/>
      <c r="T12" s="786"/>
      <c r="U12" s="786"/>
      <c r="V12" s="786"/>
      <c r="W12" s="786"/>
      <c r="X12" s="786"/>
      <c r="Y12" s="786"/>
      <c r="Z12" s="786"/>
      <c r="AA12" s="786"/>
      <c r="AB12" s="786"/>
      <c r="AC12" s="786"/>
      <c r="AD12" s="786"/>
      <c r="AE12" s="786"/>
      <c r="AF12" s="786"/>
      <c r="AG12" s="786"/>
      <c r="AH12" s="786"/>
      <c r="AI12" s="786"/>
      <c r="AJ12" s="786"/>
      <c r="AK12" s="786"/>
      <c r="AL12" s="786"/>
      <c r="AM12" s="786"/>
      <c r="AN12" s="786"/>
      <c r="AO12" s="786"/>
      <c r="AP12" s="786"/>
      <c r="AQ12" s="786"/>
      <c r="AR12" s="786"/>
      <c r="AS12" s="786"/>
      <c r="AT12" s="786"/>
      <c r="AU12" s="21"/>
      <c r="AV12" s="21"/>
      <c r="AW12" s="21"/>
      <c r="AX12" s="21"/>
      <c r="AY12" s="21"/>
      <c r="AZ12" s="21"/>
      <c r="BA12" s="786" t="s">
        <v>3</v>
      </c>
      <c r="BB12" s="786"/>
      <c r="BC12" s="786"/>
      <c r="BD12" s="786"/>
      <c r="BE12" s="786"/>
      <c r="BF12" s="786"/>
      <c r="BG12" s="786"/>
      <c r="BH12" s="786"/>
      <c r="BI12" s="786"/>
      <c r="BJ12" s="786"/>
      <c r="BK12" s="786"/>
      <c r="BL12" s="786"/>
      <c r="BM12" s="786"/>
      <c r="BN12" s="786"/>
      <c r="BO12" s="786"/>
      <c r="BP12" s="786"/>
      <c r="BQ12" s="786"/>
      <c r="BR12" s="786"/>
      <c r="BS12" s="786"/>
      <c r="BT12" s="786"/>
      <c r="BU12" s="786"/>
      <c r="BV12" s="786"/>
      <c r="BW12" s="786"/>
      <c r="BX12" s="786"/>
      <c r="BY12" s="786"/>
      <c r="BZ12" s="786"/>
      <c r="CA12" s="786"/>
      <c r="CB12" s="786"/>
      <c r="CC12" s="786"/>
      <c r="CD12" s="786"/>
      <c r="CE12" s="786"/>
      <c r="CF12" s="786"/>
      <c r="CG12" s="786"/>
      <c r="CH12" s="786"/>
      <c r="CI12" s="786"/>
      <c r="CJ12" s="786"/>
      <c r="CK12" s="786"/>
      <c r="CL12" s="786"/>
      <c r="CM12" s="786"/>
      <c r="CN12" s="786"/>
      <c r="CO12" s="786"/>
      <c r="CP12" s="786"/>
      <c r="CQ12" s="786"/>
      <c r="CR12" s="786"/>
      <c r="CS12" s="786"/>
      <c r="CT12" s="786"/>
      <c r="CU12" s="786"/>
      <c r="CV12" s="786"/>
      <c r="CW12" s="786"/>
      <c r="CX12" s="786"/>
      <c r="CY12" s="786"/>
      <c r="CZ12" s="786"/>
      <c r="DA12" s="786"/>
      <c r="DB12" s="786"/>
    </row>
    <row r="13" spans="1:112" ht="49.2" customHeight="1" x14ac:dyDescent="0.3">
      <c r="A13" s="804" t="s">
        <v>503</v>
      </c>
      <c r="B13" s="805"/>
      <c r="C13" s="805"/>
      <c r="D13" s="805"/>
      <c r="E13" s="805"/>
      <c r="F13" s="805"/>
      <c r="G13" s="805"/>
      <c r="H13" s="805"/>
      <c r="I13" s="805"/>
      <c r="J13" s="805"/>
      <c r="K13" s="805"/>
      <c r="L13" s="805"/>
      <c r="M13" s="805"/>
      <c r="N13" s="805"/>
      <c r="O13" s="805"/>
      <c r="P13" s="805"/>
      <c r="Q13" s="805"/>
      <c r="R13" s="805"/>
      <c r="S13" s="805"/>
      <c r="T13" s="805"/>
      <c r="U13" s="805"/>
      <c r="V13" s="805"/>
      <c r="W13" s="805"/>
      <c r="X13" s="805"/>
      <c r="Y13" s="805"/>
      <c r="Z13" s="805"/>
      <c r="AA13" s="805"/>
      <c r="AB13" s="805"/>
      <c r="AC13" s="805"/>
      <c r="AD13" s="805"/>
      <c r="AE13" s="805"/>
      <c r="AF13" s="805"/>
      <c r="AG13" s="805"/>
      <c r="AH13" s="805"/>
      <c r="AI13" s="805"/>
      <c r="AJ13" s="805"/>
      <c r="AK13" s="805"/>
      <c r="AL13" s="805"/>
      <c r="AM13" s="805"/>
      <c r="AN13" s="805"/>
      <c r="AO13" s="805"/>
      <c r="AP13" s="805"/>
      <c r="AQ13" s="805"/>
      <c r="AR13" s="805"/>
      <c r="AS13" s="805"/>
      <c r="AT13" s="805"/>
      <c r="AU13" s="805"/>
      <c r="AV13" s="805"/>
      <c r="AW13" s="805"/>
      <c r="AX13" s="805"/>
      <c r="AY13" s="805"/>
      <c r="AZ13" s="805"/>
      <c r="BA13" s="805"/>
      <c r="BB13" s="805"/>
      <c r="BC13" s="805"/>
      <c r="BD13" s="805"/>
      <c r="BE13" s="805"/>
      <c r="BF13" s="805"/>
      <c r="BG13" s="805"/>
      <c r="BH13" s="805"/>
      <c r="BI13" s="805"/>
      <c r="BJ13" s="805"/>
      <c r="BK13" s="805"/>
      <c r="BL13" s="805"/>
      <c r="BM13" s="805"/>
      <c r="BN13" s="805"/>
      <c r="BO13" s="805"/>
      <c r="BP13" s="805"/>
      <c r="BQ13" s="805"/>
      <c r="BR13" s="805"/>
      <c r="BS13" s="805"/>
      <c r="BT13" s="805"/>
      <c r="BU13" s="805"/>
      <c r="BV13" s="805"/>
      <c r="BW13" s="805"/>
      <c r="BX13" s="805"/>
      <c r="BY13" s="805"/>
      <c r="BZ13" s="805"/>
      <c r="CA13" s="805"/>
      <c r="CB13" s="805"/>
      <c r="CC13" s="805"/>
      <c r="CD13" s="805"/>
      <c r="CE13" s="805"/>
      <c r="CF13" s="805"/>
      <c r="CG13" s="805"/>
      <c r="CH13" s="805"/>
      <c r="CI13" s="805"/>
      <c r="CJ13" s="805"/>
      <c r="CK13" s="805"/>
      <c r="CL13" s="805"/>
      <c r="CM13" s="805"/>
      <c r="CN13" s="805"/>
      <c r="CO13" s="805"/>
      <c r="CP13" s="805"/>
      <c r="CQ13" s="805"/>
      <c r="CR13" s="805"/>
      <c r="CS13" s="805"/>
      <c r="CT13" s="805"/>
      <c r="CU13" s="805"/>
      <c r="CV13" s="805"/>
      <c r="CW13" s="805"/>
      <c r="CX13" s="805"/>
      <c r="CY13" s="805"/>
      <c r="CZ13" s="805"/>
      <c r="DA13" s="805"/>
      <c r="DB13" s="805"/>
    </row>
    <row r="14" spans="1:112" ht="15" customHeight="1" x14ac:dyDescent="0.3">
      <c r="A14" s="810" t="s">
        <v>19</v>
      </c>
      <c r="B14" s="806"/>
      <c r="C14" s="806"/>
      <c r="D14" s="806"/>
      <c r="E14" s="806"/>
      <c r="F14" s="806"/>
      <c r="G14" s="806"/>
      <c r="H14" s="806"/>
      <c r="I14" s="807"/>
      <c r="J14" s="826" t="s">
        <v>32</v>
      </c>
      <c r="K14" s="827"/>
      <c r="L14" s="827"/>
      <c r="M14" s="827"/>
      <c r="N14" s="827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7"/>
      <c r="AA14" s="827"/>
      <c r="AB14" s="827"/>
      <c r="AC14" s="827"/>
      <c r="AD14" s="827"/>
      <c r="AE14" s="827"/>
      <c r="AF14" s="827"/>
      <c r="AG14" s="827"/>
      <c r="AH14" s="827"/>
      <c r="AI14" s="827"/>
      <c r="AJ14" s="827"/>
      <c r="AK14" s="827"/>
      <c r="AL14" s="827"/>
      <c r="AM14" s="827"/>
      <c r="AN14" s="827"/>
      <c r="AO14" s="828"/>
      <c r="AP14" s="802" t="s">
        <v>33</v>
      </c>
      <c r="AQ14" s="738"/>
      <c r="AR14" s="738"/>
      <c r="AS14" s="738"/>
      <c r="AT14" s="738"/>
      <c r="AU14" s="738"/>
      <c r="AV14" s="738"/>
      <c r="AW14" s="738"/>
      <c r="AX14" s="738"/>
      <c r="AY14" s="738"/>
      <c r="AZ14" s="738"/>
      <c r="BA14" s="738"/>
      <c r="BB14" s="738"/>
      <c r="BC14" s="738"/>
      <c r="BD14" s="738"/>
      <c r="BE14" s="738"/>
      <c r="BF14" s="738"/>
      <c r="BG14" s="738"/>
      <c r="BH14" s="738"/>
      <c r="BI14" s="738"/>
      <c r="BJ14" s="738"/>
      <c r="BK14" s="738"/>
      <c r="BL14" s="738"/>
      <c r="BM14" s="738"/>
      <c r="BN14" s="738"/>
      <c r="BO14" s="738"/>
      <c r="BP14" s="738"/>
      <c r="BQ14" s="738"/>
      <c r="BR14" s="738"/>
      <c r="BS14" s="738"/>
      <c r="BT14" s="738"/>
      <c r="BU14" s="803"/>
      <c r="BV14" s="820" t="s">
        <v>34</v>
      </c>
      <c r="BW14" s="821"/>
      <c r="BX14" s="821"/>
      <c r="BY14" s="821"/>
      <c r="BZ14" s="821"/>
      <c r="CA14" s="821"/>
      <c r="CB14" s="821"/>
      <c r="CC14" s="821"/>
      <c r="CD14" s="821"/>
      <c r="CE14" s="821"/>
      <c r="CF14" s="821"/>
      <c r="CG14" s="821"/>
      <c r="CH14" s="821"/>
      <c r="CI14" s="821"/>
      <c r="CJ14" s="821"/>
      <c r="CK14" s="821"/>
      <c r="CL14" s="821"/>
      <c r="CM14" s="821"/>
      <c r="CN14" s="821"/>
      <c r="CO14" s="821"/>
      <c r="CP14" s="821"/>
      <c r="CQ14" s="821"/>
      <c r="CR14" s="821"/>
      <c r="CS14" s="821"/>
      <c r="CT14" s="821"/>
      <c r="CU14" s="821"/>
      <c r="CV14" s="821"/>
      <c r="CW14" s="821"/>
      <c r="CX14" s="821"/>
      <c r="CY14" s="821"/>
      <c r="CZ14" s="821"/>
      <c r="DA14" s="821"/>
      <c r="DB14" s="822"/>
    </row>
    <row r="15" spans="1:112" ht="15.75" customHeight="1" x14ac:dyDescent="0.3">
      <c r="A15" s="811" t="s">
        <v>20</v>
      </c>
      <c r="B15" s="808"/>
      <c r="C15" s="808"/>
      <c r="D15" s="808"/>
      <c r="E15" s="808"/>
      <c r="F15" s="808"/>
      <c r="G15" s="808"/>
      <c r="H15" s="808"/>
      <c r="I15" s="809"/>
      <c r="J15" s="829"/>
      <c r="K15" s="830"/>
      <c r="L15" s="830"/>
      <c r="M15" s="830"/>
      <c r="N15" s="830"/>
      <c r="O15" s="830"/>
      <c r="P15" s="830"/>
      <c r="Q15" s="830"/>
      <c r="R15" s="830"/>
      <c r="S15" s="830"/>
      <c r="T15" s="830"/>
      <c r="U15" s="830"/>
      <c r="V15" s="830"/>
      <c r="W15" s="830"/>
      <c r="X15" s="830"/>
      <c r="Y15" s="830"/>
      <c r="Z15" s="830"/>
      <c r="AA15" s="830"/>
      <c r="AB15" s="830"/>
      <c r="AC15" s="830"/>
      <c r="AD15" s="830"/>
      <c r="AE15" s="830"/>
      <c r="AF15" s="830"/>
      <c r="AG15" s="830"/>
      <c r="AH15" s="830"/>
      <c r="AI15" s="830"/>
      <c r="AJ15" s="830"/>
      <c r="AK15" s="830"/>
      <c r="AL15" s="830"/>
      <c r="AM15" s="830"/>
      <c r="AN15" s="830"/>
      <c r="AO15" s="831"/>
      <c r="AP15" s="802"/>
      <c r="AQ15" s="738"/>
      <c r="AR15" s="738"/>
      <c r="AS15" s="738"/>
      <c r="AT15" s="738"/>
      <c r="AU15" s="738"/>
      <c r="AV15" s="738"/>
      <c r="AW15" s="738"/>
      <c r="AX15" s="738"/>
      <c r="AY15" s="738"/>
      <c r="AZ15" s="738"/>
      <c r="BA15" s="738"/>
      <c r="BB15" s="738"/>
      <c r="BC15" s="738"/>
      <c r="BD15" s="738"/>
      <c r="BE15" s="738"/>
      <c r="BF15" s="738"/>
      <c r="BG15" s="738"/>
      <c r="BH15" s="738"/>
      <c r="BI15" s="738"/>
      <c r="BJ15" s="738"/>
      <c r="BK15" s="738"/>
      <c r="BL15" s="738"/>
      <c r="BM15" s="738"/>
      <c r="BN15" s="738"/>
      <c r="BO15" s="738"/>
      <c r="BP15" s="738"/>
      <c r="BQ15" s="738"/>
      <c r="BR15" s="738"/>
      <c r="BS15" s="738"/>
      <c r="BT15" s="738"/>
      <c r="BU15" s="803"/>
      <c r="BV15" s="823"/>
      <c r="BW15" s="824"/>
      <c r="BX15" s="824"/>
      <c r="BY15" s="824"/>
      <c r="BZ15" s="824"/>
      <c r="CA15" s="824"/>
      <c r="CB15" s="824"/>
      <c r="CC15" s="824"/>
      <c r="CD15" s="824"/>
      <c r="CE15" s="824"/>
      <c r="CF15" s="824"/>
      <c r="CG15" s="824"/>
      <c r="CH15" s="824"/>
      <c r="CI15" s="824"/>
      <c r="CJ15" s="824"/>
      <c r="CK15" s="824"/>
      <c r="CL15" s="824"/>
      <c r="CM15" s="824"/>
      <c r="CN15" s="824"/>
      <c r="CO15" s="824"/>
      <c r="CP15" s="824"/>
      <c r="CQ15" s="824"/>
      <c r="CR15" s="824"/>
      <c r="CS15" s="824"/>
      <c r="CT15" s="824"/>
      <c r="CU15" s="824"/>
      <c r="CV15" s="824"/>
      <c r="CW15" s="824"/>
      <c r="CX15" s="824"/>
      <c r="CY15" s="824"/>
      <c r="CZ15" s="824"/>
      <c r="DA15" s="824"/>
      <c r="DB15" s="825"/>
    </row>
    <row r="16" spans="1:112" ht="13.2" customHeight="1" x14ac:dyDescent="0.3">
      <c r="A16" s="798"/>
      <c r="B16" s="798"/>
      <c r="C16" s="798"/>
      <c r="D16" s="798"/>
      <c r="E16" s="798"/>
      <c r="F16" s="798"/>
      <c r="G16" s="798"/>
      <c r="H16" s="798"/>
      <c r="I16" s="798"/>
      <c r="J16" s="832" t="s">
        <v>1043</v>
      </c>
      <c r="K16" s="833"/>
      <c r="L16" s="833"/>
      <c r="M16" s="833"/>
      <c r="N16" s="833"/>
      <c r="O16" s="833"/>
      <c r="P16" s="833"/>
      <c r="Q16" s="833"/>
      <c r="R16" s="833"/>
      <c r="S16" s="833"/>
      <c r="T16" s="833"/>
      <c r="U16" s="833"/>
      <c r="V16" s="833"/>
      <c r="W16" s="833"/>
      <c r="X16" s="833"/>
      <c r="Y16" s="833"/>
      <c r="Z16" s="833"/>
      <c r="AA16" s="833"/>
      <c r="AB16" s="833"/>
      <c r="AC16" s="833"/>
      <c r="AD16" s="833"/>
      <c r="AE16" s="833"/>
      <c r="AF16" s="833"/>
      <c r="AG16" s="833"/>
      <c r="AH16" s="833"/>
      <c r="AI16" s="833"/>
      <c r="AJ16" s="833"/>
      <c r="AK16" s="833"/>
      <c r="AL16" s="833"/>
      <c r="AM16" s="833"/>
      <c r="AN16" s="833"/>
      <c r="AO16" s="834"/>
      <c r="AP16" s="801"/>
      <c r="AQ16" s="801"/>
      <c r="AR16" s="801"/>
      <c r="AS16" s="801"/>
      <c r="AT16" s="801"/>
      <c r="AU16" s="801"/>
      <c r="AV16" s="801"/>
      <c r="AW16" s="801"/>
      <c r="AX16" s="801"/>
      <c r="AY16" s="801"/>
      <c r="AZ16" s="801"/>
      <c r="BA16" s="801"/>
      <c r="BB16" s="801"/>
      <c r="BC16" s="801"/>
      <c r="BD16" s="801"/>
      <c r="BE16" s="801"/>
      <c r="BF16" s="801"/>
      <c r="BG16" s="801"/>
      <c r="BH16" s="801"/>
      <c r="BI16" s="801"/>
      <c r="BJ16" s="801"/>
      <c r="BK16" s="801"/>
      <c r="BL16" s="801"/>
      <c r="BM16" s="801"/>
      <c r="BN16" s="801"/>
      <c r="BO16" s="801"/>
      <c r="BP16" s="801"/>
      <c r="BQ16" s="801"/>
      <c r="BR16" s="801"/>
      <c r="BS16" s="801"/>
      <c r="BT16" s="801"/>
      <c r="BU16" s="801"/>
      <c r="BV16" s="800"/>
      <c r="BW16" s="800"/>
      <c r="BX16" s="800"/>
      <c r="BY16" s="800"/>
      <c r="BZ16" s="800"/>
      <c r="CA16" s="800"/>
      <c r="CB16" s="800"/>
      <c r="CC16" s="800"/>
      <c r="CD16" s="800"/>
      <c r="CE16" s="800"/>
      <c r="CF16" s="800"/>
      <c r="CG16" s="800"/>
      <c r="CH16" s="800"/>
      <c r="CI16" s="800"/>
      <c r="CJ16" s="800"/>
      <c r="CK16" s="800"/>
      <c r="CL16" s="800"/>
      <c r="CM16" s="800"/>
      <c r="CN16" s="800"/>
      <c r="CO16" s="800"/>
      <c r="CP16" s="800"/>
      <c r="CQ16" s="800"/>
      <c r="CR16" s="800"/>
      <c r="CS16" s="800"/>
      <c r="CT16" s="800"/>
      <c r="CU16" s="800"/>
      <c r="CV16" s="800"/>
      <c r="CW16" s="800"/>
      <c r="CX16" s="800"/>
      <c r="CY16" s="800"/>
      <c r="CZ16" s="800"/>
      <c r="DA16" s="800"/>
      <c r="DB16" s="800"/>
    </row>
    <row r="17" spans="1:112" ht="13.2" customHeight="1" x14ac:dyDescent="0.3">
      <c r="A17" s="798"/>
      <c r="B17" s="798"/>
      <c r="C17" s="798"/>
      <c r="D17" s="798"/>
      <c r="E17" s="798"/>
      <c r="F17" s="798"/>
      <c r="G17" s="798"/>
      <c r="H17" s="798"/>
      <c r="I17" s="798"/>
      <c r="J17" s="835"/>
      <c r="K17" s="836"/>
      <c r="L17" s="836"/>
      <c r="M17" s="836"/>
      <c r="N17" s="836"/>
      <c r="O17" s="836"/>
      <c r="P17" s="836"/>
      <c r="Q17" s="836"/>
      <c r="R17" s="836"/>
      <c r="S17" s="836"/>
      <c r="T17" s="836"/>
      <c r="U17" s="836"/>
      <c r="V17" s="836"/>
      <c r="W17" s="836"/>
      <c r="X17" s="836"/>
      <c r="Y17" s="836"/>
      <c r="Z17" s="836"/>
      <c r="AA17" s="836"/>
      <c r="AB17" s="836"/>
      <c r="AC17" s="836"/>
      <c r="AD17" s="836"/>
      <c r="AE17" s="836"/>
      <c r="AF17" s="836"/>
      <c r="AG17" s="836"/>
      <c r="AH17" s="836"/>
      <c r="AI17" s="836"/>
      <c r="AJ17" s="836"/>
      <c r="AK17" s="836"/>
      <c r="AL17" s="836"/>
      <c r="AM17" s="836"/>
      <c r="AN17" s="836"/>
      <c r="AO17" s="837"/>
      <c r="AP17" s="801"/>
      <c r="AQ17" s="801"/>
      <c r="AR17" s="801"/>
      <c r="AS17" s="801"/>
      <c r="AT17" s="801"/>
      <c r="AU17" s="801"/>
      <c r="AV17" s="801"/>
      <c r="AW17" s="801"/>
      <c r="AX17" s="801"/>
      <c r="AY17" s="801"/>
      <c r="AZ17" s="801"/>
      <c r="BA17" s="801"/>
      <c r="BB17" s="801"/>
      <c r="BC17" s="801"/>
      <c r="BD17" s="801"/>
      <c r="BE17" s="801"/>
      <c r="BF17" s="801"/>
      <c r="BG17" s="801"/>
      <c r="BH17" s="801"/>
      <c r="BI17" s="801"/>
      <c r="BJ17" s="801"/>
      <c r="BK17" s="801"/>
      <c r="BL17" s="801"/>
      <c r="BM17" s="801"/>
      <c r="BN17" s="801"/>
      <c r="BO17" s="801"/>
      <c r="BP17" s="801"/>
      <c r="BQ17" s="801"/>
      <c r="BR17" s="801"/>
      <c r="BS17" s="801"/>
      <c r="BT17" s="801"/>
      <c r="BU17" s="801"/>
      <c r="BV17" s="800"/>
      <c r="BW17" s="800"/>
      <c r="BX17" s="800"/>
      <c r="BY17" s="800"/>
      <c r="BZ17" s="800"/>
      <c r="CA17" s="800"/>
      <c r="CB17" s="800"/>
      <c r="CC17" s="800"/>
      <c r="CD17" s="800"/>
      <c r="CE17" s="800"/>
      <c r="CF17" s="800"/>
      <c r="CG17" s="800"/>
      <c r="CH17" s="800"/>
      <c r="CI17" s="800"/>
      <c r="CJ17" s="800"/>
      <c r="CK17" s="800"/>
      <c r="CL17" s="800"/>
      <c r="CM17" s="800"/>
      <c r="CN17" s="800"/>
      <c r="CO17" s="800"/>
      <c r="CP17" s="800"/>
      <c r="CQ17" s="800"/>
      <c r="CR17" s="800"/>
      <c r="CS17" s="800"/>
      <c r="CT17" s="800"/>
      <c r="CU17" s="800"/>
      <c r="CV17" s="800"/>
      <c r="CW17" s="800"/>
      <c r="CX17" s="800"/>
      <c r="CY17" s="800"/>
      <c r="CZ17" s="800"/>
      <c r="DA17" s="800"/>
      <c r="DB17" s="800"/>
    </row>
    <row r="18" spans="1:112" ht="13.2" customHeight="1" x14ac:dyDescent="0.3">
      <c r="A18" s="798"/>
      <c r="B18" s="798"/>
      <c r="C18" s="798"/>
      <c r="D18" s="798"/>
      <c r="E18" s="798"/>
      <c r="F18" s="798"/>
      <c r="G18" s="798"/>
      <c r="H18" s="798"/>
      <c r="I18" s="798"/>
      <c r="J18" s="835"/>
      <c r="K18" s="836"/>
      <c r="L18" s="836"/>
      <c r="M18" s="836"/>
      <c r="N18" s="836"/>
      <c r="O18" s="836"/>
      <c r="P18" s="836"/>
      <c r="Q18" s="836"/>
      <c r="R18" s="836"/>
      <c r="S18" s="836"/>
      <c r="T18" s="836"/>
      <c r="U18" s="836"/>
      <c r="V18" s="836"/>
      <c r="W18" s="836"/>
      <c r="X18" s="836"/>
      <c r="Y18" s="836"/>
      <c r="Z18" s="836"/>
      <c r="AA18" s="836"/>
      <c r="AB18" s="836"/>
      <c r="AC18" s="836"/>
      <c r="AD18" s="836"/>
      <c r="AE18" s="836"/>
      <c r="AF18" s="836"/>
      <c r="AG18" s="836"/>
      <c r="AH18" s="836"/>
      <c r="AI18" s="836"/>
      <c r="AJ18" s="836"/>
      <c r="AK18" s="836"/>
      <c r="AL18" s="836"/>
      <c r="AM18" s="836"/>
      <c r="AN18" s="836"/>
      <c r="AO18" s="837"/>
      <c r="AP18" s="801"/>
      <c r="AQ18" s="801"/>
      <c r="AR18" s="801"/>
      <c r="AS18" s="801"/>
      <c r="AT18" s="801"/>
      <c r="AU18" s="801"/>
      <c r="AV18" s="801"/>
      <c r="AW18" s="801"/>
      <c r="AX18" s="801"/>
      <c r="AY18" s="801"/>
      <c r="AZ18" s="801"/>
      <c r="BA18" s="801"/>
      <c r="BB18" s="801"/>
      <c r="BC18" s="801"/>
      <c r="BD18" s="801"/>
      <c r="BE18" s="801"/>
      <c r="BF18" s="801"/>
      <c r="BG18" s="801"/>
      <c r="BH18" s="801"/>
      <c r="BI18" s="801"/>
      <c r="BJ18" s="801"/>
      <c r="BK18" s="801"/>
      <c r="BL18" s="801"/>
      <c r="BM18" s="801"/>
      <c r="BN18" s="801"/>
      <c r="BO18" s="801"/>
      <c r="BP18" s="801"/>
      <c r="BQ18" s="801"/>
      <c r="BR18" s="801"/>
      <c r="BS18" s="801"/>
      <c r="BT18" s="801"/>
      <c r="BU18" s="801"/>
      <c r="BV18" s="800"/>
      <c r="BW18" s="800"/>
      <c r="BX18" s="800"/>
      <c r="BY18" s="800"/>
      <c r="BZ18" s="800"/>
      <c r="CA18" s="800"/>
      <c r="CB18" s="800"/>
      <c r="CC18" s="800"/>
      <c r="CD18" s="800"/>
      <c r="CE18" s="800"/>
      <c r="CF18" s="800"/>
      <c r="CG18" s="800"/>
      <c r="CH18" s="800"/>
      <c r="CI18" s="800"/>
      <c r="CJ18" s="800"/>
      <c r="CK18" s="800"/>
      <c r="CL18" s="800"/>
      <c r="CM18" s="800"/>
      <c r="CN18" s="800"/>
      <c r="CO18" s="800"/>
      <c r="CP18" s="800"/>
      <c r="CQ18" s="800"/>
      <c r="CR18" s="800"/>
      <c r="CS18" s="800"/>
      <c r="CT18" s="800"/>
      <c r="CU18" s="800"/>
      <c r="CV18" s="800"/>
      <c r="CW18" s="800"/>
      <c r="CX18" s="800"/>
      <c r="CY18" s="800"/>
      <c r="CZ18" s="800"/>
      <c r="DA18" s="800"/>
      <c r="DB18" s="800"/>
    </row>
    <row r="19" spans="1:112" ht="13.2" customHeight="1" x14ac:dyDescent="0.3">
      <c r="A19" s="798"/>
      <c r="B19" s="798"/>
      <c r="C19" s="798"/>
      <c r="D19" s="798"/>
      <c r="E19" s="798"/>
      <c r="F19" s="798"/>
      <c r="G19" s="798"/>
      <c r="H19" s="798"/>
      <c r="I19" s="798"/>
      <c r="J19" s="838"/>
      <c r="K19" s="839"/>
      <c r="L19" s="839"/>
      <c r="M19" s="839"/>
      <c r="N19" s="839"/>
      <c r="O19" s="839"/>
      <c r="P19" s="839"/>
      <c r="Q19" s="839"/>
      <c r="R19" s="839"/>
      <c r="S19" s="839"/>
      <c r="T19" s="839"/>
      <c r="U19" s="839"/>
      <c r="V19" s="839"/>
      <c r="W19" s="839"/>
      <c r="X19" s="839"/>
      <c r="Y19" s="839"/>
      <c r="Z19" s="839"/>
      <c r="AA19" s="839"/>
      <c r="AB19" s="839"/>
      <c r="AC19" s="839"/>
      <c r="AD19" s="839"/>
      <c r="AE19" s="839"/>
      <c r="AF19" s="839"/>
      <c r="AG19" s="839"/>
      <c r="AH19" s="839"/>
      <c r="AI19" s="839"/>
      <c r="AJ19" s="839"/>
      <c r="AK19" s="839"/>
      <c r="AL19" s="839"/>
      <c r="AM19" s="839"/>
      <c r="AN19" s="839"/>
      <c r="AO19" s="840"/>
      <c r="AP19" s="801"/>
      <c r="AQ19" s="801"/>
      <c r="AR19" s="801"/>
      <c r="AS19" s="801"/>
      <c r="AT19" s="801"/>
      <c r="AU19" s="801"/>
      <c r="AV19" s="801"/>
      <c r="AW19" s="801"/>
      <c r="AX19" s="801"/>
      <c r="AY19" s="801"/>
      <c r="AZ19" s="801"/>
      <c r="BA19" s="801"/>
      <c r="BB19" s="801"/>
      <c r="BC19" s="801"/>
      <c r="BD19" s="801"/>
      <c r="BE19" s="801"/>
      <c r="BF19" s="801"/>
      <c r="BG19" s="801"/>
      <c r="BH19" s="801"/>
      <c r="BI19" s="801"/>
      <c r="BJ19" s="801"/>
      <c r="BK19" s="801"/>
      <c r="BL19" s="801"/>
      <c r="BM19" s="801"/>
      <c r="BN19" s="801"/>
      <c r="BO19" s="801"/>
      <c r="BP19" s="801"/>
      <c r="BQ19" s="801"/>
      <c r="BR19" s="801"/>
      <c r="BS19" s="801"/>
      <c r="BT19" s="801"/>
      <c r="BU19" s="801"/>
      <c r="BV19" s="800"/>
      <c r="BW19" s="800"/>
      <c r="BX19" s="800"/>
      <c r="BY19" s="800"/>
      <c r="BZ19" s="800"/>
      <c r="CA19" s="800"/>
      <c r="CB19" s="800"/>
      <c r="CC19" s="800"/>
      <c r="CD19" s="800"/>
      <c r="CE19" s="800"/>
      <c r="CF19" s="800"/>
      <c r="CG19" s="800"/>
      <c r="CH19" s="800"/>
      <c r="CI19" s="800"/>
      <c r="CJ19" s="800"/>
      <c r="CK19" s="800"/>
      <c r="CL19" s="800"/>
      <c r="CM19" s="800"/>
      <c r="CN19" s="800"/>
      <c r="CO19" s="800"/>
      <c r="CP19" s="800"/>
      <c r="CQ19" s="800"/>
      <c r="CR19" s="800"/>
      <c r="CS19" s="800"/>
      <c r="CT19" s="800"/>
      <c r="CU19" s="800"/>
      <c r="CV19" s="800"/>
      <c r="CW19" s="800"/>
      <c r="CX19" s="800"/>
      <c r="CY19" s="800"/>
      <c r="CZ19" s="800"/>
      <c r="DA19" s="800"/>
      <c r="DB19" s="800"/>
    </row>
    <row r="20" spans="1:112" ht="13.2" customHeight="1" x14ac:dyDescent="0.3">
      <c r="A20" s="798"/>
      <c r="B20" s="798"/>
      <c r="C20" s="798"/>
      <c r="D20" s="798"/>
      <c r="E20" s="798"/>
      <c r="F20" s="798"/>
      <c r="G20" s="798"/>
      <c r="H20" s="798"/>
      <c r="I20" s="798"/>
      <c r="J20" s="799"/>
      <c r="K20" s="799"/>
      <c r="L20" s="799"/>
      <c r="M20" s="799"/>
      <c r="N20" s="799"/>
      <c r="O20" s="799"/>
      <c r="P20" s="799"/>
      <c r="Q20" s="799"/>
      <c r="R20" s="799"/>
      <c r="S20" s="799"/>
      <c r="T20" s="799"/>
      <c r="U20" s="799"/>
      <c r="V20" s="799"/>
      <c r="W20" s="799"/>
      <c r="X20" s="799"/>
      <c r="Y20" s="799"/>
      <c r="Z20" s="799"/>
      <c r="AA20" s="799"/>
      <c r="AB20" s="799"/>
      <c r="AC20" s="799"/>
      <c r="AD20" s="799"/>
      <c r="AE20" s="799"/>
      <c r="AF20" s="799"/>
      <c r="AG20" s="799"/>
      <c r="AH20" s="799"/>
      <c r="AI20" s="799"/>
      <c r="AJ20" s="799"/>
      <c r="AK20" s="799"/>
      <c r="AL20" s="799"/>
      <c r="AM20" s="799"/>
      <c r="AN20" s="799"/>
      <c r="AO20" s="799"/>
      <c r="AP20" s="801"/>
      <c r="AQ20" s="801"/>
      <c r="AR20" s="801"/>
      <c r="AS20" s="801"/>
      <c r="AT20" s="801"/>
      <c r="AU20" s="801"/>
      <c r="AV20" s="801"/>
      <c r="AW20" s="801"/>
      <c r="AX20" s="801"/>
      <c r="AY20" s="801"/>
      <c r="AZ20" s="801"/>
      <c r="BA20" s="801"/>
      <c r="BB20" s="801"/>
      <c r="BC20" s="801"/>
      <c r="BD20" s="801"/>
      <c r="BE20" s="801"/>
      <c r="BF20" s="801"/>
      <c r="BG20" s="801"/>
      <c r="BH20" s="801"/>
      <c r="BI20" s="801"/>
      <c r="BJ20" s="801"/>
      <c r="BK20" s="801"/>
      <c r="BL20" s="801"/>
      <c r="BM20" s="801"/>
      <c r="BN20" s="801"/>
      <c r="BO20" s="801"/>
      <c r="BP20" s="801"/>
      <c r="BQ20" s="801"/>
      <c r="BR20" s="801"/>
      <c r="BS20" s="801"/>
      <c r="BT20" s="801"/>
      <c r="BU20" s="801"/>
      <c r="BV20" s="800"/>
      <c r="BW20" s="800"/>
      <c r="BX20" s="800"/>
      <c r="BY20" s="800"/>
      <c r="BZ20" s="800"/>
      <c r="CA20" s="800"/>
      <c r="CB20" s="800"/>
      <c r="CC20" s="800"/>
      <c r="CD20" s="800"/>
      <c r="CE20" s="800"/>
      <c r="CF20" s="800"/>
      <c r="CG20" s="800"/>
      <c r="CH20" s="800"/>
      <c r="CI20" s="800"/>
      <c r="CJ20" s="800"/>
      <c r="CK20" s="800"/>
      <c r="CL20" s="800"/>
      <c r="CM20" s="800"/>
      <c r="CN20" s="800"/>
      <c r="CO20" s="800"/>
      <c r="CP20" s="800"/>
      <c r="CQ20" s="800"/>
      <c r="CR20" s="800"/>
      <c r="CS20" s="800"/>
      <c r="CT20" s="800"/>
      <c r="CU20" s="800"/>
      <c r="CV20" s="800"/>
      <c r="CW20" s="800"/>
      <c r="CX20" s="800"/>
      <c r="CY20" s="800"/>
      <c r="CZ20" s="800"/>
      <c r="DA20" s="800"/>
      <c r="DB20" s="800"/>
    </row>
    <row r="21" spans="1:112" ht="13.2" customHeight="1" x14ac:dyDescent="0.3">
      <c r="A21" s="798"/>
      <c r="B21" s="798"/>
      <c r="C21" s="798"/>
      <c r="D21" s="798"/>
      <c r="E21" s="798"/>
      <c r="F21" s="798"/>
      <c r="G21" s="798"/>
      <c r="H21" s="798"/>
      <c r="I21" s="798"/>
      <c r="J21" s="799"/>
      <c r="K21" s="799"/>
      <c r="L21" s="799"/>
      <c r="M21" s="799"/>
      <c r="N21" s="799"/>
      <c r="O21" s="799"/>
      <c r="P21" s="799"/>
      <c r="Q21" s="799"/>
      <c r="R21" s="799"/>
      <c r="S21" s="799"/>
      <c r="T21" s="799"/>
      <c r="U21" s="799"/>
      <c r="V21" s="799"/>
      <c r="W21" s="799"/>
      <c r="X21" s="799"/>
      <c r="Y21" s="799"/>
      <c r="Z21" s="799"/>
      <c r="AA21" s="799"/>
      <c r="AB21" s="799"/>
      <c r="AC21" s="799"/>
      <c r="AD21" s="799"/>
      <c r="AE21" s="799"/>
      <c r="AF21" s="799"/>
      <c r="AG21" s="799"/>
      <c r="AH21" s="799"/>
      <c r="AI21" s="799"/>
      <c r="AJ21" s="799"/>
      <c r="AK21" s="799"/>
      <c r="AL21" s="799"/>
      <c r="AM21" s="799"/>
      <c r="AN21" s="799"/>
      <c r="AO21" s="799"/>
      <c r="AP21" s="801"/>
      <c r="AQ21" s="801"/>
      <c r="AR21" s="801"/>
      <c r="AS21" s="801"/>
      <c r="AT21" s="801"/>
      <c r="AU21" s="801"/>
      <c r="AV21" s="801"/>
      <c r="AW21" s="801"/>
      <c r="AX21" s="801"/>
      <c r="AY21" s="801"/>
      <c r="AZ21" s="801"/>
      <c r="BA21" s="801"/>
      <c r="BB21" s="801"/>
      <c r="BC21" s="801"/>
      <c r="BD21" s="801"/>
      <c r="BE21" s="801"/>
      <c r="BF21" s="801"/>
      <c r="BG21" s="801"/>
      <c r="BH21" s="801"/>
      <c r="BI21" s="801"/>
      <c r="BJ21" s="801"/>
      <c r="BK21" s="801"/>
      <c r="BL21" s="801"/>
      <c r="BM21" s="801"/>
      <c r="BN21" s="801"/>
      <c r="BO21" s="801"/>
      <c r="BP21" s="801"/>
      <c r="BQ21" s="801"/>
      <c r="BR21" s="801"/>
      <c r="BS21" s="801"/>
      <c r="BT21" s="801"/>
      <c r="BU21" s="801"/>
      <c r="BV21" s="800"/>
      <c r="BW21" s="800"/>
      <c r="BX21" s="800"/>
      <c r="BY21" s="800"/>
      <c r="BZ21" s="800"/>
      <c r="CA21" s="800"/>
      <c r="CB21" s="800"/>
      <c r="CC21" s="800"/>
      <c r="CD21" s="800"/>
      <c r="CE21" s="800"/>
      <c r="CF21" s="800"/>
      <c r="CG21" s="800"/>
      <c r="CH21" s="800"/>
      <c r="CI21" s="800"/>
      <c r="CJ21" s="800"/>
      <c r="CK21" s="800"/>
      <c r="CL21" s="800"/>
      <c r="CM21" s="800"/>
      <c r="CN21" s="800"/>
      <c r="CO21" s="800"/>
      <c r="CP21" s="800"/>
      <c r="CQ21" s="800"/>
      <c r="CR21" s="800"/>
      <c r="CS21" s="800"/>
      <c r="CT21" s="800"/>
      <c r="CU21" s="800"/>
      <c r="CV21" s="800"/>
      <c r="CW21" s="800"/>
      <c r="CX21" s="800"/>
      <c r="CY21" s="800"/>
      <c r="CZ21" s="800"/>
      <c r="DA21" s="800"/>
      <c r="DB21" s="800"/>
    </row>
    <row r="22" spans="1:112" ht="13.2" customHeight="1" x14ac:dyDescent="0.25">
      <c r="A22" s="798"/>
      <c r="B22" s="798"/>
      <c r="C22" s="798"/>
      <c r="D22" s="798"/>
      <c r="E22" s="798"/>
      <c r="F22" s="798"/>
      <c r="G22" s="798"/>
      <c r="H22" s="798"/>
      <c r="I22" s="798"/>
      <c r="J22" s="799"/>
      <c r="K22" s="799"/>
      <c r="L22" s="799"/>
      <c r="M22" s="799"/>
      <c r="N22" s="799"/>
      <c r="O22" s="799"/>
      <c r="P22" s="799"/>
      <c r="Q22" s="799"/>
      <c r="R22" s="799"/>
      <c r="S22" s="799"/>
      <c r="T22" s="799"/>
      <c r="U22" s="799"/>
      <c r="V22" s="799"/>
      <c r="W22" s="799"/>
      <c r="X22" s="799"/>
      <c r="Y22" s="799"/>
      <c r="Z22" s="799"/>
      <c r="AA22" s="799"/>
      <c r="AB22" s="799"/>
      <c r="AC22" s="799"/>
      <c r="AD22" s="799"/>
      <c r="AE22" s="799"/>
      <c r="AF22" s="799"/>
      <c r="AG22" s="799"/>
      <c r="AH22" s="799"/>
      <c r="AI22" s="799"/>
      <c r="AJ22" s="799"/>
      <c r="AK22" s="799"/>
      <c r="AL22" s="799"/>
      <c r="AM22" s="799"/>
      <c r="AN22" s="799"/>
      <c r="AO22" s="799"/>
      <c r="AP22" s="801"/>
      <c r="AQ22" s="801"/>
      <c r="AR22" s="801"/>
      <c r="AS22" s="801"/>
      <c r="AT22" s="801"/>
      <c r="AU22" s="801"/>
      <c r="AV22" s="801"/>
      <c r="AW22" s="801"/>
      <c r="AX22" s="801"/>
      <c r="AY22" s="801"/>
      <c r="AZ22" s="801"/>
      <c r="BA22" s="801"/>
      <c r="BB22" s="801"/>
      <c r="BC22" s="801"/>
      <c r="BD22" s="801"/>
      <c r="BE22" s="801"/>
      <c r="BF22" s="801"/>
      <c r="BG22" s="801"/>
      <c r="BH22" s="801"/>
      <c r="BI22" s="801"/>
      <c r="BJ22" s="801"/>
      <c r="BK22" s="801"/>
      <c r="BL22" s="801"/>
      <c r="BM22" s="801"/>
      <c r="BN22" s="801"/>
      <c r="BO22" s="801"/>
      <c r="BP22" s="801"/>
      <c r="BQ22" s="801"/>
      <c r="BR22" s="801"/>
      <c r="BS22" s="801"/>
      <c r="BT22" s="801"/>
      <c r="BU22" s="801"/>
      <c r="BV22" s="800"/>
      <c r="BW22" s="800"/>
      <c r="BX22" s="800"/>
      <c r="BY22" s="800"/>
      <c r="BZ22" s="800"/>
      <c r="CA22" s="800"/>
      <c r="CB22" s="800"/>
      <c r="CC22" s="800"/>
      <c r="CD22" s="800"/>
      <c r="CE22" s="800"/>
      <c r="CF22" s="800"/>
      <c r="CG22" s="800"/>
      <c r="CH22" s="800"/>
      <c r="CI22" s="800"/>
      <c r="CJ22" s="800"/>
      <c r="CK22" s="800"/>
      <c r="CL22" s="800"/>
      <c r="CM22" s="800"/>
      <c r="CN22" s="800"/>
      <c r="CO22" s="800"/>
      <c r="CP22" s="800"/>
      <c r="CQ22" s="800"/>
      <c r="CR22" s="800"/>
      <c r="CS22" s="800"/>
      <c r="CT22" s="800"/>
      <c r="CU22" s="800"/>
      <c r="CV22" s="800"/>
      <c r="CW22" s="800"/>
      <c r="CX22" s="800"/>
      <c r="CY22" s="800"/>
      <c r="CZ22" s="800"/>
      <c r="DA22" s="800"/>
      <c r="DB22" s="800"/>
      <c r="DH22" s="155"/>
    </row>
    <row r="23" spans="1:112" ht="13.2" customHeight="1" x14ac:dyDescent="0.25">
      <c r="A23" s="798"/>
      <c r="B23" s="798"/>
      <c r="C23" s="798"/>
      <c r="D23" s="798"/>
      <c r="E23" s="798"/>
      <c r="F23" s="798"/>
      <c r="G23" s="798"/>
      <c r="H23" s="798"/>
      <c r="I23" s="798"/>
      <c r="J23" s="799"/>
      <c r="K23" s="799"/>
      <c r="L23" s="799"/>
      <c r="M23" s="799"/>
      <c r="N23" s="799"/>
      <c r="O23" s="799"/>
      <c r="P23" s="799"/>
      <c r="Q23" s="799"/>
      <c r="R23" s="799"/>
      <c r="S23" s="799"/>
      <c r="T23" s="799"/>
      <c r="U23" s="799"/>
      <c r="V23" s="799"/>
      <c r="W23" s="799"/>
      <c r="X23" s="799"/>
      <c r="Y23" s="799"/>
      <c r="Z23" s="799"/>
      <c r="AA23" s="799"/>
      <c r="AB23" s="799"/>
      <c r="AC23" s="799"/>
      <c r="AD23" s="799"/>
      <c r="AE23" s="799"/>
      <c r="AF23" s="799"/>
      <c r="AG23" s="799"/>
      <c r="AH23" s="799"/>
      <c r="AI23" s="799"/>
      <c r="AJ23" s="799"/>
      <c r="AK23" s="799"/>
      <c r="AL23" s="799"/>
      <c r="AM23" s="799"/>
      <c r="AN23" s="799"/>
      <c r="AO23" s="799"/>
      <c r="AP23" s="801"/>
      <c r="AQ23" s="801"/>
      <c r="AR23" s="801"/>
      <c r="AS23" s="801"/>
      <c r="AT23" s="801"/>
      <c r="AU23" s="801"/>
      <c r="AV23" s="801"/>
      <c r="AW23" s="801"/>
      <c r="AX23" s="801"/>
      <c r="AY23" s="801"/>
      <c r="AZ23" s="801"/>
      <c r="BA23" s="801"/>
      <c r="BB23" s="801"/>
      <c r="BC23" s="801"/>
      <c r="BD23" s="801"/>
      <c r="BE23" s="801"/>
      <c r="BF23" s="801"/>
      <c r="BG23" s="801"/>
      <c r="BH23" s="801"/>
      <c r="BI23" s="801"/>
      <c r="BJ23" s="801"/>
      <c r="BK23" s="801"/>
      <c r="BL23" s="801"/>
      <c r="BM23" s="801"/>
      <c r="BN23" s="801"/>
      <c r="BO23" s="801"/>
      <c r="BP23" s="801"/>
      <c r="BQ23" s="801"/>
      <c r="BR23" s="801"/>
      <c r="BS23" s="801"/>
      <c r="BT23" s="801"/>
      <c r="BU23" s="801"/>
      <c r="BV23" s="800"/>
      <c r="BW23" s="800"/>
      <c r="BX23" s="800"/>
      <c r="BY23" s="800"/>
      <c r="BZ23" s="800"/>
      <c r="CA23" s="800"/>
      <c r="CB23" s="800"/>
      <c r="CC23" s="800"/>
      <c r="CD23" s="800"/>
      <c r="CE23" s="800"/>
      <c r="CF23" s="800"/>
      <c r="CG23" s="800"/>
      <c r="CH23" s="800"/>
      <c r="CI23" s="800"/>
      <c r="CJ23" s="800"/>
      <c r="CK23" s="800"/>
      <c r="CL23" s="800"/>
      <c r="CM23" s="800"/>
      <c r="CN23" s="800"/>
      <c r="CO23" s="800"/>
      <c r="CP23" s="800"/>
      <c r="CQ23" s="800"/>
      <c r="CR23" s="800"/>
      <c r="CS23" s="800"/>
      <c r="CT23" s="800"/>
      <c r="CU23" s="800"/>
      <c r="CV23" s="800"/>
      <c r="CW23" s="800"/>
      <c r="CX23" s="800"/>
      <c r="CY23" s="800"/>
      <c r="CZ23" s="800"/>
      <c r="DA23" s="800"/>
      <c r="DB23" s="800"/>
      <c r="DH23" s="155"/>
    </row>
    <row r="24" spans="1:112" ht="13.2" customHeight="1" x14ac:dyDescent="0.3">
      <c r="A24" s="798"/>
      <c r="B24" s="798"/>
      <c r="C24" s="798"/>
      <c r="D24" s="798"/>
      <c r="E24" s="798"/>
      <c r="F24" s="798"/>
      <c r="G24" s="798"/>
      <c r="H24" s="798"/>
      <c r="I24" s="798"/>
      <c r="J24" s="799"/>
      <c r="K24" s="799"/>
      <c r="L24" s="799"/>
      <c r="M24" s="799"/>
      <c r="N24" s="799"/>
      <c r="O24" s="799"/>
      <c r="P24" s="799"/>
      <c r="Q24" s="799"/>
      <c r="R24" s="799"/>
      <c r="S24" s="799"/>
      <c r="T24" s="799"/>
      <c r="U24" s="799"/>
      <c r="V24" s="799"/>
      <c r="W24" s="799"/>
      <c r="X24" s="799"/>
      <c r="Y24" s="799"/>
      <c r="Z24" s="799"/>
      <c r="AA24" s="799"/>
      <c r="AB24" s="799"/>
      <c r="AC24" s="799"/>
      <c r="AD24" s="799"/>
      <c r="AE24" s="799"/>
      <c r="AF24" s="799"/>
      <c r="AG24" s="799"/>
      <c r="AH24" s="799"/>
      <c r="AI24" s="799"/>
      <c r="AJ24" s="799"/>
      <c r="AK24" s="799"/>
      <c r="AL24" s="799"/>
      <c r="AM24" s="799"/>
      <c r="AN24" s="799"/>
      <c r="AO24" s="799"/>
      <c r="AP24" s="801"/>
      <c r="AQ24" s="801"/>
      <c r="AR24" s="801"/>
      <c r="AS24" s="801"/>
      <c r="AT24" s="801"/>
      <c r="AU24" s="801"/>
      <c r="AV24" s="801"/>
      <c r="AW24" s="801"/>
      <c r="AX24" s="801"/>
      <c r="AY24" s="801"/>
      <c r="AZ24" s="801"/>
      <c r="BA24" s="801"/>
      <c r="BB24" s="801"/>
      <c r="BC24" s="801"/>
      <c r="BD24" s="801"/>
      <c r="BE24" s="801"/>
      <c r="BF24" s="801"/>
      <c r="BG24" s="801"/>
      <c r="BH24" s="801"/>
      <c r="BI24" s="801"/>
      <c r="BJ24" s="801"/>
      <c r="BK24" s="801"/>
      <c r="BL24" s="801"/>
      <c r="BM24" s="801"/>
      <c r="BN24" s="801"/>
      <c r="BO24" s="801"/>
      <c r="BP24" s="801"/>
      <c r="BQ24" s="801"/>
      <c r="BR24" s="801"/>
      <c r="BS24" s="801"/>
      <c r="BT24" s="801"/>
      <c r="BU24" s="801"/>
      <c r="BV24" s="800"/>
      <c r="BW24" s="800"/>
      <c r="BX24" s="800"/>
      <c r="BY24" s="800"/>
      <c r="BZ24" s="800"/>
      <c r="CA24" s="800"/>
      <c r="CB24" s="800"/>
      <c r="CC24" s="800"/>
      <c r="CD24" s="800"/>
      <c r="CE24" s="800"/>
      <c r="CF24" s="800"/>
      <c r="CG24" s="800"/>
      <c r="CH24" s="800"/>
      <c r="CI24" s="800"/>
      <c r="CJ24" s="800"/>
      <c r="CK24" s="800"/>
      <c r="CL24" s="800"/>
      <c r="CM24" s="800"/>
      <c r="CN24" s="800"/>
      <c r="CO24" s="800"/>
      <c r="CP24" s="800"/>
      <c r="CQ24" s="800"/>
      <c r="CR24" s="800"/>
      <c r="CS24" s="800"/>
      <c r="CT24" s="800"/>
      <c r="CU24" s="800"/>
      <c r="CV24" s="800"/>
      <c r="CW24" s="800"/>
      <c r="CX24" s="800"/>
      <c r="CY24" s="800"/>
      <c r="CZ24" s="800"/>
      <c r="DA24" s="800"/>
      <c r="DB24" s="800"/>
    </row>
    <row r="25" spans="1:112" ht="13.2" customHeight="1" x14ac:dyDescent="0.25">
      <c r="A25" s="798"/>
      <c r="B25" s="798"/>
      <c r="C25" s="798"/>
      <c r="D25" s="798"/>
      <c r="E25" s="798"/>
      <c r="F25" s="798"/>
      <c r="G25" s="798"/>
      <c r="H25" s="798"/>
      <c r="I25" s="798"/>
      <c r="J25" s="799"/>
      <c r="K25" s="799"/>
      <c r="L25" s="799"/>
      <c r="M25" s="799"/>
      <c r="N25" s="799"/>
      <c r="O25" s="799"/>
      <c r="P25" s="799"/>
      <c r="Q25" s="799"/>
      <c r="R25" s="799"/>
      <c r="S25" s="799"/>
      <c r="T25" s="799"/>
      <c r="U25" s="799"/>
      <c r="V25" s="799"/>
      <c r="W25" s="799"/>
      <c r="X25" s="799"/>
      <c r="Y25" s="799"/>
      <c r="Z25" s="799"/>
      <c r="AA25" s="799"/>
      <c r="AB25" s="799"/>
      <c r="AC25" s="799"/>
      <c r="AD25" s="799"/>
      <c r="AE25" s="799"/>
      <c r="AF25" s="799"/>
      <c r="AG25" s="799"/>
      <c r="AH25" s="799"/>
      <c r="AI25" s="799"/>
      <c r="AJ25" s="799"/>
      <c r="AK25" s="799"/>
      <c r="AL25" s="799"/>
      <c r="AM25" s="799"/>
      <c r="AN25" s="799"/>
      <c r="AO25" s="799"/>
      <c r="AP25" s="801"/>
      <c r="AQ25" s="801"/>
      <c r="AR25" s="801"/>
      <c r="AS25" s="801"/>
      <c r="AT25" s="801"/>
      <c r="AU25" s="801"/>
      <c r="AV25" s="801"/>
      <c r="AW25" s="801"/>
      <c r="AX25" s="801"/>
      <c r="AY25" s="801"/>
      <c r="AZ25" s="801"/>
      <c r="BA25" s="801"/>
      <c r="BB25" s="801"/>
      <c r="BC25" s="801"/>
      <c r="BD25" s="801"/>
      <c r="BE25" s="801"/>
      <c r="BF25" s="801"/>
      <c r="BG25" s="801"/>
      <c r="BH25" s="801"/>
      <c r="BI25" s="801"/>
      <c r="BJ25" s="801"/>
      <c r="BK25" s="801"/>
      <c r="BL25" s="801"/>
      <c r="BM25" s="801"/>
      <c r="BN25" s="801"/>
      <c r="BO25" s="801"/>
      <c r="BP25" s="801"/>
      <c r="BQ25" s="801"/>
      <c r="BR25" s="801"/>
      <c r="BS25" s="801"/>
      <c r="BT25" s="801"/>
      <c r="BU25" s="801"/>
      <c r="BV25" s="800"/>
      <c r="BW25" s="800"/>
      <c r="BX25" s="800"/>
      <c r="BY25" s="800"/>
      <c r="BZ25" s="800"/>
      <c r="CA25" s="800"/>
      <c r="CB25" s="800"/>
      <c r="CC25" s="800"/>
      <c r="CD25" s="800"/>
      <c r="CE25" s="800"/>
      <c r="CF25" s="800"/>
      <c r="CG25" s="800"/>
      <c r="CH25" s="800"/>
      <c r="CI25" s="800"/>
      <c r="CJ25" s="800"/>
      <c r="CK25" s="800"/>
      <c r="CL25" s="800"/>
      <c r="CM25" s="800"/>
      <c r="CN25" s="800"/>
      <c r="CO25" s="800"/>
      <c r="CP25" s="800"/>
      <c r="CQ25" s="800"/>
      <c r="CR25" s="800"/>
      <c r="CS25" s="800"/>
      <c r="CT25" s="800"/>
      <c r="CU25" s="800"/>
      <c r="CV25" s="800"/>
      <c r="CW25" s="800"/>
      <c r="CX25" s="800"/>
      <c r="CY25" s="800"/>
      <c r="CZ25" s="800"/>
      <c r="DA25" s="800"/>
      <c r="DB25" s="800"/>
      <c r="DH25" s="155"/>
    </row>
    <row r="26" spans="1:112" ht="13.2" customHeight="1" x14ac:dyDescent="0.3">
      <c r="A26" s="798"/>
      <c r="B26" s="798"/>
      <c r="C26" s="798"/>
      <c r="D26" s="798"/>
      <c r="E26" s="798"/>
      <c r="F26" s="798"/>
      <c r="G26" s="798"/>
      <c r="H26" s="798"/>
      <c r="I26" s="798"/>
      <c r="J26" s="799"/>
      <c r="K26" s="799"/>
      <c r="L26" s="799"/>
      <c r="M26" s="799"/>
      <c r="N26" s="799"/>
      <c r="O26" s="799"/>
      <c r="P26" s="799"/>
      <c r="Q26" s="799"/>
      <c r="R26" s="799"/>
      <c r="S26" s="799"/>
      <c r="T26" s="799"/>
      <c r="U26" s="799"/>
      <c r="V26" s="799"/>
      <c r="W26" s="799"/>
      <c r="X26" s="799"/>
      <c r="Y26" s="799"/>
      <c r="Z26" s="799"/>
      <c r="AA26" s="799"/>
      <c r="AB26" s="799"/>
      <c r="AC26" s="799"/>
      <c r="AD26" s="799"/>
      <c r="AE26" s="799"/>
      <c r="AF26" s="799"/>
      <c r="AG26" s="799"/>
      <c r="AH26" s="799"/>
      <c r="AI26" s="799"/>
      <c r="AJ26" s="799"/>
      <c r="AK26" s="799"/>
      <c r="AL26" s="799"/>
      <c r="AM26" s="799"/>
      <c r="AN26" s="799"/>
      <c r="AO26" s="799"/>
      <c r="AP26" s="801"/>
      <c r="AQ26" s="801"/>
      <c r="AR26" s="801"/>
      <c r="AS26" s="801"/>
      <c r="AT26" s="801"/>
      <c r="AU26" s="801"/>
      <c r="AV26" s="801"/>
      <c r="AW26" s="801"/>
      <c r="AX26" s="801"/>
      <c r="AY26" s="801"/>
      <c r="AZ26" s="801"/>
      <c r="BA26" s="801"/>
      <c r="BB26" s="801"/>
      <c r="BC26" s="801"/>
      <c r="BD26" s="801"/>
      <c r="BE26" s="801"/>
      <c r="BF26" s="801"/>
      <c r="BG26" s="801"/>
      <c r="BH26" s="801"/>
      <c r="BI26" s="801"/>
      <c r="BJ26" s="801"/>
      <c r="BK26" s="801"/>
      <c r="BL26" s="801"/>
      <c r="BM26" s="801"/>
      <c r="BN26" s="801"/>
      <c r="BO26" s="801"/>
      <c r="BP26" s="801"/>
      <c r="BQ26" s="801"/>
      <c r="BR26" s="801"/>
      <c r="BS26" s="801"/>
      <c r="BT26" s="801"/>
      <c r="BU26" s="801"/>
      <c r="BV26" s="800"/>
      <c r="BW26" s="800"/>
      <c r="BX26" s="800"/>
      <c r="BY26" s="800"/>
      <c r="BZ26" s="800"/>
      <c r="CA26" s="800"/>
      <c r="CB26" s="800"/>
      <c r="CC26" s="800"/>
      <c r="CD26" s="800"/>
      <c r="CE26" s="800"/>
      <c r="CF26" s="800"/>
      <c r="CG26" s="800"/>
      <c r="CH26" s="800"/>
      <c r="CI26" s="800"/>
      <c r="CJ26" s="800"/>
      <c r="CK26" s="800"/>
      <c r="CL26" s="800"/>
      <c r="CM26" s="800"/>
      <c r="CN26" s="800"/>
      <c r="CO26" s="800"/>
      <c r="CP26" s="800"/>
      <c r="CQ26" s="800"/>
      <c r="CR26" s="800"/>
      <c r="CS26" s="800"/>
      <c r="CT26" s="800"/>
      <c r="CU26" s="800"/>
      <c r="CV26" s="800"/>
      <c r="CW26" s="800"/>
      <c r="CX26" s="800"/>
      <c r="CY26" s="800"/>
      <c r="CZ26" s="800"/>
      <c r="DA26" s="800"/>
      <c r="DB26" s="800"/>
      <c r="DC26" s="580"/>
    </row>
    <row r="27" spans="1:112" ht="13.2" customHeight="1" x14ac:dyDescent="0.3">
      <c r="A27" s="798"/>
      <c r="B27" s="798"/>
      <c r="C27" s="798"/>
      <c r="D27" s="798"/>
      <c r="E27" s="798"/>
      <c r="F27" s="798"/>
      <c r="G27" s="798"/>
      <c r="H27" s="798"/>
      <c r="I27" s="798"/>
      <c r="J27" s="799"/>
      <c r="K27" s="799"/>
      <c r="L27" s="799"/>
      <c r="M27" s="799"/>
      <c r="N27" s="799"/>
      <c r="O27" s="799"/>
      <c r="P27" s="799"/>
      <c r="Q27" s="799"/>
      <c r="R27" s="799"/>
      <c r="S27" s="799"/>
      <c r="T27" s="799"/>
      <c r="U27" s="799"/>
      <c r="V27" s="799"/>
      <c r="W27" s="799"/>
      <c r="X27" s="799"/>
      <c r="Y27" s="799"/>
      <c r="Z27" s="799"/>
      <c r="AA27" s="799"/>
      <c r="AB27" s="799"/>
      <c r="AC27" s="799"/>
      <c r="AD27" s="799"/>
      <c r="AE27" s="799"/>
      <c r="AF27" s="799"/>
      <c r="AG27" s="799"/>
      <c r="AH27" s="799"/>
      <c r="AI27" s="799"/>
      <c r="AJ27" s="799"/>
      <c r="AK27" s="799"/>
      <c r="AL27" s="799"/>
      <c r="AM27" s="799"/>
      <c r="AN27" s="799"/>
      <c r="AO27" s="799"/>
      <c r="AP27" s="801"/>
      <c r="AQ27" s="801"/>
      <c r="AR27" s="801"/>
      <c r="AS27" s="801"/>
      <c r="AT27" s="801"/>
      <c r="AU27" s="801"/>
      <c r="AV27" s="801"/>
      <c r="AW27" s="801"/>
      <c r="AX27" s="801"/>
      <c r="AY27" s="801"/>
      <c r="AZ27" s="801"/>
      <c r="BA27" s="801"/>
      <c r="BB27" s="801"/>
      <c r="BC27" s="801"/>
      <c r="BD27" s="801"/>
      <c r="BE27" s="801"/>
      <c r="BF27" s="801"/>
      <c r="BG27" s="801"/>
      <c r="BH27" s="801"/>
      <c r="BI27" s="801"/>
      <c r="BJ27" s="801"/>
      <c r="BK27" s="801"/>
      <c r="BL27" s="801"/>
      <c r="BM27" s="801"/>
      <c r="BN27" s="801"/>
      <c r="BO27" s="801"/>
      <c r="BP27" s="801"/>
      <c r="BQ27" s="801"/>
      <c r="BR27" s="801"/>
      <c r="BS27" s="801"/>
      <c r="BT27" s="801"/>
      <c r="BU27" s="801"/>
      <c r="BV27" s="800"/>
      <c r="BW27" s="800"/>
      <c r="BX27" s="800"/>
      <c r="BY27" s="800"/>
      <c r="BZ27" s="800"/>
      <c r="CA27" s="800"/>
      <c r="CB27" s="800"/>
      <c r="CC27" s="800"/>
      <c r="CD27" s="800"/>
      <c r="CE27" s="800"/>
      <c r="CF27" s="800"/>
      <c r="CG27" s="800"/>
      <c r="CH27" s="800"/>
      <c r="CI27" s="800"/>
      <c r="CJ27" s="800"/>
      <c r="CK27" s="800"/>
      <c r="CL27" s="800"/>
      <c r="CM27" s="800"/>
      <c r="CN27" s="800"/>
      <c r="CO27" s="800"/>
      <c r="CP27" s="800"/>
      <c r="CQ27" s="800"/>
      <c r="CR27" s="800"/>
      <c r="CS27" s="800"/>
      <c r="CT27" s="800"/>
      <c r="CU27" s="800"/>
      <c r="CV27" s="800"/>
      <c r="CW27" s="800"/>
      <c r="CX27" s="800"/>
      <c r="CY27" s="800"/>
      <c r="CZ27" s="800"/>
      <c r="DA27" s="800"/>
      <c r="DB27" s="800"/>
      <c r="DC27" s="580"/>
    </row>
    <row r="28" spans="1:112" ht="15" customHeight="1" x14ac:dyDescent="0.25">
      <c r="A28" s="581">
        <v>1</v>
      </c>
      <c r="DC28" s="550" t="s">
        <v>1183</v>
      </c>
      <c r="DH28" s="159"/>
    </row>
    <row r="29" spans="1:112" ht="58.95" customHeight="1" outlineLevel="1" x14ac:dyDescent="0.3">
      <c r="A29" s="819" t="s">
        <v>742</v>
      </c>
      <c r="B29" s="819"/>
      <c r="C29" s="819"/>
      <c r="D29" s="819"/>
      <c r="E29" s="819"/>
      <c r="F29" s="819"/>
      <c r="G29" s="819"/>
      <c r="H29" s="819"/>
      <c r="I29" s="819"/>
      <c r="J29" s="819"/>
      <c r="K29" s="819"/>
      <c r="L29" s="819"/>
      <c r="M29" s="819"/>
      <c r="N29" s="819"/>
      <c r="O29" s="819"/>
      <c r="P29" s="819"/>
      <c r="Q29" s="819"/>
      <c r="R29" s="819"/>
      <c r="S29" s="819"/>
      <c r="T29" s="819"/>
      <c r="U29" s="819"/>
      <c r="V29" s="819"/>
      <c r="W29" s="819"/>
      <c r="X29" s="819"/>
      <c r="Y29" s="819"/>
      <c r="Z29" s="819"/>
      <c r="AA29" s="819"/>
      <c r="AF29" s="787" t="str">
        <f>ПОДПИСИ!B5</f>
        <v xml:space="preserve"> </v>
      </c>
      <c r="AG29" s="787"/>
      <c r="AH29" s="787"/>
      <c r="AI29" s="787"/>
      <c r="AJ29" s="787"/>
      <c r="AK29" s="787"/>
      <c r="AL29" s="787"/>
      <c r="AM29" s="787"/>
      <c r="AN29" s="787"/>
      <c r="AO29" s="787"/>
      <c r="AP29" s="787"/>
      <c r="AQ29" s="787"/>
      <c r="AR29" s="787"/>
      <c r="AS29" s="787"/>
      <c r="AT29" s="787"/>
      <c r="AU29" s="787"/>
      <c r="AV29" s="787"/>
      <c r="AW29" s="787"/>
      <c r="AX29" s="787"/>
      <c r="AY29" s="787"/>
      <c r="AZ29" s="787"/>
      <c r="BA29" s="787"/>
      <c r="BB29" s="787"/>
      <c r="BC29" s="787"/>
      <c r="BD29" s="787"/>
      <c r="BE29" s="787"/>
      <c r="BF29" s="787"/>
      <c r="BG29" s="787"/>
      <c r="BH29" s="787"/>
      <c r="BI29" s="787"/>
      <c r="BJ29" s="787"/>
      <c r="BK29" s="23"/>
      <c r="BL29" s="23"/>
      <c r="BM29" s="23"/>
      <c r="BN29" s="23"/>
      <c r="BO29" s="710"/>
      <c r="BP29" s="710"/>
      <c r="BQ29" s="710"/>
      <c r="BR29" s="710"/>
      <c r="BS29" s="710"/>
      <c r="BT29" s="710"/>
      <c r="BU29" s="710"/>
      <c r="BV29" s="710"/>
      <c r="BW29" s="710"/>
      <c r="BX29" s="710"/>
      <c r="BY29" s="710"/>
      <c r="BZ29" s="710"/>
      <c r="CA29" s="710"/>
      <c r="CB29" s="710"/>
      <c r="CC29" s="710"/>
      <c r="CD29" s="710"/>
      <c r="CE29" s="23"/>
      <c r="CF29" s="23"/>
      <c r="CG29" s="23"/>
      <c r="CH29" s="23"/>
      <c r="CI29" s="710" t="str">
        <f>ПОДПИСИ!E5</f>
        <v xml:space="preserve"> </v>
      </c>
      <c r="CJ29" s="710"/>
      <c r="CK29" s="710"/>
      <c r="CL29" s="710"/>
      <c r="CM29" s="710"/>
      <c r="CN29" s="710"/>
      <c r="CO29" s="710"/>
      <c r="CP29" s="710"/>
      <c r="CQ29" s="710"/>
      <c r="CR29" s="710"/>
      <c r="CS29" s="710"/>
      <c r="CT29" s="710"/>
      <c r="CU29" s="710"/>
      <c r="CV29" s="710"/>
      <c r="CW29" s="710"/>
      <c r="CX29" s="710"/>
      <c r="CY29" s="710"/>
      <c r="CZ29" s="710"/>
      <c r="DA29" s="710"/>
      <c r="DB29" s="710"/>
      <c r="DC29" s="23">
        <f>IF(OR(ФОРМА!I16=1,ФОРМА!I16="+"),1,0)</f>
        <v>0</v>
      </c>
      <c r="DD29" s="23"/>
      <c r="DE29" s="23"/>
      <c r="DF29" s="23"/>
      <c r="DG29" s="23"/>
    </row>
    <row r="30" spans="1:112" s="21" customFormat="1" ht="13.8" outlineLevel="1" x14ac:dyDescent="0.25">
      <c r="AF30" s="735" t="s">
        <v>48</v>
      </c>
      <c r="AG30" s="735"/>
      <c r="AH30" s="735"/>
      <c r="AI30" s="735"/>
      <c r="AJ30" s="735"/>
      <c r="AK30" s="735"/>
      <c r="AL30" s="735"/>
      <c r="AM30" s="735"/>
      <c r="AN30" s="735"/>
      <c r="AO30" s="735"/>
      <c r="AP30" s="735"/>
      <c r="AQ30" s="735"/>
      <c r="AR30" s="735"/>
      <c r="AS30" s="735"/>
      <c r="AT30" s="735"/>
      <c r="AU30" s="735"/>
      <c r="AV30" s="735"/>
      <c r="AW30" s="735"/>
      <c r="AX30" s="735"/>
      <c r="AY30" s="735"/>
      <c r="AZ30" s="735"/>
      <c r="BA30" s="735"/>
      <c r="BB30" s="735"/>
      <c r="BC30" s="735"/>
      <c r="BD30" s="735"/>
      <c r="BE30" s="735"/>
      <c r="BF30" s="735"/>
      <c r="BG30" s="735"/>
      <c r="BH30" s="735"/>
      <c r="BI30" s="735"/>
      <c r="BJ30" s="735"/>
      <c r="BO30" s="735" t="s">
        <v>49</v>
      </c>
      <c r="BP30" s="735"/>
      <c r="BQ30" s="735"/>
      <c r="BR30" s="735"/>
      <c r="BS30" s="735"/>
      <c r="BT30" s="735"/>
      <c r="BU30" s="735"/>
      <c r="BV30" s="735"/>
      <c r="BW30" s="735"/>
      <c r="BX30" s="735"/>
      <c r="BY30" s="735"/>
      <c r="BZ30" s="735"/>
      <c r="CA30" s="735"/>
      <c r="CB30" s="735"/>
      <c r="CC30" s="735"/>
      <c r="CD30" s="735"/>
      <c r="CI30" s="786" t="s">
        <v>50</v>
      </c>
      <c r="CJ30" s="786"/>
      <c r="CK30" s="786"/>
      <c r="CL30" s="786"/>
      <c r="CM30" s="786"/>
      <c r="CN30" s="786"/>
      <c r="CO30" s="786"/>
      <c r="CP30" s="786"/>
      <c r="CQ30" s="786"/>
      <c r="CR30" s="786"/>
      <c r="CS30" s="786"/>
      <c r="CT30" s="786"/>
      <c r="CU30" s="786"/>
      <c r="CV30" s="786"/>
      <c r="CW30" s="786"/>
      <c r="CX30" s="786"/>
      <c r="CY30" s="786"/>
      <c r="CZ30" s="786"/>
      <c r="DA30" s="786"/>
      <c r="DB30" s="786"/>
      <c r="DC30" s="550">
        <f>IF(DC29=1,1,0)</f>
        <v>0</v>
      </c>
      <c r="DH30" s="242"/>
    </row>
    <row r="31" spans="1:112" ht="58.95" hidden="1" customHeight="1" outlineLevel="1" x14ac:dyDescent="0.3">
      <c r="A31" s="819" t="s">
        <v>742</v>
      </c>
      <c r="B31" s="819"/>
      <c r="C31" s="819"/>
      <c r="D31" s="819"/>
      <c r="E31" s="819"/>
      <c r="F31" s="819"/>
      <c r="G31" s="819"/>
      <c r="H31" s="819"/>
      <c r="I31" s="819"/>
      <c r="J31" s="819"/>
      <c r="K31" s="819"/>
      <c r="L31" s="819"/>
      <c r="M31" s="819"/>
      <c r="N31" s="819"/>
      <c r="O31" s="819"/>
      <c r="P31" s="819"/>
      <c r="Q31" s="819"/>
      <c r="R31" s="819"/>
      <c r="S31" s="819"/>
      <c r="T31" s="819"/>
      <c r="U31" s="819"/>
      <c r="V31" s="819"/>
      <c r="W31" s="819"/>
      <c r="X31" s="819"/>
      <c r="Y31" s="819"/>
      <c r="Z31" s="819"/>
      <c r="AA31" s="819"/>
      <c r="AF31" s="787" t="str">
        <f>ПОДПИСИ!B6</f>
        <v xml:space="preserve"> </v>
      </c>
      <c r="AG31" s="787"/>
      <c r="AH31" s="787"/>
      <c r="AI31" s="787"/>
      <c r="AJ31" s="787"/>
      <c r="AK31" s="787"/>
      <c r="AL31" s="787"/>
      <c r="AM31" s="787"/>
      <c r="AN31" s="787"/>
      <c r="AO31" s="787"/>
      <c r="AP31" s="787"/>
      <c r="AQ31" s="787"/>
      <c r="AR31" s="787"/>
      <c r="AS31" s="787"/>
      <c r="AT31" s="787"/>
      <c r="AU31" s="787"/>
      <c r="AV31" s="787"/>
      <c r="AW31" s="787"/>
      <c r="AX31" s="787"/>
      <c r="AY31" s="787"/>
      <c r="AZ31" s="787"/>
      <c r="BA31" s="787"/>
      <c r="BB31" s="787"/>
      <c r="BC31" s="787"/>
      <c r="BD31" s="787"/>
      <c r="BE31" s="787"/>
      <c r="BF31" s="787"/>
      <c r="BG31" s="787"/>
      <c r="BH31" s="787"/>
      <c r="BI31" s="787"/>
      <c r="BJ31" s="787"/>
      <c r="BK31" s="23"/>
      <c r="BL31" s="23"/>
      <c r="BM31" s="23"/>
      <c r="BN31" s="23"/>
      <c r="BO31" s="710"/>
      <c r="BP31" s="710"/>
      <c r="BQ31" s="710"/>
      <c r="BR31" s="710"/>
      <c r="BS31" s="710"/>
      <c r="BT31" s="710"/>
      <c r="BU31" s="710"/>
      <c r="BV31" s="710"/>
      <c r="BW31" s="710"/>
      <c r="BX31" s="710"/>
      <c r="BY31" s="710"/>
      <c r="BZ31" s="710"/>
      <c r="CA31" s="710"/>
      <c r="CB31" s="710"/>
      <c r="CC31" s="710"/>
      <c r="CD31" s="710"/>
      <c r="CE31" s="23"/>
      <c r="CF31" s="23"/>
      <c r="CG31" s="23"/>
      <c r="CH31" s="23"/>
      <c r="CI31" s="710" t="str">
        <f>ПОДПИСИ!E6</f>
        <v xml:space="preserve"> </v>
      </c>
      <c r="CJ31" s="710"/>
      <c r="CK31" s="710"/>
      <c r="CL31" s="710"/>
      <c r="CM31" s="710"/>
      <c r="CN31" s="710"/>
      <c r="CO31" s="710"/>
      <c r="CP31" s="710"/>
      <c r="CQ31" s="710"/>
      <c r="CR31" s="710"/>
      <c r="CS31" s="710"/>
      <c r="CT31" s="710"/>
      <c r="CU31" s="710"/>
      <c r="CV31" s="710"/>
      <c r="CW31" s="710"/>
      <c r="CX31" s="710"/>
      <c r="CY31" s="710"/>
      <c r="CZ31" s="710"/>
      <c r="DA31" s="710"/>
      <c r="DB31" s="710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t="13.8" hidden="1" outlineLevel="1" x14ac:dyDescent="0.25">
      <c r="AF32" s="735" t="s">
        <v>48</v>
      </c>
      <c r="AG32" s="735"/>
      <c r="AH32" s="735"/>
      <c r="AI32" s="735"/>
      <c r="AJ32" s="735"/>
      <c r="AK32" s="735"/>
      <c r="AL32" s="735"/>
      <c r="AM32" s="735"/>
      <c r="AN32" s="735"/>
      <c r="AO32" s="735"/>
      <c r="AP32" s="735"/>
      <c r="AQ32" s="735"/>
      <c r="AR32" s="735"/>
      <c r="AS32" s="735"/>
      <c r="AT32" s="735"/>
      <c r="AU32" s="735"/>
      <c r="AV32" s="735"/>
      <c r="AW32" s="735"/>
      <c r="AX32" s="735"/>
      <c r="AY32" s="735"/>
      <c r="AZ32" s="735"/>
      <c r="BA32" s="735"/>
      <c r="BB32" s="735"/>
      <c r="BC32" s="735"/>
      <c r="BD32" s="735"/>
      <c r="BE32" s="735"/>
      <c r="BF32" s="735"/>
      <c r="BG32" s="735"/>
      <c r="BH32" s="735"/>
      <c r="BI32" s="735"/>
      <c r="BJ32" s="735"/>
      <c r="BO32" s="735" t="s">
        <v>49</v>
      </c>
      <c r="BP32" s="735"/>
      <c r="BQ32" s="735"/>
      <c r="BR32" s="735"/>
      <c r="BS32" s="735"/>
      <c r="BT32" s="735"/>
      <c r="BU32" s="735"/>
      <c r="BV32" s="735"/>
      <c r="BW32" s="735"/>
      <c r="BX32" s="735"/>
      <c r="BY32" s="735"/>
      <c r="BZ32" s="735"/>
      <c r="CA32" s="735"/>
      <c r="CB32" s="735"/>
      <c r="CC32" s="735"/>
      <c r="CD32" s="735"/>
      <c r="CI32" s="786" t="s">
        <v>50</v>
      </c>
      <c r="CJ32" s="786"/>
      <c r="CK32" s="786"/>
      <c r="CL32" s="786"/>
      <c r="CM32" s="786"/>
      <c r="CN32" s="786"/>
      <c r="CO32" s="786"/>
      <c r="CP32" s="786"/>
      <c r="CQ32" s="786"/>
      <c r="CR32" s="786"/>
      <c r="CS32" s="786"/>
      <c r="CT32" s="786"/>
      <c r="CU32" s="786"/>
      <c r="CV32" s="786"/>
      <c r="CW32" s="786"/>
      <c r="CX32" s="786"/>
      <c r="CY32" s="786"/>
      <c r="CZ32" s="786"/>
      <c r="DA32" s="786"/>
      <c r="DB32" s="786"/>
      <c r="DC32" s="550">
        <f>IF(DC31=1,1,0)</f>
        <v>0</v>
      </c>
      <c r="DH32" s="242"/>
    </row>
    <row r="33" spans="1:112" ht="58.95" hidden="1" customHeight="1" x14ac:dyDescent="0.3">
      <c r="A33" s="819" t="s">
        <v>742</v>
      </c>
      <c r="B33" s="819"/>
      <c r="C33" s="819"/>
      <c r="D33" s="819"/>
      <c r="E33" s="819"/>
      <c r="F33" s="819"/>
      <c r="G33" s="819"/>
      <c r="H33" s="819"/>
      <c r="I33" s="819"/>
      <c r="J33" s="819"/>
      <c r="K33" s="819"/>
      <c r="L33" s="819"/>
      <c r="M33" s="819"/>
      <c r="N33" s="819"/>
      <c r="O33" s="819"/>
      <c r="P33" s="819"/>
      <c r="Q33" s="819"/>
      <c r="R33" s="819"/>
      <c r="S33" s="819"/>
      <c r="T33" s="819"/>
      <c r="U33" s="819"/>
      <c r="V33" s="819"/>
      <c r="W33" s="819"/>
      <c r="X33" s="819"/>
      <c r="Y33" s="819"/>
      <c r="Z33" s="819"/>
      <c r="AA33" s="819"/>
      <c r="AF33" s="787" t="str">
        <f>ПОДПИСИ!B7</f>
        <v xml:space="preserve"> </v>
      </c>
      <c r="AG33" s="787"/>
      <c r="AH33" s="787"/>
      <c r="AI33" s="787"/>
      <c r="AJ33" s="787"/>
      <c r="AK33" s="787"/>
      <c r="AL33" s="787"/>
      <c r="AM33" s="787"/>
      <c r="AN33" s="787"/>
      <c r="AO33" s="787"/>
      <c r="AP33" s="787"/>
      <c r="AQ33" s="787"/>
      <c r="AR33" s="787"/>
      <c r="AS33" s="787"/>
      <c r="AT33" s="787"/>
      <c r="AU33" s="787"/>
      <c r="AV33" s="787"/>
      <c r="AW33" s="787"/>
      <c r="AX33" s="787"/>
      <c r="AY33" s="787"/>
      <c r="AZ33" s="787"/>
      <c r="BA33" s="787"/>
      <c r="BB33" s="787"/>
      <c r="BC33" s="787"/>
      <c r="BD33" s="787"/>
      <c r="BE33" s="787"/>
      <c r="BF33" s="787"/>
      <c r="BG33" s="787"/>
      <c r="BH33" s="787"/>
      <c r="BI33" s="787"/>
      <c r="BJ33" s="787"/>
      <c r="BK33" s="23"/>
      <c r="BL33" s="23"/>
      <c r="BM33" s="23"/>
      <c r="BN33" s="23"/>
      <c r="BO33" s="710"/>
      <c r="BP33" s="710"/>
      <c r="BQ33" s="710"/>
      <c r="BR33" s="710"/>
      <c r="BS33" s="710"/>
      <c r="BT33" s="710"/>
      <c r="BU33" s="710"/>
      <c r="BV33" s="710"/>
      <c r="BW33" s="710"/>
      <c r="BX33" s="710"/>
      <c r="BY33" s="710"/>
      <c r="BZ33" s="710"/>
      <c r="CA33" s="710"/>
      <c r="CB33" s="710"/>
      <c r="CC33" s="710"/>
      <c r="CD33" s="710"/>
      <c r="CE33" s="23"/>
      <c r="CF33" s="23"/>
      <c r="CG33" s="23"/>
      <c r="CH33" s="23"/>
      <c r="CI33" s="710" t="str">
        <f>ПОДПИСИ!E7</f>
        <v xml:space="preserve"> </v>
      </c>
      <c r="CJ33" s="710"/>
      <c r="CK33" s="710"/>
      <c r="CL33" s="710"/>
      <c r="CM33" s="710"/>
      <c r="CN33" s="710"/>
      <c r="CO33" s="710"/>
      <c r="CP33" s="710"/>
      <c r="CQ33" s="710"/>
      <c r="CR33" s="710"/>
      <c r="CS33" s="710"/>
      <c r="CT33" s="710"/>
      <c r="CU33" s="710"/>
      <c r="CV33" s="710"/>
      <c r="CW33" s="710"/>
      <c r="CX33" s="710"/>
      <c r="CY33" s="710"/>
      <c r="CZ33" s="710"/>
      <c r="DA33" s="710"/>
      <c r="DB33" s="710"/>
      <c r="DC33" s="23">
        <f>IF(OR(ФОРМА!H16=1,ФОРМА!H16="+"),1,0)</f>
        <v>1</v>
      </c>
      <c r="DD33" s="23"/>
      <c r="DE33" s="23"/>
      <c r="DF33" s="23"/>
      <c r="DG33" s="23"/>
    </row>
    <row r="34" spans="1:112" s="21" customFormat="1" ht="13.8" hidden="1" x14ac:dyDescent="0.25">
      <c r="AF34" s="735" t="s">
        <v>48</v>
      </c>
      <c r="AG34" s="735"/>
      <c r="AH34" s="735"/>
      <c r="AI34" s="735"/>
      <c r="AJ34" s="735"/>
      <c r="AK34" s="735"/>
      <c r="AL34" s="735"/>
      <c r="AM34" s="735"/>
      <c r="AN34" s="735"/>
      <c r="AO34" s="735"/>
      <c r="AP34" s="735"/>
      <c r="AQ34" s="735"/>
      <c r="AR34" s="735"/>
      <c r="AS34" s="735"/>
      <c r="AT34" s="735"/>
      <c r="AU34" s="735"/>
      <c r="AV34" s="735"/>
      <c r="AW34" s="735"/>
      <c r="AX34" s="735"/>
      <c r="AY34" s="735"/>
      <c r="AZ34" s="735"/>
      <c r="BA34" s="735"/>
      <c r="BB34" s="735"/>
      <c r="BC34" s="735"/>
      <c r="BD34" s="735"/>
      <c r="BE34" s="735"/>
      <c r="BF34" s="735"/>
      <c r="BG34" s="735"/>
      <c r="BH34" s="735"/>
      <c r="BI34" s="735"/>
      <c r="BJ34" s="735"/>
      <c r="BO34" s="735" t="s">
        <v>49</v>
      </c>
      <c r="BP34" s="735"/>
      <c r="BQ34" s="735"/>
      <c r="BR34" s="735"/>
      <c r="BS34" s="735"/>
      <c r="BT34" s="735"/>
      <c r="BU34" s="735"/>
      <c r="BV34" s="735"/>
      <c r="BW34" s="735"/>
      <c r="BX34" s="735"/>
      <c r="BY34" s="735"/>
      <c r="BZ34" s="735"/>
      <c r="CA34" s="735"/>
      <c r="CB34" s="735"/>
      <c r="CC34" s="735"/>
      <c r="CD34" s="735"/>
      <c r="CI34" s="786" t="s">
        <v>50</v>
      </c>
      <c r="CJ34" s="786"/>
      <c r="CK34" s="786"/>
      <c r="CL34" s="786"/>
      <c r="CM34" s="786"/>
      <c r="CN34" s="786"/>
      <c r="CO34" s="786"/>
      <c r="CP34" s="786"/>
      <c r="CQ34" s="786"/>
      <c r="CR34" s="786"/>
      <c r="CS34" s="786"/>
      <c r="CT34" s="786"/>
      <c r="CU34" s="786"/>
      <c r="CV34" s="786"/>
      <c r="CW34" s="786"/>
      <c r="CX34" s="786"/>
      <c r="CY34" s="786"/>
      <c r="CZ34" s="786"/>
      <c r="DA34" s="786"/>
      <c r="DB34" s="786"/>
      <c r="DC34" s="550">
        <f>IF(DC33=1,1,0)</f>
        <v>1</v>
      </c>
      <c r="DH34" s="242"/>
    </row>
    <row r="35" spans="1:112" ht="56.4" customHeight="1" x14ac:dyDescent="0.25">
      <c r="A35" s="819" t="s">
        <v>254</v>
      </c>
      <c r="B35" s="819"/>
      <c r="C35" s="819"/>
      <c r="D35" s="819"/>
      <c r="E35" s="819"/>
      <c r="F35" s="819"/>
      <c r="G35" s="819"/>
      <c r="H35" s="819"/>
      <c r="I35" s="819"/>
      <c r="J35" s="819"/>
      <c r="K35" s="819"/>
      <c r="L35" s="819"/>
      <c r="M35" s="819"/>
      <c r="N35" s="819"/>
      <c r="O35" s="819"/>
      <c r="P35" s="819"/>
      <c r="Q35" s="819"/>
      <c r="R35" s="819"/>
      <c r="S35" s="819"/>
      <c r="T35" s="819"/>
      <c r="U35" s="819"/>
      <c r="V35" s="819"/>
      <c r="W35" s="819"/>
      <c r="X35" s="819"/>
      <c r="Y35" s="819"/>
      <c r="Z35" s="819"/>
      <c r="AA35" s="819"/>
      <c r="AF35" s="787" t="str">
        <f>ПОДПИСИ!B15</f>
        <v>Заместитель генерального директора по капитальному  строительству ООО «Электромонтаж-110»</v>
      </c>
      <c r="AG35" s="787"/>
      <c r="AH35" s="787"/>
      <c r="AI35" s="787"/>
      <c r="AJ35" s="787"/>
      <c r="AK35" s="787"/>
      <c r="AL35" s="787"/>
      <c r="AM35" s="787"/>
      <c r="AN35" s="787"/>
      <c r="AO35" s="787"/>
      <c r="AP35" s="787"/>
      <c r="AQ35" s="787"/>
      <c r="AR35" s="787"/>
      <c r="AS35" s="787"/>
      <c r="AT35" s="787"/>
      <c r="AU35" s="787"/>
      <c r="AV35" s="787"/>
      <c r="AW35" s="787"/>
      <c r="AX35" s="787"/>
      <c r="AY35" s="787"/>
      <c r="AZ35" s="787"/>
      <c r="BA35" s="787"/>
      <c r="BB35" s="787"/>
      <c r="BC35" s="787"/>
      <c r="BD35" s="787"/>
      <c r="BE35" s="787"/>
      <c r="BF35" s="787"/>
      <c r="BG35" s="787"/>
      <c r="BH35" s="787"/>
      <c r="BI35" s="787"/>
      <c r="BJ35" s="787"/>
      <c r="BK35" s="23"/>
      <c r="BL35" s="23"/>
      <c r="BM35" s="23"/>
      <c r="BN35" s="23"/>
      <c r="BO35" s="710"/>
      <c r="BP35" s="710"/>
      <c r="BQ35" s="710"/>
      <c r="BR35" s="710"/>
      <c r="BS35" s="710"/>
      <c r="BT35" s="710"/>
      <c r="BU35" s="710"/>
      <c r="BV35" s="710"/>
      <c r="BW35" s="710"/>
      <c r="BX35" s="710"/>
      <c r="BY35" s="710"/>
      <c r="BZ35" s="710"/>
      <c r="CA35" s="710"/>
      <c r="CB35" s="710"/>
      <c r="CC35" s="710"/>
      <c r="CD35" s="710"/>
      <c r="CE35" s="23"/>
      <c r="CF35" s="23"/>
      <c r="CG35" s="23"/>
      <c r="CH35" s="23"/>
      <c r="CI35" s="710" t="str">
        <f>ПОДПИСИ!E15</f>
        <v>С.В. Шлёнский</v>
      </c>
      <c r="CJ35" s="710"/>
      <c r="CK35" s="710"/>
      <c r="CL35" s="710"/>
      <c r="CM35" s="710"/>
      <c r="CN35" s="710"/>
      <c r="CO35" s="710"/>
      <c r="CP35" s="710"/>
      <c r="CQ35" s="710"/>
      <c r="CR35" s="710"/>
      <c r="CS35" s="710"/>
      <c r="CT35" s="710"/>
      <c r="CU35" s="710"/>
      <c r="CV35" s="710"/>
      <c r="CW35" s="710"/>
      <c r="CX35" s="710"/>
      <c r="CY35" s="710"/>
      <c r="CZ35" s="710"/>
      <c r="DA35" s="710"/>
      <c r="DB35" s="710"/>
      <c r="DH35" s="155"/>
    </row>
    <row r="36" spans="1:112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35" t="s">
        <v>48</v>
      </c>
      <c r="AG36" s="735"/>
      <c r="AH36" s="735"/>
      <c r="AI36" s="735"/>
      <c r="AJ36" s="735"/>
      <c r="AK36" s="735"/>
      <c r="AL36" s="735"/>
      <c r="AM36" s="735"/>
      <c r="AN36" s="735"/>
      <c r="AO36" s="735"/>
      <c r="AP36" s="735"/>
      <c r="AQ36" s="735"/>
      <c r="AR36" s="735"/>
      <c r="AS36" s="735"/>
      <c r="AT36" s="735"/>
      <c r="AU36" s="735"/>
      <c r="AV36" s="735"/>
      <c r="AW36" s="735"/>
      <c r="AX36" s="735"/>
      <c r="AY36" s="735"/>
      <c r="AZ36" s="735"/>
      <c r="BA36" s="735"/>
      <c r="BB36" s="735"/>
      <c r="BC36" s="735"/>
      <c r="BD36" s="735"/>
      <c r="BE36" s="735"/>
      <c r="BF36" s="735"/>
      <c r="BG36" s="735"/>
      <c r="BH36" s="735"/>
      <c r="BI36" s="735"/>
      <c r="BJ36" s="735"/>
      <c r="BK36" s="21"/>
      <c r="BL36" s="21"/>
      <c r="BM36" s="21"/>
      <c r="BN36" s="21"/>
      <c r="BO36" s="735" t="s">
        <v>49</v>
      </c>
      <c r="BP36" s="735"/>
      <c r="BQ36" s="735"/>
      <c r="BR36" s="735"/>
      <c r="BS36" s="735"/>
      <c r="BT36" s="735"/>
      <c r="BU36" s="735"/>
      <c r="BV36" s="735"/>
      <c r="BW36" s="735"/>
      <c r="BX36" s="735"/>
      <c r="BY36" s="735"/>
      <c r="BZ36" s="735"/>
      <c r="CA36" s="735"/>
      <c r="CB36" s="735"/>
      <c r="CC36" s="735"/>
      <c r="CD36" s="735"/>
      <c r="CE36" s="21"/>
      <c r="CF36" s="21"/>
      <c r="CG36" s="21"/>
      <c r="CH36" s="21"/>
      <c r="CI36" s="786" t="s">
        <v>50</v>
      </c>
      <c r="CJ36" s="786"/>
      <c r="CK36" s="786"/>
      <c r="CL36" s="786"/>
      <c r="CM36" s="786"/>
      <c r="CN36" s="786"/>
      <c r="CO36" s="786"/>
      <c r="CP36" s="786"/>
      <c r="CQ36" s="786"/>
      <c r="CR36" s="786"/>
      <c r="CS36" s="786"/>
      <c r="CT36" s="786"/>
      <c r="CU36" s="786"/>
      <c r="CV36" s="786"/>
      <c r="CW36" s="786"/>
      <c r="CX36" s="786"/>
      <c r="CY36" s="786"/>
      <c r="CZ36" s="786"/>
      <c r="DA36" s="786"/>
      <c r="DB36" s="786"/>
    </row>
    <row r="37" spans="1:112" ht="13.95" customHeight="1" x14ac:dyDescent="0.25">
      <c r="DH37" s="155"/>
    </row>
    <row r="38" spans="1:112" ht="42.6" customHeight="1" x14ac:dyDescent="0.25">
      <c r="A38" s="819" t="s">
        <v>711</v>
      </c>
      <c r="B38" s="819"/>
      <c r="C38" s="819"/>
      <c r="D38" s="819"/>
      <c r="E38" s="819"/>
      <c r="F38" s="819"/>
      <c r="G38" s="819"/>
      <c r="H38" s="819"/>
      <c r="I38" s="819"/>
      <c r="J38" s="819"/>
      <c r="K38" s="819"/>
      <c r="L38" s="819"/>
      <c r="M38" s="819"/>
      <c r="N38" s="819"/>
      <c r="O38" s="819"/>
      <c r="P38" s="819"/>
      <c r="Q38" s="819"/>
      <c r="R38" s="819"/>
      <c r="S38" s="819"/>
      <c r="T38" s="819"/>
      <c r="U38" s="819"/>
      <c r="V38" s="819"/>
      <c r="W38" s="819"/>
      <c r="X38" s="819"/>
      <c r="Y38" s="819"/>
      <c r="Z38" s="819"/>
      <c r="AA38" s="819"/>
      <c r="AF38" s="787" t="str">
        <f>IF(ПОДПИСИ!B12=0," ",ПОДПИСИ!B12)</f>
        <v>Начальник участка ООО «Электромонтаж-110»</v>
      </c>
      <c r="AG38" s="787"/>
      <c r="AH38" s="787"/>
      <c r="AI38" s="787"/>
      <c r="AJ38" s="787"/>
      <c r="AK38" s="787"/>
      <c r="AL38" s="787"/>
      <c r="AM38" s="787"/>
      <c r="AN38" s="787"/>
      <c r="AO38" s="787"/>
      <c r="AP38" s="787"/>
      <c r="AQ38" s="787"/>
      <c r="AR38" s="787"/>
      <c r="AS38" s="787"/>
      <c r="AT38" s="787"/>
      <c r="AU38" s="787"/>
      <c r="AV38" s="787"/>
      <c r="AW38" s="787"/>
      <c r="AX38" s="787"/>
      <c r="AY38" s="787"/>
      <c r="AZ38" s="787"/>
      <c r="BA38" s="787"/>
      <c r="BB38" s="787"/>
      <c r="BC38" s="787"/>
      <c r="BD38" s="787"/>
      <c r="BE38" s="787"/>
      <c r="BF38" s="787"/>
      <c r="BG38" s="787"/>
      <c r="BH38" s="787"/>
      <c r="BI38" s="787"/>
      <c r="BJ38" s="787"/>
      <c r="BK38" s="23"/>
      <c r="BL38" s="23"/>
      <c r="BM38" s="23"/>
      <c r="BN38" s="23"/>
      <c r="BO38" s="710"/>
      <c r="BP38" s="710"/>
      <c r="BQ38" s="710"/>
      <c r="BR38" s="710"/>
      <c r="BS38" s="710"/>
      <c r="BT38" s="710"/>
      <c r="BU38" s="710"/>
      <c r="BV38" s="710"/>
      <c r="BW38" s="710"/>
      <c r="BX38" s="710"/>
      <c r="BY38" s="710"/>
      <c r="BZ38" s="710"/>
      <c r="CA38" s="710"/>
      <c r="CB38" s="710"/>
      <c r="CC38" s="710"/>
      <c r="CD38" s="710"/>
      <c r="CE38" s="23"/>
      <c r="CF38" s="23"/>
      <c r="CG38" s="23"/>
      <c r="CH38" s="23"/>
      <c r="CI38" s="710" t="str">
        <f>IF(ПОДПИСИ!E12=0," ",ПОДПИСИ!E12)</f>
        <v>А.В. Курбатов</v>
      </c>
      <c r="CJ38" s="710"/>
      <c r="CK38" s="710"/>
      <c r="CL38" s="710"/>
      <c r="CM38" s="710"/>
      <c r="CN38" s="710"/>
      <c r="CO38" s="710"/>
      <c r="CP38" s="710"/>
      <c r="CQ38" s="710"/>
      <c r="CR38" s="710"/>
      <c r="CS38" s="710"/>
      <c r="CT38" s="710"/>
      <c r="CU38" s="710"/>
      <c r="CV38" s="710"/>
      <c r="CW38" s="710"/>
      <c r="CX38" s="710"/>
      <c r="CY38" s="710"/>
      <c r="CZ38" s="710"/>
      <c r="DA38" s="710"/>
      <c r="DB38" s="710"/>
      <c r="DH38" s="155"/>
    </row>
    <row r="39" spans="1:112" ht="13.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35" t="s">
        <v>48</v>
      </c>
      <c r="AG39" s="735"/>
      <c r="AH39" s="735"/>
      <c r="AI39" s="735"/>
      <c r="AJ39" s="735"/>
      <c r="AK39" s="735"/>
      <c r="AL39" s="735"/>
      <c r="AM39" s="735"/>
      <c r="AN39" s="735"/>
      <c r="AO39" s="735"/>
      <c r="AP39" s="735"/>
      <c r="AQ39" s="735"/>
      <c r="AR39" s="735"/>
      <c r="AS39" s="735"/>
      <c r="AT39" s="735"/>
      <c r="AU39" s="735"/>
      <c r="AV39" s="735"/>
      <c r="AW39" s="735"/>
      <c r="AX39" s="735"/>
      <c r="AY39" s="735"/>
      <c r="AZ39" s="735"/>
      <c r="BA39" s="735"/>
      <c r="BB39" s="735"/>
      <c r="BC39" s="735"/>
      <c r="BD39" s="735"/>
      <c r="BE39" s="735"/>
      <c r="BF39" s="735"/>
      <c r="BG39" s="735"/>
      <c r="BH39" s="735"/>
      <c r="BI39" s="735"/>
      <c r="BJ39" s="735"/>
      <c r="BK39" s="21"/>
      <c r="BL39" s="21"/>
      <c r="BM39" s="21"/>
      <c r="BN39" s="21"/>
      <c r="BO39" s="735" t="s">
        <v>49</v>
      </c>
      <c r="BP39" s="735"/>
      <c r="BQ39" s="735"/>
      <c r="BR39" s="735"/>
      <c r="BS39" s="735"/>
      <c r="BT39" s="735"/>
      <c r="BU39" s="735"/>
      <c r="BV39" s="735"/>
      <c r="BW39" s="735"/>
      <c r="BX39" s="735"/>
      <c r="BY39" s="735"/>
      <c r="BZ39" s="735"/>
      <c r="CA39" s="735"/>
      <c r="CB39" s="735"/>
      <c r="CC39" s="735"/>
      <c r="CD39" s="735"/>
      <c r="CE39" s="21"/>
      <c r="CF39" s="21"/>
      <c r="CG39" s="21"/>
      <c r="CH39" s="21"/>
      <c r="CI39" s="786" t="s">
        <v>50</v>
      </c>
      <c r="CJ39" s="786"/>
      <c r="CK39" s="786"/>
      <c r="CL39" s="786"/>
      <c r="CM39" s="786"/>
      <c r="CN39" s="786"/>
      <c r="CO39" s="786"/>
      <c r="CP39" s="786"/>
      <c r="CQ39" s="786"/>
      <c r="CR39" s="786"/>
      <c r="CS39" s="786"/>
      <c r="CT39" s="786"/>
      <c r="CU39" s="786"/>
      <c r="CV39" s="786"/>
      <c r="CW39" s="786"/>
      <c r="CX39" s="786"/>
      <c r="CY39" s="786"/>
      <c r="CZ39" s="786"/>
      <c r="DA39" s="786"/>
      <c r="DB39" s="786"/>
      <c r="DH39" s="155"/>
    </row>
    <row r="40" spans="1:112" ht="13.95" customHeight="1" x14ac:dyDescent="0.25">
      <c r="DH40" s="155"/>
    </row>
    <row r="41" spans="1:112" ht="13.8" x14ac:dyDescent="0.25">
      <c r="DH41" s="155"/>
    </row>
    <row r="43" spans="1:112" ht="13.95" customHeight="1" x14ac:dyDescent="0.25">
      <c r="DH43" s="155"/>
    </row>
    <row r="44" spans="1:112" ht="13.8" x14ac:dyDescent="0.25">
      <c r="DH44" s="160"/>
    </row>
    <row r="45" spans="1:112" ht="13.8" x14ac:dyDescent="0.25">
      <c r="DH45" s="155"/>
    </row>
    <row r="46" spans="1:112" ht="13.8" x14ac:dyDescent="0.25">
      <c r="DH46" s="161"/>
    </row>
    <row r="47" spans="1:112" ht="13.8" x14ac:dyDescent="0.25">
      <c r="DH47" s="155"/>
    </row>
    <row r="48" spans="1:112" x14ac:dyDescent="0.3">
      <c r="DH48" s="162"/>
    </row>
    <row r="49" spans="112:112" ht="13.8" x14ac:dyDescent="0.25">
      <c r="DH49" s="155"/>
    </row>
    <row r="50" spans="112:112" ht="13.8" x14ac:dyDescent="0.25">
      <c r="DH50" s="161"/>
    </row>
    <row r="51" spans="112:112" ht="13.8" x14ac:dyDescent="0.25">
      <c r="DH51" s="155"/>
    </row>
    <row r="52" spans="112:112" ht="13.8" x14ac:dyDescent="0.25">
      <c r="DH52" s="160"/>
    </row>
    <row r="53" spans="112:112" ht="13.8" x14ac:dyDescent="0.25">
      <c r="DH53" s="155"/>
    </row>
    <row r="54" spans="112:112" ht="13.8" x14ac:dyDescent="0.25">
      <c r="DH54" s="160"/>
    </row>
    <row r="55" spans="112:112" ht="13.8" x14ac:dyDescent="0.25">
      <c r="DH55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</sheetData>
  <autoFilter ref="A28:DC35" xr:uid="{60768DE9-F227-4CCB-B117-8372FF784E3B}">
    <filterColumn colId="106">
      <filters blank="1">
        <filter val="1"/>
      </filters>
    </filterColumn>
  </autoFilter>
  <mergeCells count="81">
    <mergeCell ref="CI32:DB32"/>
    <mergeCell ref="A33:AA33"/>
    <mergeCell ref="AF33:BJ33"/>
    <mergeCell ref="BO33:CD33"/>
    <mergeCell ref="CI33:DB33"/>
    <mergeCell ref="AF32:BJ32"/>
    <mergeCell ref="BO32:CD32"/>
    <mergeCell ref="AF39:BJ39"/>
    <mergeCell ref="BO39:CD39"/>
    <mergeCell ref="CI39:DB39"/>
    <mergeCell ref="AF36:BJ36"/>
    <mergeCell ref="BO36:CD36"/>
    <mergeCell ref="CI36:DB36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A16:I17"/>
    <mergeCell ref="AP16:BU17"/>
    <mergeCell ref="BV16:DB17"/>
    <mergeCell ref="A18:I19"/>
    <mergeCell ref="AP18:BU19"/>
    <mergeCell ref="BV18:DB19"/>
    <mergeCell ref="J16:AO19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7:AT7"/>
    <mergeCell ref="BA7:DB7"/>
    <mergeCell ref="CC4:DB4"/>
    <mergeCell ref="A5:AT5"/>
    <mergeCell ref="BA5:DB5"/>
    <mergeCell ref="A6:AT6"/>
    <mergeCell ref="BA6:DB6"/>
  </mergeCells>
  <conditionalFormatting sqref="A5:A12">
    <cfRule type="cellIs" dxfId="96" priority="8" operator="equal">
      <formula>0</formula>
    </cfRule>
  </conditionalFormatting>
  <conditionalFormatting sqref="AU5:BA12">
    <cfRule type="cellIs" dxfId="95" priority="7" operator="equal">
      <formula>0</formula>
    </cfRule>
  </conditionalFormatting>
  <conditionalFormatting sqref="CI29:DB29">
    <cfRule type="cellIs" dxfId="94" priority="9" operator="equal">
      <formula>0</formula>
    </cfRule>
  </conditionalFormatting>
  <conditionalFormatting sqref="CI31:DB31">
    <cfRule type="cellIs" dxfId="93" priority="2" operator="equal">
      <formula>0</formula>
    </cfRule>
  </conditionalFormatting>
  <conditionalFormatting sqref="CI33:DB33">
    <cfRule type="cellIs" dxfId="92" priority="1" operator="equal">
      <formula>0</formula>
    </cfRule>
  </conditionalFormatting>
  <conditionalFormatting sqref="CI35:DB35">
    <cfRule type="cellIs" dxfId="91" priority="4" operator="equal">
      <formula>0</formula>
    </cfRule>
  </conditionalFormatting>
  <conditionalFormatting sqref="CI38:DB38">
    <cfRule type="cellIs" dxfId="90" priority="3" operator="equal">
      <formula>0</formula>
    </cfRule>
  </conditionalFormatting>
  <conditionalFormatting sqref="DH2:DH7">
    <cfRule type="cellIs" dxfId="89" priority="6" operator="equal">
      <formula>0</formula>
    </cfRule>
  </conditionalFormatting>
  <conditionalFormatting sqref="DH9">
    <cfRule type="cellIs" dxfId="88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161"/>
  <sheetViews>
    <sheetView tabSelected="1" view="pageBreakPreview" topLeftCell="A13" zoomScale="70" zoomScaleNormal="100" zoomScaleSheetLayoutView="70" workbookViewId="0">
      <selection activeCell="N15" sqref="N15"/>
    </sheetView>
  </sheetViews>
  <sheetFormatPr defaultColWidth="9.109375" defaultRowHeight="14.4" outlineLevelRow="1" x14ac:dyDescent="0.3"/>
  <cols>
    <col min="1" max="1" width="6.33203125" style="19" customWidth="1"/>
    <col min="2" max="2" width="34.5546875" style="19" customWidth="1"/>
    <col min="3" max="3" width="1" style="19" customWidth="1"/>
    <col min="4" max="4" width="11.44140625" style="19" customWidth="1"/>
    <col min="5" max="5" width="7.109375" style="19" customWidth="1"/>
    <col min="6" max="6" width="6.6640625" style="19" customWidth="1"/>
    <col min="7" max="7" width="9.33203125" style="19" customWidth="1"/>
    <col min="8" max="9" width="6.33203125" style="19" customWidth="1"/>
    <col min="10" max="10" width="16.88671875" style="19" customWidth="1"/>
    <col min="11" max="11" width="9.109375" style="19"/>
    <col min="12" max="12" width="2.33203125" style="19" customWidth="1"/>
    <col min="13" max="13" width="34.88671875" style="19" customWidth="1"/>
    <col min="14" max="14" width="21.6640625" style="19" customWidth="1"/>
    <col min="15" max="15" width="15.6640625" style="19" customWidth="1"/>
    <col min="16" max="16" width="9.109375" style="19"/>
    <col min="17" max="17" width="53.6640625" style="158" customWidth="1"/>
    <col min="18" max="16384" width="9.109375" style="19"/>
  </cols>
  <sheetData>
    <row r="1" spans="1:61" outlineLevel="1" x14ac:dyDescent="0.3">
      <c r="A1" s="789"/>
      <c r="B1" s="789"/>
      <c r="C1" s="789"/>
      <c r="J1" s="20" t="s">
        <v>58</v>
      </c>
      <c r="K1" s="844">
        <v>0</v>
      </c>
      <c r="L1" s="844"/>
      <c r="M1"/>
      <c r="N1"/>
      <c r="O1"/>
      <c r="Q1" s="155"/>
    </row>
    <row r="2" spans="1:61" outlineLevel="1" x14ac:dyDescent="0.3">
      <c r="A2" s="789"/>
      <c r="B2" s="789"/>
      <c r="C2" s="789"/>
      <c r="J2" s="58" t="s">
        <v>35</v>
      </c>
      <c r="K2" s="845">
        <v>0</v>
      </c>
      <c r="L2" s="845"/>
      <c r="M2" s="843"/>
      <c r="N2" s="843"/>
      <c r="O2"/>
      <c r="Q2" s="144"/>
    </row>
    <row r="3" spans="1:61" ht="13.8" outlineLevel="1" x14ac:dyDescent="0.25">
      <c r="A3" s="789"/>
      <c r="B3" s="789"/>
      <c r="C3" s="789"/>
      <c r="J3" s="58" t="s">
        <v>56</v>
      </c>
      <c r="Q3" s="156"/>
    </row>
    <row r="4" spans="1:61" ht="13.8" outlineLevel="1" x14ac:dyDescent="0.25">
      <c r="A4" s="789"/>
      <c r="B4" s="789"/>
      <c r="C4" s="789"/>
      <c r="I4" s="812">
        <f>ФОРМА!B13</f>
        <v>45646</v>
      </c>
      <c r="J4" s="846"/>
      <c r="Q4" s="144"/>
    </row>
    <row r="5" spans="1:61" ht="15.75" customHeight="1" outlineLevel="1" x14ac:dyDescent="0.25">
      <c r="A5" s="789"/>
      <c r="B5" s="789"/>
      <c r="C5" s="789"/>
      <c r="D5" s="23"/>
      <c r="E5" s="710" t="s">
        <v>72</v>
      </c>
      <c r="F5" s="710"/>
      <c r="G5" s="710"/>
      <c r="H5" s="710"/>
      <c r="I5" s="710"/>
      <c r="J5" s="710"/>
      <c r="Q5" s="156"/>
    </row>
    <row r="6" spans="1:61" s="50" customFormat="1" ht="15" customHeight="1" outlineLevel="1" x14ac:dyDescent="0.25">
      <c r="A6" s="786"/>
      <c r="B6" s="786"/>
      <c r="C6" s="786"/>
      <c r="D6" s="21"/>
      <c r="E6" s="735" t="s">
        <v>0</v>
      </c>
      <c r="F6" s="735"/>
      <c r="G6" s="735"/>
      <c r="H6" s="735"/>
      <c r="I6" s="735"/>
      <c r="J6" s="735"/>
      <c r="Q6" s="144"/>
    </row>
    <row r="7" spans="1:61" ht="13.8" outlineLevel="1" x14ac:dyDescent="0.25">
      <c r="A7" s="710" t="str">
        <f>ФОРМА!B4</f>
        <v>ООО «Электромонтаж-110»</v>
      </c>
      <c r="B7" s="710"/>
      <c r="C7" s="710"/>
      <c r="D7" s="23"/>
      <c r="E7" s="787" t="str">
        <f>ФОРМА!B2</f>
        <v>ПАО "Россети Ленэнерго"</v>
      </c>
      <c r="F7" s="787"/>
      <c r="G7" s="787"/>
      <c r="H7" s="787"/>
      <c r="I7" s="787"/>
      <c r="J7" s="787"/>
      <c r="Q7" s="156" t="str">
        <f>E7</f>
        <v>ПАО "Россети Ленэнерго"</v>
      </c>
    </row>
    <row r="8" spans="1:61" ht="15" customHeight="1" outlineLevel="1" x14ac:dyDescent="0.25">
      <c r="A8" s="735" t="s">
        <v>44</v>
      </c>
      <c r="B8" s="735"/>
      <c r="C8" s="735"/>
      <c r="D8" s="21"/>
      <c r="E8" s="735" t="s">
        <v>2</v>
      </c>
      <c r="F8" s="735"/>
      <c r="G8" s="735"/>
      <c r="H8" s="735"/>
      <c r="I8" s="735"/>
      <c r="J8" s="735"/>
      <c r="Q8" s="154"/>
    </row>
    <row r="9" spans="1:61" ht="103.8" customHeight="1" outlineLevel="1" x14ac:dyDescent="0.25">
      <c r="A9" s="710"/>
      <c r="B9" s="710"/>
      <c r="C9" s="710"/>
      <c r="D9" s="23"/>
      <c r="E9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F9" s="787"/>
      <c r="G9" s="787"/>
      <c r="H9" s="787"/>
      <c r="I9" s="787"/>
      <c r="J9" s="787"/>
      <c r="Q9" s="157" t="str">
        <f>E9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9" s="19" t="s">
        <v>64</v>
      </c>
    </row>
    <row r="10" spans="1:61" outlineLevel="1" x14ac:dyDescent="0.3">
      <c r="A10" s="735" t="s">
        <v>45</v>
      </c>
      <c r="B10" s="735"/>
      <c r="C10" s="735"/>
      <c r="D10" s="21"/>
      <c r="E10" s="786" t="s">
        <v>38</v>
      </c>
      <c r="F10" s="786"/>
      <c r="G10" s="786"/>
      <c r="H10" s="786"/>
      <c r="I10" s="786"/>
      <c r="J10" s="786"/>
    </row>
    <row r="11" spans="1:61" ht="13.8" outlineLevel="1" x14ac:dyDescent="0.25">
      <c r="A11" s="710"/>
      <c r="B11" s="710"/>
      <c r="C11" s="710"/>
      <c r="D11" s="23"/>
      <c r="E11" s="734">
        <f>ФОРМА!B13</f>
        <v>45646</v>
      </c>
      <c r="F11" s="710"/>
      <c r="G11" s="710"/>
      <c r="H11" s="710"/>
      <c r="I11" s="710"/>
      <c r="J11" s="710"/>
      <c r="Q11" s="155"/>
    </row>
    <row r="12" spans="1:61" ht="14.4" customHeight="1" outlineLevel="1" x14ac:dyDescent="0.3">
      <c r="A12" s="735" t="s">
        <v>1</v>
      </c>
      <c r="B12" s="735"/>
      <c r="C12" s="735"/>
      <c r="D12" s="21"/>
      <c r="E12" s="735" t="s">
        <v>3</v>
      </c>
      <c r="F12" s="735"/>
      <c r="G12" s="735"/>
      <c r="H12" s="735"/>
      <c r="I12" s="735"/>
      <c r="J12" s="735"/>
    </row>
    <row r="13" spans="1:61" ht="31.2" customHeight="1" x14ac:dyDescent="0.3">
      <c r="A13" s="804" t="s">
        <v>504</v>
      </c>
      <c r="B13" s="805"/>
      <c r="C13" s="805"/>
      <c r="D13" s="805"/>
      <c r="E13" s="805"/>
      <c r="F13" s="805"/>
      <c r="G13" s="805"/>
      <c r="H13" s="805"/>
      <c r="I13" s="805"/>
      <c r="J13" s="805"/>
    </row>
    <row r="14" spans="1:61" ht="45" customHeight="1" x14ac:dyDescent="0.3">
      <c r="A14" s="59" t="s">
        <v>19</v>
      </c>
      <c r="B14" s="260" t="s">
        <v>89</v>
      </c>
      <c r="C14" s="798" t="s">
        <v>36</v>
      </c>
      <c r="D14" s="798"/>
      <c r="E14" s="798"/>
      <c r="F14" s="847" t="s">
        <v>94</v>
      </c>
      <c r="G14" s="848"/>
      <c r="H14" s="798" t="s">
        <v>59</v>
      </c>
      <c r="I14" s="798"/>
      <c r="J14" s="273" t="s">
        <v>27</v>
      </c>
    </row>
    <row r="15" spans="1:61" ht="15" thickBot="1" x14ac:dyDescent="0.35">
      <c r="A15" s="849" t="s">
        <v>1383</v>
      </c>
      <c r="B15" s="850"/>
      <c r="C15" s="850"/>
      <c r="D15" s="850"/>
      <c r="E15" s="850"/>
      <c r="F15" s="850"/>
      <c r="G15" s="850"/>
      <c r="H15" s="850"/>
      <c r="I15" s="850"/>
      <c r="J15" s="851"/>
    </row>
    <row r="16" spans="1:61" ht="33" thickBot="1" x14ac:dyDescent="0.35">
      <c r="A16" s="276" t="s">
        <v>97</v>
      </c>
      <c r="B16" s="275" t="str">
        <f>M16</f>
        <v>Кабель силовой с изоляцией сшитого полиэтилена, сеч. 240</v>
      </c>
      <c r="C16" s="841" t="str">
        <f>N16</f>
        <v>АПвБШп 4х240</v>
      </c>
      <c r="D16" s="841" t="s">
        <v>864</v>
      </c>
      <c r="E16" s="841" t="s">
        <v>864</v>
      </c>
      <c r="F16" s="841"/>
      <c r="G16" s="841"/>
      <c r="H16" s="841" t="str">
        <f>CONCATENATE(P16," ",O16)</f>
        <v>18,46 м</v>
      </c>
      <c r="I16" s="841">
        <v>1</v>
      </c>
      <c r="J16" s="110"/>
      <c r="M16" s="604" t="s">
        <v>1380</v>
      </c>
      <c r="N16" s="605" t="s">
        <v>1381</v>
      </c>
      <c r="O16" s="605" t="s">
        <v>1163</v>
      </c>
      <c r="P16" s="605">
        <v>18.46</v>
      </c>
    </row>
    <row r="17" spans="1:20" ht="33" thickBot="1" x14ac:dyDescent="0.35">
      <c r="A17" s="276" t="s">
        <v>101</v>
      </c>
      <c r="B17" s="275" t="str">
        <f t="shared" ref="B17" si="0">M17</f>
        <v>Муфта концевая кабельная</v>
      </c>
      <c r="C17" s="841" t="str">
        <f t="shared" ref="C17" si="1">N17</f>
        <v>4ПКВНТпН-Б-1-150...240</v>
      </c>
      <c r="D17" s="841" t="s">
        <v>864</v>
      </c>
      <c r="E17" s="841" t="s">
        <v>864</v>
      </c>
      <c r="F17" s="841"/>
      <c r="G17" s="841"/>
      <c r="H17" s="841" t="str">
        <f t="shared" ref="H17" si="2">CONCATENATE(P17," ",O17)</f>
        <v>2 шт</v>
      </c>
      <c r="I17" s="841">
        <v>1</v>
      </c>
      <c r="J17" s="110"/>
      <c r="M17" s="604" t="s">
        <v>1290</v>
      </c>
      <c r="N17" s="605" t="s">
        <v>1382</v>
      </c>
      <c r="O17" s="605" t="s">
        <v>1165</v>
      </c>
      <c r="P17" s="605">
        <v>2</v>
      </c>
    </row>
    <row r="18" spans="1:20" ht="33" customHeight="1" thickBot="1" x14ac:dyDescent="0.35">
      <c r="A18" s="849" t="s">
        <v>1384</v>
      </c>
      <c r="B18" s="850"/>
      <c r="C18" s="850"/>
      <c r="D18" s="850"/>
      <c r="E18" s="850"/>
      <c r="F18" s="850"/>
      <c r="G18" s="850"/>
      <c r="H18" s="850"/>
      <c r="I18" s="850"/>
      <c r="J18" s="851"/>
      <c r="M18" s="601"/>
      <c r="N18" s="602"/>
      <c r="O18" s="602"/>
      <c r="P18" s="602"/>
    </row>
    <row r="19" spans="1:20" ht="27.6" customHeight="1" thickBot="1" x14ac:dyDescent="0.35">
      <c r="A19" s="276" t="s">
        <v>66</v>
      </c>
      <c r="B19" s="275" t="str">
        <f>M19</f>
        <v>Кабель силовой с изоляцией сшитого полиэтилена, сеч. 240</v>
      </c>
      <c r="C19" s="841" t="str">
        <f>N19</f>
        <v>АПвБШп 4х240</v>
      </c>
      <c r="D19" s="841" t="s">
        <v>864</v>
      </c>
      <c r="E19" s="841" t="s">
        <v>864</v>
      </c>
      <c r="F19" s="841"/>
      <c r="G19" s="841"/>
      <c r="H19" s="841" t="str">
        <f>CONCATENATE(P19," ",O19)</f>
        <v>384,5 м</v>
      </c>
      <c r="I19" s="841">
        <v>1</v>
      </c>
      <c r="J19" s="110"/>
      <c r="M19" s="604" t="s">
        <v>1380</v>
      </c>
      <c r="N19" s="605" t="s">
        <v>1381</v>
      </c>
      <c r="O19" s="605" t="s">
        <v>1163</v>
      </c>
      <c r="P19" s="605">
        <v>384.5</v>
      </c>
    </row>
    <row r="20" spans="1:20" ht="33" thickBot="1" x14ac:dyDescent="0.35">
      <c r="A20" s="276" t="s">
        <v>1388</v>
      </c>
      <c r="B20" s="275" t="str">
        <f t="shared" ref="B20" si="3">M20</f>
        <v>Муфта концевая кабельная</v>
      </c>
      <c r="C20" s="841" t="str">
        <f t="shared" ref="C20" si="4">N20</f>
        <v>4ПКВНТпН-Б-1-150...240</v>
      </c>
      <c r="D20" s="841" t="s">
        <v>864</v>
      </c>
      <c r="E20" s="841" t="s">
        <v>864</v>
      </c>
      <c r="F20" s="841"/>
      <c r="G20" s="841"/>
      <c r="H20" s="841" t="str">
        <f t="shared" ref="H20" si="5">CONCATENATE(P20," ",O20)</f>
        <v>4 шт</v>
      </c>
      <c r="I20" s="841">
        <v>1</v>
      </c>
      <c r="J20" s="110"/>
      <c r="M20" s="604" t="s">
        <v>1290</v>
      </c>
      <c r="N20" s="605" t="s">
        <v>1382</v>
      </c>
      <c r="O20" s="605" t="s">
        <v>1165</v>
      </c>
      <c r="P20" s="605">
        <v>4</v>
      </c>
    </row>
    <row r="21" spans="1:20" ht="15" thickBot="1" x14ac:dyDescent="0.35">
      <c r="A21" s="852" t="s">
        <v>1386</v>
      </c>
      <c r="B21" s="852"/>
      <c r="C21" s="852"/>
      <c r="D21" s="852"/>
      <c r="E21" s="852"/>
      <c r="F21" s="852"/>
      <c r="G21" s="852"/>
      <c r="H21" s="852"/>
      <c r="I21" s="852"/>
      <c r="J21" s="852"/>
    </row>
    <row r="22" spans="1:20" ht="23.4" customHeight="1" thickBot="1" x14ac:dyDescent="0.35">
      <c r="A22" s="276" t="s">
        <v>1387</v>
      </c>
      <c r="B22" s="275" t="str">
        <f t="shared" ref="B22" si="6">M22</f>
        <v>Кабельный киоск</v>
      </c>
      <c r="C22" s="841" t="str">
        <f t="shared" ref="C22" si="7">N22</f>
        <v>КЛ-211</v>
      </c>
      <c r="D22" s="841" t="s">
        <v>864</v>
      </c>
      <c r="E22" s="841" t="s">
        <v>864</v>
      </c>
      <c r="F22" s="841"/>
      <c r="G22" s="841"/>
      <c r="H22" s="841" t="str">
        <f t="shared" ref="H22" si="8">CONCATENATE(P22," ",O22)</f>
        <v>2 шт</v>
      </c>
      <c r="I22" s="841">
        <v>1</v>
      </c>
      <c r="J22" s="405"/>
      <c r="M22" s="604" t="s">
        <v>1385</v>
      </c>
      <c r="N22" s="605" t="s">
        <v>947</v>
      </c>
      <c r="O22" s="605" t="s">
        <v>1165</v>
      </c>
      <c r="P22" s="605">
        <v>2</v>
      </c>
    </row>
    <row r="23" spans="1:20" ht="22.8" x14ac:dyDescent="0.3">
      <c r="A23" s="585" t="s">
        <v>1184</v>
      </c>
      <c r="B23" s="582"/>
      <c r="C23" s="583"/>
      <c r="D23" s="583"/>
      <c r="E23" s="583"/>
      <c r="F23" s="583"/>
      <c r="G23" s="583"/>
      <c r="H23" s="583"/>
      <c r="I23" s="583"/>
      <c r="J23" s="584"/>
      <c r="K23" s="19" t="s">
        <v>1183</v>
      </c>
    </row>
    <row r="24" spans="1:20" s="245" customFormat="1" ht="52.2" customHeight="1" outlineLevel="1" x14ac:dyDescent="0.3">
      <c r="A24" s="791" t="s">
        <v>743</v>
      </c>
      <c r="B24" s="791"/>
      <c r="C24" s="225"/>
      <c r="D24" s="787" t="str">
        <f>ПОДПИСИ!B5</f>
        <v xml:space="preserve"> </v>
      </c>
      <c r="E24" s="787"/>
      <c r="F24" s="787"/>
      <c r="G24" s="19"/>
      <c r="H24" s="54"/>
      <c r="I24" s="23"/>
      <c r="J24" s="48" t="str">
        <f>ПОДПИСИ!E5</f>
        <v xml:space="preserve"> </v>
      </c>
      <c r="K24" s="245">
        <f>IF(OR(ФОРМА!I16=1,ФОРМА!I16="+"),1,0)</f>
        <v>0</v>
      </c>
      <c r="Q24" s="246"/>
    </row>
    <row r="25" spans="1:20" s="245" customFormat="1" ht="9" customHeight="1" outlineLevel="1" x14ac:dyDescent="0.3">
      <c r="A25" s="225"/>
      <c r="B25" s="225"/>
      <c r="C25" s="225"/>
      <c r="D25" s="715" t="s">
        <v>48</v>
      </c>
      <c r="E25" s="715"/>
      <c r="F25" s="715"/>
      <c r="G25" s="225"/>
      <c r="H25" s="243" t="s">
        <v>49</v>
      </c>
      <c r="I25" s="227"/>
      <c r="J25" s="243" t="s">
        <v>50</v>
      </c>
      <c r="K25" s="550">
        <f>IF(K24=1,1,0)</f>
        <v>0</v>
      </c>
      <c r="Q25" s="246"/>
    </row>
    <row r="26" spans="1:20" s="245" customFormat="1" ht="60" hidden="1" customHeight="1" outlineLevel="1" x14ac:dyDescent="0.3">
      <c r="A26" s="791" t="s">
        <v>743</v>
      </c>
      <c r="B26" s="791"/>
      <c r="C26" s="225"/>
      <c r="D26" s="787" t="str">
        <f>ПОДПИСИ!B6</f>
        <v xml:space="preserve"> </v>
      </c>
      <c r="E26" s="787"/>
      <c r="F26" s="787"/>
      <c r="G26" s="19"/>
      <c r="H26" s="54"/>
      <c r="I26" s="23"/>
      <c r="J26" s="48" t="str">
        <f>ПОДПИСИ!E6</f>
        <v xml:space="preserve"> </v>
      </c>
      <c r="K26" s="245">
        <f>IF(OR(ФОРМА!G16=1,ФОРМА!G16="+"),1,0)</f>
        <v>0</v>
      </c>
      <c r="Q26" s="246"/>
    </row>
    <row r="27" spans="1:20" s="245" customFormat="1" ht="15" hidden="1" customHeight="1" outlineLevel="1" x14ac:dyDescent="0.3">
      <c r="A27" s="225"/>
      <c r="B27" s="225"/>
      <c r="C27" s="225"/>
      <c r="D27" s="715" t="s">
        <v>48</v>
      </c>
      <c r="E27" s="715"/>
      <c r="F27" s="715"/>
      <c r="G27" s="225"/>
      <c r="H27" s="243" t="s">
        <v>49</v>
      </c>
      <c r="I27" s="227"/>
      <c r="J27" s="243" t="s">
        <v>50</v>
      </c>
      <c r="K27" s="550">
        <f>IF(K26=1,1,0)</f>
        <v>0</v>
      </c>
      <c r="Q27" s="246"/>
    </row>
    <row r="28" spans="1:20" s="245" customFormat="1" ht="55.95" hidden="1" customHeight="1" x14ac:dyDescent="0.3">
      <c r="A28" s="791" t="s">
        <v>743</v>
      </c>
      <c r="B28" s="791"/>
      <c r="C28" s="225"/>
      <c r="D28" s="787" t="str">
        <f>ПОДПИСИ!B7</f>
        <v xml:space="preserve"> </v>
      </c>
      <c r="E28" s="787"/>
      <c r="F28" s="787"/>
      <c r="G28" s="19"/>
      <c r="H28" s="54"/>
      <c r="I28" s="23"/>
      <c r="J28" s="48" t="str">
        <f>ПОДПИСИ!E7</f>
        <v xml:space="preserve"> </v>
      </c>
      <c r="K28" s="245">
        <f>IF(OR(ФОРМА!H16=1,ФОРМА!H16="+"),1,0)</f>
        <v>1</v>
      </c>
      <c r="Q28" s="246"/>
    </row>
    <row r="29" spans="1:20" s="245" customFormat="1" ht="15" hidden="1" customHeight="1" x14ac:dyDescent="0.3">
      <c r="A29" s="225"/>
      <c r="B29" s="225"/>
      <c r="C29" s="225"/>
      <c r="D29" s="715" t="s">
        <v>48</v>
      </c>
      <c r="E29" s="715"/>
      <c r="F29" s="715"/>
      <c r="G29" s="225"/>
      <c r="H29" s="243" t="s">
        <v>49</v>
      </c>
      <c r="I29" s="227"/>
      <c r="J29" s="243" t="s">
        <v>50</v>
      </c>
      <c r="K29" s="550">
        <f>IF(K28=1,1,0)</f>
        <v>1</v>
      </c>
      <c r="Q29" s="246"/>
    </row>
    <row r="30" spans="1:20" s="245" customFormat="1" ht="70.2" customHeight="1" x14ac:dyDescent="0.3">
      <c r="A30" s="791" t="s">
        <v>722</v>
      </c>
      <c r="B30" s="791"/>
      <c r="C30" s="19"/>
      <c r="D30" s="787" t="str">
        <f>ПОДПИСИ!B15</f>
        <v>Заместитель генерального директора по капитальному  строительству ООО «Электромонтаж-110»</v>
      </c>
      <c r="E30" s="787"/>
      <c r="F30" s="787"/>
      <c r="G30" s="19"/>
      <c r="H30" s="54"/>
      <c r="I30" s="23"/>
      <c r="J30" s="48" t="str">
        <f>ПОДПИСИ!E15</f>
        <v>С.В. Шлёнский</v>
      </c>
      <c r="Q30" s="246"/>
    </row>
    <row r="31" spans="1:20" ht="15" customHeight="1" x14ac:dyDescent="0.3">
      <c r="D31" s="735" t="s">
        <v>48</v>
      </c>
      <c r="E31" s="735"/>
      <c r="F31" s="735"/>
      <c r="H31" s="46" t="s">
        <v>49</v>
      </c>
      <c r="I31" s="21"/>
      <c r="J31" s="46" t="s">
        <v>50</v>
      </c>
      <c r="O31" s="21"/>
      <c r="R31" s="21"/>
      <c r="S31" s="21"/>
      <c r="T31" s="21"/>
    </row>
    <row r="32" spans="1:20" ht="38.4" customHeight="1" x14ac:dyDescent="0.3">
      <c r="A32" s="791" t="s">
        <v>720</v>
      </c>
      <c r="B32" s="792"/>
      <c r="D32" s="787" t="str">
        <f>ПОДПИСИ!B12</f>
        <v>Начальник участка ООО «Электромонтаж-110»</v>
      </c>
      <c r="E32" s="787"/>
      <c r="F32" s="787"/>
      <c r="H32" s="54"/>
      <c r="I32" s="23"/>
      <c r="J32" s="48" t="str">
        <f>ПОДПИСИ!E12</f>
        <v>А.В. Курбатов</v>
      </c>
    </row>
    <row r="33" spans="1:20" ht="15" customHeight="1" x14ac:dyDescent="0.3">
      <c r="A33" s="225"/>
      <c r="B33" s="225"/>
      <c r="C33" s="225"/>
      <c r="D33" s="715" t="s">
        <v>48</v>
      </c>
      <c r="E33" s="715"/>
      <c r="F33" s="715"/>
      <c r="G33" s="225"/>
      <c r="H33" s="243" t="s">
        <v>49</v>
      </c>
      <c r="I33" s="227"/>
      <c r="J33" s="243" t="s">
        <v>50</v>
      </c>
      <c r="O33" s="21"/>
      <c r="R33" s="21"/>
      <c r="S33" s="21"/>
      <c r="T33" s="21"/>
    </row>
    <row r="34" spans="1:20" s="225" customFormat="1" ht="9.6" x14ac:dyDescent="0.2">
      <c r="D34" s="232"/>
      <c r="E34" s="232"/>
      <c r="F34" s="232"/>
      <c r="H34" s="232"/>
      <c r="I34" s="227"/>
      <c r="J34" s="232"/>
      <c r="O34" s="227"/>
      <c r="Q34" s="244"/>
      <c r="R34" s="227"/>
      <c r="S34" s="227"/>
      <c r="T34" s="227"/>
    </row>
    <row r="35" spans="1:20" s="225" customFormat="1" ht="13.8" x14ac:dyDescent="0.25">
      <c r="A35" s="791" t="s">
        <v>536</v>
      </c>
      <c r="B35" s="791"/>
      <c r="C35" s="19"/>
      <c r="D35" s="787" t="e">
        <f>IF(ПОДПИСИ!#REF!=0," ",ПОДПИСИ!#REF!)</f>
        <v>#REF!</v>
      </c>
      <c r="E35" s="787"/>
      <c r="F35" s="787"/>
      <c r="G35" s="19"/>
      <c r="H35" s="54"/>
      <c r="I35" s="23"/>
      <c r="J35" s="48" t="e">
        <f>IF(ПОДПИСИ!#REF!=0," ",ПОДПИСИ!#REF!)</f>
        <v>#REF!</v>
      </c>
      <c r="O35" s="227"/>
      <c r="Q35" s="244"/>
      <c r="R35" s="227"/>
      <c r="S35" s="227"/>
      <c r="T35" s="227"/>
    </row>
    <row r="36" spans="1:20" ht="15" customHeight="1" x14ac:dyDescent="0.25">
      <c r="A36" s="225"/>
      <c r="B36" s="225"/>
      <c r="C36" s="225"/>
      <c r="D36" s="715" t="s">
        <v>48</v>
      </c>
      <c r="E36" s="715"/>
      <c r="F36" s="715"/>
      <c r="G36" s="225"/>
      <c r="H36" s="243" t="s">
        <v>49</v>
      </c>
      <c r="I36" s="227"/>
      <c r="J36" s="243" t="s">
        <v>50</v>
      </c>
      <c r="Q36" s="155"/>
    </row>
    <row r="37" spans="1:20" s="225" customFormat="1" ht="13.8" x14ac:dyDescent="0.25">
      <c r="A37" s="842"/>
      <c r="B37" s="842"/>
      <c r="C37" s="19"/>
      <c r="D37" s="787" t="e">
        <f>IF(ПОДПИСИ!#REF!=0," ",ПОДПИСИ!#REF!)</f>
        <v>#REF!</v>
      </c>
      <c r="E37" s="787"/>
      <c r="F37" s="787"/>
      <c r="G37" s="19"/>
      <c r="H37" s="54"/>
      <c r="I37" s="23"/>
      <c r="J37" s="48" t="e">
        <f>IF(ПОДПИСИ!#REF!=0," ",ПОДПИСИ!#REF!)</f>
        <v>#REF!</v>
      </c>
      <c r="Q37" s="244"/>
    </row>
    <row r="38" spans="1:20" ht="13.8" x14ac:dyDescent="0.25">
      <c r="A38" s="225"/>
      <c r="B38" s="225"/>
      <c r="C38" s="225"/>
      <c r="D38" s="715" t="s">
        <v>48</v>
      </c>
      <c r="E38" s="715"/>
      <c r="F38" s="715"/>
      <c r="G38" s="225"/>
      <c r="H38" s="243" t="s">
        <v>49</v>
      </c>
      <c r="I38" s="227"/>
      <c r="J38" s="243" t="s">
        <v>50</v>
      </c>
      <c r="Q38" s="155"/>
    </row>
    <row r="39" spans="1:20" s="225" customFormat="1" ht="13.8" x14ac:dyDescent="0.25">
      <c r="A39" s="19"/>
      <c r="B39" s="19"/>
      <c r="C39" s="19"/>
      <c r="D39" s="19"/>
      <c r="E39" s="19"/>
      <c r="F39" s="19"/>
      <c r="G39" s="19"/>
      <c r="H39" s="19"/>
      <c r="I39" s="19"/>
      <c r="J39" s="19"/>
      <c r="Q39" s="244"/>
    </row>
    <row r="41" spans="1:20" ht="13.8" x14ac:dyDescent="0.25">
      <c r="Q41" s="159"/>
    </row>
    <row r="42" spans="1:20" ht="13.8" x14ac:dyDescent="0.25">
      <c r="Q42" s="155"/>
    </row>
    <row r="43" spans="1:20" ht="13.8" x14ac:dyDescent="0.25">
      <c r="Q43" s="155"/>
    </row>
    <row r="46" spans="1:20" ht="13.8" x14ac:dyDescent="0.25">
      <c r="Q46" s="155"/>
    </row>
    <row r="47" spans="1:20" ht="13.8" x14ac:dyDescent="0.25">
      <c r="Q47" s="155"/>
    </row>
    <row r="49" spans="17:17" ht="13.8" x14ac:dyDescent="0.25">
      <c r="Q49" s="155"/>
    </row>
    <row r="50" spans="17:17" ht="13.8" x14ac:dyDescent="0.25">
      <c r="Q50" s="155"/>
    </row>
    <row r="51" spans="17:17" ht="13.8" x14ac:dyDescent="0.25">
      <c r="Q51" s="155"/>
    </row>
    <row r="52" spans="17:17" ht="13.8" x14ac:dyDescent="0.25">
      <c r="Q52" s="155"/>
    </row>
    <row r="53" spans="17:17" ht="13.8" x14ac:dyDescent="0.25">
      <c r="Q53" s="155"/>
    </row>
    <row r="55" spans="17:17" ht="13.8" x14ac:dyDescent="0.25">
      <c r="Q55" s="155"/>
    </row>
    <row r="56" spans="17:17" ht="13.8" x14ac:dyDescent="0.25">
      <c r="Q56" s="160"/>
    </row>
    <row r="57" spans="17:17" ht="13.8" x14ac:dyDescent="0.25">
      <c r="Q57" s="155"/>
    </row>
    <row r="58" spans="17:17" ht="13.8" x14ac:dyDescent="0.25">
      <c r="Q58" s="161"/>
    </row>
    <row r="59" spans="17:17" ht="13.8" x14ac:dyDescent="0.25">
      <c r="Q59" s="155"/>
    </row>
    <row r="60" spans="17:17" x14ac:dyDescent="0.3">
      <c r="Q60" s="162"/>
    </row>
    <row r="61" spans="17:17" ht="13.8" x14ac:dyDescent="0.25">
      <c r="Q61" s="155"/>
    </row>
    <row r="62" spans="17:17" ht="13.8" x14ac:dyDescent="0.25">
      <c r="Q62" s="161"/>
    </row>
    <row r="63" spans="17:17" ht="13.8" x14ac:dyDescent="0.25">
      <c r="Q63" s="155"/>
    </row>
    <row r="64" spans="17:17" ht="13.8" x14ac:dyDescent="0.25">
      <c r="Q64" s="160"/>
    </row>
    <row r="65" spans="17:17" ht="13.8" x14ac:dyDescent="0.25">
      <c r="Q65" s="155"/>
    </row>
    <row r="66" spans="17:17" ht="13.8" x14ac:dyDescent="0.25">
      <c r="Q66" s="160"/>
    </row>
    <row r="67" spans="17:17" ht="13.8" x14ac:dyDescent="0.25">
      <c r="Q67" s="155"/>
    </row>
    <row r="69" spans="17:17" ht="13.8" x14ac:dyDescent="0.25">
      <c r="Q69" s="155"/>
    </row>
    <row r="71" spans="17:17" ht="13.8" x14ac:dyDescent="0.25">
      <c r="Q71" s="155"/>
    </row>
    <row r="72" spans="17:17" ht="13.8" x14ac:dyDescent="0.25">
      <c r="Q72" s="155"/>
    </row>
    <row r="74" spans="17:17" ht="13.8" x14ac:dyDescent="0.25">
      <c r="Q74" s="155"/>
    </row>
    <row r="75" spans="17:17" ht="13.8" x14ac:dyDescent="0.25">
      <c r="Q75" s="155"/>
    </row>
    <row r="76" spans="17:17" ht="13.8" x14ac:dyDescent="0.25">
      <c r="Q76" s="155"/>
    </row>
    <row r="77" spans="17:17" ht="13.8" x14ac:dyDescent="0.25">
      <c r="Q77" s="155"/>
    </row>
    <row r="78" spans="17:17" ht="13.8" x14ac:dyDescent="0.25">
      <c r="Q78" s="155"/>
    </row>
    <row r="79" spans="17:17" ht="13.8" x14ac:dyDescent="0.25">
      <c r="Q79" s="155"/>
    </row>
    <row r="80" spans="17:17" ht="13.8" x14ac:dyDescent="0.25">
      <c r="Q80" s="155"/>
    </row>
    <row r="81" spans="17:17" ht="13.8" x14ac:dyDescent="0.25">
      <c r="Q81" s="155"/>
    </row>
    <row r="82" spans="17:17" ht="13.8" x14ac:dyDescent="0.25">
      <c r="Q82" s="155"/>
    </row>
    <row r="83" spans="17:17" ht="13.8" x14ac:dyDescent="0.25">
      <c r="Q83" s="155"/>
    </row>
    <row r="84" spans="17:17" ht="13.8" x14ac:dyDescent="0.25">
      <c r="Q84" s="155"/>
    </row>
    <row r="85" spans="17:17" ht="13.8" x14ac:dyDescent="0.25">
      <c r="Q85" s="155"/>
    </row>
    <row r="116" ht="14.4" customHeight="1" x14ac:dyDescent="0.3"/>
    <row r="161" ht="16.8" customHeight="1" x14ac:dyDescent="0.3"/>
  </sheetData>
  <autoFilter ref="A23:K30" xr:uid="{00000000-0001-0000-0800-000000000000}">
    <filterColumn colId="10">
      <filters blank="1">
        <filter val="1"/>
      </filters>
    </filterColumn>
  </autoFilter>
  <mergeCells count="67">
    <mergeCell ref="C17:E17"/>
    <mergeCell ref="F17:G17"/>
    <mergeCell ref="H17:I17"/>
    <mergeCell ref="D25:F25"/>
    <mergeCell ref="A24:B24"/>
    <mergeCell ref="C22:E22"/>
    <mergeCell ref="A21:J21"/>
    <mergeCell ref="F22:G22"/>
    <mergeCell ref="H22:I22"/>
    <mergeCell ref="D24:F24"/>
    <mergeCell ref="A18:J18"/>
    <mergeCell ref="C19:E19"/>
    <mergeCell ref="F19:G19"/>
    <mergeCell ref="H19:I19"/>
    <mergeCell ref="C20:E20"/>
    <mergeCell ref="F20:G20"/>
    <mergeCell ref="H14:I14"/>
    <mergeCell ref="C14:E14"/>
    <mergeCell ref="F14:G14"/>
    <mergeCell ref="A15:J15"/>
    <mergeCell ref="C16:E16"/>
    <mergeCell ref="F16:G16"/>
    <mergeCell ref="H16:I16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D38:F38"/>
    <mergeCell ref="D36:F36"/>
    <mergeCell ref="D35:F35"/>
    <mergeCell ref="D33:F33"/>
    <mergeCell ref="D32:F32"/>
    <mergeCell ref="D37:F37"/>
    <mergeCell ref="H20:I20"/>
    <mergeCell ref="A37:B37"/>
    <mergeCell ref="A35:B35"/>
    <mergeCell ref="A32:B32"/>
    <mergeCell ref="A26:B26"/>
    <mergeCell ref="D26:F26"/>
    <mergeCell ref="D27:F27"/>
    <mergeCell ref="D31:F31"/>
    <mergeCell ref="D30:F30"/>
    <mergeCell ref="A30:B30"/>
    <mergeCell ref="A28:B28"/>
    <mergeCell ref="D28:F28"/>
    <mergeCell ref="D29:F29"/>
  </mergeCells>
  <phoneticPr fontId="75" type="noConversion"/>
  <conditionalFormatting sqref="A1:A12">
    <cfRule type="cellIs" dxfId="87" priority="7" operator="equal">
      <formula>0</formula>
    </cfRule>
  </conditionalFormatting>
  <conditionalFormatting sqref="D24:D30 H26:J26 I27:J27 H28:J28 I29:J29">
    <cfRule type="cellIs" dxfId="86" priority="1" operator="equal">
      <formula>0</formula>
    </cfRule>
  </conditionalFormatting>
  <conditionalFormatting sqref="D36">
    <cfRule type="cellIs" dxfId="85" priority="8" operator="equal">
      <formula>0</formula>
    </cfRule>
  </conditionalFormatting>
  <conditionalFormatting sqref="D38">
    <cfRule type="cellIs" dxfId="84" priority="4" operator="equal">
      <formula>0</formula>
    </cfRule>
  </conditionalFormatting>
  <conditionalFormatting sqref="D5:E12 H30:J30 H32:J32 D32:D34 I33:J34 O33:O35 R33:T35">
    <cfRule type="cellIs" dxfId="83" priority="33" operator="equal">
      <formula>0</formula>
    </cfRule>
  </conditionalFormatting>
  <conditionalFormatting sqref="H24:J24 I25:J25">
    <cfRule type="cellIs" dxfId="82" priority="2" operator="equal">
      <formula>0</formula>
    </cfRule>
  </conditionalFormatting>
  <conditionalFormatting sqref="Q2:Q7">
    <cfRule type="cellIs" dxfId="81" priority="6" operator="equal">
      <formula>0</formula>
    </cfRule>
  </conditionalFormatting>
  <conditionalFormatting sqref="Q9">
    <cfRule type="cellIs" dxfId="80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  <pageSetUpPr fitToPage="1"/>
  </sheetPr>
  <dimension ref="A1:BI161"/>
  <sheetViews>
    <sheetView view="pageBreakPreview" topLeftCell="A13" zoomScale="70" zoomScaleNormal="100" zoomScaleSheetLayoutView="70" workbookViewId="0">
      <selection activeCell="W177" sqref="W177"/>
    </sheetView>
  </sheetViews>
  <sheetFormatPr defaultColWidth="9.109375" defaultRowHeight="14.4" outlineLevelRow="1" x14ac:dyDescent="0.3"/>
  <cols>
    <col min="1" max="1" width="6.33203125" style="19" customWidth="1"/>
    <col min="2" max="2" width="29.33203125" style="19" customWidth="1"/>
    <col min="3" max="3" width="2.6640625" style="19" customWidth="1"/>
    <col min="4" max="4" width="11.44140625" style="19" customWidth="1"/>
    <col min="5" max="5" width="4.5546875" style="19" customWidth="1"/>
    <col min="6" max="6" width="15" style="19" customWidth="1"/>
    <col min="7" max="7" width="2.6640625" style="19" customWidth="1"/>
    <col min="8" max="8" width="14.109375" style="19" customWidth="1"/>
    <col min="9" max="9" width="2.6640625" style="19" customWidth="1"/>
    <col min="10" max="10" width="16.88671875" style="19" customWidth="1"/>
    <col min="11" max="11" width="12.33203125" style="19" customWidth="1"/>
    <col min="12" max="12" width="3" style="19" customWidth="1"/>
    <col min="13" max="13" width="38.5546875" style="19" customWidth="1"/>
    <col min="14" max="14" width="18.6640625" style="19" customWidth="1"/>
    <col min="15" max="15" width="15.6640625" style="19" customWidth="1"/>
    <col min="16" max="16" width="9.109375" style="19"/>
    <col min="17" max="17" width="54.33203125" style="158" customWidth="1"/>
    <col min="18" max="16384" width="9.109375" style="19"/>
  </cols>
  <sheetData>
    <row r="1" spans="1:61" outlineLevel="1" x14ac:dyDescent="0.3">
      <c r="A1" s="789"/>
      <c r="B1" s="789"/>
      <c r="C1" s="789"/>
      <c r="J1" s="20" t="s">
        <v>58</v>
      </c>
      <c r="K1" s="844">
        <v>0</v>
      </c>
      <c r="L1" s="844"/>
      <c r="M1"/>
      <c r="N1"/>
      <c r="O1"/>
      <c r="P1" s="206" t="s">
        <v>562</v>
      </c>
      <c r="Q1" s="155"/>
    </row>
    <row r="2" spans="1:61" outlineLevel="1" x14ac:dyDescent="0.3">
      <c r="A2" s="789"/>
      <c r="B2" s="789"/>
      <c r="C2" s="789"/>
      <c r="J2" s="58" t="s">
        <v>35</v>
      </c>
      <c r="K2" s="845">
        <v>0</v>
      </c>
      <c r="L2" s="845"/>
      <c r="M2" s="843"/>
      <c r="N2" s="843"/>
      <c r="O2"/>
      <c r="Q2" s="144"/>
    </row>
    <row r="3" spans="1:61" ht="13.8" outlineLevel="1" x14ac:dyDescent="0.25">
      <c r="A3" s="789"/>
      <c r="B3" s="789"/>
      <c r="C3" s="789"/>
      <c r="J3" s="58" t="s">
        <v>56</v>
      </c>
      <c r="Q3" s="156"/>
    </row>
    <row r="4" spans="1:61" ht="13.8" outlineLevel="1" x14ac:dyDescent="0.25">
      <c r="A4" s="789"/>
      <c r="B4" s="789"/>
      <c r="C4" s="789"/>
      <c r="I4" s="812">
        <f>ФОРМА!B13</f>
        <v>45646</v>
      </c>
      <c r="J4" s="846"/>
      <c r="Q4" s="144"/>
    </row>
    <row r="5" spans="1:61" ht="15.75" customHeight="1" outlineLevel="1" x14ac:dyDescent="0.25">
      <c r="A5" s="789"/>
      <c r="B5" s="789"/>
      <c r="C5" s="789"/>
      <c r="D5" s="23"/>
      <c r="E5" s="710" t="s">
        <v>72</v>
      </c>
      <c r="F5" s="710"/>
      <c r="G5" s="710"/>
      <c r="H5" s="710"/>
      <c r="I5" s="710"/>
      <c r="J5" s="710"/>
      <c r="Q5" s="156"/>
    </row>
    <row r="6" spans="1:61" s="50" customFormat="1" ht="15" customHeight="1" outlineLevel="1" x14ac:dyDescent="0.25">
      <c r="A6" s="786"/>
      <c r="B6" s="786"/>
      <c r="C6" s="786"/>
      <c r="D6" s="21"/>
      <c r="E6" s="735" t="s">
        <v>0</v>
      </c>
      <c r="F6" s="735"/>
      <c r="G6" s="735"/>
      <c r="H6" s="735"/>
      <c r="I6" s="735"/>
      <c r="J6" s="735"/>
      <c r="Q6" s="144"/>
    </row>
    <row r="7" spans="1:61" ht="13.8" outlineLevel="1" x14ac:dyDescent="0.25">
      <c r="A7" s="710" t="str">
        <f>ФОРМА!B4</f>
        <v>ООО «Электромонтаж-110»</v>
      </c>
      <c r="B7" s="710"/>
      <c r="C7" s="710"/>
      <c r="D7" s="23"/>
      <c r="E7" s="787" t="str">
        <f>ФОРМА!B2</f>
        <v>ПАО "Россети Ленэнерго"</v>
      </c>
      <c r="F7" s="787"/>
      <c r="G7" s="787"/>
      <c r="H7" s="787"/>
      <c r="I7" s="787"/>
      <c r="J7" s="787"/>
      <c r="Q7" s="156" t="str">
        <f>E7</f>
        <v>ПАО "Россети Ленэнерго"</v>
      </c>
    </row>
    <row r="8" spans="1:61" ht="13.8" outlineLevel="1" x14ac:dyDescent="0.25">
      <c r="A8" s="735" t="s">
        <v>44</v>
      </c>
      <c r="B8" s="735"/>
      <c r="C8" s="735"/>
      <c r="D8" s="21"/>
      <c r="E8" s="735" t="s">
        <v>2</v>
      </c>
      <c r="F8" s="735"/>
      <c r="G8" s="735"/>
      <c r="H8" s="735"/>
      <c r="I8" s="735"/>
      <c r="J8" s="735"/>
      <c r="Q8" s="154"/>
    </row>
    <row r="9" spans="1:61" ht="96" customHeight="1" outlineLevel="1" x14ac:dyDescent="0.25">
      <c r="A9" s="710"/>
      <c r="B9" s="710"/>
      <c r="C9" s="710"/>
      <c r="D9" s="23"/>
      <c r="E9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F9" s="787"/>
      <c r="G9" s="787"/>
      <c r="H9" s="787"/>
      <c r="I9" s="787"/>
      <c r="J9" s="787"/>
      <c r="Q9" s="157" t="str">
        <f>E9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9" s="19" t="s">
        <v>64</v>
      </c>
    </row>
    <row r="10" spans="1:61" outlineLevel="1" x14ac:dyDescent="0.3">
      <c r="A10" s="735" t="s">
        <v>45</v>
      </c>
      <c r="B10" s="735"/>
      <c r="C10" s="735"/>
      <c r="D10" s="21"/>
      <c r="E10" s="786" t="s">
        <v>38</v>
      </c>
      <c r="F10" s="786"/>
      <c r="G10" s="786"/>
      <c r="H10" s="786"/>
      <c r="I10" s="786"/>
      <c r="J10" s="786"/>
    </row>
    <row r="11" spans="1:61" ht="13.8" outlineLevel="1" x14ac:dyDescent="0.25">
      <c r="A11" s="710"/>
      <c r="B11" s="710"/>
      <c r="C11" s="710"/>
      <c r="D11" s="23"/>
      <c r="E11" s="734">
        <f>ФОРМА!B13</f>
        <v>45646</v>
      </c>
      <c r="F11" s="710"/>
      <c r="G11" s="710"/>
      <c r="H11" s="710"/>
      <c r="I11" s="710"/>
      <c r="J11" s="710"/>
      <c r="Q11" s="155"/>
    </row>
    <row r="12" spans="1:61" ht="14.4" customHeight="1" outlineLevel="1" x14ac:dyDescent="0.3">
      <c r="A12" s="735" t="s">
        <v>1</v>
      </c>
      <c r="B12" s="735"/>
      <c r="C12" s="735"/>
      <c r="D12" s="21"/>
      <c r="E12" s="735" t="s">
        <v>3</v>
      </c>
      <c r="F12" s="735"/>
      <c r="G12" s="735"/>
      <c r="H12" s="735"/>
      <c r="I12" s="735"/>
      <c r="J12" s="735"/>
    </row>
    <row r="13" spans="1:61" ht="34.5" customHeight="1" x14ac:dyDescent="0.3">
      <c r="A13" s="804" t="s">
        <v>486</v>
      </c>
      <c r="B13" s="805"/>
      <c r="C13" s="805"/>
      <c r="D13" s="805"/>
      <c r="E13" s="805"/>
      <c r="F13" s="805"/>
      <c r="G13" s="805"/>
      <c r="H13" s="805"/>
      <c r="I13" s="805"/>
      <c r="J13" s="805"/>
    </row>
    <row r="14" spans="1:61" ht="40.5" customHeight="1" x14ac:dyDescent="0.3">
      <c r="A14" s="59" t="s">
        <v>19</v>
      </c>
      <c r="B14" s="107" t="s">
        <v>89</v>
      </c>
      <c r="C14" s="853" t="s">
        <v>36</v>
      </c>
      <c r="D14" s="854"/>
      <c r="E14" s="855"/>
      <c r="F14" s="856" t="s">
        <v>94</v>
      </c>
      <c r="G14" s="857"/>
      <c r="H14" s="798" t="s">
        <v>59</v>
      </c>
      <c r="I14" s="798"/>
      <c r="J14" s="59" t="s">
        <v>27</v>
      </c>
    </row>
    <row r="15" spans="1:61" ht="16.8" thickBot="1" x14ac:dyDescent="0.35">
      <c r="A15" s="849" t="str">
        <f>M15</f>
        <v>1. Строительство 2КК-0,4кВ</v>
      </c>
      <c r="B15" s="850"/>
      <c r="C15" s="850"/>
      <c r="D15" s="850"/>
      <c r="E15" s="850"/>
      <c r="F15" s="850"/>
      <c r="G15" s="850"/>
      <c r="H15" s="850"/>
      <c r="I15" s="850"/>
      <c r="J15" s="851"/>
      <c r="M15" s="372" t="s">
        <v>1401</v>
      </c>
      <c r="N15" s="373"/>
      <c r="O15" s="373"/>
      <c r="P15" s="373"/>
    </row>
    <row r="16" spans="1:61" ht="16.8" thickBot="1" x14ac:dyDescent="0.3">
      <c r="A16" s="647" t="str">
        <f>CONCATENATE(K16,".",L16)</f>
        <v>1.1</v>
      </c>
      <c r="B16" s="275" t="str">
        <f>M16</f>
        <v>Сталь угловая 63х63х6</v>
      </c>
      <c r="C16" s="841" t="str">
        <f>CONCATENATE(N16)</f>
        <v/>
      </c>
      <c r="D16" s="841"/>
      <c r="E16" s="841"/>
      <c r="F16" s="841"/>
      <c r="G16" s="841"/>
      <c r="H16" s="841" t="str">
        <f>CONCATENATE(P16," ",O16)</f>
        <v>16,48 м</v>
      </c>
      <c r="I16" s="841">
        <v>20</v>
      </c>
      <c r="J16" s="406"/>
      <c r="K16" s="19">
        <v>1</v>
      </c>
      <c r="L16" s="19">
        <v>1</v>
      </c>
      <c r="M16" s="604" t="s">
        <v>1389</v>
      </c>
      <c r="N16" s="646"/>
      <c r="O16" s="605" t="s">
        <v>1163</v>
      </c>
      <c r="P16" s="605">
        <v>16.48</v>
      </c>
      <c r="Q16" s="19"/>
    </row>
    <row r="17" spans="1:20" ht="33" thickBot="1" x14ac:dyDescent="0.35">
      <c r="A17" s="647" t="str">
        <f t="shared" ref="A17:A41" si="0">CONCATENATE(K17,".",L17)</f>
        <v>1.2</v>
      </c>
      <c r="B17" s="275" t="str">
        <f t="shared" ref="B17:B41" si="1">M17</f>
        <v>Сталь листовая толщиной 2мм 950х400</v>
      </c>
      <c r="C17" s="841" t="str">
        <f t="shared" ref="C17:C41" si="2">CONCATENATE(N17)</f>
        <v/>
      </c>
      <c r="D17" s="841"/>
      <c r="E17" s="841"/>
      <c r="F17" s="841"/>
      <c r="G17" s="841"/>
      <c r="H17" s="841" t="str">
        <f t="shared" ref="H17:H41" si="3">CONCATENATE(P17," ",O17)</f>
        <v>4 шт</v>
      </c>
      <c r="I17" s="841">
        <v>20</v>
      </c>
      <c r="J17" s="273"/>
      <c r="K17" s="19">
        <f>K16</f>
        <v>1</v>
      </c>
      <c r="L17" s="19">
        <f>L16+1</f>
        <v>2</v>
      </c>
      <c r="M17" s="601" t="s">
        <v>1390</v>
      </c>
      <c r="N17" s="608"/>
      <c r="O17" s="602" t="s">
        <v>1165</v>
      </c>
      <c r="P17" s="602">
        <v>4</v>
      </c>
    </row>
    <row r="18" spans="1:20" ht="33" thickBot="1" x14ac:dyDescent="0.35">
      <c r="A18" s="647" t="str">
        <f t="shared" si="0"/>
        <v>1.3</v>
      </c>
      <c r="B18" s="275" t="str">
        <f t="shared" si="1"/>
        <v>Сталь листовая толщиной 2мм 380х400</v>
      </c>
      <c r="C18" s="841" t="str">
        <f t="shared" si="2"/>
        <v/>
      </c>
      <c r="D18" s="841"/>
      <c r="E18" s="841"/>
      <c r="F18" s="841"/>
      <c r="G18" s="841"/>
      <c r="H18" s="841" t="str">
        <f t="shared" si="3"/>
        <v>4 шт</v>
      </c>
      <c r="I18" s="841">
        <v>20</v>
      </c>
      <c r="J18" s="273"/>
      <c r="K18" s="19">
        <f t="shared" ref="K18:K41" si="4">K17</f>
        <v>1</v>
      </c>
      <c r="L18" s="19">
        <f t="shared" ref="L18:L41" si="5">L17+1</f>
        <v>3</v>
      </c>
      <c r="M18" s="601" t="s">
        <v>1391</v>
      </c>
      <c r="N18" s="615"/>
      <c r="O18" s="602" t="s">
        <v>1165</v>
      </c>
      <c r="P18" s="602">
        <v>4</v>
      </c>
      <c r="T18" s="19">
        <v>7</v>
      </c>
    </row>
    <row r="19" spans="1:20" ht="16.8" thickBot="1" x14ac:dyDescent="0.35">
      <c r="A19" s="647" t="str">
        <f t="shared" si="0"/>
        <v>1.4</v>
      </c>
      <c r="B19" s="275" t="str">
        <f t="shared" si="1"/>
        <v>Сталь полосовая 40х4</v>
      </c>
      <c r="C19" s="841" t="str">
        <f t="shared" si="2"/>
        <v/>
      </c>
      <c r="D19" s="841"/>
      <c r="E19" s="841"/>
      <c r="F19" s="841"/>
      <c r="G19" s="841"/>
      <c r="H19" s="841" t="str">
        <f t="shared" si="3"/>
        <v>12 м</v>
      </c>
      <c r="I19" s="841">
        <v>20</v>
      </c>
      <c r="J19" s="632"/>
      <c r="K19" s="19">
        <f t="shared" si="4"/>
        <v>1</v>
      </c>
      <c r="L19" s="19">
        <f t="shared" si="5"/>
        <v>4</v>
      </c>
      <c r="M19" s="601" t="s">
        <v>1392</v>
      </c>
      <c r="N19" s="608"/>
      <c r="O19" s="602" t="s">
        <v>1163</v>
      </c>
      <c r="P19" s="602">
        <v>12</v>
      </c>
      <c r="T19" s="19">
        <v>6</v>
      </c>
    </row>
    <row r="20" spans="1:20" ht="16.8" thickBot="1" x14ac:dyDescent="0.35">
      <c r="A20" s="647" t="str">
        <f t="shared" si="0"/>
        <v>1.5</v>
      </c>
      <c r="B20" s="275" t="str">
        <f t="shared" si="1"/>
        <v>Сталь угловая 63х63х6</v>
      </c>
      <c r="C20" s="841" t="str">
        <f t="shared" si="2"/>
        <v/>
      </c>
      <c r="D20" s="841"/>
      <c r="E20" s="841"/>
      <c r="F20" s="841"/>
      <c r="G20" s="841"/>
      <c r="H20" s="841" t="str">
        <f t="shared" si="3"/>
        <v>12 м</v>
      </c>
      <c r="I20" s="841">
        <v>20</v>
      </c>
      <c r="J20" s="632"/>
      <c r="K20" s="19">
        <f t="shared" si="4"/>
        <v>1</v>
      </c>
      <c r="L20" s="19">
        <f t="shared" si="5"/>
        <v>5</v>
      </c>
      <c r="M20" s="601" t="s">
        <v>1389</v>
      </c>
      <c r="N20" s="615"/>
      <c r="O20" s="602" t="s">
        <v>1163</v>
      </c>
      <c r="P20" s="602">
        <v>12</v>
      </c>
      <c r="T20" s="19">
        <f>T18*2+T19*2</f>
        <v>26</v>
      </c>
    </row>
    <row r="21" spans="1:20" ht="16.8" thickBot="1" x14ac:dyDescent="0.35">
      <c r="A21" s="647" t="str">
        <f t="shared" si="0"/>
        <v>1.6</v>
      </c>
      <c r="B21" s="275" t="str">
        <f t="shared" si="1"/>
        <v>Бирка "Домик" маркировочная</v>
      </c>
      <c r="C21" s="841" t="str">
        <f t="shared" si="2"/>
        <v>150х100х2мм</v>
      </c>
      <c r="D21" s="841"/>
      <c r="E21" s="841"/>
      <c r="F21" s="841"/>
      <c r="G21" s="841"/>
      <c r="H21" s="841" t="str">
        <f t="shared" si="3"/>
        <v>12 шт</v>
      </c>
      <c r="I21" s="841">
        <v>20</v>
      </c>
      <c r="J21" s="110"/>
      <c r="K21" s="19">
        <f t="shared" si="4"/>
        <v>1</v>
      </c>
      <c r="L21" s="19">
        <f t="shared" si="5"/>
        <v>6</v>
      </c>
      <c r="M21" s="601" t="s">
        <v>1393</v>
      </c>
      <c r="N21" s="602" t="s">
        <v>1394</v>
      </c>
      <c r="O21" s="602" t="s">
        <v>1165</v>
      </c>
      <c r="P21" s="602">
        <v>12</v>
      </c>
    </row>
    <row r="22" spans="1:20" ht="16.8" thickBot="1" x14ac:dyDescent="0.35">
      <c r="A22" s="647" t="str">
        <f t="shared" si="0"/>
        <v>1.7</v>
      </c>
      <c r="B22" s="275" t="str">
        <f t="shared" si="1"/>
        <v>Кабельные стяжки</v>
      </c>
      <c r="C22" s="841" t="str">
        <f t="shared" si="2"/>
        <v>2,5х100</v>
      </c>
      <c r="D22" s="841"/>
      <c r="E22" s="841"/>
      <c r="F22" s="841"/>
      <c r="G22" s="841"/>
      <c r="H22" s="841" t="str">
        <f t="shared" si="3"/>
        <v>12 шт</v>
      </c>
      <c r="I22" s="841">
        <v>20</v>
      </c>
      <c r="J22" s="618"/>
      <c r="K22" s="19">
        <f t="shared" si="4"/>
        <v>1</v>
      </c>
      <c r="L22" s="19">
        <f t="shared" si="5"/>
        <v>7</v>
      </c>
      <c r="M22" s="601" t="s">
        <v>1395</v>
      </c>
      <c r="N22" s="602" t="s">
        <v>1396</v>
      </c>
      <c r="O22" s="602" t="s">
        <v>1165</v>
      </c>
      <c r="P22" s="602">
        <v>12</v>
      </c>
    </row>
    <row r="23" spans="1:20" ht="16.8" thickBot="1" x14ac:dyDescent="0.35">
      <c r="A23" s="647" t="str">
        <f t="shared" si="0"/>
        <v>1.8</v>
      </c>
      <c r="B23" s="275" t="str">
        <f t="shared" si="1"/>
        <v>Щебень М1200, фр. 20-40</v>
      </c>
      <c r="C23" s="841" t="str">
        <f t="shared" si="2"/>
        <v/>
      </c>
      <c r="D23" s="841"/>
      <c r="E23" s="841"/>
      <c r="F23" s="841"/>
      <c r="G23" s="841"/>
      <c r="H23" s="841" t="str">
        <f t="shared" si="3"/>
        <v>0,4 м3</v>
      </c>
      <c r="I23" s="841">
        <v>20</v>
      </c>
      <c r="J23" s="618"/>
      <c r="K23" s="19">
        <f t="shared" si="4"/>
        <v>1</v>
      </c>
      <c r="L23" s="19">
        <f t="shared" si="5"/>
        <v>8</v>
      </c>
      <c r="M23" s="601" t="s">
        <v>1397</v>
      </c>
      <c r="N23" s="615"/>
      <c r="O23" s="602" t="s">
        <v>1166</v>
      </c>
      <c r="P23" s="602">
        <v>0.4</v>
      </c>
    </row>
    <row r="24" spans="1:20" ht="16.8" thickBot="1" x14ac:dyDescent="0.4">
      <c r="A24" s="849" t="str">
        <f>M24</f>
        <v>2. Строительство КЛ-0,4 кВ от новой КТП до КК №2</v>
      </c>
      <c r="B24" s="850"/>
      <c r="C24" s="850"/>
      <c r="D24" s="850"/>
      <c r="E24" s="850"/>
      <c r="F24" s="850"/>
      <c r="G24" s="850"/>
      <c r="H24" s="850"/>
      <c r="I24" s="850"/>
      <c r="J24" s="851"/>
      <c r="M24" s="629" t="s">
        <v>1402</v>
      </c>
      <c r="N24" s="615"/>
      <c r="O24" s="602"/>
      <c r="P24" s="602"/>
    </row>
    <row r="25" spans="1:20" ht="16.8" thickBot="1" x14ac:dyDescent="0.35">
      <c r="A25" s="647" t="str">
        <f t="shared" si="0"/>
        <v>1.9</v>
      </c>
      <c r="B25" s="275" t="str">
        <f t="shared" si="1"/>
        <v>Плита закрытия кабеля</v>
      </c>
      <c r="C25" s="841" t="str">
        <f t="shared" si="2"/>
        <v>ПЗК 240х480х16</v>
      </c>
      <c r="D25" s="841"/>
      <c r="E25" s="841"/>
      <c r="F25" s="841"/>
      <c r="G25" s="841"/>
      <c r="H25" s="841" t="str">
        <f t="shared" si="3"/>
        <v>11 шт</v>
      </c>
      <c r="I25" s="841">
        <v>20</v>
      </c>
      <c r="J25" s="618"/>
      <c r="K25" s="19">
        <f>K23</f>
        <v>1</v>
      </c>
      <c r="L25" s="19">
        <f>L23+1</f>
        <v>9</v>
      </c>
      <c r="M25" s="604" t="s">
        <v>1294</v>
      </c>
      <c r="N25" s="605" t="s">
        <v>1295</v>
      </c>
      <c r="O25" s="605" t="s">
        <v>1165</v>
      </c>
      <c r="P25" s="605">
        <v>11</v>
      </c>
    </row>
    <row r="26" spans="1:20" ht="16.8" thickBot="1" x14ac:dyDescent="0.35">
      <c r="A26" s="647" t="str">
        <f t="shared" si="0"/>
        <v>1.10</v>
      </c>
      <c r="B26" s="275" t="str">
        <f t="shared" si="1"/>
        <v>Песок строительный</v>
      </c>
      <c r="C26" s="841" t="str">
        <f t="shared" si="2"/>
        <v/>
      </c>
      <c r="D26" s="841"/>
      <c r="E26" s="841"/>
      <c r="F26" s="841"/>
      <c r="G26" s="841"/>
      <c r="H26" s="841" t="str">
        <f t="shared" si="3"/>
        <v>0,83 м3</v>
      </c>
      <c r="I26" s="841">
        <v>20</v>
      </c>
      <c r="J26" s="618"/>
      <c r="K26" s="19">
        <f t="shared" si="4"/>
        <v>1</v>
      </c>
      <c r="L26" s="19">
        <f t="shared" si="5"/>
        <v>10</v>
      </c>
      <c r="M26" s="601" t="s">
        <v>1214</v>
      </c>
      <c r="N26" s="615"/>
      <c r="O26" s="602" t="s">
        <v>1166</v>
      </c>
      <c r="P26" s="602">
        <v>0.83</v>
      </c>
    </row>
    <row r="27" spans="1:20" ht="23.4" thickBot="1" x14ac:dyDescent="0.35">
      <c r="A27" s="647" t="str">
        <f t="shared" si="0"/>
        <v>1.11</v>
      </c>
      <c r="B27" s="275" t="str">
        <f t="shared" si="1"/>
        <v>Грунт плодородный</v>
      </c>
      <c r="C27" s="841" t="str">
        <f t="shared" si="2"/>
        <v/>
      </c>
      <c r="D27" s="841"/>
      <c r="E27" s="841"/>
      <c r="F27" s="841"/>
      <c r="G27" s="841"/>
      <c r="H27" s="841" t="str">
        <f t="shared" si="3"/>
        <v>1542,5 м3</v>
      </c>
      <c r="I27" s="841">
        <v>20</v>
      </c>
      <c r="J27" s="407"/>
      <c r="K27" s="19">
        <f t="shared" si="4"/>
        <v>1</v>
      </c>
      <c r="L27" s="19">
        <f t="shared" si="5"/>
        <v>11</v>
      </c>
      <c r="M27" s="601" t="s">
        <v>1302</v>
      </c>
      <c r="N27" s="608"/>
      <c r="O27" s="602" t="s">
        <v>1166</v>
      </c>
      <c r="P27" s="602">
        <v>1542.5</v>
      </c>
    </row>
    <row r="28" spans="1:20" ht="23.4" thickBot="1" x14ac:dyDescent="0.35">
      <c r="A28" s="647" t="str">
        <f t="shared" si="0"/>
        <v>1.12</v>
      </c>
      <c r="B28" s="275" t="str">
        <f t="shared" si="1"/>
        <v>Семена газонных трав</v>
      </c>
      <c r="C28" s="841" t="str">
        <f t="shared" si="2"/>
        <v/>
      </c>
      <c r="D28" s="841"/>
      <c r="E28" s="841"/>
      <c r="F28" s="841"/>
      <c r="G28" s="841"/>
      <c r="H28" s="841" t="str">
        <f t="shared" si="3"/>
        <v>154,25 кг</v>
      </c>
      <c r="I28" s="841">
        <v>20</v>
      </c>
      <c r="J28" s="407"/>
      <c r="K28" s="19">
        <f t="shared" si="4"/>
        <v>1</v>
      </c>
      <c r="L28" s="19">
        <f t="shared" si="5"/>
        <v>12</v>
      </c>
      <c r="M28" s="601" t="s">
        <v>1303</v>
      </c>
      <c r="N28" s="608"/>
      <c r="O28" s="602" t="s">
        <v>1301</v>
      </c>
      <c r="P28" s="602">
        <v>154.25</v>
      </c>
    </row>
    <row r="29" spans="1:20" ht="16.8" thickBot="1" x14ac:dyDescent="0.4">
      <c r="A29" s="849" t="str">
        <f>M29</f>
        <v>3. Строительство КЛ-0,4 кВ от новой КТП и ТП 3213 до КК №1</v>
      </c>
      <c r="B29" s="850"/>
      <c r="C29" s="850"/>
      <c r="D29" s="850"/>
      <c r="E29" s="850"/>
      <c r="F29" s="850"/>
      <c r="G29" s="850"/>
      <c r="H29" s="850"/>
      <c r="I29" s="850"/>
      <c r="J29" s="851"/>
      <c r="M29" s="629" t="s">
        <v>1403</v>
      </c>
      <c r="N29" s="608"/>
      <c r="O29" s="602"/>
      <c r="P29" s="602"/>
    </row>
    <row r="30" spans="1:20" ht="33" thickBot="1" x14ac:dyDescent="0.35">
      <c r="A30" s="647" t="str">
        <f t="shared" si="0"/>
        <v>1.13</v>
      </c>
      <c r="B30" s="275" t="str">
        <f t="shared" si="1"/>
        <v>Труба ПЭ ЭНЕРГОПЛАСТ ТС2 DN160 SN16</v>
      </c>
      <c r="C30" s="841" t="str">
        <f t="shared" si="2"/>
        <v>ТУ 22.21.21-002-16073610-2019</v>
      </c>
      <c r="D30" s="841"/>
      <c r="E30" s="841"/>
      <c r="F30" s="841"/>
      <c r="G30" s="841"/>
      <c r="H30" s="841" t="str">
        <f t="shared" si="3"/>
        <v>27,54 м</v>
      </c>
      <c r="I30" s="841">
        <v>20</v>
      </c>
      <c r="J30" s="619"/>
      <c r="K30" s="19">
        <f>K28</f>
        <v>1</v>
      </c>
      <c r="L30" s="19">
        <f>L28+1</f>
        <v>13</v>
      </c>
      <c r="M30" s="604" t="s">
        <v>1398</v>
      </c>
      <c r="N30" s="605" t="s">
        <v>1309</v>
      </c>
      <c r="O30" s="605" t="s">
        <v>1163</v>
      </c>
      <c r="P30" s="605">
        <v>27.54</v>
      </c>
    </row>
    <row r="31" spans="1:20" ht="33" thickBot="1" x14ac:dyDescent="0.35">
      <c r="A31" s="647" t="str">
        <f t="shared" si="0"/>
        <v>1.14</v>
      </c>
      <c r="B31" s="275" t="str">
        <f t="shared" si="1"/>
        <v>Труба ПЭ ЭНЕРГОПЛАСТ ТС2 DN160 SN16 (ГНБ)</v>
      </c>
      <c r="C31" s="841" t="str">
        <f t="shared" ref="C31" si="6">CONCATENATE(N31)</f>
        <v>ТУ 22.21.21-002-16073610-2019</v>
      </c>
      <c r="D31" s="841"/>
      <c r="E31" s="841"/>
      <c r="F31" s="841"/>
      <c r="G31" s="841"/>
      <c r="H31" s="841" t="str">
        <f t="shared" si="3"/>
        <v>130,92 м</v>
      </c>
      <c r="I31" s="841">
        <v>20</v>
      </c>
      <c r="J31" s="59"/>
      <c r="K31" s="19">
        <f t="shared" si="4"/>
        <v>1</v>
      </c>
      <c r="L31" s="19">
        <f t="shared" si="5"/>
        <v>14</v>
      </c>
      <c r="M31" s="612" t="s">
        <v>1399</v>
      </c>
      <c r="N31" s="605" t="s">
        <v>1309</v>
      </c>
      <c r="O31" s="612" t="s">
        <v>1163</v>
      </c>
      <c r="P31" s="612">
        <v>130.91999999999999</v>
      </c>
    </row>
    <row r="32" spans="1:20" ht="28.2" thickBot="1" x14ac:dyDescent="0.35">
      <c r="A32" s="647" t="str">
        <f t="shared" si="0"/>
        <v>1.15</v>
      </c>
      <c r="B32" s="275" t="str">
        <f t="shared" si="1"/>
        <v>Уплотнитель кабельных проходов</v>
      </c>
      <c r="C32" s="841" t="str">
        <f t="shared" si="2"/>
        <v>УкПт-Р-175/50</v>
      </c>
      <c r="D32" s="841"/>
      <c r="E32" s="841"/>
      <c r="F32" s="841"/>
      <c r="G32" s="841"/>
      <c r="H32" s="841" t="str">
        <f t="shared" si="3"/>
        <v>8 шт</v>
      </c>
      <c r="I32" s="841">
        <v>20</v>
      </c>
      <c r="J32" s="619"/>
      <c r="K32" s="19">
        <f t="shared" si="4"/>
        <v>1</v>
      </c>
      <c r="L32" s="19">
        <f t="shared" si="5"/>
        <v>15</v>
      </c>
      <c r="M32" s="601" t="s">
        <v>1291</v>
      </c>
      <c r="N32" s="602" t="s">
        <v>1292</v>
      </c>
      <c r="O32" s="602" t="s">
        <v>1165</v>
      </c>
      <c r="P32" s="602">
        <v>8</v>
      </c>
    </row>
    <row r="33" spans="1:17" ht="16.8" thickBot="1" x14ac:dyDescent="0.35">
      <c r="A33" s="647" t="str">
        <f t="shared" si="0"/>
        <v>1.16</v>
      </c>
      <c r="B33" s="275" t="str">
        <f t="shared" ref="B33:B40" si="7">M33</f>
        <v>Заглушка для ПЭ труб φ160</v>
      </c>
      <c r="C33" s="841" t="str">
        <f t="shared" ref="C33:C40" si="8">CONCATENATE(N33)</f>
        <v/>
      </c>
      <c r="D33" s="841"/>
      <c r="E33" s="841"/>
      <c r="F33" s="841"/>
      <c r="G33" s="841"/>
      <c r="H33" s="841" t="str">
        <f t="shared" ref="H33:H40" si="9">CONCATENATE(P33," ",O33)</f>
        <v>4 шт</v>
      </c>
      <c r="I33" s="841">
        <v>20</v>
      </c>
      <c r="J33" s="619"/>
      <c r="K33" s="19">
        <f t="shared" si="4"/>
        <v>1</v>
      </c>
      <c r="L33" s="19">
        <f t="shared" si="5"/>
        <v>16</v>
      </c>
      <c r="M33" s="601" t="s">
        <v>1293</v>
      </c>
      <c r="N33" s="608"/>
      <c r="O33" s="602" t="s">
        <v>1165</v>
      </c>
      <c r="P33" s="602">
        <v>4</v>
      </c>
    </row>
    <row r="34" spans="1:17" ht="16.8" thickBot="1" x14ac:dyDescent="0.35">
      <c r="A34" s="647" t="str">
        <f t="shared" si="0"/>
        <v>1.17</v>
      </c>
      <c r="B34" s="275" t="str">
        <f t="shared" si="7"/>
        <v>Плита закрытия кабеля</v>
      </c>
      <c r="C34" s="841" t="str">
        <f t="shared" si="8"/>
        <v>ПЗК 240х480х16</v>
      </c>
      <c r="D34" s="841"/>
      <c r="E34" s="841"/>
      <c r="F34" s="841"/>
      <c r="G34" s="841"/>
      <c r="H34" s="841" t="str">
        <f t="shared" si="9"/>
        <v>532 шт</v>
      </c>
      <c r="I34" s="841">
        <v>20</v>
      </c>
      <c r="J34" s="619"/>
      <c r="K34" s="19">
        <f t="shared" si="4"/>
        <v>1</v>
      </c>
      <c r="L34" s="19">
        <f t="shared" si="5"/>
        <v>17</v>
      </c>
      <c r="M34" s="601" t="s">
        <v>1294</v>
      </c>
      <c r="N34" s="602" t="s">
        <v>1295</v>
      </c>
      <c r="O34" s="602" t="s">
        <v>1165</v>
      </c>
      <c r="P34" s="602">
        <v>532</v>
      </c>
    </row>
    <row r="35" spans="1:17" ht="28.2" thickBot="1" x14ac:dyDescent="0.35">
      <c r="A35" s="647" t="str">
        <f t="shared" si="0"/>
        <v>1.18</v>
      </c>
      <c r="B35" s="275" t="str">
        <f t="shared" si="7"/>
        <v>Кирпич полнотелый 250х120х65</v>
      </c>
      <c r="C35" s="841" t="str">
        <f t="shared" si="8"/>
        <v/>
      </c>
      <c r="D35" s="841"/>
      <c r="E35" s="841"/>
      <c r="F35" s="841"/>
      <c r="G35" s="841"/>
      <c r="H35" s="841" t="str">
        <f t="shared" si="9"/>
        <v>465 шт</v>
      </c>
      <c r="I35" s="841">
        <v>20</v>
      </c>
      <c r="J35" s="619"/>
      <c r="K35" s="19">
        <f t="shared" si="4"/>
        <v>1</v>
      </c>
      <c r="L35" s="19">
        <f t="shared" si="5"/>
        <v>18</v>
      </c>
      <c r="M35" s="604" t="s">
        <v>1400</v>
      </c>
      <c r="N35" s="646"/>
      <c r="O35" s="605" t="s">
        <v>1165</v>
      </c>
      <c r="P35" s="605">
        <v>465</v>
      </c>
    </row>
    <row r="36" spans="1:17" ht="16.8" thickBot="1" x14ac:dyDescent="0.35">
      <c r="A36" s="647" t="str">
        <f t="shared" si="0"/>
        <v>1.19</v>
      </c>
      <c r="B36" s="275" t="str">
        <f t="shared" si="7"/>
        <v>Песок строительный</v>
      </c>
      <c r="C36" s="841" t="str">
        <f t="shared" si="8"/>
        <v/>
      </c>
      <c r="D36" s="841"/>
      <c r="E36" s="841"/>
      <c r="F36" s="841"/>
      <c r="G36" s="841"/>
      <c r="H36" s="841" t="str">
        <f t="shared" si="9"/>
        <v>25,69 м3</v>
      </c>
      <c r="I36" s="841">
        <v>20</v>
      </c>
      <c r="J36" s="619"/>
      <c r="K36" s="19">
        <f t="shared" si="4"/>
        <v>1</v>
      </c>
      <c r="L36" s="19">
        <f t="shared" si="5"/>
        <v>19</v>
      </c>
      <c r="M36" s="601" t="s">
        <v>1214</v>
      </c>
      <c r="N36" s="615"/>
      <c r="O36" s="602" t="s">
        <v>1166</v>
      </c>
      <c r="P36" s="602">
        <v>25.69</v>
      </c>
    </row>
    <row r="37" spans="1:17" ht="42" thickBot="1" x14ac:dyDescent="0.35">
      <c r="A37" s="647" t="str">
        <f t="shared" si="0"/>
        <v>1.20</v>
      </c>
      <c r="B37" s="275" t="str">
        <f t="shared" si="7"/>
        <v>Асфальтобетон крупнозернистый плотный тип А, марка I</v>
      </c>
      <c r="C37" s="841" t="str">
        <f t="shared" si="8"/>
        <v/>
      </c>
      <c r="D37" s="841"/>
      <c r="E37" s="841"/>
      <c r="F37" s="841"/>
      <c r="G37" s="841"/>
      <c r="H37" s="841" t="str">
        <f t="shared" si="9"/>
        <v>3,625 м3</v>
      </c>
      <c r="I37" s="841">
        <v>20</v>
      </c>
      <c r="J37" s="619"/>
      <c r="K37" s="19">
        <f t="shared" si="4"/>
        <v>1</v>
      </c>
      <c r="L37" s="19">
        <f t="shared" si="5"/>
        <v>20</v>
      </c>
      <c r="M37" s="601" t="s">
        <v>1296</v>
      </c>
      <c r="N37" s="608"/>
      <c r="O37" s="602" t="s">
        <v>1166</v>
      </c>
      <c r="P37" s="602">
        <v>3.625</v>
      </c>
    </row>
    <row r="38" spans="1:17" ht="42" thickBot="1" x14ac:dyDescent="0.35">
      <c r="A38" s="647" t="str">
        <f t="shared" si="0"/>
        <v>1.21</v>
      </c>
      <c r="B38" s="275" t="str">
        <f t="shared" si="7"/>
        <v>Асфальтобетон мелкозернистый плотного тип А, марка I</v>
      </c>
      <c r="C38" s="841" t="str">
        <f t="shared" si="8"/>
        <v/>
      </c>
      <c r="D38" s="841"/>
      <c r="E38" s="841"/>
      <c r="F38" s="841"/>
      <c r="G38" s="841"/>
      <c r="H38" s="841" t="str">
        <f t="shared" si="9"/>
        <v>3,625 м3</v>
      </c>
      <c r="I38" s="841">
        <v>20</v>
      </c>
      <c r="J38" s="619"/>
      <c r="K38" s="19">
        <f t="shared" si="4"/>
        <v>1</v>
      </c>
      <c r="L38" s="19">
        <f t="shared" si="5"/>
        <v>21</v>
      </c>
      <c r="M38" s="601" t="s">
        <v>1297</v>
      </c>
      <c r="N38" s="608"/>
      <c r="O38" s="602" t="s">
        <v>1166</v>
      </c>
      <c r="P38" s="602">
        <v>3.625</v>
      </c>
    </row>
    <row r="39" spans="1:17" ht="16.8" thickBot="1" x14ac:dyDescent="0.35">
      <c r="A39" s="647" t="str">
        <f t="shared" si="0"/>
        <v>1.22</v>
      </c>
      <c r="B39" s="275" t="str">
        <f t="shared" si="7"/>
        <v>Щебень М1200, фр. 40-70</v>
      </c>
      <c r="C39" s="841" t="str">
        <f t="shared" si="8"/>
        <v/>
      </c>
      <c r="D39" s="841"/>
      <c r="E39" s="841"/>
      <c r="F39" s="841"/>
      <c r="G39" s="841"/>
      <c r="H39" s="841" t="str">
        <f t="shared" si="9"/>
        <v>18,27 м3</v>
      </c>
      <c r="I39" s="841">
        <v>20</v>
      </c>
      <c r="J39" s="619"/>
      <c r="K39" s="19">
        <f t="shared" si="4"/>
        <v>1</v>
      </c>
      <c r="L39" s="19">
        <f t="shared" si="5"/>
        <v>22</v>
      </c>
      <c r="M39" s="601" t="s">
        <v>1298</v>
      </c>
      <c r="N39" s="615"/>
      <c r="O39" s="602" t="s">
        <v>1166</v>
      </c>
      <c r="P39" s="602">
        <v>18.27</v>
      </c>
    </row>
    <row r="40" spans="1:17" ht="33" thickBot="1" x14ac:dyDescent="0.35">
      <c r="A40" s="647" t="str">
        <f t="shared" si="0"/>
        <v>1.23</v>
      </c>
      <c r="B40" s="275" t="str">
        <f t="shared" si="7"/>
        <v>Битумная эмульсия</v>
      </c>
      <c r="C40" s="841" t="str">
        <f t="shared" si="8"/>
        <v>ГОСТ Р 52128-2003</v>
      </c>
      <c r="D40" s="841"/>
      <c r="E40" s="841"/>
      <c r="F40" s="841"/>
      <c r="G40" s="841"/>
      <c r="H40" s="841" t="str">
        <f t="shared" si="9"/>
        <v>21,32 кг</v>
      </c>
      <c r="I40" s="841">
        <v>20</v>
      </c>
      <c r="J40" s="619"/>
      <c r="K40" s="19">
        <f t="shared" si="4"/>
        <v>1</v>
      </c>
      <c r="L40" s="19">
        <f t="shared" si="5"/>
        <v>23</v>
      </c>
      <c r="M40" s="601" t="s">
        <v>1299</v>
      </c>
      <c r="N40" s="602" t="s">
        <v>1300</v>
      </c>
      <c r="O40" s="602" t="s">
        <v>1301</v>
      </c>
      <c r="P40" s="602">
        <v>21.32</v>
      </c>
    </row>
    <row r="41" spans="1:17" ht="16.8" thickBot="1" x14ac:dyDescent="0.35">
      <c r="A41" s="647" t="str">
        <f t="shared" si="0"/>
        <v>1.24</v>
      </c>
      <c r="B41" s="275" t="str">
        <f t="shared" si="1"/>
        <v>Грунт плодородный</v>
      </c>
      <c r="C41" s="841" t="str">
        <f t="shared" si="2"/>
        <v/>
      </c>
      <c r="D41" s="841"/>
      <c r="E41" s="841"/>
      <c r="F41" s="841"/>
      <c r="G41" s="841"/>
      <c r="H41" s="841" t="str">
        <f t="shared" si="3"/>
        <v>18,5 м3</v>
      </c>
      <c r="I41" s="841">
        <v>20</v>
      </c>
      <c r="J41" s="619"/>
      <c r="K41" s="19">
        <f t="shared" si="4"/>
        <v>1</v>
      </c>
      <c r="L41" s="19">
        <f t="shared" si="5"/>
        <v>24</v>
      </c>
      <c r="M41" s="601" t="s">
        <v>1302</v>
      </c>
      <c r="N41" s="615"/>
      <c r="O41" s="602" t="s">
        <v>1166</v>
      </c>
      <c r="P41" s="602">
        <v>18.5</v>
      </c>
    </row>
    <row r="42" spans="1:17" ht="55.2" hidden="1" customHeight="1" x14ac:dyDescent="0.3">
      <c r="A42" s="276" t="s">
        <v>343</v>
      </c>
      <c r="B42" s="275" t="s">
        <v>948</v>
      </c>
      <c r="C42" s="858" t="s">
        <v>865</v>
      </c>
      <c r="D42" s="859"/>
      <c r="E42" s="860"/>
      <c r="F42" s="858"/>
      <c r="G42" s="860"/>
      <c r="H42" s="858" t="s">
        <v>949</v>
      </c>
      <c r="I42" s="860"/>
      <c r="J42" s="407"/>
      <c r="M42" s="601" t="s">
        <v>1303</v>
      </c>
      <c r="N42" s="608"/>
      <c r="O42" s="602" t="s">
        <v>1301</v>
      </c>
      <c r="P42" s="602">
        <v>1.85</v>
      </c>
    </row>
    <row r="43" spans="1:17" ht="16.2" hidden="1" customHeight="1" x14ac:dyDescent="0.3">
      <c r="A43" s="276" t="s">
        <v>344</v>
      </c>
      <c r="B43" s="275" t="s">
        <v>950</v>
      </c>
      <c r="C43" s="858"/>
      <c r="D43" s="859"/>
      <c r="E43" s="860"/>
      <c r="F43" s="858"/>
      <c r="G43" s="860"/>
      <c r="H43" s="858" t="s">
        <v>951</v>
      </c>
      <c r="I43" s="860"/>
      <c r="J43" s="408" t="s">
        <v>952</v>
      </c>
      <c r="M43" s="601" t="s">
        <v>1304</v>
      </c>
      <c r="N43" s="602" t="s">
        <v>1305</v>
      </c>
      <c r="O43" s="602" t="s">
        <v>1164</v>
      </c>
      <c r="P43" s="602">
        <v>2.758</v>
      </c>
    </row>
    <row r="44" spans="1:17" ht="16.2" hidden="1" customHeight="1" x14ac:dyDescent="0.3">
      <c r="A44" s="276" t="s">
        <v>408</v>
      </c>
      <c r="B44" s="275" t="s">
        <v>953</v>
      </c>
      <c r="C44" s="858"/>
      <c r="D44" s="859"/>
      <c r="E44" s="860"/>
      <c r="F44" s="858"/>
      <c r="G44" s="860"/>
      <c r="H44" s="858" t="s">
        <v>954</v>
      </c>
      <c r="I44" s="860"/>
      <c r="J44" s="408" t="s">
        <v>952</v>
      </c>
      <c r="M44" s="601" t="s">
        <v>1306</v>
      </c>
      <c r="N44" s="602" t="s">
        <v>1307</v>
      </c>
      <c r="O44" s="602" t="s">
        <v>1164</v>
      </c>
      <c r="P44" s="602">
        <v>0.27579999999999999</v>
      </c>
    </row>
    <row r="45" spans="1:17" ht="16.2" hidden="1" customHeight="1" x14ac:dyDescent="0.3">
      <c r="A45" s="276" t="s">
        <v>456</v>
      </c>
      <c r="B45" s="275" t="s">
        <v>955</v>
      </c>
      <c r="C45" s="858"/>
      <c r="D45" s="859"/>
      <c r="E45" s="860"/>
      <c r="F45" s="858"/>
      <c r="G45" s="860"/>
      <c r="H45" s="858" t="s">
        <v>956</v>
      </c>
      <c r="I45" s="860"/>
      <c r="J45" s="408" t="s">
        <v>952</v>
      </c>
      <c r="M45" s="601" t="s">
        <v>1308</v>
      </c>
      <c r="N45" s="608"/>
      <c r="O45" s="602" t="s">
        <v>1166</v>
      </c>
      <c r="P45" s="602">
        <v>137.94</v>
      </c>
    </row>
    <row r="46" spans="1:17" ht="13.8" x14ac:dyDescent="0.25">
      <c r="A46" s="581">
        <v>1</v>
      </c>
      <c r="K46" s="19" t="s">
        <v>1183</v>
      </c>
      <c r="Q46" s="161"/>
    </row>
    <row r="47" spans="1:17" ht="36.6" customHeight="1" outlineLevel="1" x14ac:dyDescent="0.25">
      <c r="A47" s="791" t="s">
        <v>742</v>
      </c>
      <c r="B47" s="792"/>
      <c r="D47" s="787" t="str">
        <f>ПОДПИСИ!B5</f>
        <v xml:space="preserve"> </v>
      </c>
      <c r="E47" s="787"/>
      <c r="F47" s="787"/>
      <c r="H47" s="54"/>
      <c r="I47" s="23"/>
      <c r="J47" s="48" t="str">
        <f>ПОДПИСИ!E5</f>
        <v xml:space="preserve"> </v>
      </c>
      <c r="K47" s="19">
        <f>IF(OR(ФОРМА!I16=1,ФОРМА!I16="+"),1,0)</f>
        <v>0</v>
      </c>
      <c r="Q47" s="161"/>
    </row>
    <row r="48" spans="1:17" ht="13.8" outlineLevel="1" x14ac:dyDescent="0.25">
      <c r="A48" s="27"/>
      <c r="B48" s="27"/>
      <c r="D48" s="735" t="s">
        <v>48</v>
      </c>
      <c r="E48" s="735"/>
      <c r="F48" s="735"/>
      <c r="H48" s="46" t="s">
        <v>49</v>
      </c>
      <c r="I48" s="21"/>
      <c r="J48" s="46" t="s">
        <v>50</v>
      </c>
      <c r="K48" s="550">
        <f>IF(K47=1,1,0)</f>
        <v>0</v>
      </c>
      <c r="Q48" s="161"/>
    </row>
    <row r="49" spans="1:17" ht="45" hidden="1" customHeight="1" outlineLevel="1" x14ac:dyDescent="0.25">
      <c r="A49" s="791" t="s">
        <v>742</v>
      </c>
      <c r="B49" s="792"/>
      <c r="D49" s="787" t="str">
        <f>ПОДПИСИ!B6</f>
        <v xml:space="preserve"> </v>
      </c>
      <c r="E49" s="787"/>
      <c r="F49" s="787"/>
      <c r="H49" s="54"/>
      <c r="I49" s="23"/>
      <c r="J49" s="48" t="str">
        <f>ПОДПИСИ!E6</f>
        <v xml:space="preserve"> </v>
      </c>
      <c r="K49" s="19">
        <f>IF(OR(ФОРМА!G16=1,ФОРМА!G16="+"),1,0)</f>
        <v>0</v>
      </c>
      <c r="Q49" s="161"/>
    </row>
    <row r="50" spans="1:17" ht="13.8" hidden="1" outlineLevel="1" x14ac:dyDescent="0.25">
      <c r="A50" s="27"/>
      <c r="B50" s="27"/>
      <c r="D50" s="735" t="s">
        <v>48</v>
      </c>
      <c r="E50" s="735"/>
      <c r="F50" s="735"/>
      <c r="H50" s="46" t="s">
        <v>49</v>
      </c>
      <c r="I50" s="21"/>
      <c r="J50" s="46" t="s">
        <v>50</v>
      </c>
      <c r="K50" s="550">
        <f>IF(K49=1,1,0)</f>
        <v>0</v>
      </c>
      <c r="Q50" s="161"/>
    </row>
    <row r="51" spans="1:17" ht="45.6" hidden="1" customHeight="1" x14ac:dyDescent="0.25">
      <c r="A51" s="791" t="s">
        <v>742</v>
      </c>
      <c r="B51" s="792"/>
      <c r="D51" s="787" t="str">
        <f>ПОДПИСИ!B7</f>
        <v xml:space="preserve"> </v>
      </c>
      <c r="E51" s="787"/>
      <c r="F51" s="787"/>
      <c r="H51" s="54"/>
      <c r="I51" s="23"/>
      <c r="J51" s="48" t="str">
        <f>ПОДПИСИ!E7</f>
        <v xml:space="preserve"> </v>
      </c>
      <c r="K51" s="19">
        <f>IF(OR(ФОРМА!H16=1,ФОРМА!H16="+"),1,0)</f>
        <v>1</v>
      </c>
      <c r="Q51" s="161"/>
    </row>
    <row r="52" spans="1:17" ht="13.8" hidden="1" x14ac:dyDescent="0.25">
      <c r="A52" s="27"/>
      <c r="B52" s="27"/>
      <c r="D52" s="735" t="s">
        <v>48</v>
      </c>
      <c r="E52" s="735"/>
      <c r="F52" s="735"/>
      <c r="H52" s="46" t="s">
        <v>49</v>
      </c>
      <c r="I52" s="21"/>
      <c r="J52" s="46" t="s">
        <v>50</v>
      </c>
      <c r="K52" s="550">
        <f>IF(K51=1,1,0)</f>
        <v>1</v>
      </c>
      <c r="Q52" s="161"/>
    </row>
    <row r="53" spans="1:17" ht="57" customHeight="1" x14ac:dyDescent="0.25">
      <c r="A53" s="791" t="s">
        <v>722</v>
      </c>
      <c r="B53" s="791"/>
      <c r="D53" s="787" t="str">
        <f>ПОДПИСИ!B15</f>
        <v>Заместитель генерального директора по капитальному  строительству ООО «Электромонтаж-110»</v>
      </c>
      <c r="E53" s="787"/>
      <c r="F53" s="787"/>
      <c r="H53" s="54"/>
      <c r="I53" s="23"/>
      <c r="J53" s="48" t="str">
        <f>ПОДПИСИ!E15</f>
        <v>С.В. Шлёнский</v>
      </c>
      <c r="Q53" s="155"/>
    </row>
    <row r="54" spans="1:17" ht="15" customHeight="1" x14ac:dyDescent="0.25">
      <c r="D54" s="735" t="s">
        <v>48</v>
      </c>
      <c r="E54" s="735"/>
      <c r="F54" s="735"/>
      <c r="H54" s="46" t="s">
        <v>49</v>
      </c>
      <c r="I54" s="21"/>
      <c r="J54" s="46" t="s">
        <v>50</v>
      </c>
      <c r="Q54" s="160"/>
    </row>
    <row r="55" spans="1:17" ht="80.25" hidden="1" customHeight="1" outlineLevel="1" x14ac:dyDescent="0.25">
      <c r="A55" s="842" t="s">
        <v>457</v>
      </c>
      <c r="B55" s="842"/>
      <c r="D55" s="787" t="e">
        <f>ПОДПИСИ!#REF!</f>
        <v>#REF!</v>
      </c>
      <c r="E55" s="787"/>
      <c r="F55" s="787"/>
      <c r="H55" s="54"/>
      <c r="I55" s="23"/>
      <c r="J55" s="48" t="e">
        <f>ПОДПИСИ!#REF!</f>
        <v>#REF!</v>
      </c>
      <c r="Q55" s="155"/>
    </row>
    <row r="56" spans="1:17" ht="15" hidden="1" customHeight="1" outlineLevel="1" x14ac:dyDescent="0.3">
      <c r="A56" s="740"/>
      <c r="B56" s="740"/>
      <c r="D56" s="735" t="s">
        <v>48</v>
      </c>
      <c r="E56" s="735"/>
      <c r="F56" s="735"/>
      <c r="H56" s="46" t="s">
        <v>49</v>
      </c>
      <c r="I56" s="21"/>
      <c r="J56" s="46" t="s">
        <v>50</v>
      </c>
    </row>
    <row r="57" spans="1:17" ht="43.5" customHeight="1" collapsed="1" x14ac:dyDescent="0.25">
      <c r="A57" s="791" t="s">
        <v>16</v>
      </c>
      <c r="B57" s="791"/>
      <c r="D57" s="787" t="str">
        <f>IF(ПОДПИСИ!B12=0," ",ПОДПИСИ!B12)</f>
        <v>Начальник участка ООО «Электромонтаж-110»</v>
      </c>
      <c r="E57" s="787"/>
      <c r="F57" s="787"/>
      <c r="H57" s="54"/>
      <c r="I57" s="23"/>
      <c r="J57" s="48" t="str">
        <f>IF(ПОДПИСИ!E12=0," ",ПОДПИСИ!E12)</f>
        <v>А.В. Курбатов</v>
      </c>
      <c r="Q57" s="155"/>
    </row>
    <row r="58" spans="1:17" x14ac:dyDescent="0.3">
      <c r="D58" s="735" t="s">
        <v>48</v>
      </c>
      <c r="E58" s="735"/>
      <c r="F58" s="735"/>
      <c r="H58" s="46" t="s">
        <v>49</v>
      </c>
      <c r="I58" s="21"/>
      <c r="J58" s="46" t="s">
        <v>50</v>
      </c>
    </row>
    <row r="59" spans="1:17" ht="13.8" x14ac:dyDescent="0.25">
      <c r="Q59" s="155"/>
    </row>
    <row r="60" spans="1:17" ht="13.8" x14ac:dyDescent="0.25">
      <c r="Q60" s="155"/>
    </row>
    <row r="61" spans="1:17" ht="13.8" x14ac:dyDescent="0.25">
      <c r="Q61" s="155"/>
    </row>
    <row r="62" spans="1:17" ht="13.8" x14ac:dyDescent="0.25">
      <c r="Q62" s="155"/>
    </row>
    <row r="63" spans="1:17" ht="13.8" x14ac:dyDescent="0.25">
      <c r="Q63" s="155"/>
    </row>
    <row r="64" spans="1:17" ht="13.8" x14ac:dyDescent="0.25">
      <c r="Q64" s="155"/>
    </row>
    <row r="65" spans="17:17" ht="13.8" x14ac:dyDescent="0.25">
      <c r="Q65" s="155"/>
    </row>
    <row r="66" spans="17:17" ht="13.8" x14ac:dyDescent="0.25">
      <c r="Q66" s="155"/>
    </row>
    <row r="67" spans="17:17" ht="13.8" x14ac:dyDescent="0.25">
      <c r="Q67" s="155"/>
    </row>
    <row r="68" spans="17:17" ht="13.8" x14ac:dyDescent="0.25">
      <c r="Q68" s="155"/>
    </row>
    <row r="69" spans="17:17" ht="13.8" x14ac:dyDescent="0.25">
      <c r="Q69" s="155"/>
    </row>
    <row r="70" spans="17:17" ht="13.8" x14ac:dyDescent="0.25">
      <c r="Q70" s="155"/>
    </row>
    <row r="116" spans="20:21" ht="14.4" customHeight="1" x14ac:dyDescent="0.3"/>
    <row r="117" spans="20:21" x14ac:dyDescent="0.3">
      <c r="T117" s="19">
        <v>12</v>
      </c>
      <c r="U117" s="19">
        <v>1</v>
      </c>
    </row>
    <row r="136" spans="20:20" x14ac:dyDescent="0.3">
      <c r="T136" s="19">
        <v>13</v>
      </c>
    </row>
    <row r="155" spans="20:20" x14ac:dyDescent="0.3">
      <c r="T155" s="19">
        <v>14</v>
      </c>
    </row>
    <row r="161" ht="16.8" customHeight="1" x14ac:dyDescent="0.3"/>
  </sheetData>
  <autoFilter ref="A46:K53" xr:uid="{00000000-0001-0000-0900-000000000000}">
    <filterColumn colId="10">
      <filters blank="1">
        <filter val="1"/>
      </filters>
    </filterColumn>
  </autoFilter>
  <mergeCells count="134">
    <mergeCell ref="A51:B51"/>
    <mergeCell ref="D51:F51"/>
    <mergeCell ref="D52:F52"/>
    <mergeCell ref="D47:F47"/>
    <mergeCell ref="D48:F48"/>
    <mergeCell ref="A57:B57"/>
    <mergeCell ref="A56:B56"/>
    <mergeCell ref="A55:B55"/>
    <mergeCell ref="A53:B53"/>
    <mergeCell ref="A47:B47"/>
    <mergeCell ref="A49:B49"/>
    <mergeCell ref="H30:I30"/>
    <mergeCell ref="C33:E33"/>
    <mergeCell ref="F33:G33"/>
    <mergeCell ref="H33:I33"/>
    <mergeCell ref="C34:E34"/>
    <mergeCell ref="F34:G34"/>
    <mergeCell ref="H34:I34"/>
    <mergeCell ref="A29:J29"/>
    <mergeCell ref="C38:E38"/>
    <mergeCell ref="F38:G38"/>
    <mergeCell ref="F41:G41"/>
    <mergeCell ref="H41:I41"/>
    <mergeCell ref="C32:E32"/>
    <mergeCell ref="F32:G32"/>
    <mergeCell ref="H32:I32"/>
    <mergeCell ref="C41:E41"/>
    <mergeCell ref="C31:E31"/>
    <mergeCell ref="F31:G31"/>
    <mergeCell ref="H31:I31"/>
    <mergeCell ref="D58:F58"/>
    <mergeCell ref="D55:F55"/>
    <mergeCell ref="D56:F56"/>
    <mergeCell ref="D53:F53"/>
    <mergeCell ref="D54:F54"/>
    <mergeCell ref="D57:F57"/>
    <mergeCell ref="F45:G45"/>
    <mergeCell ref="C45:E45"/>
    <mergeCell ref="C44:E44"/>
    <mergeCell ref="F44:G44"/>
    <mergeCell ref="D49:F49"/>
    <mergeCell ref="D50:F50"/>
    <mergeCell ref="C42:E42"/>
    <mergeCell ref="F42:G42"/>
    <mergeCell ref="H42:I42"/>
    <mergeCell ref="C43:E43"/>
    <mergeCell ref="F43:G43"/>
    <mergeCell ref="H43:I43"/>
    <mergeCell ref="H44:I44"/>
    <mergeCell ref="H45:I45"/>
    <mergeCell ref="F16:G16"/>
    <mergeCell ref="H16:I16"/>
    <mergeCell ref="F19:G19"/>
    <mergeCell ref="H19:I19"/>
    <mergeCell ref="C21:E21"/>
    <mergeCell ref="F21:G21"/>
    <mergeCell ref="H21:I21"/>
    <mergeCell ref="C22:E22"/>
    <mergeCell ref="F22:G22"/>
    <mergeCell ref="H22:I22"/>
    <mergeCell ref="F17:G17"/>
    <mergeCell ref="H17:I17"/>
    <mergeCell ref="C18:E18"/>
    <mergeCell ref="F18:G18"/>
    <mergeCell ref="H18:I18"/>
    <mergeCell ref="C19:E19"/>
    <mergeCell ref="A15:J15"/>
    <mergeCell ref="C17:E17"/>
    <mergeCell ref="C26:E26"/>
    <mergeCell ref="F26:G26"/>
    <mergeCell ref="C16:E16"/>
    <mergeCell ref="C20:E20"/>
    <mergeCell ref="F20:G20"/>
    <mergeCell ref="H20:I20"/>
    <mergeCell ref="C23:E23"/>
    <mergeCell ref="F23:G23"/>
    <mergeCell ref="H23:I23"/>
    <mergeCell ref="C25:E25"/>
    <mergeCell ref="F25:G25"/>
    <mergeCell ref="H25:I25"/>
    <mergeCell ref="A24:J24"/>
    <mergeCell ref="H26:I26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C27:E27"/>
    <mergeCell ref="F27:G27"/>
    <mergeCell ref="H27:I27"/>
    <mergeCell ref="H38:I38"/>
    <mergeCell ref="C39:E39"/>
    <mergeCell ref="F39:G39"/>
    <mergeCell ref="H39:I39"/>
    <mergeCell ref="C40:E40"/>
    <mergeCell ref="F40:G40"/>
    <mergeCell ref="H40:I40"/>
    <mergeCell ref="C35:E35"/>
    <mergeCell ref="F35:G35"/>
    <mergeCell ref="H35:I35"/>
    <mergeCell ref="C36:E36"/>
    <mergeCell ref="F36:G36"/>
    <mergeCell ref="H36:I36"/>
    <mergeCell ref="C37:E37"/>
    <mergeCell ref="F37:G37"/>
    <mergeCell ref="H37:I37"/>
    <mergeCell ref="C28:E28"/>
    <mergeCell ref="F28:G28"/>
    <mergeCell ref="H28:I28"/>
    <mergeCell ref="C30:E30"/>
    <mergeCell ref="F30:G30"/>
  </mergeCells>
  <phoneticPr fontId="75" type="noConversion"/>
  <conditionalFormatting sqref="A1:A12 D47:D53">
    <cfRule type="cellIs" dxfId="79" priority="5" operator="equal">
      <formula>0</formula>
    </cfRule>
  </conditionalFormatting>
  <conditionalFormatting sqref="D58">
    <cfRule type="cellIs" dxfId="78" priority="7" operator="equal">
      <formula>0</formula>
    </cfRule>
  </conditionalFormatting>
  <conditionalFormatting sqref="D5:E12 H53:J53">
    <cfRule type="cellIs" dxfId="77" priority="8" operator="equal">
      <formula>0</formula>
    </cfRule>
  </conditionalFormatting>
  <conditionalFormatting sqref="H47:J47 I48:J48">
    <cfRule type="cellIs" dxfId="76" priority="2" operator="equal">
      <formula>0</formula>
    </cfRule>
  </conditionalFormatting>
  <conditionalFormatting sqref="H49:J49 I50:J50 H51:J51 I52:J52">
    <cfRule type="cellIs" dxfId="75" priority="1" operator="equal">
      <formula>0</formula>
    </cfRule>
  </conditionalFormatting>
  <conditionalFormatting sqref="H55:J55 D55:D56 I56:J56">
    <cfRule type="cellIs" dxfId="74" priority="6" operator="equal">
      <formula>0</formula>
    </cfRule>
  </conditionalFormatting>
  <conditionalFormatting sqref="Q2:Q7">
    <cfRule type="cellIs" dxfId="73" priority="4" operator="equal">
      <formula>0</formula>
    </cfRule>
  </conditionalFormatting>
  <conditionalFormatting sqref="Q9">
    <cfRule type="cellIs" dxfId="72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topLeftCell="A13" zoomScaleNormal="100" zoomScaleSheetLayoutView="100" workbookViewId="0">
      <selection activeCell="A49" sqref="A49:BP49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176</v>
      </c>
      <c r="DH1" s="141"/>
    </row>
    <row r="2" spans="1:112" ht="15" customHeight="1" outlineLevel="1" x14ac:dyDescent="0.3">
      <c r="A2" s="789"/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89"/>
      <c r="X2" s="789"/>
      <c r="Y2" s="789"/>
      <c r="Z2" s="789"/>
      <c r="AA2" s="789"/>
      <c r="AB2" s="789"/>
      <c r="AC2" s="789"/>
      <c r="AD2" s="789"/>
      <c r="AE2" s="789"/>
      <c r="AF2" s="789"/>
      <c r="AG2" s="789"/>
      <c r="AH2" s="789"/>
      <c r="AI2" s="789"/>
      <c r="AJ2" s="789"/>
      <c r="AK2" s="789"/>
      <c r="AL2" s="789"/>
      <c r="AM2" s="789"/>
      <c r="AN2" s="789"/>
      <c r="AO2" s="789"/>
      <c r="AP2" s="789"/>
      <c r="AQ2" s="789"/>
      <c r="AR2" s="789"/>
      <c r="AS2" s="789"/>
      <c r="AT2" s="19"/>
      <c r="AU2" s="19"/>
      <c r="AV2" s="19"/>
      <c r="AW2" s="19"/>
      <c r="AX2" s="19"/>
      <c r="AY2" s="19"/>
      <c r="AZ2" s="19"/>
      <c r="BA2" s="19"/>
      <c r="BB2" s="710" t="str">
        <f>ФОРМА!G2</f>
        <v>Санкт-Петербург</v>
      </c>
      <c r="BC2" s="710"/>
      <c r="BD2" s="710"/>
      <c r="BE2" s="710"/>
      <c r="BF2" s="710"/>
      <c r="BG2" s="710"/>
      <c r="BH2" s="710"/>
      <c r="BI2" s="710"/>
      <c r="BJ2" s="710"/>
      <c r="BK2" s="710"/>
      <c r="BL2" s="710"/>
      <c r="BM2" s="710"/>
      <c r="BN2" s="710"/>
      <c r="BO2" s="710"/>
      <c r="BP2" s="710"/>
      <c r="BQ2" s="710"/>
      <c r="BR2" s="710"/>
      <c r="BS2" s="710"/>
      <c r="BT2" s="710"/>
      <c r="BU2" s="710"/>
      <c r="BV2" s="710"/>
      <c r="BW2" s="710"/>
      <c r="BX2" s="710"/>
      <c r="BY2" s="710"/>
      <c r="BZ2" s="710"/>
      <c r="CA2" s="710"/>
      <c r="CB2" s="710"/>
      <c r="CC2" s="710"/>
      <c r="CD2" s="710"/>
      <c r="CE2" s="710"/>
      <c r="CF2" s="710"/>
      <c r="CG2" s="710"/>
      <c r="CH2" s="710"/>
      <c r="CI2" s="710"/>
      <c r="CJ2" s="710"/>
      <c r="CK2" s="710"/>
      <c r="CL2" s="710"/>
      <c r="CM2" s="710"/>
      <c r="CN2" s="710"/>
      <c r="CO2" s="710"/>
      <c r="CP2" s="710"/>
      <c r="CQ2" s="710"/>
      <c r="CR2" s="710"/>
      <c r="CS2" s="710"/>
      <c r="CT2" s="710"/>
      <c r="CU2" s="710"/>
      <c r="CV2" s="710"/>
      <c r="CW2" s="710"/>
      <c r="CX2" s="710"/>
      <c r="CY2" s="710"/>
      <c r="CZ2" s="710"/>
      <c r="DA2" s="710"/>
      <c r="DB2" s="710"/>
      <c r="DH2" s="142"/>
    </row>
    <row r="3" spans="1:112" s="2" customFormat="1" ht="12" customHeight="1" outlineLevel="1" x14ac:dyDescent="0.3">
      <c r="A3" s="786"/>
      <c r="B3" s="786"/>
      <c r="C3" s="786"/>
      <c r="D3" s="786"/>
      <c r="E3" s="786"/>
      <c r="F3" s="786"/>
      <c r="G3" s="786"/>
      <c r="H3" s="786"/>
      <c r="I3" s="786"/>
      <c r="J3" s="786"/>
      <c r="K3" s="786"/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  <c r="AF3" s="786"/>
      <c r="AG3" s="786"/>
      <c r="AH3" s="786"/>
      <c r="AI3" s="786"/>
      <c r="AJ3" s="786"/>
      <c r="AK3" s="786"/>
      <c r="AL3" s="786"/>
      <c r="AM3" s="786"/>
      <c r="AN3" s="786"/>
      <c r="AO3" s="786"/>
      <c r="AP3" s="786"/>
      <c r="AQ3" s="786"/>
      <c r="AR3" s="786"/>
      <c r="AS3" s="786"/>
      <c r="AT3" s="21"/>
      <c r="AU3" s="21"/>
      <c r="AV3" s="21"/>
      <c r="AW3" s="21"/>
      <c r="AX3" s="21"/>
      <c r="AY3" s="21"/>
      <c r="AZ3" s="21"/>
      <c r="BA3" s="21"/>
      <c r="BB3" s="786" t="s">
        <v>0</v>
      </c>
      <c r="BC3" s="786"/>
      <c r="BD3" s="786"/>
      <c r="BE3" s="786"/>
      <c r="BF3" s="786"/>
      <c r="BG3" s="786"/>
      <c r="BH3" s="786"/>
      <c r="BI3" s="786"/>
      <c r="BJ3" s="786"/>
      <c r="BK3" s="786"/>
      <c r="BL3" s="786"/>
      <c r="BM3" s="786"/>
      <c r="BN3" s="786"/>
      <c r="BO3" s="786"/>
      <c r="BP3" s="786"/>
      <c r="BQ3" s="786"/>
      <c r="BR3" s="786"/>
      <c r="BS3" s="786"/>
      <c r="BT3" s="786"/>
      <c r="BU3" s="786"/>
      <c r="BV3" s="786"/>
      <c r="BW3" s="786"/>
      <c r="BX3" s="786"/>
      <c r="BY3" s="786"/>
      <c r="BZ3" s="786"/>
      <c r="CA3" s="786"/>
      <c r="CB3" s="786"/>
      <c r="CC3" s="786"/>
      <c r="CD3" s="786"/>
      <c r="CE3" s="786"/>
      <c r="CF3" s="786"/>
      <c r="CG3" s="786"/>
      <c r="CH3" s="786"/>
      <c r="CI3" s="786"/>
      <c r="CJ3" s="786"/>
      <c r="CK3" s="786"/>
      <c r="CL3" s="786"/>
      <c r="CM3" s="786"/>
      <c r="CN3" s="786"/>
      <c r="CO3" s="786"/>
      <c r="CP3" s="786"/>
      <c r="CQ3" s="786"/>
      <c r="CR3" s="786"/>
      <c r="CS3" s="786"/>
      <c r="CT3" s="786"/>
      <c r="CU3" s="786"/>
      <c r="CV3" s="786"/>
      <c r="CW3" s="786"/>
      <c r="CX3" s="786"/>
      <c r="CY3" s="786"/>
      <c r="CZ3" s="786"/>
      <c r="DA3" s="786"/>
      <c r="DB3" s="786"/>
      <c r="DH3" s="143"/>
    </row>
    <row r="4" spans="1:112" outlineLevel="1" x14ac:dyDescent="0.3">
      <c r="A4" s="710" t="str">
        <f>ФОРМА!B4</f>
        <v>ООО «Электромонтаж-110»</v>
      </c>
      <c r="B4" s="710"/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19"/>
      <c r="AU4" s="19"/>
      <c r="AV4" s="19"/>
      <c r="AW4" s="19"/>
      <c r="AX4" s="19"/>
      <c r="AY4" s="19"/>
      <c r="AZ4" s="19"/>
      <c r="BA4" s="19"/>
      <c r="BB4" s="787" t="str">
        <f>ФОРМА!B2</f>
        <v>ПАО "Россети Ленэнерго"</v>
      </c>
      <c r="BC4" s="787"/>
      <c r="BD4" s="787"/>
      <c r="BE4" s="787"/>
      <c r="BF4" s="787"/>
      <c r="BG4" s="787"/>
      <c r="BH4" s="787"/>
      <c r="BI4" s="787"/>
      <c r="BJ4" s="787"/>
      <c r="BK4" s="787"/>
      <c r="BL4" s="787"/>
      <c r="BM4" s="787"/>
      <c r="BN4" s="787"/>
      <c r="BO4" s="787"/>
      <c r="BP4" s="787"/>
      <c r="BQ4" s="787"/>
      <c r="BR4" s="787"/>
      <c r="BS4" s="787"/>
      <c r="BT4" s="787"/>
      <c r="BU4" s="787"/>
      <c r="BV4" s="787"/>
      <c r="BW4" s="787"/>
      <c r="BX4" s="787"/>
      <c r="BY4" s="787"/>
      <c r="BZ4" s="787"/>
      <c r="CA4" s="787"/>
      <c r="CB4" s="787"/>
      <c r="CC4" s="787"/>
      <c r="CD4" s="787"/>
      <c r="CE4" s="787"/>
      <c r="CF4" s="787"/>
      <c r="CG4" s="787"/>
      <c r="CH4" s="787"/>
      <c r="CI4" s="787"/>
      <c r="CJ4" s="787"/>
      <c r="CK4" s="787"/>
      <c r="CL4" s="787"/>
      <c r="CM4" s="787"/>
      <c r="CN4" s="787"/>
      <c r="CO4" s="787"/>
      <c r="CP4" s="787"/>
      <c r="CQ4" s="787"/>
      <c r="CR4" s="787"/>
      <c r="CS4" s="787"/>
      <c r="CT4" s="787"/>
      <c r="CU4" s="787"/>
      <c r="CV4" s="787"/>
      <c r="CW4" s="787"/>
      <c r="CX4" s="787"/>
      <c r="CY4" s="787"/>
      <c r="CZ4" s="787"/>
      <c r="DA4" s="787"/>
      <c r="DB4" s="787"/>
      <c r="DH4" s="144" t="str">
        <f>BB4</f>
        <v>ПАО "Россети Ленэнерго"</v>
      </c>
    </row>
    <row r="5" spans="1:112" ht="15" customHeight="1" outlineLevel="1" x14ac:dyDescent="0.3">
      <c r="A5" s="786" t="s">
        <v>44</v>
      </c>
      <c r="B5" s="786"/>
      <c r="C5" s="786"/>
      <c r="D5" s="786"/>
      <c r="E5" s="786"/>
      <c r="F5" s="786"/>
      <c r="G5" s="786"/>
      <c r="H5" s="786"/>
      <c r="I5" s="786"/>
      <c r="J5" s="786"/>
      <c r="K5" s="786"/>
      <c r="L5" s="786"/>
      <c r="M5" s="786"/>
      <c r="N5" s="786"/>
      <c r="O5" s="786"/>
      <c r="P5" s="786"/>
      <c r="Q5" s="786"/>
      <c r="R5" s="786"/>
      <c r="S5" s="786"/>
      <c r="T5" s="786"/>
      <c r="U5" s="786"/>
      <c r="V5" s="786"/>
      <c r="W5" s="786"/>
      <c r="X5" s="786"/>
      <c r="Y5" s="786"/>
      <c r="Z5" s="786"/>
      <c r="AA5" s="786"/>
      <c r="AB5" s="786"/>
      <c r="AC5" s="786"/>
      <c r="AD5" s="786"/>
      <c r="AE5" s="786"/>
      <c r="AF5" s="786"/>
      <c r="AG5" s="786"/>
      <c r="AH5" s="786"/>
      <c r="AI5" s="786"/>
      <c r="AJ5" s="786"/>
      <c r="AK5" s="786"/>
      <c r="AL5" s="786"/>
      <c r="AM5" s="786"/>
      <c r="AN5" s="786"/>
      <c r="AO5" s="786"/>
      <c r="AP5" s="786"/>
      <c r="AQ5" s="786"/>
      <c r="AR5" s="786"/>
      <c r="AS5" s="786"/>
      <c r="AT5" s="21"/>
      <c r="AU5" s="21"/>
      <c r="AV5" s="21"/>
      <c r="AW5" s="21"/>
      <c r="AX5" s="21"/>
      <c r="AY5" s="21"/>
      <c r="AZ5" s="21"/>
      <c r="BA5" s="21"/>
      <c r="BB5" s="786" t="s">
        <v>2</v>
      </c>
      <c r="BC5" s="786"/>
      <c r="BD5" s="786"/>
      <c r="BE5" s="786"/>
      <c r="BF5" s="786"/>
      <c r="BG5" s="786"/>
      <c r="BH5" s="786"/>
      <c r="BI5" s="786"/>
      <c r="BJ5" s="786"/>
      <c r="BK5" s="786"/>
      <c r="BL5" s="786"/>
      <c r="BM5" s="786"/>
      <c r="BN5" s="786"/>
      <c r="BO5" s="786"/>
      <c r="BP5" s="786"/>
      <c r="BQ5" s="786"/>
      <c r="BR5" s="786"/>
      <c r="BS5" s="786"/>
      <c r="BT5" s="786"/>
      <c r="BU5" s="786"/>
      <c r="BV5" s="786"/>
      <c r="BW5" s="786"/>
      <c r="BX5" s="786"/>
      <c r="BY5" s="786"/>
      <c r="BZ5" s="786"/>
      <c r="CA5" s="786"/>
      <c r="CB5" s="786"/>
      <c r="CC5" s="786"/>
      <c r="CD5" s="786"/>
      <c r="CE5" s="786"/>
      <c r="CF5" s="786"/>
      <c r="CG5" s="786"/>
      <c r="CH5" s="786"/>
      <c r="CI5" s="786"/>
      <c r="CJ5" s="786"/>
      <c r="CK5" s="786"/>
      <c r="CL5" s="786"/>
      <c r="CM5" s="786"/>
      <c r="CN5" s="786"/>
      <c r="CO5" s="786"/>
      <c r="CP5" s="786"/>
      <c r="CQ5" s="786"/>
      <c r="CR5" s="786"/>
      <c r="CS5" s="786"/>
      <c r="CT5" s="786"/>
      <c r="CU5" s="786"/>
      <c r="CV5" s="786"/>
      <c r="CW5" s="786"/>
      <c r="CX5" s="786"/>
      <c r="CY5" s="786"/>
      <c r="CZ5" s="786"/>
      <c r="DA5" s="786"/>
      <c r="DB5" s="786"/>
      <c r="DH5" s="143"/>
    </row>
    <row r="6" spans="1:112" ht="124.8" outlineLevel="1" x14ac:dyDescent="0.3">
      <c r="A6" s="785"/>
      <c r="B6" s="785"/>
      <c r="C6" s="785"/>
      <c r="D6" s="785"/>
      <c r="E6" s="785"/>
      <c r="F6" s="785"/>
      <c r="G6" s="785"/>
      <c r="H6" s="785"/>
      <c r="I6" s="785"/>
      <c r="J6" s="785"/>
      <c r="K6" s="785"/>
      <c r="L6" s="785"/>
      <c r="M6" s="785"/>
      <c r="N6" s="785"/>
      <c r="O6" s="785"/>
      <c r="P6" s="785"/>
      <c r="Q6" s="785"/>
      <c r="R6" s="785"/>
      <c r="S6" s="785"/>
      <c r="T6" s="785"/>
      <c r="U6" s="785"/>
      <c r="V6" s="785"/>
      <c r="W6" s="785"/>
      <c r="X6" s="785"/>
      <c r="Y6" s="785"/>
      <c r="Z6" s="785"/>
      <c r="AA6" s="785"/>
      <c r="AB6" s="785"/>
      <c r="AC6" s="785"/>
      <c r="AD6" s="785"/>
      <c r="AE6" s="785"/>
      <c r="AF6" s="785"/>
      <c r="AG6" s="785"/>
      <c r="AH6" s="785"/>
      <c r="AI6" s="785"/>
      <c r="AJ6" s="785"/>
      <c r="AK6" s="785"/>
      <c r="AL6" s="785"/>
      <c r="AM6" s="785"/>
      <c r="AN6" s="785"/>
      <c r="AO6" s="785"/>
      <c r="AP6" s="785"/>
      <c r="AQ6" s="785"/>
      <c r="AR6" s="785"/>
      <c r="AS6" s="785"/>
      <c r="AT6" s="21"/>
      <c r="AU6" s="21"/>
      <c r="AV6" s="21"/>
      <c r="AW6" s="21"/>
      <c r="AX6" s="21"/>
      <c r="AY6" s="21"/>
      <c r="AZ6" s="21"/>
      <c r="BA6" s="21"/>
      <c r="BB6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C6" s="787"/>
      <c r="BD6" s="787"/>
      <c r="BE6" s="787"/>
      <c r="BF6" s="787"/>
      <c r="BG6" s="787"/>
      <c r="BH6" s="787"/>
      <c r="BI6" s="787"/>
      <c r="BJ6" s="787"/>
      <c r="BK6" s="787"/>
      <c r="BL6" s="787"/>
      <c r="BM6" s="787"/>
      <c r="BN6" s="787"/>
      <c r="BO6" s="787"/>
      <c r="BP6" s="787"/>
      <c r="BQ6" s="787"/>
      <c r="BR6" s="787"/>
      <c r="BS6" s="787"/>
      <c r="BT6" s="787"/>
      <c r="BU6" s="787"/>
      <c r="BV6" s="787"/>
      <c r="BW6" s="787"/>
      <c r="BX6" s="787"/>
      <c r="BY6" s="787"/>
      <c r="BZ6" s="787"/>
      <c r="CA6" s="787"/>
      <c r="CB6" s="787"/>
      <c r="CC6" s="787"/>
      <c r="CD6" s="787"/>
      <c r="CE6" s="787"/>
      <c r="CF6" s="787"/>
      <c r="CG6" s="787"/>
      <c r="CH6" s="787"/>
      <c r="CI6" s="787"/>
      <c r="CJ6" s="787"/>
      <c r="CK6" s="787"/>
      <c r="CL6" s="787"/>
      <c r="CM6" s="787"/>
      <c r="CN6" s="787"/>
      <c r="CO6" s="787"/>
      <c r="CP6" s="787"/>
      <c r="CQ6" s="787"/>
      <c r="CR6" s="787"/>
      <c r="CS6" s="787"/>
      <c r="CT6" s="787"/>
      <c r="CU6" s="787"/>
      <c r="CV6" s="787"/>
      <c r="CW6" s="787"/>
      <c r="CX6" s="787"/>
      <c r="CY6" s="787"/>
      <c r="CZ6" s="787"/>
      <c r="DA6" s="787"/>
      <c r="DB6" s="787"/>
      <c r="DH6" s="144" t="str">
        <f>BB6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outlineLevel="1" x14ac:dyDescent="0.3">
      <c r="A7" s="786" t="s">
        <v>45</v>
      </c>
      <c r="B7" s="786"/>
      <c r="C7" s="786"/>
      <c r="D7" s="786"/>
      <c r="E7" s="786"/>
      <c r="F7" s="786"/>
      <c r="G7" s="786"/>
      <c r="H7" s="786"/>
      <c r="I7" s="786"/>
      <c r="J7" s="786"/>
      <c r="K7" s="786"/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  <c r="AF7" s="786"/>
      <c r="AG7" s="786"/>
      <c r="AH7" s="786"/>
      <c r="AI7" s="786"/>
      <c r="AJ7" s="786"/>
      <c r="AK7" s="786"/>
      <c r="AL7" s="786"/>
      <c r="AM7" s="786"/>
      <c r="AN7" s="786"/>
      <c r="AO7" s="786"/>
      <c r="AP7" s="786"/>
      <c r="AQ7" s="786"/>
      <c r="AR7" s="786"/>
      <c r="AS7" s="786"/>
      <c r="AT7" s="21"/>
      <c r="AU7" s="21"/>
      <c r="AV7" s="21"/>
      <c r="AW7" s="21"/>
      <c r="AX7" s="21"/>
      <c r="AY7" s="21"/>
      <c r="AZ7" s="21"/>
      <c r="BA7" s="21"/>
      <c r="BB7" s="786" t="s">
        <v>38</v>
      </c>
      <c r="BC7" s="786"/>
      <c r="BD7" s="786"/>
      <c r="BE7" s="786"/>
      <c r="BF7" s="786"/>
      <c r="BG7" s="786"/>
      <c r="BH7" s="786"/>
      <c r="BI7" s="786"/>
      <c r="BJ7" s="786"/>
      <c r="BK7" s="786"/>
      <c r="BL7" s="786"/>
      <c r="BM7" s="786"/>
      <c r="BN7" s="786"/>
      <c r="BO7" s="786"/>
      <c r="BP7" s="786"/>
      <c r="BQ7" s="786"/>
      <c r="BR7" s="786"/>
      <c r="BS7" s="786"/>
      <c r="BT7" s="786"/>
      <c r="BU7" s="786"/>
      <c r="BV7" s="786"/>
      <c r="BW7" s="786"/>
      <c r="BX7" s="786"/>
      <c r="BY7" s="786"/>
      <c r="BZ7" s="786"/>
      <c r="CA7" s="786"/>
      <c r="CB7" s="786"/>
      <c r="CC7" s="786"/>
      <c r="CD7" s="786"/>
      <c r="CE7" s="786"/>
      <c r="CF7" s="786"/>
      <c r="CG7" s="786"/>
      <c r="CH7" s="786"/>
      <c r="CI7" s="786"/>
      <c r="CJ7" s="786"/>
      <c r="CK7" s="786"/>
      <c r="CL7" s="786"/>
      <c r="CM7" s="786"/>
      <c r="CN7" s="786"/>
      <c r="CO7" s="786"/>
      <c r="CP7" s="786"/>
      <c r="CQ7" s="786"/>
      <c r="CR7" s="786"/>
      <c r="CS7" s="786"/>
      <c r="CT7" s="786"/>
      <c r="CU7" s="786"/>
      <c r="CV7" s="786"/>
      <c r="CW7" s="786"/>
      <c r="CX7" s="786"/>
      <c r="CY7" s="786"/>
      <c r="CZ7" s="786"/>
      <c r="DA7" s="786"/>
      <c r="DB7" s="786"/>
      <c r="DH7" s="143"/>
    </row>
    <row r="8" spans="1:112" outlineLevel="1" x14ac:dyDescent="0.3">
      <c r="A8" s="710"/>
      <c r="B8" s="710"/>
      <c r="C8" s="710"/>
      <c r="D8" s="710"/>
      <c r="E8" s="710"/>
      <c r="F8" s="710"/>
      <c r="G8" s="710"/>
      <c r="H8" s="710"/>
      <c r="I8" s="710"/>
      <c r="J8" s="710"/>
      <c r="K8" s="710"/>
      <c r="L8" s="710"/>
      <c r="M8" s="710"/>
      <c r="N8" s="710"/>
      <c r="O8" s="710"/>
      <c r="P8" s="710"/>
      <c r="Q8" s="710"/>
      <c r="R8" s="710"/>
      <c r="S8" s="710"/>
      <c r="T8" s="710"/>
      <c r="U8" s="710"/>
      <c r="V8" s="710"/>
      <c r="W8" s="710"/>
      <c r="X8" s="710"/>
      <c r="Y8" s="710"/>
      <c r="Z8" s="710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19"/>
      <c r="AU8" s="19"/>
      <c r="AV8" s="19"/>
      <c r="AW8" s="19"/>
      <c r="AX8" s="19"/>
      <c r="AY8" s="19"/>
      <c r="AZ8" s="19"/>
      <c r="BA8" s="19"/>
      <c r="BB8" s="734">
        <f>ФОРМА!B13</f>
        <v>45646</v>
      </c>
      <c r="BC8" s="734"/>
      <c r="BD8" s="734"/>
      <c r="BE8" s="734"/>
      <c r="BF8" s="734"/>
      <c r="BG8" s="734"/>
      <c r="BH8" s="734"/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C8" s="14"/>
      <c r="DH8" s="145"/>
    </row>
    <row r="9" spans="1:112" outlineLevel="1" x14ac:dyDescent="0.3">
      <c r="A9" s="786" t="s">
        <v>1</v>
      </c>
      <c r="B9" s="786"/>
      <c r="C9" s="786"/>
      <c r="D9" s="786"/>
      <c r="E9" s="786"/>
      <c r="F9" s="786"/>
      <c r="G9" s="786"/>
      <c r="H9" s="786"/>
      <c r="I9" s="786"/>
      <c r="J9" s="786"/>
      <c r="K9" s="786"/>
      <c r="L9" s="786"/>
      <c r="M9" s="786"/>
      <c r="N9" s="786"/>
      <c r="O9" s="786"/>
      <c r="P9" s="786"/>
      <c r="Q9" s="786"/>
      <c r="R9" s="786"/>
      <c r="S9" s="786"/>
      <c r="T9" s="786"/>
      <c r="U9" s="786"/>
      <c r="V9" s="786"/>
      <c r="W9" s="786"/>
      <c r="X9" s="786"/>
      <c r="Y9" s="786"/>
      <c r="Z9" s="786"/>
      <c r="AA9" s="786"/>
      <c r="AB9" s="786"/>
      <c r="AC9" s="786"/>
      <c r="AD9" s="786"/>
      <c r="AE9" s="786"/>
      <c r="AF9" s="786"/>
      <c r="AG9" s="786"/>
      <c r="AH9" s="786"/>
      <c r="AI9" s="786"/>
      <c r="AJ9" s="786"/>
      <c r="AK9" s="786"/>
      <c r="AL9" s="786"/>
      <c r="AM9" s="786"/>
      <c r="AN9" s="786"/>
      <c r="AO9" s="786"/>
      <c r="AP9" s="786"/>
      <c r="AQ9" s="786"/>
      <c r="AR9" s="786"/>
      <c r="AS9" s="786"/>
      <c r="AT9" s="21"/>
      <c r="AU9" s="21"/>
      <c r="AV9" s="21"/>
      <c r="AW9" s="21"/>
      <c r="AX9" s="21"/>
      <c r="AY9" s="21"/>
      <c r="AZ9" s="21"/>
      <c r="BA9" s="21"/>
      <c r="BB9" s="786" t="s">
        <v>3</v>
      </c>
      <c r="BC9" s="786"/>
      <c r="BD9" s="786"/>
      <c r="BE9" s="786"/>
      <c r="BF9" s="786"/>
      <c r="BG9" s="786"/>
      <c r="BH9" s="786"/>
      <c r="BI9" s="786"/>
      <c r="BJ9" s="786"/>
      <c r="BK9" s="786"/>
      <c r="BL9" s="786"/>
      <c r="BM9" s="786"/>
      <c r="BN9" s="786"/>
      <c r="BO9" s="786"/>
      <c r="BP9" s="786"/>
      <c r="BQ9" s="786"/>
      <c r="BR9" s="786"/>
      <c r="BS9" s="786"/>
      <c r="BT9" s="786"/>
      <c r="BU9" s="786"/>
      <c r="BV9" s="786"/>
      <c r="BW9" s="786"/>
      <c r="BX9" s="786"/>
      <c r="BY9" s="786"/>
      <c r="BZ9" s="786"/>
      <c r="CA9" s="786"/>
      <c r="CB9" s="786"/>
      <c r="CC9" s="786"/>
      <c r="CD9" s="786"/>
      <c r="CE9" s="786"/>
      <c r="CF9" s="786"/>
      <c r="CG9" s="786"/>
      <c r="CH9" s="786"/>
      <c r="CI9" s="786"/>
      <c r="CJ9" s="786"/>
      <c r="CK9" s="786"/>
      <c r="CL9" s="786"/>
      <c r="CM9" s="786"/>
      <c r="CN9" s="786"/>
      <c r="CO9" s="786"/>
      <c r="CP9" s="786"/>
      <c r="CQ9" s="786"/>
      <c r="CR9" s="786"/>
      <c r="CS9" s="786"/>
      <c r="CT9" s="786"/>
      <c r="CU9" s="786"/>
      <c r="CV9" s="786"/>
      <c r="CW9" s="786"/>
      <c r="CX9" s="786"/>
      <c r="CY9" s="786"/>
      <c r="CZ9" s="786"/>
      <c r="DA9" s="786"/>
      <c r="DB9" s="786"/>
      <c r="DH9" s="146"/>
    </row>
    <row r="10" spans="1:112" ht="37.5" customHeight="1" x14ac:dyDescent="0.3">
      <c r="A10" s="736" t="s">
        <v>1044</v>
      </c>
      <c r="B10" s="737"/>
      <c r="C10" s="737"/>
      <c r="D10" s="737"/>
      <c r="E10" s="737"/>
      <c r="F10" s="737"/>
      <c r="G10" s="737"/>
      <c r="H10" s="737"/>
      <c r="I10" s="737"/>
      <c r="J10" s="737"/>
      <c r="K10" s="737"/>
      <c r="L10" s="737"/>
      <c r="M10" s="737"/>
      <c r="N10" s="737"/>
      <c r="O10" s="737"/>
      <c r="P10" s="737"/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  <c r="AI10" s="737"/>
      <c r="AJ10" s="737"/>
      <c r="AK10" s="737"/>
      <c r="AL10" s="737"/>
      <c r="AM10" s="737"/>
      <c r="AN10" s="737"/>
      <c r="AO10" s="737"/>
      <c r="AP10" s="737"/>
      <c r="AQ10" s="737"/>
      <c r="AR10" s="737"/>
      <c r="AS10" s="737"/>
      <c r="AT10" s="737"/>
      <c r="AU10" s="737"/>
      <c r="AV10" s="737"/>
      <c r="AW10" s="737"/>
      <c r="AX10" s="737"/>
      <c r="AY10" s="737"/>
      <c r="AZ10" s="737"/>
      <c r="BA10" s="737"/>
      <c r="BB10" s="737"/>
      <c r="BC10" s="737"/>
      <c r="BD10" s="737"/>
      <c r="BE10" s="737"/>
      <c r="BF10" s="737"/>
      <c r="BG10" s="737"/>
      <c r="BH10" s="737"/>
      <c r="BI10" s="737"/>
      <c r="BJ10" s="737"/>
      <c r="BK10" s="737"/>
      <c r="BL10" s="737"/>
      <c r="BM10" s="737"/>
      <c r="BN10" s="737"/>
      <c r="BO10" s="737"/>
      <c r="BP10" s="737"/>
      <c r="BQ10" s="737"/>
      <c r="BR10" s="737"/>
      <c r="BS10" s="737"/>
      <c r="BT10" s="737"/>
      <c r="BU10" s="737"/>
      <c r="BV10" s="737"/>
      <c r="BW10" s="737"/>
      <c r="BX10" s="737"/>
      <c r="BY10" s="737"/>
      <c r="BZ10" s="737"/>
      <c r="CA10" s="737"/>
      <c r="CB10" s="737"/>
      <c r="CC10" s="737"/>
      <c r="CD10" s="737"/>
      <c r="CE10" s="737"/>
      <c r="CF10" s="737"/>
      <c r="CG10" s="737"/>
      <c r="CH10" s="737"/>
      <c r="CI10" s="737"/>
      <c r="CJ10" s="737"/>
      <c r="CK10" s="737"/>
      <c r="CL10" s="737"/>
      <c r="CM10" s="737"/>
      <c r="CN10" s="737"/>
      <c r="CO10" s="737"/>
      <c r="CP10" s="737"/>
      <c r="CQ10" s="737"/>
      <c r="CR10" s="737"/>
      <c r="CS10" s="737"/>
      <c r="CT10" s="737"/>
      <c r="CU10" s="737"/>
      <c r="CV10" s="737"/>
      <c r="CW10" s="737"/>
      <c r="CX10" s="737"/>
      <c r="CY10" s="737"/>
      <c r="CZ10" s="737"/>
      <c r="DA10" s="737"/>
      <c r="DB10" s="737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 x14ac:dyDescent="0.3">
      <c r="A12" s="842" t="s">
        <v>713</v>
      </c>
      <c r="B12" s="842"/>
      <c r="C12" s="842"/>
      <c r="D12" s="842"/>
      <c r="E12" s="842"/>
      <c r="F12" s="842"/>
      <c r="G12" s="842"/>
      <c r="H12" s="842"/>
      <c r="I12" s="842"/>
      <c r="J12" s="842"/>
      <c r="K12" s="842"/>
      <c r="L12" s="842"/>
      <c r="M12" s="842"/>
      <c r="N12" s="842"/>
      <c r="O12" s="842"/>
      <c r="P12" s="842"/>
      <c r="Q12" s="842"/>
      <c r="R12" s="842"/>
      <c r="S12" s="842"/>
      <c r="T12" s="842"/>
      <c r="U12" s="842"/>
      <c r="V12" s="842"/>
      <c r="W12" s="842"/>
      <c r="X12" s="842"/>
      <c r="Y12" s="842"/>
      <c r="Z12" s="842"/>
      <c r="AA12" s="842"/>
      <c r="AB12" s="842"/>
      <c r="AC12" s="842"/>
      <c r="AD12" s="842"/>
      <c r="AE12" s="842"/>
      <c r="AF12" s="842"/>
      <c r="AG12" s="842"/>
      <c r="AH12" s="842"/>
      <c r="AI12" s="19"/>
      <c r="AJ12" s="19"/>
      <c r="AK12" s="787" t="str">
        <f>ПОДПИСИ!B21</f>
        <v xml:space="preserve"> </v>
      </c>
      <c r="AL12" s="787"/>
      <c r="AM12" s="787"/>
      <c r="AN12" s="787"/>
      <c r="AO12" s="787"/>
      <c r="AP12" s="787"/>
      <c r="AQ12" s="787"/>
      <c r="AR12" s="787"/>
      <c r="AS12" s="787"/>
      <c r="AT12" s="787"/>
      <c r="AU12" s="787"/>
      <c r="AV12" s="787"/>
      <c r="AW12" s="787"/>
      <c r="AX12" s="787"/>
      <c r="AY12" s="787"/>
      <c r="AZ12" s="787"/>
      <c r="BA12" s="787"/>
      <c r="BB12" s="787"/>
      <c r="BC12" s="787"/>
      <c r="BD12" s="787"/>
      <c r="BE12" s="787"/>
      <c r="BF12" s="787"/>
      <c r="BG12" s="787"/>
      <c r="BH12" s="787"/>
      <c r="BI12" s="787"/>
      <c r="BJ12" s="787"/>
      <c r="BK12" s="787"/>
      <c r="BL12" s="787"/>
      <c r="BM12" s="787"/>
      <c r="BN12" s="787"/>
      <c r="BO12" s="787"/>
      <c r="BP12" s="787"/>
      <c r="BQ12" s="787"/>
      <c r="BR12" s="787"/>
      <c r="BS12" s="787"/>
      <c r="BT12" s="787"/>
      <c r="BU12" s="787"/>
      <c r="BV12" s="787"/>
      <c r="BW12" s="787"/>
      <c r="BX12" s="787"/>
      <c r="BY12" s="787"/>
      <c r="BZ12" s="787"/>
      <c r="CA12" s="787"/>
      <c r="CB12" s="787"/>
      <c r="CC12" s="787"/>
      <c r="CD12" s="787"/>
      <c r="CE12" s="787"/>
      <c r="CF12" s="787"/>
      <c r="CG12" s="787"/>
      <c r="CH12" s="787"/>
      <c r="CI12" s="787"/>
      <c r="CJ12" s="787"/>
      <c r="CK12" s="787"/>
      <c r="CL12" s="787"/>
      <c r="CM12" s="787"/>
      <c r="CN12" s="787"/>
      <c r="CO12" s="787"/>
      <c r="CP12" s="787"/>
      <c r="CQ12" s="787"/>
      <c r="CR12" s="787"/>
      <c r="CS12" s="787"/>
      <c r="CT12" s="787"/>
      <c r="CU12" s="787"/>
      <c r="CV12" s="787"/>
      <c r="CW12" s="787"/>
      <c r="CX12" s="787"/>
      <c r="CY12" s="787"/>
      <c r="CZ12" s="787"/>
      <c r="DA12" s="787"/>
      <c r="DB12" s="787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86" t="s">
        <v>5</v>
      </c>
      <c r="AL13" s="786"/>
      <c r="AM13" s="786"/>
      <c r="AN13" s="786"/>
      <c r="AO13" s="786"/>
      <c r="AP13" s="786"/>
      <c r="AQ13" s="786"/>
      <c r="AR13" s="786"/>
      <c r="AS13" s="786"/>
      <c r="AT13" s="786"/>
      <c r="AU13" s="786"/>
      <c r="AV13" s="786"/>
      <c r="AW13" s="786"/>
      <c r="AX13" s="786"/>
      <c r="AY13" s="786"/>
      <c r="AZ13" s="786"/>
      <c r="BA13" s="786"/>
      <c r="BB13" s="786"/>
      <c r="BC13" s="786"/>
      <c r="BD13" s="786"/>
      <c r="BE13" s="786"/>
      <c r="BF13" s="786"/>
      <c r="BG13" s="786"/>
      <c r="BH13" s="786"/>
      <c r="BI13" s="786"/>
      <c r="BJ13" s="786"/>
      <c r="BK13" s="786"/>
      <c r="BL13" s="786"/>
      <c r="BM13" s="786"/>
      <c r="BN13" s="786"/>
      <c r="BO13" s="786"/>
      <c r="BP13" s="786"/>
      <c r="BQ13" s="786"/>
      <c r="BR13" s="786"/>
      <c r="BS13" s="786"/>
      <c r="BT13" s="786"/>
      <c r="BU13" s="786"/>
      <c r="BV13" s="786"/>
      <c r="BW13" s="786"/>
      <c r="BX13" s="786"/>
      <c r="BY13" s="786"/>
      <c r="BZ13" s="786"/>
      <c r="CA13" s="786"/>
      <c r="CB13" s="786"/>
      <c r="CC13" s="786"/>
      <c r="CD13" s="786"/>
      <c r="CE13" s="786"/>
      <c r="CF13" s="786"/>
      <c r="CG13" s="786"/>
      <c r="CH13" s="786"/>
      <c r="CI13" s="786"/>
      <c r="CJ13" s="786"/>
      <c r="CK13" s="786"/>
      <c r="CL13" s="786"/>
      <c r="CM13" s="786"/>
      <c r="CN13" s="786"/>
      <c r="CO13" s="786"/>
      <c r="CP13" s="786"/>
      <c r="CQ13" s="786"/>
      <c r="CR13" s="786"/>
      <c r="CS13" s="786"/>
      <c r="CT13" s="786"/>
      <c r="CU13" s="786"/>
      <c r="CV13" s="786"/>
      <c r="CW13" s="786"/>
      <c r="CX13" s="786"/>
      <c r="CY13" s="786"/>
      <c r="CZ13" s="786"/>
      <c r="DA13" s="786"/>
      <c r="DB13" s="786"/>
    </row>
    <row r="14" spans="1:112" x14ac:dyDescent="0.3">
      <c r="A14" s="784" t="str">
        <f>ПОДПИСИ!C21</f>
        <v xml:space="preserve"> </v>
      </c>
      <c r="B14" s="784"/>
      <c r="C14" s="784"/>
      <c r="D14" s="784"/>
      <c r="E14" s="784"/>
      <c r="F14" s="784"/>
      <c r="G14" s="784"/>
      <c r="H14" s="784"/>
      <c r="I14" s="784"/>
      <c r="J14" s="784"/>
      <c r="K14" s="784"/>
      <c r="L14" s="784"/>
      <c r="M14" s="784"/>
      <c r="N14" s="784"/>
      <c r="O14" s="784"/>
      <c r="P14" s="784"/>
      <c r="Q14" s="784"/>
      <c r="R14" s="784"/>
      <c r="S14" s="784"/>
      <c r="T14" s="784"/>
      <c r="U14" s="784"/>
      <c r="V14" s="784"/>
      <c r="W14" s="784"/>
      <c r="X14" s="784"/>
      <c r="Y14" s="784"/>
      <c r="Z14" s="784"/>
      <c r="AA14" s="784"/>
      <c r="AB14" s="784"/>
      <c r="AC14" s="784"/>
      <c r="AD14" s="784"/>
      <c r="AE14" s="784"/>
      <c r="AF14" s="784"/>
      <c r="AG14" s="784"/>
      <c r="AH14" s="784"/>
      <c r="AI14" s="784"/>
      <c r="AJ14" s="784"/>
      <c r="AK14" s="784"/>
      <c r="AL14" s="784"/>
      <c r="AM14" s="784"/>
      <c r="AN14" s="784"/>
      <c r="AO14" s="784"/>
      <c r="AP14" s="784"/>
      <c r="AQ14" s="784"/>
      <c r="AR14" s="784"/>
      <c r="AS14" s="784"/>
      <c r="AT14" s="784"/>
      <c r="AU14" s="784"/>
      <c r="AV14" s="784"/>
      <c r="AW14" s="784"/>
      <c r="AX14" s="784"/>
      <c r="AY14" s="784"/>
      <c r="AZ14" s="784"/>
      <c r="BA14" s="784"/>
      <c r="BB14" s="784"/>
      <c r="BC14" s="784"/>
      <c r="BD14" s="784"/>
      <c r="BE14" s="784"/>
      <c r="BF14" s="784"/>
      <c r="BG14" s="784"/>
      <c r="BH14" s="784"/>
      <c r="BI14" s="784"/>
      <c r="BJ14" s="784"/>
      <c r="BK14" s="784"/>
      <c r="BL14" s="784"/>
      <c r="BM14" s="784"/>
      <c r="BN14" s="784"/>
      <c r="BO14" s="784"/>
      <c r="BP14" s="784"/>
      <c r="BQ14" s="784"/>
      <c r="BR14" s="784"/>
      <c r="BS14" s="784"/>
      <c r="BT14" s="784"/>
      <c r="BU14" s="784"/>
      <c r="BV14" s="784"/>
      <c r="BW14" s="784"/>
      <c r="BX14" s="784"/>
      <c r="BY14" s="784"/>
      <c r="BZ14" s="784"/>
      <c r="CA14" s="784"/>
      <c r="CB14" s="784"/>
      <c r="CC14" s="784"/>
      <c r="CD14" s="784"/>
      <c r="CE14" s="784"/>
      <c r="CF14" s="784"/>
      <c r="CG14" s="784"/>
      <c r="CH14" s="784"/>
      <c r="CI14" s="784"/>
      <c r="CJ14" s="784"/>
      <c r="CK14" s="784"/>
      <c r="CL14" s="784"/>
      <c r="CM14" s="784"/>
      <c r="CN14" s="784"/>
      <c r="CO14" s="784"/>
      <c r="CP14" s="784"/>
      <c r="CQ14" s="784"/>
      <c r="CR14" s="784"/>
      <c r="CS14" s="784"/>
      <c r="CT14" s="784"/>
      <c r="CU14" s="784"/>
      <c r="CV14" s="784"/>
      <c r="CW14" s="784"/>
      <c r="CX14" s="784"/>
      <c r="CY14" s="784"/>
      <c r="CZ14" s="784"/>
      <c r="DA14" s="784"/>
      <c r="DB14" s="784"/>
    </row>
    <row r="15" spans="1:112" ht="11.1" customHeight="1" x14ac:dyDescent="0.3">
      <c r="A15" s="735"/>
      <c r="B15" s="735"/>
      <c r="C15" s="735"/>
      <c r="D15" s="735"/>
      <c r="E15" s="735"/>
      <c r="F15" s="735"/>
      <c r="G15" s="735"/>
      <c r="H15" s="735"/>
      <c r="I15" s="735"/>
      <c r="J15" s="735"/>
      <c r="K15" s="735"/>
      <c r="L15" s="735"/>
      <c r="M15" s="735"/>
      <c r="N15" s="735"/>
      <c r="O15" s="735"/>
      <c r="P15" s="735"/>
      <c r="Q15" s="735"/>
      <c r="R15" s="735"/>
      <c r="S15" s="735"/>
      <c r="T15" s="735"/>
      <c r="U15" s="735"/>
      <c r="V15" s="735"/>
      <c r="W15" s="735"/>
      <c r="X15" s="735"/>
      <c r="Y15" s="735"/>
      <c r="Z15" s="735"/>
      <c r="AA15" s="735"/>
      <c r="AB15" s="735"/>
      <c r="AC15" s="735"/>
      <c r="AD15" s="735"/>
      <c r="AE15" s="735"/>
      <c r="AF15" s="735"/>
      <c r="AG15" s="735"/>
      <c r="AH15" s="735"/>
      <c r="AI15" s="735"/>
      <c r="AJ15" s="735"/>
      <c r="AK15" s="735"/>
      <c r="AL15" s="735"/>
      <c r="AM15" s="735"/>
      <c r="AN15" s="735"/>
      <c r="AO15" s="735"/>
      <c r="AP15" s="735"/>
      <c r="AQ15" s="735"/>
      <c r="AR15" s="735"/>
      <c r="AS15" s="735"/>
      <c r="AT15" s="735"/>
      <c r="AU15" s="735"/>
      <c r="AV15" s="735"/>
      <c r="AW15" s="735"/>
      <c r="AX15" s="735"/>
      <c r="AY15" s="735"/>
      <c r="AZ15" s="735"/>
      <c r="BA15" s="735"/>
      <c r="BB15" s="735"/>
      <c r="BC15" s="735"/>
      <c r="BD15" s="735"/>
      <c r="BE15" s="735"/>
      <c r="BF15" s="735"/>
      <c r="BG15" s="735"/>
      <c r="BH15" s="735"/>
      <c r="BI15" s="735"/>
      <c r="BJ15" s="735"/>
      <c r="BK15" s="735"/>
      <c r="BL15" s="735"/>
      <c r="BM15" s="735"/>
      <c r="BN15" s="735"/>
      <c r="BO15" s="735"/>
      <c r="BP15" s="735"/>
      <c r="BQ15" s="735"/>
      <c r="BR15" s="735"/>
      <c r="BS15" s="735"/>
      <c r="BT15" s="735"/>
      <c r="BU15" s="735"/>
      <c r="BV15" s="735"/>
      <c r="BW15" s="735"/>
      <c r="BX15" s="735"/>
      <c r="BY15" s="735"/>
      <c r="BZ15" s="735"/>
      <c r="CA15" s="735"/>
      <c r="CB15" s="735"/>
      <c r="CC15" s="735"/>
      <c r="CD15" s="735"/>
      <c r="CE15" s="735"/>
      <c r="CF15" s="735"/>
      <c r="CG15" s="735"/>
      <c r="CH15" s="735"/>
      <c r="CI15" s="735"/>
      <c r="CJ15" s="735"/>
      <c r="CK15" s="735"/>
      <c r="CL15" s="735"/>
      <c r="CM15" s="735"/>
      <c r="CN15" s="735"/>
      <c r="CO15" s="735"/>
      <c r="CP15" s="735"/>
      <c r="CQ15" s="735"/>
      <c r="CR15" s="735"/>
      <c r="CS15" s="735"/>
      <c r="CT15" s="735"/>
      <c r="CU15" s="735"/>
      <c r="CV15" s="735"/>
      <c r="CW15" s="735"/>
      <c r="CX15" s="735"/>
      <c r="CY15" s="735"/>
      <c r="CZ15" s="735"/>
      <c r="DA15" s="735"/>
      <c r="DB15" s="735"/>
    </row>
    <row r="16" spans="1:112" ht="27" customHeight="1" x14ac:dyDescent="0.3">
      <c r="A16" s="842" t="s">
        <v>13</v>
      </c>
      <c r="B16" s="842"/>
      <c r="C16" s="842"/>
      <c r="D16" s="842"/>
      <c r="E16" s="842"/>
      <c r="F16" s="842"/>
      <c r="G16" s="842"/>
      <c r="H16" s="842"/>
      <c r="I16" s="842"/>
      <c r="J16" s="842"/>
      <c r="K16" s="842"/>
      <c r="L16" s="842"/>
      <c r="M16" s="842"/>
      <c r="N16" s="842"/>
      <c r="O16" s="842"/>
      <c r="P16" s="842"/>
      <c r="Q16" s="842"/>
      <c r="R16" s="842"/>
      <c r="S16" s="842"/>
      <c r="T16" s="842"/>
      <c r="U16" s="842"/>
      <c r="V16" s="842"/>
      <c r="W16" s="842"/>
      <c r="X16" s="842"/>
      <c r="Y16" s="842"/>
      <c r="Z16" s="842"/>
      <c r="AA16" s="842"/>
      <c r="AB16" s="842"/>
      <c r="AC16" s="842"/>
      <c r="AD16" s="842"/>
      <c r="AE16" s="842"/>
      <c r="AF16" s="842"/>
      <c r="AG16" s="842"/>
      <c r="AH16" s="842"/>
      <c r="AI16" s="23"/>
      <c r="AJ16" s="23"/>
      <c r="AK16" s="710" t="str">
        <f>ПОДПИСИ!B12</f>
        <v>Начальник участка ООО «Электромонтаж-110»</v>
      </c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  <c r="BX16" s="710"/>
      <c r="BY16" s="710"/>
      <c r="BZ16" s="710"/>
      <c r="CA16" s="710"/>
      <c r="CB16" s="710"/>
      <c r="CC16" s="710"/>
      <c r="CD16" s="710"/>
      <c r="CE16" s="710"/>
      <c r="CF16" s="710"/>
      <c r="CG16" s="710"/>
      <c r="CH16" s="710"/>
      <c r="CI16" s="710"/>
      <c r="CJ16" s="710"/>
      <c r="CK16" s="710"/>
      <c r="CL16" s="710"/>
      <c r="CM16" s="710"/>
      <c r="CN16" s="710"/>
      <c r="CO16" s="710"/>
      <c r="CP16" s="710"/>
      <c r="CQ16" s="710"/>
      <c r="CR16" s="710"/>
      <c r="CS16" s="710"/>
      <c r="CT16" s="710"/>
      <c r="CU16" s="710"/>
      <c r="CV16" s="710"/>
      <c r="CW16" s="710"/>
      <c r="CX16" s="710"/>
      <c r="CY16" s="710"/>
      <c r="CZ16" s="710"/>
      <c r="DA16" s="710"/>
      <c r="DB16" s="710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35" t="s">
        <v>5</v>
      </c>
      <c r="AL17" s="735"/>
      <c r="AM17" s="735"/>
      <c r="AN17" s="735"/>
      <c r="AO17" s="735"/>
      <c r="AP17" s="735"/>
      <c r="AQ17" s="735"/>
      <c r="AR17" s="735"/>
      <c r="AS17" s="735"/>
      <c r="AT17" s="735"/>
      <c r="AU17" s="735"/>
      <c r="AV17" s="735"/>
      <c r="AW17" s="735"/>
      <c r="AX17" s="735"/>
      <c r="AY17" s="735"/>
      <c r="AZ17" s="735"/>
      <c r="BA17" s="735"/>
      <c r="BB17" s="735"/>
      <c r="BC17" s="735"/>
      <c r="BD17" s="735"/>
      <c r="BE17" s="735"/>
      <c r="BF17" s="735"/>
      <c r="BG17" s="735"/>
      <c r="BH17" s="735"/>
      <c r="BI17" s="735"/>
      <c r="BJ17" s="735"/>
      <c r="BK17" s="735"/>
      <c r="BL17" s="735"/>
      <c r="BM17" s="735"/>
      <c r="BN17" s="735"/>
      <c r="BO17" s="735"/>
      <c r="BP17" s="735"/>
      <c r="BQ17" s="735"/>
      <c r="BR17" s="735"/>
      <c r="BS17" s="735"/>
      <c r="BT17" s="735"/>
      <c r="BU17" s="735"/>
      <c r="BV17" s="735"/>
      <c r="BW17" s="735"/>
      <c r="BX17" s="735"/>
      <c r="BY17" s="735"/>
      <c r="BZ17" s="735"/>
      <c r="CA17" s="735"/>
      <c r="CB17" s="735"/>
      <c r="CC17" s="735"/>
      <c r="CD17" s="735"/>
      <c r="CE17" s="735"/>
      <c r="CF17" s="735"/>
      <c r="CG17" s="735"/>
      <c r="CH17" s="735"/>
      <c r="CI17" s="735"/>
      <c r="CJ17" s="735"/>
      <c r="CK17" s="735"/>
      <c r="CL17" s="735"/>
      <c r="CM17" s="735"/>
      <c r="CN17" s="735"/>
      <c r="CO17" s="735"/>
      <c r="CP17" s="735"/>
      <c r="CQ17" s="735"/>
      <c r="CR17" s="735"/>
      <c r="CS17" s="735"/>
      <c r="CT17" s="735"/>
      <c r="CU17" s="735"/>
      <c r="CV17" s="735"/>
      <c r="CW17" s="735"/>
      <c r="CX17" s="735"/>
      <c r="CY17" s="735"/>
      <c r="CZ17" s="735"/>
      <c r="DA17" s="735"/>
      <c r="DB17" s="735"/>
    </row>
    <row r="18" spans="1:112" x14ac:dyDescent="0.3">
      <c r="A18" s="784" t="str">
        <f>ПОДПИСИ!C12</f>
        <v>Курбатов А.В.</v>
      </c>
      <c r="B18" s="784"/>
      <c r="C18" s="784"/>
      <c r="D18" s="784"/>
      <c r="E18" s="784"/>
      <c r="F18" s="784"/>
      <c r="G18" s="784"/>
      <c r="H18" s="784"/>
      <c r="I18" s="784"/>
      <c r="J18" s="784"/>
      <c r="K18" s="784"/>
      <c r="L18" s="784"/>
      <c r="M18" s="784"/>
      <c r="N18" s="784"/>
      <c r="O18" s="784"/>
      <c r="P18" s="784"/>
      <c r="Q18" s="784"/>
      <c r="R18" s="784"/>
      <c r="S18" s="784"/>
      <c r="T18" s="784"/>
      <c r="U18" s="784"/>
      <c r="V18" s="784"/>
      <c r="W18" s="784"/>
      <c r="X18" s="784"/>
      <c r="Y18" s="784"/>
      <c r="Z18" s="784"/>
      <c r="AA18" s="784"/>
      <c r="AB18" s="784"/>
      <c r="AC18" s="784"/>
      <c r="AD18" s="784"/>
      <c r="AE18" s="784"/>
      <c r="AF18" s="784"/>
      <c r="AG18" s="784"/>
      <c r="AH18" s="784"/>
      <c r="AI18" s="784"/>
      <c r="AJ18" s="784"/>
      <c r="AK18" s="784"/>
      <c r="AL18" s="784"/>
      <c r="AM18" s="784"/>
      <c r="AN18" s="784"/>
      <c r="AO18" s="784"/>
      <c r="AP18" s="784"/>
      <c r="AQ18" s="784"/>
      <c r="AR18" s="784"/>
      <c r="AS18" s="784"/>
      <c r="AT18" s="784"/>
      <c r="AU18" s="784"/>
      <c r="AV18" s="784"/>
      <c r="AW18" s="784"/>
      <c r="AX18" s="784"/>
      <c r="AY18" s="784"/>
      <c r="AZ18" s="784"/>
      <c r="BA18" s="784"/>
      <c r="BB18" s="784"/>
      <c r="BC18" s="784"/>
      <c r="BD18" s="784"/>
      <c r="BE18" s="784"/>
      <c r="BF18" s="784"/>
      <c r="BG18" s="784"/>
      <c r="BH18" s="784"/>
      <c r="BI18" s="784"/>
      <c r="BJ18" s="784"/>
      <c r="BK18" s="784"/>
      <c r="BL18" s="784"/>
      <c r="BM18" s="784"/>
      <c r="BN18" s="784"/>
      <c r="BO18" s="784"/>
      <c r="BP18" s="784"/>
      <c r="BQ18" s="784"/>
      <c r="BR18" s="784"/>
      <c r="BS18" s="784"/>
      <c r="BT18" s="784"/>
      <c r="BU18" s="784"/>
      <c r="BV18" s="784"/>
      <c r="BW18" s="784"/>
      <c r="BX18" s="784"/>
      <c r="BY18" s="784"/>
      <c r="BZ18" s="784"/>
      <c r="CA18" s="784"/>
      <c r="CB18" s="784"/>
      <c r="CC18" s="784"/>
      <c r="CD18" s="784"/>
      <c r="CE18" s="784"/>
      <c r="CF18" s="784"/>
      <c r="CG18" s="784"/>
      <c r="CH18" s="784"/>
      <c r="CI18" s="784"/>
      <c r="CJ18" s="784"/>
      <c r="CK18" s="784"/>
      <c r="CL18" s="784"/>
      <c r="CM18" s="784"/>
      <c r="CN18" s="784"/>
      <c r="CO18" s="784"/>
      <c r="CP18" s="784"/>
      <c r="CQ18" s="784"/>
      <c r="CR18" s="784"/>
      <c r="CS18" s="784"/>
      <c r="CT18" s="784"/>
      <c r="CU18" s="784"/>
      <c r="CV18" s="784"/>
      <c r="CW18" s="784"/>
      <c r="CX18" s="784"/>
      <c r="CY18" s="784"/>
      <c r="CZ18" s="784"/>
      <c r="DA18" s="784"/>
      <c r="DB18" s="784"/>
    </row>
    <row r="19" spans="1:112" ht="3.6" customHeight="1" x14ac:dyDescent="0.3">
      <c r="A19" s="735"/>
      <c r="B19" s="735"/>
      <c r="C19" s="735"/>
      <c r="D19" s="735"/>
      <c r="E19" s="735"/>
      <c r="F19" s="735"/>
      <c r="G19" s="735"/>
      <c r="H19" s="735"/>
      <c r="I19" s="735"/>
      <c r="J19" s="735"/>
      <c r="K19" s="735"/>
      <c r="L19" s="735"/>
      <c r="M19" s="735"/>
      <c r="N19" s="735"/>
      <c r="O19" s="735"/>
      <c r="P19" s="735"/>
      <c r="Q19" s="735"/>
      <c r="R19" s="735"/>
      <c r="S19" s="735"/>
      <c r="T19" s="735"/>
      <c r="U19" s="735"/>
      <c r="V19" s="735"/>
      <c r="W19" s="735"/>
      <c r="X19" s="735"/>
      <c r="Y19" s="735"/>
      <c r="Z19" s="735"/>
      <c r="AA19" s="735"/>
      <c r="AB19" s="735"/>
      <c r="AC19" s="735"/>
      <c r="AD19" s="735"/>
      <c r="AE19" s="735"/>
      <c r="AF19" s="735"/>
      <c r="AG19" s="735"/>
      <c r="AH19" s="735"/>
      <c r="AI19" s="735"/>
      <c r="AJ19" s="735"/>
      <c r="AK19" s="735"/>
      <c r="AL19" s="735"/>
      <c r="AM19" s="735"/>
      <c r="AN19" s="735"/>
      <c r="AO19" s="735"/>
      <c r="AP19" s="735"/>
      <c r="AQ19" s="735"/>
      <c r="AR19" s="735"/>
      <c r="AS19" s="735"/>
      <c r="AT19" s="735"/>
      <c r="AU19" s="735"/>
      <c r="AV19" s="735"/>
      <c r="AW19" s="735"/>
      <c r="AX19" s="735"/>
      <c r="AY19" s="735"/>
      <c r="AZ19" s="735"/>
      <c r="BA19" s="735"/>
      <c r="BB19" s="735"/>
      <c r="BC19" s="735"/>
      <c r="BD19" s="735"/>
      <c r="BE19" s="735"/>
      <c r="BF19" s="735"/>
      <c r="BG19" s="735"/>
      <c r="BH19" s="735"/>
      <c r="BI19" s="735"/>
      <c r="BJ19" s="735"/>
      <c r="BK19" s="735"/>
      <c r="BL19" s="735"/>
      <c r="BM19" s="735"/>
      <c r="BN19" s="735"/>
      <c r="BO19" s="735"/>
      <c r="BP19" s="735"/>
      <c r="BQ19" s="735"/>
      <c r="BR19" s="735"/>
      <c r="BS19" s="735"/>
      <c r="BT19" s="735"/>
      <c r="BU19" s="735"/>
      <c r="BV19" s="735"/>
      <c r="BW19" s="735"/>
      <c r="BX19" s="735"/>
      <c r="BY19" s="735"/>
      <c r="BZ19" s="735"/>
      <c r="CA19" s="735"/>
      <c r="CB19" s="735"/>
      <c r="CC19" s="735"/>
      <c r="CD19" s="735"/>
      <c r="CE19" s="735"/>
      <c r="CF19" s="735"/>
      <c r="CG19" s="735"/>
      <c r="CH19" s="735"/>
      <c r="CI19" s="735"/>
      <c r="CJ19" s="735"/>
      <c r="CK19" s="735"/>
      <c r="CL19" s="735"/>
      <c r="CM19" s="735"/>
      <c r="CN19" s="735"/>
      <c r="CO19" s="735"/>
      <c r="CP19" s="735"/>
      <c r="CQ19" s="735"/>
      <c r="CR19" s="735"/>
      <c r="CS19" s="735"/>
      <c r="CT19" s="735"/>
      <c r="CU19" s="735"/>
      <c r="CV19" s="735"/>
      <c r="CW19" s="735"/>
      <c r="CX19" s="735"/>
      <c r="CY19" s="735"/>
      <c r="CZ19" s="735"/>
      <c r="DA19" s="735"/>
      <c r="DB19" s="735"/>
    </row>
    <row r="20" spans="1:112" x14ac:dyDescent="0.3">
      <c r="A20" s="783" t="s">
        <v>178</v>
      </c>
      <c r="B20" s="783"/>
      <c r="C20" s="783"/>
      <c r="D20" s="783"/>
      <c r="E20" s="783"/>
      <c r="F20" s="783"/>
      <c r="G20" s="783"/>
      <c r="H20" s="783"/>
      <c r="I20" s="783"/>
      <c r="J20" s="783"/>
      <c r="K20" s="783"/>
      <c r="L20" s="783"/>
      <c r="M20" s="783"/>
      <c r="N20" s="783"/>
      <c r="O20" s="783"/>
      <c r="P20" s="783"/>
      <c r="Q20" s="783"/>
      <c r="R20" s="783"/>
      <c r="S20" s="783"/>
      <c r="T20" s="783"/>
      <c r="U20" s="783"/>
      <c r="V20" s="783"/>
      <c r="W20" s="783"/>
      <c r="X20" s="783"/>
      <c r="Y20" s="783"/>
      <c r="Z20" s="783"/>
      <c r="AA20" s="783"/>
      <c r="AB20" s="783"/>
      <c r="AC20" s="783"/>
      <c r="AD20" s="783"/>
      <c r="AE20" s="783"/>
      <c r="AF20" s="783"/>
      <c r="AG20" s="783"/>
      <c r="AH20" s="783"/>
      <c r="AI20" s="783"/>
      <c r="AJ20" s="783"/>
      <c r="AK20" s="783"/>
      <c r="AL20" s="783"/>
      <c r="AM20" s="783"/>
      <c r="AN20" s="783"/>
      <c r="AO20" s="783"/>
      <c r="AP20" s="783"/>
      <c r="AQ20" s="783"/>
      <c r="AR20" s="783"/>
      <c r="AS20" s="783"/>
      <c r="AT20" s="783"/>
      <c r="AU20" s="783"/>
      <c r="AV20" s="783"/>
      <c r="AW20" s="783"/>
      <c r="AX20" s="783"/>
      <c r="AY20" s="783"/>
      <c r="AZ20" s="783"/>
      <c r="BA20" s="783"/>
      <c r="BB20" s="783"/>
      <c r="BC20" s="783"/>
      <c r="BD20" s="783"/>
      <c r="BE20" s="783"/>
      <c r="BF20" s="783"/>
      <c r="BG20" s="783"/>
      <c r="BH20" s="783"/>
      <c r="BI20" s="783"/>
      <c r="BJ20" s="783"/>
      <c r="BK20" s="783"/>
      <c r="BL20" s="783"/>
      <c r="BM20" s="783"/>
      <c r="BN20" s="783"/>
      <c r="BO20" s="783"/>
      <c r="BP20" s="783"/>
      <c r="BQ20" s="783"/>
      <c r="BR20" s="783"/>
      <c r="BS20" s="783"/>
      <c r="BT20" s="783"/>
      <c r="BU20" s="783"/>
      <c r="BV20" s="783"/>
      <c r="BW20" s="783"/>
      <c r="BX20" s="783"/>
      <c r="BY20" s="783"/>
      <c r="BZ20" s="783"/>
      <c r="CA20" s="783"/>
      <c r="CB20" s="783"/>
      <c r="CC20" s="783"/>
      <c r="CD20" s="783"/>
      <c r="CE20" s="783"/>
      <c r="CF20" s="783"/>
      <c r="CG20" s="783"/>
      <c r="CH20" s="783"/>
      <c r="CI20" s="783"/>
      <c r="CJ20" s="783"/>
      <c r="CK20" s="783"/>
      <c r="CL20" s="783"/>
      <c r="CM20" s="783"/>
      <c r="CN20" s="783"/>
      <c r="CO20" s="783"/>
      <c r="CP20" s="783"/>
      <c r="CQ20" s="783"/>
      <c r="CR20" s="783"/>
      <c r="CS20" s="783"/>
      <c r="CT20" s="783"/>
      <c r="CU20" s="783"/>
      <c r="CV20" s="783"/>
      <c r="CW20" s="783"/>
      <c r="CX20" s="783"/>
      <c r="CY20" s="783"/>
      <c r="CZ20" s="783"/>
      <c r="DA20" s="783"/>
      <c r="DB20" s="783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10" t="str">
        <f>ФОРМА!B4</f>
        <v>ООО «Электромонтаж-110»</v>
      </c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0"/>
      <c r="AD22" s="710"/>
      <c r="AE22" s="710"/>
      <c r="AF22" s="710"/>
      <c r="AG22" s="710"/>
      <c r="AH22" s="710"/>
      <c r="AI22" s="710"/>
      <c r="AJ22" s="710"/>
      <c r="AK22" s="710"/>
      <c r="AL22" s="710"/>
      <c r="AM22" s="710"/>
      <c r="AN22" s="710"/>
      <c r="AO22" s="710"/>
      <c r="AP22" s="710"/>
      <c r="AQ22" s="710"/>
      <c r="AR22" s="710"/>
      <c r="AS22" s="710"/>
      <c r="AT22" s="710"/>
      <c r="AU22" s="710"/>
      <c r="AV22" s="710"/>
      <c r="AW22" s="710"/>
      <c r="AX22" s="710"/>
      <c r="AY22" s="710"/>
      <c r="AZ22" s="710"/>
      <c r="BA22" s="710"/>
      <c r="BB22" s="710"/>
      <c r="BC22" s="710"/>
      <c r="BD22" s="710"/>
      <c r="BE22" s="710"/>
      <c r="BF22" s="710"/>
      <c r="BG22" s="710"/>
      <c r="BH22" s="710"/>
      <c r="BI22" s="710"/>
      <c r="BJ22" s="710"/>
      <c r="BK22" s="710"/>
      <c r="BL22" s="710"/>
      <c r="BM22" s="710"/>
      <c r="BN22" s="710"/>
      <c r="BO22" s="710"/>
      <c r="BP22" s="710"/>
      <c r="BQ22" s="710"/>
      <c r="BR22" s="710"/>
      <c r="BS22" s="710"/>
      <c r="BT22" s="710"/>
      <c r="BU22" s="710"/>
      <c r="BV22" s="710"/>
      <c r="BW22" s="710"/>
      <c r="BX22" s="710"/>
      <c r="BY22" s="710"/>
      <c r="BZ22" s="710"/>
      <c r="CA22" s="710"/>
      <c r="CB22" s="710"/>
      <c r="CC22" s="710"/>
      <c r="CD22" s="710"/>
      <c r="CE22" s="710"/>
      <c r="CF22" s="710"/>
      <c r="CG22" s="710"/>
      <c r="CH22" s="710"/>
      <c r="CI22" s="710"/>
      <c r="CJ22" s="710"/>
      <c r="CK22" s="710"/>
      <c r="CL22" s="710"/>
      <c r="CM22" s="710"/>
      <c r="CN22" s="710"/>
      <c r="CO22" s="710"/>
      <c r="CP22" s="710"/>
      <c r="CQ22" s="710"/>
      <c r="CR22" s="710"/>
      <c r="CS22" s="710"/>
      <c r="CT22" s="710"/>
      <c r="CU22" s="710"/>
      <c r="CV22" s="710"/>
      <c r="CW22" s="710"/>
      <c r="CX22" s="710"/>
      <c r="CY22" s="710"/>
      <c r="CZ22" s="710"/>
      <c r="DA22" s="710"/>
      <c r="DB22" s="710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35" t="s">
        <v>8</v>
      </c>
      <c r="S23" s="735"/>
      <c r="T23" s="735"/>
      <c r="U23" s="735"/>
      <c r="V23" s="735"/>
      <c r="W23" s="735"/>
      <c r="X23" s="735"/>
      <c r="Y23" s="735"/>
      <c r="Z23" s="735"/>
      <c r="AA23" s="735"/>
      <c r="AB23" s="735"/>
      <c r="AC23" s="735"/>
      <c r="AD23" s="735"/>
      <c r="AE23" s="735"/>
      <c r="AF23" s="735"/>
      <c r="AG23" s="735"/>
      <c r="AH23" s="735"/>
      <c r="AI23" s="735"/>
      <c r="AJ23" s="735"/>
      <c r="AK23" s="735"/>
      <c r="AL23" s="735"/>
      <c r="AM23" s="735"/>
      <c r="AN23" s="735"/>
      <c r="AO23" s="735"/>
      <c r="AP23" s="735"/>
      <c r="AQ23" s="735"/>
      <c r="AR23" s="735"/>
      <c r="AS23" s="735"/>
      <c r="AT23" s="735"/>
      <c r="AU23" s="735"/>
      <c r="AV23" s="735"/>
      <c r="AW23" s="735"/>
      <c r="AX23" s="735"/>
      <c r="AY23" s="735"/>
      <c r="AZ23" s="735"/>
      <c r="BA23" s="735"/>
      <c r="BB23" s="735"/>
      <c r="BC23" s="735"/>
      <c r="BD23" s="735"/>
      <c r="BE23" s="735"/>
      <c r="BF23" s="735"/>
      <c r="BG23" s="735"/>
      <c r="BH23" s="735"/>
      <c r="BI23" s="735"/>
      <c r="BJ23" s="735"/>
      <c r="BK23" s="735"/>
      <c r="BL23" s="735"/>
      <c r="BM23" s="735"/>
      <c r="BN23" s="735"/>
      <c r="BO23" s="735"/>
      <c r="BP23" s="735"/>
      <c r="BQ23" s="735"/>
      <c r="BR23" s="735"/>
      <c r="BS23" s="735"/>
      <c r="BT23" s="735"/>
      <c r="BU23" s="735"/>
      <c r="BV23" s="735"/>
      <c r="BW23" s="735"/>
      <c r="BX23" s="735"/>
      <c r="BY23" s="735"/>
      <c r="BZ23" s="735"/>
      <c r="CA23" s="735"/>
      <c r="CB23" s="735"/>
      <c r="CC23" s="735"/>
      <c r="CD23" s="735"/>
      <c r="CE23" s="735"/>
      <c r="CF23" s="735"/>
      <c r="CG23" s="735"/>
      <c r="CH23" s="735"/>
      <c r="CI23" s="735"/>
      <c r="CJ23" s="735"/>
      <c r="CK23" s="735"/>
      <c r="CL23" s="735"/>
      <c r="CM23" s="735"/>
      <c r="CN23" s="735"/>
      <c r="CO23" s="735"/>
      <c r="CP23" s="735"/>
      <c r="CQ23" s="735"/>
      <c r="CR23" s="735"/>
      <c r="CS23" s="735"/>
      <c r="CT23" s="735"/>
      <c r="CU23" s="735"/>
      <c r="CV23" s="735"/>
      <c r="CW23" s="735"/>
      <c r="CX23" s="735"/>
      <c r="CY23" s="735"/>
      <c r="CZ23" s="735"/>
      <c r="DA23" s="735"/>
      <c r="DB23" s="735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 x14ac:dyDescent="0.3">
      <c r="A26" s="783" t="s">
        <v>100</v>
      </c>
      <c r="B26" s="783"/>
      <c r="C26" s="783"/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  <c r="O26" s="783"/>
      <c r="P26" s="783"/>
      <c r="Q26" s="783"/>
      <c r="R26" s="783"/>
      <c r="S26" s="783"/>
      <c r="T26" s="783"/>
      <c r="U26" s="783"/>
      <c r="V26" s="783"/>
      <c r="W26" s="783"/>
      <c r="X26" s="783"/>
      <c r="Y26" s="783"/>
      <c r="Z26" s="783"/>
      <c r="AA26" s="783"/>
      <c r="AB26" s="783"/>
      <c r="AC26" s="783"/>
      <c r="AD26" s="783"/>
      <c r="AE26" s="783"/>
      <c r="AF26" s="783"/>
      <c r="AG26" s="783"/>
      <c r="AH26" s="783"/>
      <c r="AI26" s="783"/>
      <c r="AJ26" s="783"/>
      <c r="AK26" s="783"/>
      <c r="AL26" s="783"/>
      <c r="AM26" s="783"/>
      <c r="AN26" s="783"/>
      <c r="AO26" s="783"/>
      <c r="AP26" s="783"/>
      <c r="AQ26" s="783"/>
      <c r="AR26" s="783"/>
      <c r="AS26" s="783"/>
      <c r="AT26" s="783"/>
      <c r="AU26" s="783"/>
      <c r="AV26" s="783"/>
      <c r="AW26" s="783"/>
      <c r="AX26" s="783"/>
      <c r="AY26" s="783"/>
      <c r="AZ26" s="783"/>
      <c r="BA26" s="783"/>
      <c r="BB26" s="783"/>
      <c r="BC26" s="783"/>
      <c r="BD26" s="783"/>
      <c r="BE26" s="783"/>
      <c r="BF26" s="783"/>
      <c r="BG26" s="783"/>
      <c r="BH26" s="783"/>
      <c r="BI26" s="783"/>
      <c r="BJ26" s="783"/>
      <c r="BK26" s="783"/>
      <c r="BL26" s="783"/>
      <c r="BM26" s="783"/>
      <c r="BN26" s="783"/>
      <c r="BO26" s="783"/>
      <c r="BP26" s="783"/>
      <c r="BQ26" s="783"/>
      <c r="BR26" s="783"/>
      <c r="BS26" s="783"/>
      <c r="BT26" s="783"/>
      <c r="BU26" s="783"/>
      <c r="BV26" s="783"/>
      <c r="BW26" s="783"/>
      <c r="BX26" s="783"/>
      <c r="BY26" s="783"/>
      <c r="BZ26" s="783"/>
      <c r="CA26" s="783"/>
      <c r="CB26" s="783"/>
      <c r="CC26" s="783"/>
      <c r="CD26" s="783"/>
      <c r="CE26" s="783"/>
      <c r="CF26" s="783"/>
      <c r="CG26" s="783"/>
      <c r="CH26" s="783"/>
      <c r="CI26" s="783"/>
      <c r="CJ26" s="783"/>
      <c r="CK26" s="783"/>
      <c r="CL26" s="783"/>
      <c r="CM26" s="783"/>
      <c r="CN26" s="783"/>
      <c r="CO26" s="783"/>
      <c r="CP26" s="783"/>
      <c r="CQ26" s="783"/>
      <c r="CR26" s="783"/>
      <c r="CS26" s="783"/>
      <c r="CT26" s="783"/>
      <c r="CU26" s="783"/>
      <c r="CV26" s="783"/>
      <c r="CW26" s="783"/>
      <c r="CX26" s="783"/>
      <c r="CY26" s="783"/>
      <c r="CZ26" s="783"/>
      <c r="DA26" s="783"/>
      <c r="DB26" s="783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60" customHeight="1" x14ac:dyDescent="0.3">
      <c r="A28" s="779" t="str">
        <f>ФОРМА!B12</f>
        <v>1. Строительство КЛ-0,4кВ направлением от новой КТП до КК №2 кабелем АПвБШп 4х240 длиной Lстр.=18,46м;
2. Строительство КЛ-0,4кВ направлением КЛ-0,4 кВ от новой КТП и ТП 3213 до КК №1 кабелем АПвБШп 4х240 длиной Lстр.=384,5м;</v>
      </c>
      <c r="B28" s="779"/>
      <c r="C28" s="779"/>
      <c r="D28" s="779"/>
      <c r="E28" s="779"/>
      <c r="F28" s="779"/>
      <c r="G28" s="779"/>
      <c r="H28" s="779"/>
      <c r="I28" s="779"/>
      <c r="J28" s="779"/>
      <c r="K28" s="779"/>
      <c r="L28" s="779"/>
      <c r="M28" s="779"/>
      <c r="N28" s="779"/>
      <c r="O28" s="779"/>
      <c r="P28" s="779"/>
      <c r="Q28" s="779"/>
      <c r="R28" s="779"/>
      <c r="S28" s="779"/>
      <c r="T28" s="779"/>
      <c r="U28" s="779"/>
      <c r="V28" s="779"/>
      <c r="W28" s="779"/>
      <c r="X28" s="779"/>
      <c r="Y28" s="779"/>
      <c r="Z28" s="779"/>
      <c r="AA28" s="779"/>
      <c r="AB28" s="779"/>
      <c r="AC28" s="779"/>
      <c r="AD28" s="779"/>
      <c r="AE28" s="779"/>
      <c r="AF28" s="779"/>
      <c r="AG28" s="779"/>
      <c r="AH28" s="779"/>
      <c r="AI28" s="779"/>
      <c r="AJ28" s="779"/>
      <c r="AK28" s="779"/>
      <c r="AL28" s="779"/>
      <c r="AM28" s="779"/>
      <c r="AN28" s="779"/>
      <c r="AO28" s="779"/>
      <c r="AP28" s="779"/>
      <c r="AQ28" s="779"/>
      <c r="AR28" s="779"/>
      <c r="AS28" s="779"/>
      <c r="AT28" s="779"/>
      <c r="AU28" s="779"/>
      <c r="AV28" s="779"/>
      <c r="AW28" s="779"/>
      <c r="AX28" s="779"/>
      <c r="AY28" s="779"/>
      <c r="AZ28" s="779"/>
      <c r="BA28" s="779"/>
      <c r="BB28" s="779"/>
      <c r="BC28" s="779"/>
      <c r="BD28" s="779"/>
      <c r="BE28" s="779"/>
      <c r="BF28" s="779"/>
      <c r="BG28" s="779"/>
      <c r="BH28" s="779"/>
      <c r="BI28" s="779"/>
      <c r="BJ28" s="779"/>
      <c r="BK28" s="779"/>
      <c r="BL28" s="779"/>
      <c r="BM28" s="779"/>
      <c r="BN28" s="779"/>
      <c r="BO28" s="779"/>
      <c r="BP28" s="779"/>
      <c r="BQ28" s="779"/>
      <c r="BR28" s="779"/>
      <c r="BS28" s="779"/>
      <c r="BT28" s="779"/>
      <c r="BU28" s="779"/>
      <c r="BV28" s="779"/>
      <c r="BW28" s="779"/>
      <c r="BX28" s="779"/>
      <c r="BY28" s="779"/>
      <c r="BZ28" s="779"/>
      <c r="CA28" s="779"/>
      <c r="CB28" s="779"/>
      <c r="CC28" s="779"/>
      <c r="CD28" s="779"/>
      <c r="CE28" s="779"/>
      <c r="CF28" s="779"/>
      <c r="CG28" s="779"/>
      <c r="CH28" s="779"/>
      <c r="CI28" s="779"/>
      <c r="CJ28" s="779"/>
      <c r="CK28" s="779"/>
      <c r="CL28" s="779"/>
      <c r="CM28" s="779"/>
      <c r="CN28" s="779"/>
      <c r="CO28" s="779"/>
      <c r="CP28" s="779"/>
      <c r="CQ28" s="779"/>
      <c r="CR28" s="779"/>
      <c r="CS28" s="779"/>
      <c r="CT28" s="779"/>
      <c r="CU28" s="779"/>
      <c r="CV28" s="779"/>
      <c r="CW28" s="779"/>
      <c r="CX28" s="779"/>
      <c r="CY28" s="779"/>
      <c r="CZ28" s="779"/>
      <c r="DA28" s="779"/>
      <c r="DB28" s="779"/>
    </row>
    <row r="29" spans="1:112" ht="11.1" customHeight="1" x14ac:dyDescent="0.3">
      <c r="A29" s="782" t="s">
        <v>179</v>
      </c>
      <c r="B29" s="782"/>
      <c r="C29" s="782"/>
      <c r="D29" s="782"/>
      <c r="E29" s="782"/>
      <c r="F29" s="782"/>
      <c r="G29" s="782"/>
      <c r="H29" s="782"/>
      <c r="I29" s="782"/>
      <c r="J29" s="782"/>
      <c r="K29" s="782"/>
      <c r="L29" s="782"/>
      <c r="M29" s="782"/>
      <c r="N29" s="782"/>
      <c r="O29" s="782"/>
      <c r="P29" s="782"/>
      <c r="Q29" s="782"/>
      <c r="R29" s="782"/>
      <c r="S29" s="782"/>
      <c r="T29" s="782"/>
      <c r="U29" s="782"/>
      <c r="V29" s="782"/>
      <c r="W29" s="782"/>
      <c r="X29" s="782"/>
      <c r="Y29" s="782"/>
      <c r="Z29" s="782"/>
      <c r="AA29" s="782"/>
      <c r="AB29" s="782"/>
      <c r="AC29" s="782"/>
      <c r="AD29" s="782"/>
      <c r="AE29" s="782"/>
      <c r="AF29" s="782"/>
      <c r="AG29" s="782"/>
      <c r="AH29" s="782"/>
      <c r="AI29" s="782"/>
      <c r="AJ29" s="782"/>
      <c r="AK29" s="782"/>
      <c r="AL29" s="782"/>
      <c r="AM29" s="782"/>
      <c r="AN29" s="782"/>
      <c r="AO29" s="782"/>
      <c r="AP29" s="782"/>
      <c r="AQ29" s="782"/>
      <c r="AR29" s="782"/>
      <c r="AS29" s="782"/>
      <c r="AT29" s="782"/>
      <c r="AU29" s="782"/>
      <c r="AV29" s="782"/>
      <c r="AW29" s="782"/>
      <c r="AX29" s="782"/>
      <c r="AY29" s="782"/>
      <c r="AZ29" s="782"/>
      <c r="BA29" s="782"/>
      <c r="BB29" s="782"/>
      <c r="BC29" s="782"/>
      <c r="BD29" s="782"/>
      <c r="BE29" s="782"/>
      <c r="BF29" s="782"/>
      <c r="BG29" s="782"/>
      <c r="BH29" s="782"/>
      <c r="BI29" s="782"/>
      <c r="BJ29" s="782"/>
      <c r="BK29" s="782"/>
      <c r="BL29" s="782"/>
      <c r="BM29" s="782"/>
      <c r="BN29" s="782"/>
      <c r="BO29" s="782"/>
      <c r="BP29" s="782"/>
      <c r="BQ29" s="782"/>
      <c r="BR29" s="782"/>
      <c r="BS29" s="782"/>
      <c r="BT29" s="782"/>
      <c r="BU29" s="782"/>
      <c r="BV29" s="782"/>
      <c r="BW29" s="782"/>
      <c r="BX29" s="782"/>
      <c r="BY29" s="782"/>
      <c r="BZ29" s="782"/>
      <c r="CA29" s="782"/>
      <c r="CB29" s="782"/>
      <c r="CC29" s="782"/>
      <c r="CD29" s="782"/>
      <c r="CE29" s="782"/>
      <c r="CF29" s="782"/>
      <c r="CG29" s="782"/>
      <c r="CH29" s="782"/>
      <c r="CI29" s="782"/>
      <c r="CJ29" s="782"/>
      <c r="CK29" s="782"/>
      <c r="CL29" s="782"/>
      <c r="CM29" s="782"/>
      <c r="CN29" s="782"/>
      <c r="CO29" s="782"/>
      <c r="CP29" s="782"/>
      <c r="CQ29" s="782"/>
      <c r="CR29" s="782"/>
      <c r="CS29" s="782"/>
      <c r="CT29" s="782"/>
      <c r="CU29" s="782"/>
      <c r="CV29" s="782"/>
      <c r="CW29" s="782"/>
      <c r="CX29" s="782"/>
      <c r="CY29" s="782"/>
      <c r="CZ29" s="782"/>
      <c r="DA29" s="782"/>
      <c r="DB29" s="782"/>
    </row>
    <row r="30" spans="1:112" ht="7.5" customHeight="1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 x14ac:dyDescent="0.3">
      <c r="A31" s="783" t="s">
        <v>99</v>
      </c>
      <c r="B31" s="783"/>
      <c r="C31" s="783"/>
      <c r="D31" s="783"/>
      <c r="E31" s="783"/>
      <c r="F31" s="783"/>
      <c r="G31" s="783"/>
      <c r="H31" s="783"/>
      <c r="I31" s="783"/>
      <c r="J31" s="783"/>
      <c r="K31" s="783"/>
      <c r="L31" s="783"/>
      <c r="M31" s="783"/>
      <c r="N31" s="783"/>
      <c r="O31" s="783"/>
      <c r="P31" s="783"/>
      <c r="Q31" s="783"/>
      <c r="R31" s="783"/>
      <c r="S31" s="783"/>
      <c r="T31" s="783"/>
      <c r="U31" s="783"/>
      <c r="V31" s="783"/>
      <c r="W31" s="783"/>
      <c r="X31" s="783"/>
      <c r="Y31" s="783"/>
      <c r="Z31" s="783"/>
      <c r="AA31" s="783"/>
      <c r="AB31" s="783"/>
      <c r="AC31" s="783"/>
      <c r="AD31" s="783"/>
      <c r="AE31" s="783"/>
      <c r="AF31" s="783"/>
      <c r="AG31" s="783"/>
      <c r="AH31" s="783"/>
      <c r="AI31" s="783"/>
      <c r="AJ31" s="783"/>
      <c r="AK31" s="783"/>
      <c r="AL31" s="783"/>
      <c r="AM31" s="783"/>
      <c r="AN31" s="783"/>
      <c r="AO31" s="783"/>
      <c r="AP31" s="783"/>
      <c r="AQ31" s="783"/>
      <c r="AR31" s="783"/>
      <c r="AS31" s="783"/>
      <c r="AT31" s="783"/>
      <c r="AU31" s="783"/>
      <c r="AV31" s="783"/>
      <c r="AW31" s="783"/>
      <c r="AX31" s="783"/>
      <c r="AY31" s="783"/>
      <c r="AZ31" s="783"/>
      <c r="BA31" s="783"/>
      <c r="BB31" s="783"/>
      <c r="BC31" s="783"/>
      <c r="BD31" s="783"/>
      <c r="BE31" s="783"/>
      <c r="BF31" s="783"/>
      <c r="BG31" s="783"/>
      <c r="BH31" s="783"/>
      <c r="BI31" s="783"/>
      <c r="BJ31" s="783"/>
      <c r="BK31" s="783"/>
      <c r="BL31" s="783"/>
      <c r="BM31" s="783"/>
      <c r="BN31" s="783"/>
      <c r="BO31" s="783"/>
      <c r="BP31" s="783"/>
      <c r="BQ31" s="783"/>
      <c r="BR31" s="783"/>
      <c r="BS31" s="783"/>
      <c r="BT31" s="783"/>
      <c r="BU31" s="783"/>
      <c r="BV31" s="783"/>
      <c r="BW31" s="783"/>
      <c r="BX31" s="783"/>
      <c r="BY31" s="783"/>
      <c r="BZ31" s="783"/>
      <c r="CA31" s="783"/>
      <c r="CB31" s="783"/>
      <c r="CC31" s="783"/>
      <c r="CD31" s="783"/>
      <c r="CE31" s="783"/>
      <c r="CF31" s="783"/>
      <c r="CG31" s="783"/>
      <c r="CH31" s="783"/>
      <c r="CI31" s="783"/>
      <c r="CJ31" s="783"/>
      <c r="CK31" s="783"/>
      <c r="CL31" s="783"/>
      <c r="CM31" s="783"/>
      <c r="CN31" s="783"/>
      <c r="CO31" s="783"/>
      <c r="CP31" s="783"/>
      <c r="CQ31" s="783"/>
      <c r="CR31" s="783"/>
      <c r="CS31" s="783"/>
      <c r="CT31" s="783"/>
      <c r="CU31" s="783"/>
      <c r="CV31" s="783"/>
      <c r="CW31" s="783"/>
      <c r="CX31" s="783"/>
      <c r="CY31" s="783"/>
      <c r="CZ31" s="783"/>
      <c r="DA31" s="783"/>
      <c r="DB31" s="783"/>
      <c r="DH31" s="141"/>
    </row>
    <row r="32" spans="1:112" ht="6" customHeight="1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 x14ac:dyDescent="0.3">
      <c r="A33" s="780" t="str">
        <f>IF(ФОРМА!B9=0," ",CONCATENATE(ФОРМА!B8,", шифр ",ФОРМА!B9))</f>
        <v>ООО «Электромонтаж-110», шифр СЭС-21-052603-ЭС1</v>
      </c>
      <c r="B33" s="780"/>
      <c r="C33" s="780"/>
      <c r="D33" s="780"/>
      <c r="E33" s="780"/>
      <c r="F33" s="780"/>
      <c r="G33" s="780"/>
      <c r="H33" s="780"/>
      <c r="I33" s="780"/>
      <c r="J33" s="780"/>
      <c r="K33" s="780"/>
      <c r="L33" s="780"/>
      <c r="M33" s="780"/>
      <c r="N33" s="780"/>
      <c r="O33" s="780"/>
      <c r="P33" s="780"/>
      <c r="Q33" s="780"/>
      <c r="R33" s="780"/>
      <c r="S33" s="780"/>
      <c r="T33" s="780"/>
      <c r="U33" s="780"/>
      <c r="V33" s="780"/>
      <c r="W33" s="780"/>
      <c r="X33" s="780"/>
      <c r="Y33" s="780"/>
      <c r="Z33" s="780"/>
      <c r="AA33" s="780"/>
      <c r="AB33" s="780"/>
      <c r="AC33" s="780"/>
      <c r="AD33" s="780"/>
      <c r="AE33" s="780"/>
      <c r="AF33" s="780"/>
      <c r="AG33" s="780"/>
      <c r="AH33" s="780"/>
      <c r="AI33" s="780"/>
      <c r="AJ33" s="780"/>
      <c r="AK33" s="780"/>
      <c r="AL33" s="780"/>
      <c r="AM33" s="780"/>
      <c r="AN33" s="780"/>
      <c r="AO33" s="780"/>
      <c r="AP33" s="780"/>
      <c r="AQ33" s="780"/>
      <c r="AR33" s="780"/>
      <c r="AS33" s="780"/>
      <c r="AT33" s="780"/>
      <c r="AU33" s="780"/>
      <c r="AV33" s="780"/>
      <c r="AW33" s="780"/>
      <c r="AX33" s="780"/>
      <c r="AY33" s="780"/>
      <c r="AZ33" s="780"/>
      <c r="BA33" s="780"/>
      <c r="BB33" s="780"/>
      <c r="BC33" s="780"/>
      <c r="BD33" s="780"/>
      <c r="BE33" s="780"/>
      <c r="BF33" s="780"/>
      <c r="BG33" s="780"/>
      <c r="BH33" s="780"/>
      <c r="BI33" s="780"/>
      <c r="BJ33" s="780"/>
      <c r="BK33" s="780"/>
      <c r="BL33" s="780"/>
      <c r="BM33" s="780"/>
      <c r="BN33" s="780"/>
      <c r="BO33" s="780"/>
      <c r="BP33" s="780"/>
      <c r="BQ33" s="780"/>
      <c r="BR33" s="780"/>
      <c r="BS33" s="780"/>
      <c r="BT33" s="780"/>
      <c r="BU33" s="780"/>
      <c r="BV33" s="780"/>
      <c r="BW33" s="780"/>
      <c r="BX33" s="780"/>
      <c r="BY33" s="780"/>
      <c r="BZ33" s="780"/>
      <c r="CA33" s="780"/>
      <c r="CB33" s="780"/>
      <c r="CC33" s="780"/>
      <c r="CD33" s="780"/>
      <c r="CE33" s="780"/>
      <c r="CF33" s="780"/>
      <c r="CG33" s="780"/>
      <c r="CH33" s="780"/>
      <c r="CI33" s="780"/>
      <c r="CJ33" s="780"/>
      <c r="CK33" s="780"/>
      <c r="CL33" s="780"/>
      <c r="CM33" s="780"/>
      <c r="CN33" s="780"/>
      <c r="CO33" s="780"/>
      <c r="CP33" s="780"/>
      <c r="CQ33" s="780"/>
      <c r="CR33" s="780"/>
      <c r="CS33" s="780"/>
      <c r="CT33" s="780"/>
      <c r="CU33" s="780"/>
      <c r="CV33" s="780"/>
      <c r="CW33" s="780"/>
      <c r="CX33" s="780"/>
      <c r="CY33" s="780"/>
      <c r="CZ33" s="780"/>
      <c r="DA33" s="780"/>
      <c r="DB33" s="780"/>
    </row>
    <row r="34" spans="1:112" ht="11.1" customHeight="1" x14ac:dyDescent="0.3">
      <c r="A34" s="781" t="s">
        <v>10</v>
      </c>
      <c r="B34" s="781"/>
      <c r="C34" s="781"/>
      <c r="D34" s="781"/>
      <c r="E34" s="781"/>
      <c r="F34" s="781"/>
      <c r="G34" s="781"/>
      <c r="H34" s="781"/>
      <c r="I34" s="781"/>
      <c r="J34" s="781"/>
      <c r="K34" s="781"/>
      <c r="L34" s="781"/>
      <c r="M34" s="781"/>
      <c r="N34" s="781"/>
      <c r="O34" s="781"/>
      <c r="P34" s="781"/>
      <c r="Q34" s="781"/>
      <c r="R34" s="781"/>
      <c r="S34" s="781"/>
      <c r="T34" s="781"/>
      <c r="U34" s="781"/>
      <c r="V34" s="781"/>
      <c r="W34" s="781"/>
      <c r="X34" s="781"/>
      <c r="Y34" s="781"/>
      <c r="Z34" s="781"/>
      <c r="AA34" s="781"/>
      <c r="AB34" s="781"/>
      <c r="AC34" s="781"/>
      <c r="AD34" s="781"/>
      <c r="AE34" s="781"/>
      <c r="AF34" s="781"/>
      <c r="AG34" s="781"/>
      <c r="AH34" s="781"/>
      <c r="AI34" s="781"/>
      <c r="AJ34" s="781"/>
      <c r="AK34" s="781"/>
      <c r="AL34" s="781"/>
      <c r="AM34" s="781"/>
      <c r="AN34" s="781"/>
      <c r="AO34" s="781"/>
      <c r="AP34" s="781"/>
      <c r="AQ34" s="781"/>
      <c r="AR34" s="781"/>
      <c r="AS34" s="781"/>
      <c r="AT34" s="781"/>
      <c r="AU34" s="781"/>
      <c r="AV34" s="781"/>
      <c r="AW34" s="781"/>
      <c r="AX34" s="781"/>
      <c r="AY34" s="781"/>
      <c r="AZ34" s="781"/>
      <c r="BA34" s="781"/>
      <c r="BB34" s="781"/>
      <c r="BC34" s="781"/>
      <c r="BD34" s="781"/>
      <c r="BE34" s="781"/>
      <c r="BF34" s="781"/>
      <c r="BG34" s="781"/>
      <c r="BH34" s="781"/>
      <c r="BI34" s="781"/>
      <c r="BJ34" s="781"/>
      <c r="BK34" s="781"/>
      <c r="BL34" s="781"/>
      <c r="BM34" s="781"/>
      <c r="BN34" s="781"/>
      <c r="BO34" s="781"/>
      <c r="BP34" s="781"/>
      <c r="BQ34" s="781"/>
      <c r="BR34" s="781"/>
      <c r="BS34" s="781"/>
      <c r="BT34" s="781"/>
      <c r="BU34" s="781"/>
      <c r="BV34" s="781"/>
      <c r="BW34" s="781"/>
      <c r="BX34" s="781"/>
      <c r="BY34" s="781"/>
      <c r="BZ34" s="781"/>
      <c r="CA34" s="781"/>
      <c r="CB34" s="781"/>
      <c r="CC34" s="781"/>
      <c r="CD34" s="781"/>
      <c r="CE34" s="781"/>
      <c r="CF34" s="781"/>
      <c r="CG34" s="781"/>
      <c r="CH34" s="781"/>
      <c r="CI34" s="781"/>
      <c r="CJ34" s="781"/>
      <c r="CK34" s="781"/>
      <c r="CL34" s="781"/>
      <c r="CM34" s="781"/>
      <c r="CN34" s="781"/>
      <c r="CO34" s="781"/>
      <c r="CP34" s="781"/>
      <c r="CQ34" s="781"/>
      <c r="CR34" s="781"/>
      <c r="CS34" s="781"/>
      <c r="CT34" s="781"/>
      <c r="CU34" s="781"/>
      <c r="CV34" s="781"/>
      <c r="CW34" s="781"/>
      <c r="CX34" s="781"/>
      <c r="CY34" s="781"/>
      <c r="CZ34" s="781"/>
      <c r="DA34" s="781"/>
      <c r="DB34" s="781"/>
    </row>
    <row r="35" spans="1:112" x14ac:dyDescent="0.3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x14ac:dyDescent="0.3">
      <c r="A36" s="778" t="s">
        <v>42</v>
      </c>
      <c r="B36" s="778"/>
      <c r="C36" s="778"/>
      <c r="D36" s="778"/>
      <c r="E36" s="778"/>
      <c r="F36" s="778"/>
      <c r="G36" s="778"/>
      <c r="H36" s="778"/>
      <c r="I36" s="778"/>
      <c r="J36" s="778"/>
      <c r="K36" s="778"/>
      <c r="L36" s="778"/>
      <c r="M36" s="778"/>
      <c r="N36" s="778"/>
      <c r="O36" s="778"/>
      <c r="P36" s="778"/>
      <c r="Q36" s="778"/>
      <c r="R36" s="778"/>
      <c r="S36" s="778"/>
      <c r="T36" s="778"/>
      <c r="U36" s="778"/>
      <c r="V36" s="778"/>
      <c r="W36" s="778"/>
      <c r="X36" s="778"/>
      <c r="Y36" s="778"/>
      <c r="Z36" s="778"/>
      <c r="AA36" s="778"/>
      <c r="AB36" s="778"/>
      <c r="AC36" s="778"/>
      <c r="AD36" s="778"/>
      <c r="AE36" s="778"/>
      <c r="AF36" s="778"/>
      <c r="AG36" s="778"/>
      <c r="AH36" s="778"/>
      <c r="AI36" s="778"/>
      <c r="AJ36" s="778"/>
      <c r="AK36" s="778"/>
      <c r="AL36" s="778"/>
      <c r="AM36" s="778"/>
      <c r="AN36" s="778"/>
      <c r="AO36" s="778"/>
      <c r="AP36" s="778"/>
      <c r="AQ36" s="778"/>
      <c r="AR36" s="778"/>
      <c r="AS36" s="778"/>
      <c r="AT36" s="778"/>
      <c r="AU36" s="778"/>
      <c r="AV36" s="778"/>
      <c r="AW36" s="778"/>
      <c r="AX36" s="778"/>
      <c r="AY36" s="778"/>
      <c r="AZ36" s="778"/>
      <c r="BA36" s="778"/>
      <c r="BB36" s="778"/>
      <c r="BC36" s="778"/>
      <c r="BD36" s="778"/>
      <c r="BE36" s="778"/>
      <c r="BF36" s="778"/>
      <c r="BG36" s="778"/>
      <c r="BH36" s="778"/>
      <c r="BI36" s="778"/>
      <c r="BJ36" s="778"/>
      <c r="BK36" s="778"/>
      <c r="BL36" s="778"/>
      <c r="BM36" s="778"/>
      <c r="BN36" s="778"/>
      <c r="BO36" s="778"/>
      <c r="BP36" s="778"/>
      <c r="BQ36" s="778"/>
      <c r="BR36" s="778"/>
      <c r="BS36" s="778"/>
      <c r="BT36" s="778"/>
      <c r="BU36" s="778"/>
      <c r="BV36" s="778"/>
      <c r="BW36" s="778"/>
      <c r="BX36" s="778"/>
      <c r="BY36" s="778"/>
      <c r="BZ36" s="778"/>
      <c r="CA36" s="778"/>
      <c r="CB36" s="778"/>
      <c r="CC36" s="778"/>
      <c r="CD36" s="778"/>
      <c r="CE36" s="778"/>
      <c r="CF36" s="778"/>
      <c r="CG36" s="778"/>
      <c r="CH36" s="778"/>
      <c r="CI36" s="778"/>
      <c r="CJ36" s="778"/>
      <c r="CK36" s="778"/>
      <c r="CL36" s="778"/>
      <c r="CM36" s="778"/>
      <c r="CN36" s="778"/>
      <c r="CO36" s="778"/>
      <c r="CP36" s="778"/>
      <c r="CQ36" s="778"/>
      <c r="CR36" s="778"/>
      <c r="CS36" s="778"/>
      <c r="CT36" s="778"/>
      <c r="CU36" s="778"/>
      <c r="CV36" s="778"/>
      <c r="CW36" s="778"/>
      <c r="CX36" s="778"/>
      <c r="CY36" s="778"/>
      <c r="CZ36" s="778"/>
      <c r="DA36" s="778"/>
      <c r="DB36" s="778"/>
    </row>
    <row r="37" spans="1:112" x14ac:dyDescent="0.3">
      <c r="A37" s="19" t="s">
        <v>445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 x14ac:dyDescent="0.3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 x14ac:dyDescent="0.3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 x14ac:dyDescent="0.3">
      <c r="A40" s="19" t="s">
        <v>446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 x14ac:dyDescent="0.3">
      <c r="A41" s="26" t="s">
        <v>1045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 x14ac:dyDescent="0.3">
      <c r="A42" s="19" t="s">
        <v>1046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" customHeight="1" x14ac:dyDescent="0.3">
      <c r="A44" s="791" t="s">
        <v>67</v>
      </c>
      <c r="B44" s="791"/>
      <c r="C44" s="791"/>
      <c r="D44" s="791"/>
      <c r="E44" s="791"/>
      <c r="F44" s="791"/>
      <c r="G44" s="791"/>
      <c r="H44" s="791"/>
      <c r="I44" s="791"/>
      <c r="J44" s="790"/>
      <c r="K44" s="790"/>
      <c r="L44" s="790"/>
      <c r="M44" s="790"/>
      <c r="N44" s="790"/>
      <c r="O44" s="790"/>
      <c r="P44" s="790"/>
      <c r="Q44" s="790"/>
      <c r="R44" s="790"/>
      <c r="S44" s="790"/>
      <c r="T44" s="790"/>
      <c r="U44" s="790"/>
      <c r="V44" s="790"/>
      <c r="W44" s="790"/>
      <c r="X44" s="790"/>
      <c r="Y44" s="790"/>
      <c r="AB44" s="710" t="str">
        <f>IF(ПОДПИСИ!E12=0," ",ПОДПИСИ!E12)</f>
        <v>А.В. Курбатов</v>
      </c>
      <c r="AC44" s="710"/>
      <c r="AD44" s="710"/>
      <c r="AE44" s="710"/>
      <c r="AF44" s="710"/>
      <c r="AG44" s="710"/>
      <c r="AH44" s="710"/>
      <c r="AI44" s="710"/>
      <c r="AJ44" s="710"/>
      <c r="AK44" s="710"/>
      <c r="AL44" s="710"/>
      <c r="AM44" s="710"/>
      <c r="AN44" s="710"/>
      <c r="AO44" s="710"/>
      <c r="AP44" s="710"/>
      <c r="AQ44" s="710"/>
      <c r="AR44" s="710"/>
      <c r="AS44" s="710"/>
      <c r="AT44" s="710"/>
      <c r="AU44" s="710"/>
      <c r="AV44" s="710"/>
      <c r="AW44" s="710"/>
      <c r="BF44" s="736" t="s">
        <v>17</v>
      </c>
      <c r="BG44" s="736"/>
      <c r="BH44" s="736"/>
      <c r="BI44" s="736"/>
      <c r="BJ44" s="736"/>
      <c r="BK44" s="736"/>
      <c r="BL44" s="736"/>
      <c r="BM44" s="736"/>
      <c r="BN44" s="736"/>
      <c r="BO44" s="736"/>
      <c r="BP44" s="736"/>
      <c r="BQ44" s="790"/>
      <c r="BR44" s="790"/>
      <c r="BS44" s="790"/>
      <c r="BT44" s="790"/>
      <c r="BU44" s="790"/>
      <c r="BV44" s="790"/>
      <c r="BW44" s="790"/>
      <c r="BX44" s="790"/>
      <c r="BY44" s="790"/>
      <c r="BZ44" s="790"/>
      <c r="CA44" s="790"/>
      <c r="CB44" s="790"/>
      <c r="CC44" s="790"/>
      <c r="CD44" s="790"/>
      <c r="CG44" s="710" t="str">
        <f>ПОДПИСИ!E21</f>
        <v xml:space="preserve"> </v>
      </c>
      <c r="CH44" s="710"/>
      <c r="CI44" s="710"/>
      <c r="CJ44" s="710"/>
      <c r="CK44" s="710"/>
      <c r="CL44" s="710"/>
      <c r="CM44" s="710"/>
      <c r="CN44" s="710"/>
      <c r="CO44" s="710"/>
      <c r="CP44" s="710"/>
      <c r="CQ44" s="710"/>
      <c r="CR44" s="710"/>
      <c r="CS44" s="710"/>
      <c r="CT44" s="710"/>
      <c r="CU44" s="710"/>
      <c r="CV44" s="710"/>
      <c r="CW44" s="710"/>
      <c r="CX44" s="710"/>
      <c r="CY44" s="710"/>
      <c r="CZ44" s="710"/>
      <c r="DA44" s="710"/>
      <c r="DB44" s="710"/>
      <c r="DH44" s="141"/>
    </row>
    <row r="45" spans="1:112" ht="11.4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735" t="s">
        <v>11</v>
      </c>
      <c r="K45" s="735"/>
      <c r="L45" s="735"/>
      <c r="M45" s="735"/>
      <c r="N45" s="735"/>
      <c r="O45" s="735"/>
      <c r="P45" s="735"/>
      <c r="Q45" s="735"/>
      <c r="R45" s="735"/>
      <c r="S45" s="735"/>
      <c r="T45" s="735"/>
      <c r="U45" s="735"/>
      <c r="V45" s="735"/>
      <c r="W45" s="735"/>
      <c r="X45" s="735"/>
      <c r="Y45" s="735"/>
      <c r="Z45" s="21"/>
      <c r="AA45" s="21"/>
      <c r="AB45" s="786" t="s">
        <v>50</v>
      </c>
      <c r="AC45" s="786"/>
      <c r="AD45" s="786"/>
      <c r="AE45" s="786"/>
      <c r="AF45" s="786"/>
      <c r="AG45" s="786"/>
      <c r="AH45" s="786"/>
      <c r="AI45" s="786"/>
      <c r="AJ45" s="786"/>
      <c r="AK45" s="786"/>
      <c r="AL45" s="786"/>
      <c r="AM45" s="786"/>
      <c r="AN45" s="786"/>
      <c r="AO45" s="786"/>
      <c r="AP45" s="786"/>
      <c r="AQ45" s="786"/>
      <c r="AR45" s="786"/>
      <c r="AS45" s="786"/>
      <c r="AT45" s="786"/>
      <c r="AU45" s="786"/>
      <c r="AV45" s="786"/>
      <c r="AW45" s="786"/>
      <c r="BC45" s="19"/>
      <c r="BD45" s="19"/>
      <c r="BE45" s="19"/>
      <c r="BF45" s="19"/>
      <c r="BG45" s="19"/>
      <c r="BQ45" s="735" t="s">
        <v>11</v>
      </c>
      <c r="BR45" s="735"/>
      <c r="BS45" s="735"/>
      <c r="BT45" s="735"/>
      <c r="BU45" s="735"/>
      <c r="BV45" s="735"/>
      <c r="BW45" s="735"/>
      <c r="BX45" s="735"/>
      <c r="BY45" s="735"/>
      <c r="BZ45" s="735"/>
      <c r="CA45" s="735"/>
      <c r="CB45" s="735"/>
      <c r="CC45" s="735"/>
      <c r="CD45" s="735"/>
      <c r="CG45" s="735" t="s">
        <v>50</v>
      </c>
      <c r="CH45" s="735"/>
      <c r="CI45" s="735"/>
      <c r="CJ45" s="735"/>
      <c r="CK45" s="735"/>
      <c r="CL45" s="735"/>
      <c r="CM45" s="735"/>
      <c r="CN45" s="735"/>
      <c r="CO45" s="735"/>
      <c r="CP45" s="735"/>
      <c r="CQ45" s="735"/>
      <c r="CR45" s="735"/>
      <c r="CS45" s="735"/>
      <c r="CT45" s="735"/>
      <c r="CU45" s="735"/>
      <c r="CV45" s="735"/>
      <c r="CW45" s="735"/>
      <c r="CX45" s="735"/>
      <c r="CY45" s="735"/>
      <c r="CZ45" s="735"/>
      <c r="DA45" s="735"/>
      <c r="DB45" s="735"/>
    </row>
    <row r="46" spans="1:112" x14ac:dyDescent="0.3">
      <c r="A46" s="842" t="s">
        <v>93</v>
      </c>
      <c r="B46" s="842"/>
      <c r="C46" s="842"/>
      <c r="D46" s="842"/>
      <c r="E46" s="842"/>
      <c r="F46" s="842"/>
      <c r="G46" s="842"/>
      <c r="H46" s="842"/>
      <c r="I46" s="842"/>
      <c r="J46" s="842"/>
      <c r="K46" s="842"/>
      <c r="BF46" s="842" t="s">
        <v>93</v>
      </c>
      <c r="BG46" s="842"/>
      <c r="BH46" s="842"/>
      <c r="BI46" s="842"/>
      <c r="BJ46" s="842"/>
      <c r="BK46" s="842"/>
      <c r="BL46" s="842"/>
      <c r="BM46" s="842"/>
      <c r="BN46" s="842"/>
      <c r="BO46" s="842"/>
      <c r="BP46" s="842"/>
    </row>
  </sheetData>
  <mergeCells count="49"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A8:AS8"/>
    <mergeCell ref="BB8:DB8"/>
    <mergeCell ref="A9:AS9"/>
    <mergeCell ref="BB9:DB9"/>
    <mergeCell ref="A10:DB10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5:AS5"/>
    <mergeCell ref="BB5:DB5"/>
    <mergeCell ref="A6:AS6"/>
    <mergeCell ref="BB6:DB6"/>
    <mergeCell ref="A7:AS7"/>
    <mergeCell ref="BB7:DB7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71" priority="3" operator="equal">
      <formula>0</formula>
    </cfRule>
  </conditionalFormatting>
  <conditionalFormatting sqref="DH2:DH7">
    <cfRule type="cellIs" dxfId="70" priority="2" operator="equal">
      <formula>0</formula>
    </cfRule>
  </conditionalFormatting>
  <conditionalFormatting sqref="DH9">
    <cfRule type="cellIs" dxfId="6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zoomScaleNormal="100" zoomScaleSheetLayoutView="100" workbookViewId="0">
      <selection activeCell="A49" sqref="A49:BP49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3" ht="14.4" x14ac:dyDescent="0.3">
      <c r="H1" s="64" t="s">
        <v>138</v>
      </c>
      <c r="I1"/>
      <c r="J1"/>
      <c r="K1"/>
      <c r="L1"/>
      <c r="M1"/>
    </row>
    <row r="2" spans="1:13" ht="15" customHeight="1" x14ac:dyDescent="0.3">
      <c r="F2" s="863" t="s">
        <v>72</v>
      </c>
      <c r="G2" s="863"/>
      <c r="H2" s="863"/>
      <c r="I2"/>
      <c r="J2"/>
      <c r="K2"/>
      <c r="L2"/>
      <c r="M2"/>
    </row>
    <row r="3" spans="1:13" ht="15" customHeight="1" x14ac:dyDescent="0.25">
      <c r="F3" s="861" t="s">
        <v>0</v>
      </c>
      <c r="G3" s="861"/>
      <c r="H3" s="861"/>
    </row>
    <row r="4" spans="1:13" ht="15" customHeight="1" x14ac:dyDescent="0.25">
      <c r="A4" s="863" t="str">
        <f>ФОРМА!B4</f>
        <v>ООО «Электромонтаж-110»</v>
      </c>
      <c r="B4" s="863"/>
      <c r="F4" s="868" t="str">
        <f>ФОРМА!B2</f>
        <v>ПАО "Россети Ленэнерго"</v>
      </c>
      <c r="G4" s="868"/>
      <c r="H4" s="868"/>
    </row>
    <row r="5" spans="1:13" ht="15" customHeight="1" x14ac:dyDescent="0.25">
      <c r="A5" s="869" t="s">
        <v>44</v>
      </c>
      <c r="B5" s="869"/>
      <c r="F5" s="869" t="s">
        <v>2</v>
      </c>
      <c r="G5" s="870"/>
      <c r="H5" s="870"/>
    </row>
    <row r="6" spans="1:13" ht="116.4" customHeight="1" x14ac:dyDescent="0.25">
      <c r="A6" s="863"/>
      <c r="B6" s="863"/>
      <c r="F6" s="864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G6" s="864"/>
      <c r="H6" s="864"/>
    </row>
    <row r="7" spans="1:13" ht="15" customHeight="1" x14ac:dyDescent="0.25">
      <c r="A7" s="861" t="s">
        <v>45</v>
      </c>
      <c r="B7" s="861"/>
      <c r="F7" s="865" t="s">
        <v>38</v>
      </c>
      <c r="G7" s="865"/>
      <c r="H7" s="865"/>
    </row>
    <row r="8" spans="1:13" ht="15" customHeight="1" x14ac:dyDescent="0.25">
      <c r="A8" s="866"/>
      <c r="B8" s="866"/>
      <c r="F8" s="867">
        <f>ФОРМА!B14</f>
        <v>45608</v>
      </c>
      <c r="G8" s="868"/>
      <c r="H8" s="868"/>
    </row>
    <row r="9" spans="1:13" ht="15" customHeight="1" x14ac:dyDescent="0.25">
      <c r="A9" s="861" t="s">
        <v>1</v>
      </c>
      <c r="B9" s="861"/>
      <c r="F9" s="865" t="s">
        <v>3</v>
      </c>
      <c r="G9" s="865"/>
      <c r="H9" s="865"/>
    </row>
    <row r="11" spans="1:13" x14ac:dyDescent="0.25">
      <c r="A11" s="862" t="s">
        <v>258</v>
      </c>
      <c r="B11" s="862"/>
      <c r="C11" s="862"/>
      <c r="D11" s="862"/>
      <c r="E11" s="862"/>
      <c r="F11" s="862"/>
      <c r="G11" s="862"/>
      <c r="H11" s="862"/>
    </row>
    <row r="13" spans="1:13" x14ac:dyDescent="0.25">
      <c r="A13" s="66" t="s">
        <v>4</v>
      </c>
    </row>
    <row r="14" spans="1:13" ht="4.5" customHeight="1" x14ac:dyDescent="0.25">
      <c r="B14" s="71"/>
      <c r="C14" s="71"/>
      <c r="D14" s="71"/>
      <c r="E14" s="71"/>
      <c r="F14" s="71"/>
      <c r="G14" s="71"/>
      <c r="H14" s="71"/>
    </row>
    <row r="15" spans="1:13" x14ac:dyDescent="0.25">
      <c r="A15" s="871" t="s">
        <v>117</v>
      </c>
      <c r="B15" s="871"/>
      <c r="C15" s="871"/>
      <c r="D15" s="871"/>
      <c r="E15" s="872" t="str">
        <f>ПОДПИСИ!B12</f>
        <v>Начальник участка ООО «Электромонтаж-110»</v>
      </c>
      <c r="F15" s="872"/>
      <c r="G15" s="872"/>
      <c r="H15" s="872"/>
    </row>
    <row r="16" spans="1:13" x14ac:dyDescent="0.25">
      <c r="A16" s="872" t="str">
        <f>ПОДПИСИ!C12</f>
        <v>Курбатов А.В.</v>
      </c>
      <c r="B16" s="872"/>
      <c r="C16" s="872"/>
      <c r="D16" s="872"/>
      <c r="E16" s="872"/>
      <c r="F16" s="872"/>
      <c r="G16" s="872"/>
      <c r="H16" s="872"/>
    </row>
    <row r="17" spans="1:8" x14ac:dyDescent="0.25">
      <c r="A17" s="869" t="s">
        <v>169</v>
      </c>
      <c r="B17" s="869"/>
      <c r="C17" s="869"/>
      <c r="D17" s="869"/>
      <c r="E17" s="869"/>
      <c r="F17" s="869"/>
      <c r="G17" s="869"/>
      <c r="H17" s="869"/>
    </row>
    <row r="18" spans="1:8" ht="12.75" customHeight="1" x14ac:dyDescent="0.25">
      <c r="B18" s="71"/>
      <c r="C18" s="71"/>
      <c r="D18" s="71"/>
      <c r="E18" s="71"/>
      <c r="F18" s="71"/>
      <c r="G18" s="71"/>
      <c r="H18" s="71"/>
    </row>
    <row r="19" spans="1:8" ht="31.5" customHeight="1" x14ac:dyDescent="0.25">
      <c r="A19" s="871" t="s">
        <v>118</v>
      </c>
      <c r="B19" s="871"/>
      <c r="C19" s="874" t="str">
        <f>ПОДПИСИ!B7</f>
        <v xml:space="preserve"> </v>
      </c>
      <c r="D19" s="874"/>
      <c r="E19" s="874"/>
      <c r="F19" s="874"/>
      <c r="G19" s="874"/>
      <c r="H19" s="874"/>
    </row>
    <row r="20" spans="1:8" x14ac:dyDescent="0.25">
      <c r="A20" s="872" t="str">
        <f>ПОДПИСИ!C7</f>
        <v xml:space="preserve"> </v>
      </c>
      <c r="B20" s="872"/>
      <c r="C20" s="872"/>
      <c r="D20" s="872"/>
      <c r="E20" s="872"/>
      <c r="F20" s="872"/>
      <c r="G20" s="872"/>
      <c r="H20" s="872"/>
    </row>
    <row r="21" spans="1:8" ht="16.5" customHeight="1" x14ac:dyDescent="0.25">
      <c r="A21" s="869" t="s">
        <v>169</v>
      </c>
      <c r="B21" s="869"/>
      <c r="C21" s="869"/>
      <c r="D21" s="869"/>
      <c r="E21" s="869"/>
      <c r="F21" s="869"/>
      <c r="G21" s="869"/>
      <c r="H21" s="869"/>
    </row>
    <row r="22" spans="1:8" x14ac:dyDescent="0.25">
      <c r="A22" s="63" t="s">
        <v>259</v>
      </c>
      <c r="B22" s="73" t="str">
        <f>ФОРМА!B15</f>
        <v>ТЗК</v>
      </c>
      <c r="C22" s="63" t="s">
        <v>260</v>
      </c>
      <c r="F22" s="863" t="s">
        <v>261</v>
      </c>
      <c r="G22" s="863"/>
    </row>
    <row r="23" spans="1:8" x14ac:dyDescent="0.25">
      <c r="A23" s="874"/>
      <c r="B23" s="872"/>
      <c r="C23" s="872"/>
      <c r="D23" s="872"/>
      <c r="E23" s="872"/>
      <c r="F23" s="872"/>
      <c r="G23" s="872"/>
      <c r="H23" s="872"/>
    </row>
    <row r="24" spans="1:8" x14ac:dyDescent="0.25">
      <c r="A24" s="66" t="s">
        <v>128</v>
      </c>
    </row>
    <row r="25" spans="1:8" ht="2.25" customHeight="1" x14ac:dyDescent="0.25">
      <c r="A25" s="66"/>
    </row>
    <row r="26" spans="1:8" x14ac:dyDescent="0.25">
      <c r="A26" s="873" t="s">
        <v>262</v>
      </c>
      <c r="B26" s="873"/>
      <c r="C26" s="873"/>
      <c r="D26" s="873"/>
      <c r="E26" s="874" t="str">
        <f>CONCATENATE("Шифр ",ФОРМА!B9)</f>
        <v>Шифр СЭС-21-052603-ЭС1</v>
      </c>
      <c r="F26" s="874"/>
      <c r="G26" s="874"/>
      <c r="H26" s="874"/>
    </row>
    <row r="27" spans="1:8" x14ac:dyDescent="0.25">
      <c r="A27" s="63" t="s">
        <v>139</v>
      </c>
      <c r="B27" s="872" t="str">
        <f>ФОРМА!B8</f>
        <v>ООО «Электромонтаж-110»</v>
      </c>
      <c r="C27" s="872"/>
      <c r="D27" s="872"/>
      <c r="E27" s="872"/>
      <c r="F27" s="872"/>
      <c r="G27" s="872"/>
      <c r="H27" s="872"/>
    </row>
    <row r="28" spans="1:8" ht="12.75" customHeight="1" x14ac:dyDescent="0.25">
      <c r="A28" s="69"/>
      <c r="B28" s="869" t="s">
        <v>263</v>
      </c>
      <c r="C28" s="869"/>
      <c r="D28" s="869"/>
      <c r="E28" s="869"/>
      <c r="F28" s="869"/>
      <c r="G28" s="869"/>
      <c r="H28" s="869"/>
    </row>
    <row r="29" spans="1:8" ht="18.75" customHeight="1" x14ac:dyDescent="0.25">
      <c r="A29" s="873" t="s">
        <v>264</v>
      </c>
      <c r="B29" s="873"/>
      <c r="C29" s="873"/>
      <c r="D29" s="873"/>
      <c r="E29" s="873"/>
      <c r="F29" s="873"/>
      <c r="G29" s="873"/>
      <c r="H29" s="873"/>
    </row>
    <row r="30" spans="1:8" ht="18.75" customHeight="1" x14ac:dyDescent="0.25">
      <c r="A30" s="872" t="s">
        <v>266</v>
      </c>
      <c r="B30" s="872"/>
      <c r="C30" s="872"/>
      <c r="D30" s="872"/>
      <c r="E30" s="872"/>
      <c r="F30" s="872"/>
      <c r="G30" s="872"/>
      <c r="H30" s="872"/>
    </row>
    <row r="31" spans="1:8" ht="15" customHeight="1" x14ac:dyDescent="0.25">
      <c r="A31" s="869" t="s">
        <v>265</v>
      </c>
      <c r="B31" s="869"/>
      <c r="C31" s="869"/>
      <c r="D31" s="869"/>
      <c r="E31" s="869"/>
      <c r="F31" s="869"/>
      <c r="G31" s="869"/>
      <c r="H31" s="869"/>
    </row>
    <row r="32" spans="1:8" x14ac:dyDescent="0.25">
      <c r="A32" s="63" t="s">
        <v>137</v>
      </c>
      <c r="C32" s="863"/>
      <c r="D32" s="863"/>
      <c r="E32" s="63" t="s">
        <v>267</v>
      </c>
    </row>
    <row r="33" spans="1:8" x14ac:dyDescent="0.25">
      <c r="A33" s="63" t="s">
        <v>268</v>
      </c>
      <c r="B33" s="863" t="s">
        <v>65</v>
      </c>
      <c r="C33" s="863"/>
      <c r="D33" s="863"/>
      <c r="E33" s="863"/>
      <c r="F33" s="863"/>
      <c r="G33" s="863"/>
      <c r="H33" s="863"/>
    </row>
    <row r="34" spans="1:8" x14ac:dyDescent="0.25">
      <c r="B34" s="869" t="s">
        <v>269</v>
      </c>
      <c r="C34" s="869"/>
      <c r="D34" s="869"/>
      <c r="E34" s="869"/>
      <c r="F34" s="869"/>
      <c r="G34" s="869"/>
      <c r="H34" s="869"/>
    </row>
    <row r="35" spans="1:8" x14ac:dyDescent="0.25">
      <c r="A35" s="873" t="s">
        <v>136</v>
      </c>
      <c r="B35" s="873"/>
      <c r="C35" s="873"/>
      <c r="D35" s="873"/>
      <c r="E35" s="873"/>
      <c r="F35" s="873"/>
      <c r="G35" s="873"/>
      <c r="H35" s="873"/>
    </row>
    <row r="36" spans="1:8" x14ac:dyDescent="0.25">
      <c r="A36" s="873" t="s">
        <v>270</v>
      </c>
      <c r="B36" s="873"/>
      <c r="C36" s="873"/>
      <c r="D36" s="873"/>
      <c r="E36" s="873"/>
      <c r="F36" s="873"/>
      <c r="G36" s="873"/>
      <c r="H36" s="873"/>
    </row>
    <row r="37" spans="1:8" x14ac:dyDescent="0.25">
      <c r="A37" s="875"/>
      <c r="B37" s="875"/>
      <c r="C37" s="875"/>
      <c r="D37" s="875"/>
      <c r="E37" s="875"/>
      <c r="F37" s="875"/>
      <c r="G37" s="875"/>
      <c r="H37" s="875"/>
    </row>
    <row r="38" spans="1:8" x14ac:dyDescent="0.25">
      <c r="A38" s="66" t="s">
        <v>115</v>
      </c>
    </row>
    <row r="39" spans="1:8" x14ac:dyDescent="0.25">
      <c r="A39" s="873" t="s">
        <v>170</v>
      </c>
      <c r="B39" s="873"/>
      <c r="C39" s="873"/>
      <c r="D39" s="873"/>
      <c r="E39" s="873"/>
      <c r="F39" s="873"/>
      <c r="G39" s="873"/>
      <c r="H39" s="873"/>
    </row>
    <row r="40" spans="1:8" x14ac:dyDescent="0.25">
      <c r="A40" s="873" t="s">
        <v>271</v>
      </c>
      <c r="B40" s="873"/>
      <c r="C40" s="873"/>
      <c r="D40" s="873"/>
      <c r="E40" s="873"/>
      <c r="F40" s="873"/>
      <c r="G40" s="873"/>
      <c r="H40" s="873"/>
    </row>
    <row r="42" spans="1:8" ht="28.95" customHeight="1" x14ac:dyDescent="0.25">
      <c r="A42" s="873" t="s">
        <v>15</v>
      </c>
      <c r="B42" s="873"/>
      <c r="E42" s="876"/>
      <c r="F42" s="876"/>
      <c r="H42" s="447" t="str">
        <f>ПОДПИСИ!E7</f>
        <v xml:space="preserve"> </v>
      </c>
    </row>
    <row r="43" spans="1:8" ht="31.2" customHeight="1" x14ac:dyDescent="0.25">
      <c r="A43" s="70"/>
      <c r="B43" s="70"/>
      <c r="E43" s="877" t="s">
        <v>49</v>
      </c>
      <c r="F43" s="877"/>
      <c r="H43" s="454" t="s">
        <v>50</v>
      </c>
    </row>
    <row r="44" spans="1:8" x14ac:dyDescent="0.25">
      <c r="A44" s="873" t="s">
        <v>16</v>
      </c>
      <c r="B44" s="873"/>
      <c r="C44" s="873"/>
      <c r="D44" s="873"/>
      <c r="E44" s="876"/>
      <c r="F44" s="876"/>
      <c r="H44" s="447" t="str">
        <f>ПОДПИСИ!E12</f>
        <v>А.В. Курбатов</v>
      </c>
    </row>
    <row r="45" spans="1:8" x14ac:dyDescent="0.25">
      <c r="E45" s="877" t="s">
        <v>49</v>
      </c>
      <c r="F45" s="877"/>
      <c r="H45" s="68" t="s">
        <v>50</v>
      </c>
    </row>
  </sheetData>
  <mergeCells count="46"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F2:H2"/>
    <mergeCell ref="F3:H3"/>
    <mergeCell ref="A4:B4"/>
    <mergeCell ref="F4:H4"/>
    <mergeCell ref="A5:B5"/>
    <mergeCell ref="F5:H5"/>
    <mergeCell ref="A9:B9"/>
    <mergeCell ref="A11:H11"/>
    <mergeCell ref="A6:B6"/>
    <mergeCell ref="F6:H6"/>
    <mergeCell ref="A7:B7"/>
    <mergeCell ref="F7:H7"/>
    <mergeCell ref="A8:B8"/>
    <mergeCell ref="F8:H8"/>
    <mergeCell ref="F9:H9"/>
  </mergeCells>
  <pageMargins left="0.7" right="0.7" top="0.75" bottom="0.75" header="0.3" footer="0.3"/>
  <pageSetup paperSize="9" scale="9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topLeftCell="A19" zoomScaleNormal="100" zoomScaleSheetLayoutView="100" workbookViewId="0">
      <selection activeCell="A49" sqref="A49:BP49"/>
    </sheetView>
  </sheetViews>
  <sheetFormatPr defaultColWidth="9.109375" defaultRowHeight="13.8" outlineLevelRow="1" x14ac:dyDescent="0.25"/>
  <cols>
    <col min="1" max="1" width="18.6640625" style="63" customWidth="1"/>
    <col min="2" max="2" width="10.6640625" style="63" customWidth="1"/>
    <col min="3" max="3" width="9.109375" style="63"/>
    <col min="4" max="4" width="5.10937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8.88671875" style="123" customWidth="1"/>
    <col min="15" max="16384" width="9.109375" style="63"/>
  </cols>
  <sheetData>
    <row r="1" spans="1:14" ht="14.4" outlineLevel="1" x14ac:dyDescent="0.3">
      <c r="A1" s="880"/>
      <c r="B1" s="880"/>
      <c r="C1" s="880"/>
      <c r="H1" s="64" t="s">
        <v>119</v>
      </c>
      <c r="I1"/>
      <c r="J1"/>
      <c r="K1"/>
      <c r="L1"/>
    </row>
    <row r="2" spans="1:14" ht="14.4" outlineLevel="1" x14ac:dyDescent="0.3">
      <c r="A2" s="880"/>
      <c r="B2" s="880"/>
      <c r="C2" s="880"/>
      <c r="H2" s="65"/>
      <c r="I2"/>
      <c r="J2"/>
      <c r="K2"/>
      <c r="L2"/>
    </row>
    <row r="3" spans="1:14" ht="15" customHeight="1" outlineLevel="1" x14ac:dyDescent="0.25">
      <c r="A3" s="880"/>
      <c r="B3" s="880"/>
      <c r="C3" s="880"/>
      <c r="F3" s="863" t="str">
        <f>ФОРМА!G2</f>
        <v>Санкт-Петербург</v>
      </c>
      <c r="G3" s="863"/>
      <c r="H3" s="863"/>
    </row>
    <row r="4" spans="1:14" ht="15" customHeight="1" outlineLevel="1" x14ac:dyDescent="0.25">
      <c r="A4" s="880"/>
      <c r="B4" s="880"/>
      <c r="C4" s="880"/>
      <c r="F4" s="861" t="s">
        <v>0</v>
      </c>
      <c r="G4" s="861"/>
      <c r="H4" s="861"/>
    </row>
    <row r="5" spans="1:14" ht="15" customHeight="1" outlineLevel="1" x14ac:dyDescent="0.25">
      <c r="A5" s="863" t="str">
        <f>ФОРМА!B4</f>
        <v>ООО «Электромонтаж-110»</v>
      </c>
      <c r="B5" s="863"/>
      <c r="C5" s="863"/>
      <c r="F5" s="868" t="str">
        <f>ФОРМА!B2</f>
        <v>ПАО "Россети Ленэнерго"</v>
      </c>
      <c r="G5" s="868"/>
      <c r="H5" s="868"/>
      <c r="N5" s="123" t="str">
        <f>F5</f>
        <v>ПАО "Россети Ленэнерго"</v>
      </c>
    </row>
    <row r="6" spans="1:14" ht="15" customHeight="1" outlineLevel="1" x14ac:dyDescent="0.25">
      <c r="A6" s="861" t="s">
        <v>44</v>
      </c>
      <c r="B6" s="861"/>
      <c r="C6" s="861"/>
      <c r="F6" s="869" t="s">
        <v>2</v>
      </c>
      <c r="G6" s="870"/>
      <c r="H6" s="870"/>
    </row>
    <row r="7" spans="1:14" ht="124.2" outlineLevel="1" x14ac:dyDescent="0.25">
      <c r="A7" s="866"/>
      <c r="B7" s="866"/>
      <c r="C7" s="866"/>
      <c r="F7" s="864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G7" s="864"/>
      <c r="H7" s="864"/>
      <c r="N7" s="123" t="str">
        <f>F7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8" spans="1:14" ht="15" customHeight="1" outlineLevel="1" x14ac:dyDescent="0.25">
      <c r="A8" s="861" t="s">
        <v>45</v>
      </c>
      <c r="B8" s="861"/>
      <c r="C8" s="861"/>
      <c r="F8" s="869" t="s">
        <v>38</v>
      </c>
      <c r="G8" s="869"/>
      <c r="H8" s="869"/>
    </row>
    <row r="9" spans="1:14" ht="15" customHeight="1" outlineLevel="1" x14ac:dyDescent="0.25">
      <c r="A9" s="866"/>
      <c r="B9" s="866"/>
      <c r="C9" s="866"/>
      <c r="F9" s="867">
        <f>ФОРМА!D14</f>
        <v>45608</v>
      </c>
      <c r="G9" s="868"/>
      <c r="H9" s="868"/>
    </row>
    <row r="10" spans="1:14" ht="15" customHeight="1" outlineLevel="1" x14ac:dyDescent="0.25">
      <c r="A10" s="861" t="s">
        <v>1</v>
      </c>
      <c r="B10" s="861"/>
      <c r="C10" s="861"/>
      <c r="F10" s="869" t="s">
        <v>3</v>
      </c>
      <c r="G10" s="869"/>
      <c r="H10" s="869"/>
    </row>
    <row r="11" spans="1:14" ht="9" customHeight="1" outlineLevel="1" x14ac:dyDescent="0.25">
      <c r="A11" s="71"/>
      <c r="B11" s="71"/>
      <c r="C11" s="71"/>
      <c r="D11" s="71"/>
      <c r="E11" s="71"/>
      <c r="F11" s="71"/>
      <c r="G11" s="71"/>
      <c r="H11" s="71"/>
    </row>
    <row r="12" spans="1:14" ht="39" customHeight="1" x14ac:dyDescent="0.25">
      <c r="A12" s="884" t="s">
        <v>509</v>
      </c>
      <c r="B12" s="885"/>
      <c r="C12" s="885"/>
      <c r="D12" s="885"/>
      <c r="E12" s="885"/>
      <c r="F12" s="885"/>
      <c r="G12" s="885"/>
      <c r="H12" s="885"/>
    </row>
    <row r="13" spans="1:14" ht="9" customHeight="1" x14ac:dyDescent="0.25"/>
    <row r="14" spans="1:14" x14ac:dyDescent="0.25">
      <c r="A14" s="871" t="s">
        <v>4</v>
      </c>
      <c r="B14" s="871"/>
      <c r="C14" s="871"/>
      <c r="D14" s="871"/>
      <c r="E14" s="871"/>
      <c r="F14" s="871"/>
      <c r="G14" s="871"/>
      <c r="H14" s="871"/>
    </row>
    <row r="15" spans="1:14" x14ac:dyDescent="0.25">
      <c r="A15" s="873" t="s">
        <v>341</v>
      </c>
      <c r="B15" s="873"/>
      <c r="C15" s="873"/>
      <c r="D15" s="873"/>
      <c r="E15" s="881"/>
      <c r="F15" s="881"/>
      <c r="G15" s="881"/>
      <c r="H15" s="881"/>
    </row>
    <row r="16" spans="1:14" x14ac:dyDescent="0.25">
      <c r="A16" s="872" t="str">
        <f>ПОДПИСИ!B7</f>
        <v xml:space="preserve"> </v>
      </c>
      <c r="B16" s="872"/>
      <c r="C16" s="872"/>
      <c r="D16" s="872"/>
      <c r="E16" s="872"/>
      <c r="F16" s="872"/>
      <c r="G16" s="872"/>
      <c r="H16" s="872"/>
    </row>
    <row r="17" spans="1:8" x14ac:dyDescent="0.25">
      <c r="A17" s="872" t="str">
        <f>ПОДПИСИ!C7</f>
        <v xml:space="preserve"> </v>
      </c>
      <c r="B17" s="872"/>
      <c r="C17" s="872"/>
      <c r="D17" s="872"/>
      <c r="E17" s="872"/>
      <c r="F17" s="872"/>
      <c r="G17" s="872"/>
      <c r="H17" s="872"/>
    </row>
    <row r="18" spans="1:8" ht="9.6" customHeight="1" x14ac:dyDescent="0.25">
      <c r="A18" s="869" t="s">
        <v>272</v>
      </c>
      <c r="B18" s="869"/>
      <c r="C18" s="869"/>
      <c r="D18" s="869"/>
      <c r="E18" s="869"/>
      <c r="F18" s="869"/>
      <c r="G18" s="869"/>
      <c r="H18" s="869"/>
    </row>
    <row r="19" spans="1:8" x14ac:dyDescent="0.25">
      <c r="A19" s="873" t="s">
        <v>342</v>
      </c>
      <c r="B19" s="873"/>
      <c r="C19" s="873"/>
      <c r="D19" s="881"/>
      <c r="E19" s="881"/>
      <c r="F19" s="881"/>
      <c r="G19" s="881"/>
      <c r="H19" s="881"/>
    </row>
    <row r="20" spans="1:8" x14ac:dyDescent="0.25">
      <c r="A20" s="872" t="str">
        <f>ПОДПИСИ!B15</f>
        <v>Заместитель генерального директора по капитальному  строительству ООО «Электромонтаж-110»</v>
      </c>
      <c r="B20" s="872"/>
      <c r="C20" s="872"/>
      <c r="D20" s="872"/>
      <c r="E20" s="872"/>
      <c r="F20" s="872"/>
      <c r="G20" s="872"/>
      <c r="H20" s="872"/>
    </row>
    <row r="21" spans="1:8" x14ac:dyDescent="0.25">
      <c r="A21" s="883" t="str">
        <f>ПОДПИСИ!C15</f>
        <v>Шлёнский С.В.</v>
      </c>
      <c r="B21" s="883"/>
      <c r="C21" s="883"/>
      <c r="D21" s="883"/>
      <c r="E21" s="883"/>
      <c r="F21" s="883"/>
      <c r="G21" s="883"/>
      <c r="H21" s="883"/>
    </row>
    <row r="22" spans="1:8" ht="9.6" customHeight="1" x14ac:dyDescent="0.25">
      <c r="A22" s="869" t="s">
        <v>272</v>
      </c>
      <c r="B22" s="869"/>
      <c r="C22" s="869"/>
      <c r="D22" s="869"/>
      <c r="E22" s="869"/>
      <c r="F22" s="869"/>
      <c r="G22" s="869"/>
      <c r="H22" s="869"/>
    </row>
    <row r="23" spans="1:8" x14ac:dyDescent="0.25">
      <c r="A23" s="873" t="s">
        <v>117</v>
      </c>
      <c r="B23" s="873"/>
      <c r="C23" s="873"/>
      <c r="D23" s="873"/>
      <c r="E23" s="882"/>
      <c r="F23" s="882"/>
      <c r="G23" s="882"/>
      <c r="H23" s="882"/>
    </row>
    <row r="24" spans="1:8" x14ac:dyDescent="0.25">
      <c r="A24" s="872" t="str">
        <f>ПОДПИСИ!B12</f>
        <v>Начальник участка ООО «Электромонтаж-110»</v>
      </c>
      <c r="B24" s="872"/>
      <c r="C24" s="872"/>
      <c r="D24" s="872"/>
      <c r="E24" s="872"/>
      <c r="F24" s="872"/>
      <c r="G24" s="872"/>
      <c r="H24" s="872"/>
    </row>
    <row r="25" spans="1:8" x14ac:dyDescent="0.25">
      <c r="A25" s="872" t="str">
        <f>ПОДПИСИ!C12</f>
        <v>Курбатов А.В.</v>
      </c>
      <c r="B25" s="872"/>
      <c r="C25" s="872"/>
      <c r="D25" s="872"/>
      <c r="E25" s="872"/>
      <c r="F25" s="872"/>
      <c r="G25" s="872"/>
      <c r="H25" s="872"/>
    </row>
    <row r="26" spans="1:8" ht="9.6" customHeight="1" x14ac:dyDescent="0.25">
      <c r="A26" s="869" t="s">
        <v>272</v>
      </c>
      <c r="B26" s="869"/>
      <c r="C26" s="869"/>
      <c r="D26" s="869"/>
      <c r="E26" s="869"/>
      <c r="F26" s="869"/>
      <c r="G26" s="869"/>
      <c r="H26" s="869"/>
    </row>
    <row r="27" spans="1:8" x14ac:dyDescent="0.25">
      <c r="A27" s="63" t="s">
        <v>273</v>
      </c>
      <c r="D27" s="863" t="str">
        <f>ФОРМА!B4</f>
        <v>ООО «Электромонтаж-110»</v>
      </c>
      <c r="E27" s="863"/>
      <c r="F27" s="863"/>
      <c r="G27" s="863"/>
      <c r="H27" s="863"/>
    </row>
    <row r="28" spans="1:8" ht="9.6" customHeight="1" x14ac:dyDescent="0.25">
      <c r="A28" s="875"/>
      <c r="B28" s="875"/>
      <c r="C28" s="875"/>
      <c r="D28" s="869" t="s">
        <v>275</v>
      </c>
      <c r="E28" s="869"/>
      <c r="F28" s="869"/>
      <c r="G28" s="869"/>
      <c r="H28" s="869"/>
    </row>
    <row r="29" spans="1:8" x14ac:dyDescent="0.25">
      <c r="A29" s="873" t="s">
        <v>274</v>
      </c>
      <c r="B29" s="873"/>
      <c r="C29" s="873"/>
      <c r="D29" s="873"/>
      <c r="E29" s="873"/>
      <c r="F29" s="873"/>
      <c r="G29" s="873"/>
      <c r="H29" s="873"/>
    </row>
    <row r="30" spans="1:8" x14ac:dyDescent="0.25">
      <c r="A30" s="875"/>
      <c r="B30" s="875"/>
      <c r="C30" s="875"/>
      <c r="D30" s="875"/>
      <c r="E30" s="875"/>
      <c r="F30" s="875"/>
      <c r="G30" s="875"/>
      <c r="H30" s="875"/>
    </row>
    <row r="31" spans="1:8" x14ac:dyDescent="0.25">
      <c r="A31" s="63" t="s">
        <v>116</v>
      </c>
      <c r="F31" s="863" t="s">
        <v>635</v>
      </c>
      <c r="G31" s="863"/>
      <c r="H31" s="863"/>
    </row>
    <row r="32" spans="1:8" x14ac:dyDescent="0.25">
      <c r="A32" s="863" t="s">
        <v>1225</v>
      </c>
      <c r="B32" s="863"/>
      <c r="C32" s="863"/>
      <c r="D32" s="863"/>
      <c r="E32" s="863"/>
      <c r="F32" s="863"/>
      <c r="G32" s="863"/>
      <c r="H32" s="863"/>
    </row>
    <row r="33" spans="1:14" s="248" customFormat="1" ht="9.6" customHeight="1" x14ac:dyDescent="0.2">
      <c r="A33" s="893" t="s">
        <v>276</v>
      </c>
      <c r="B33" s="893"/>
      <c r="C33" s="893"/>
      <c r="D33" s="893"/>
      <c r="E33" s="893"/>
      <c r="F33" s="893"/>
      <c r="G33" s="893"/>
      <c r="H33" s="893"/>
      <c r="N33" s="249"/>
    </row>
    <row r="34" spans="1:14" ht="20.25" customHeight="1" x14ac:dyDescent="0.25">
      <c r="A34" s="873" t="s">
        <v>277</v>
      </c>
      <c r="B34" s="873"/>
      <c r="C34" s="873"/>
      <c r="D34" s="873"/>
      <c r="E34" s="873"/>
      <c r="F34" s="873"/>
      <c r="G34" s="873"/>
      <c r="H34" s="873"/>
    </row>
    <row r="35" spans="1:14" ht="15" customHeight="1" x14ac:dyDescent="0.25">
      <c r="A35" s="863" t="str">
        <f>CONCATENATE(ФОРМА!B8,", шифр ",ФОРМА!B9)</f>
        <v>ООО «Электромонтаж-110», шифр СЭС-21-052603-ЭС1</v>
      </c>
      <c r="B35" s="863"/>
      <c r="C35" s="863"/>
      <c r="D35" s="863"/>
      <c r="E35" s="863"/>
      <c r="F35" s="863"/>
      <c r="G35" s="863"/>
      <c r="H35" s="863"/>
    </row>
    <row r="36" spans="1:14" ht="9.6" customHeight="1" x14ac:dyDescent="0.25">
      <c r="A36" s="869" t="s">
        <v>278</v>
      </c>
      <c r="B36" s="869"/>
      <c r="C36" s="869"/>
      <c r="D36" s="869"/>
      <c r="E36" s="869"/>
      <c r="F36" s="869"/>
      <c r="G36" s="869"/>
      <c r="H36" s="869"/>
    </row>
    <row r="37" spans="1:14" ht="15" customHeight="1" x14ac:dyDescent="0.25">
      <c r="A37" s="76" t="s">
        <v>279</v>
      </c>
      <c r="B37" s="76"/>
      <c r="C37" s="863" t="s">
        <v>251</v>
      </c>
      <c r="D37" s="863"/>
      <c r="E37" s="863"/>
      <c r="F37" s="863"/>
      <c r="G37" s="863"/>
      <c r="H37" s="76"/>
    </row>
    <row r="38" spans="1:14" ht="9.6" customHeight="1" x14ac:dyDescent="0.25">
      <c r="A38" s="76"/>
      <c r="B38" s="76"/>
      <c r="C38" s="869" t="s">
        <v>280</v>
      </c>
      <c r="D38" s="869"/>
      <c r="E38" s="869"/>
      <c r="F38" s="869"/>
      <c r="G38" s="869"/>
      <c r="H38" s="76"/>
    </row>
    <row r="39" spans="1:14" ht="15" customHeight="1" x14ac:dyDescent="0.25">
      <c r="A39" s="76" t="s">
        <v>281</v>
      </c>
      <c r="B39" s="863"/>
      <c r="C39" s="863"/>
      <c r="D39" s="863"/>
      <c r="E39" s="863"/>
      <c r="F39" s="863"/>
      <c r="G39" s="863"/>
      <c r="H39" s="76"/>
    </row>
    <row r="40" spans="1:14" ht="9.6" customHeight="1" x14ac:dyDescent="0.25">
      <c r="A40" s="76"/>
      <c r="B40" s="869" t="s">
        <v>282</v>
      </c>
      <c r="C40" s="869"/>
      <c r="D40" s="869"/>
      <c r="E40" s="869"/>
      <c r="F40" s="869"/>
      <c r="G40" s="869"/>
      <c r="H40" s="76"/>
    </row>
    <row r="41" spans="1:14" ht="15" customHeight="1" x14ac:dyDescent="0.25">
      <c r="A41" s="879" t="s">
        <v>283</v>
      </c>
      <c r="B41" s="879"/>
      <c r="C41" s="879"/>
      <c r="D41" s="879"/>
      <c r="E41" s="863" t="s">
        <v>284</v>
      </c>
      <c r="F41" s="863"/>
      <c r="G41" s="863"/>
      <c r="H41" s="76" t="s">
        <v>286</v>
      </c>
    </row>
    <row r="42" spans="1:14" ht="9.6" customHeight="1" x14ac:dyDescent="0.25">
      <c r="A42" s="878"/>
      <c r="B42" s="878"/>
      <c r="C42" s="878"/>
      <c r="D42" s="878"/>
      <c r="E42" s="869" t="s">
        <v>285</v>
      </c>
      <c r="F42" s="869"/>
      <c r="G42" s="869"/>
      <c r="H42" s="75"/>
    </row>
    <row r="43" spans="1:14" ht="15" customHeight="1" x14ac:dyDescent="0.25">
      <c r="A43" s="879" t="s">
        <v>287</v>
      </c>
      <c r="B43" s="879"/>
      <c r="C43" s="879"/>
      <c r="D43" s="879"/>
      <c r="E43" s="879"/>
      <c r="F43" s="879"/>
      <c r="G43" s="879"/>
      <c r="H43" s="879"/>
    </row>
    <row r="44" spans="1:14" ht="15" customHeight="1" x14ac:dyDescent="0.25">
      <c r="A44" s="75" t="s">
        <v>288</v>
      </c>
      <c r="B44" s="863" t="s">
        <v>289</v>
      </c>
      <c r="C44" s="863"/>
      <c r="D44" s="863"/>
      <c r="E44" s="75" t="s">
        <v>290</v>
      </c>
      <c r="F44" s="75"/>
      <c r="G44" s="73">
        <v>100</v>
      </c>
      <c r="H44" s="75" t="s">
        <v>339</v>
      </c>
    </row>
    <row r="45" spans="1:14" ht="15" customHeight="1" x14ac:dyDescent="0.25">
      <c r="A45" s="75" t="s">
        <v>291</v>
      </c>
      <c r="B45" s="886" t="str">
        <f>ФОРМА!B15</f>
        <v>ТЗК</v>
      </c>
      <c r="C45" s="886"/>
      <c r="D45" s="70" t="s">
        <v>292</v>
      </c>
      <c r="E45" s="75"/>
      <c r="F45" s="73" t="s">
        <v>65</v>
      </c>
      <c r="G45" s="70" t="s">
        <v>294</v>
      </c>
      <c r="H45" s="75"/>
    </row>
    <row r="46" spans="1:14" s="112" customFormat="1" ht="9.6" customHeight="1" x14ac:dyDescent="0.2">
      <c r="A46" s="120"/>
      <c r="B46" s="869" t="s">
        <v>293</v>
      </c>
      <c r="C46" s="869"/>
      <c r="D46" s="121"/>
      <c r="E46" s="120"/>
      <c r="F46" s="120"/>
      <c r="G46" s="121"/>
      <c r="H46" s="120"/>
      <c r="N46" s="247"/>
    </row>
    <row r="47" spans="1:14" ht="15" customHeight="1" x14ac:dyDescent="0.25">
      <c r="A47" s="863" t="s">
        <v>65</v>
      </c>
      <c r="B47" s="863"/>
      <c r="C47" s="863"/>
      <c r="D47" s="863"/>
      <c r="E47" s="75"/>
      <c r="F47" s="75"/>
      <c r="G47" s="74"/>
      <c r="H47" s="75"/>
    </row>
    <row r="48" spans="1:14" ht="9.6" customHeight="1" x14ac:dyDescent="0.25">
      <c r="A48" s="889" t="s">
        <v>295</v>
      </c>
      <c r="B48" s="889"/>
      <c r="C48" s="889"/>
      <c r="D48" s="889"/>
      <c r="E48" s="75"/>
      <c r="F48" s="75"/>
      <c r="G48" s="74"/>
      <c r="H48" s="75"/>
    </row>
    <row r="49" spans="1:8" ht="15" customHeight="1" x14ac:dyDescent="0.25">
      <c r="A49" s="892" t="s">
        <v>296</v>
      </c>
      <c r="B49" s="892"/>
      <c r="C49" s="892"/>
      <c r="D49" s="892"/>
      <c r="E49" s="892"/>
      <c r="F49" s="892"/>
      <c r="G49" s="892"/>
      <c r="H49" s="892"/>
    </row>
    <row r="50" spans="1:8" ht="15" customHeight="1" x14ac:dyDescent="0.25">
      <c r="A50" s="892" t="s">
        <v>297</v>
      </c>
      <c r="B50" s="892"/>
      <c r="C50" s="892"/>
      <c r="D50" s="892"/>
      <c r="E50" s="892"/>
      <c r="F50" s="892"/>
      <c r="G50" s="892"/>
      <c r="H50" s="892"/>
    </row>
    <row r="51" spans="1:8" ht="15" customHeight="1" x14ac:dyDescent="0.25">
      <c r="A51" s="892" t="s">
        <v>298</v>
      </c>
      <c r="B51" s="892"/>
      <c r="C51" s="892"/>
      <c r="D51" s="892"/>
      <c r="E51" s="892"/>
      <c r="F51" s="892"/>
      <c r="G51" s="122"/>
      <c r="H51" s="122"/>
    </row>
    <row r="52" spans="1:8" ht="15" customHeight="1" x14ac:dyDescent="0.25">
      <c r="A52" s="892" t="s">
        <v>299</v>
      </c>
      <c r="B52" s="892"/>
      <c r="C52" s="892"/>
      <c r="D52" s="892"/>
      <c r="E52" s="892"/>
      <c r="F52" s="892"/>
      <c r="G52" s="892"/>
      <c r="H52" s="892"/>
    </row>
    <row r="53" spans="1:8" ht="15" customHeight="1" x14ac:dyDescent="0.25">
      <c r="A53" s="75" t="s">
        <v>300</v>
      </c>
      <c r="B53" s="890"/>
      <c r="C53" s="890"/>
      <c r="D53" s="890"/>
      <c r="E53" s="890"/>
      <c r="F53" s="890"/>
      <c r="G53" s="890"/>
      <c r="H53" s="890"/>
    </row>
    <row r="54" spans="1:8" x14ac:dyDescent="0.25">
      <c r="A54" s="871" t="s">
        <v>115</v>
      </c>
      <c r="B54" s="871"/>
      <c r="C54" s="871"/>
      <c r="D54" s="871"/>
      <c r="E54" s="871"/>
      <c r="F54" s="871"/>
      <c r="G54" s="871"/>
      <c r="H54" s="871"/>
    </row>
    <row r="55" spans="1:8" x14ac:dyDescent="0.25">
      <c r="A55" s="873" t="s">
        <v>301</v>
      </c>
      <c r="B55" s="873"/>
      <c r="C55" s="873"/>
      <c r="D55" s="873"/>
      <c r="E55" s="873"/>
      <c r="F55" s="873"/>
      <c r="G55" s="873"/>
      <c r="H55" s="873"/>
    </row>
    <row r="56" spans="1:8" hidden="1" outlineLevel="1" x14ac:dyDescent="0.25">
      <c r="A56" s="891" t="s">
        <v>302</v>
      </c>
      <c r="B56" s="891"/>
      <c r="C56" s="891"/>
      <c r="D56" s="891"/>
      <c r="E56" s="891"/>
      <c r="F56" s="891"/>
      <c r="G56" s="891"/>
      <c r="H56" s="891"/>
    </row>
    <row r="57" spans="1:8" hidden="1" outlineLevel="1" x14ac:dyDescent="0.25">
      <c r="A57" s="891" t="s">
        <v>303</v>
      </c>
      <c r="B57" s="891"/>
      <c r="C57" s="891"/>
      <c r="D57" s="891"/>
      <c r="E57" s="891"/>
      <c r="F57" s="891"/>
      <c r="G57" s="891"/>
      <c r="H57" s="891"/>
    </row>
    <row r="58" spans="1:8" ht="48" customHeight="1" collapsed="1" x14ac:dyDescent="0.25">
      <c r="A58" s="887" t="s">
        <v>507</v>
      </c>
      <c r="B58" s="887"/>
      <c r="C58" s="887"/>
      <c r="D58" s="876"/>
      <c r="E58" s="876"/>
      <c r="F58" s="876"/>
      <c r="H58" s="447" t="str">
        <f>ПОДПИСИ!E7</f>
        <v xml:space="preserve"> </v>
      </c>
    </row>
    <row r="59" spans="1:8" ht="9" customHeight="1" x14ac:dyDescent="0.25">
      <c r="A59" s="875"/>
      <c r="B59" s="875"/>
      <c r="C59" s="875"/>
      <c r="D59" s="888" t="s">
        <v>49</v>
      </c>
      <c r="E59" s="888"/>
      <c r="F59" s="888"/>
      <c r="H59" s="453" t="s">
        <v>50</v>
      </c>
    </row>
    <row r="60" spans="1:8" ht="8.25" customHeight="1" x14ac:dyDescent="0.25">
      <c r="A60" s="875"/>
      <c r="B60" s="875"/>
      <c r="C60" s="875"/>
      <c r="D60" s="875"/>
      <c r="E60" s="875"/>
      <c r="F60" s="875"/>
      <c r="G60" s="875"/>
      <c r="H60" s="875"/>
    </row>
    <row r="61" spans="1:8" ht="28.5" customHeight="1" x14ac:dyDescent="0.25">
      <c r="A61" s="887" t="s">
        <v>508</v>
      </c>
      <c r="B61" s="887"/>
      <c r="C61" s="887"/>
      <c r="D61" s="876"/>
      <c r="E61" s="876"/>
      <c r="F61" s="876"/>
      <c r="H61" s="447" t="str">
        <f>ПОДПИСИ!E15</f>
        <v>С.В. Шлёнский</v>
      </c>
    </row>
    <row r="62" spans="1:8" ht="10.5" customHeight="1" x14ac:dyDescent="0.25">
      <c r="A62" s="875"/>
      <c r="B62" s="875"/>
      <c r="C62" s="875"/>
      <c r="D62" s="888" t="s">
        <v>49</v>
      </c>
      <c r="E62" s="888"/>
      <c r="F62" s="888"/>
      <c r="H62" s="453" t="s">
        <v>50</v>
      </c>
    </row>
    <row r="63" spans="1:8" ht="9" customHeight="1" x14ac:dyDescent="0.25">
      <c r="A63" s="875"/>
      <c r="B63" s="875"/>
      <c r="C63" s="875"/>
      <c r="D63" s="875"/>
      <c r="E63" s="875"/>
      <c r="F63" s="875"/>
      <c r="G63" s="875"/>
      <c r="H63" s="875"/>
    </row>
    <row r="64" spans="1:8" ht="28.5" customHeight="1" x14ac:dyDescent="0.25">
      <c r="A64" s="887" t="s">
        <v>483</v>
      </c>
      <c r="B64" s="887"/>
      <c r="C64" s="887"/>
      <c r="D64" s="876"/>
      <c r="E64" s="876"/>
      <c r="F64" s="876"/>
      <c r="H64" s="447" t="str">
        <f>ПОДПИСИ!E12</f>
        <v>А.В. Курбатов</v>
      </c>
    </row>
    <row r="65" spans="1:8" ht="11.25" customHeight="1" x14ac:dyDescent="0.25">
      <c r="A65" s="875"/>
      <c r="B65" s="875"/>
      <c r="C65" s="875"/>
      <c r="D65" s="888" t="s">
        <v>49</v>
      </c>
      <c r="E65" s="888"/>
      <c r="F65" s="888"/>
      <c r="H65" s="453" t="s">
        <v>50</v>
      </c>
    </row>
    <row r="66" spans="1:8" hidden="1" x14ac:dyDescent="0.25">
      <c r="A66" s="887" t="s">
        <v>256</v>
      </c>
      <c r="B66" s="887"/>
      <c r="C66" s="887"/>
      <c r="D66" s="876"/>
      <c r="E66" s="876"/>
      <c r="F66" s="876"/>
      <c r="H66" s="77"/>
    </row>
    <row r="67" spans="1:8" hidden="1" x14ac:dyDescent="0.25">
      <c r="D67" s="888" t="s">
        <v>49</v>
      </c>
      <c r="E67" s="888"/>
      <c r="F67" s="888"/>
    </row>
  </sheetData>
  <mergeCells count="86"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4:C64"/>
    <mergeCell ref="D61:F61"/>
    <mergeCell ref="D64:F64"/>
    <mergeCell ref="D59:F59"/>
    <mergeCell ref="D62:F62"/>
    <mergeCell ref="A59:C59"/>
    <mergeCell ref="A62:C62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20:H20"/>
    <mergeCell ref="A12:H12"/>
    <mergeCell ref="F10:H10"/>
    <mergeCell ref="A14:H14"/>
    <mergeCell ref="A16:H16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6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3"/>
  <sheetViews>
    <sheetView view="pageBreakPreview" zoomScaleNormal="100" zoomScaleSheetLayoutView="100" workbookViewId="0">
      <selection activeCell="A49" sqref="A49:BP49"/>
    </sheetView>
  </sheetViews>
  <sheetFormatPr defaultColWidth="9.109375" defaultRowHeight="13.8" x14ac:dyDescent="0.25"/>
  <cols>
    <col min="1" max="1" width="8.88671875" style="60" customWidth="1"/>
    <col min="2" max="2" width="25.44140625" style="60" customWidth="1"/>
    <col min="3" max="3" width="8.44140625" style="60" customWidth="1"/>
    <col min="4" max="4" width="22.6640625" style="60" customWidth="1"/>
    <col min="5" max="5" width="10" style="60" customWidth="1"/>
    <col min="6" max="6" width="10.6640625" style="60" customWidth="1"/>
    <col min="7" max="7" width="10" style="60" customWidth="1"/>
    <col min="8" max="8" width="9.88671875" style="60" customWidth="1"/>
    <col min="9" max="9" width="13.33203125" style="60" customWidth="1"/>
    <col min="10" max="10" width="14.33203125" style="60" customWidth="1"/>
    <col min="11" max="11" width="7.33203125" style="60" customWidth="1"/>
    <col min="12" max="14" width="15.6640625" style="60" customWidth="1"/>
    <col min="15" max="15" width="9.109375" style="60"/>
    <col min="16" max="16" width="55.33203125" style="180" customWidth="1"/>
    <col min="17" max="19" width="47.5546875" style="60" customWidth="1"/>
    <col min="20" max="16384" width="9.109375" style="60"/>
  </cols>
  <sheetData>
    <row r="1" spans="1:19" ht="14.4" x14ac:dyDescent="0.3">
      <c r="A1" s="895"/>
      <c r="B1" s="895"/>
      <c r="C1" s="895"/>
      <c r="J1" s="80" t="s">
        <v>114</v>
      </c>
      <c r="K1"/>
      <c r="L1"/>
      <c r="M1"/>
      <c r="N1"/>
      <c r="S1" s="80"/>
    </row>
    <row r="2" spans="1:19" ht="14.4" x14ac:dyDescent="0.3">
      <c r="A2" s="896"/>
      <c r="B2" s="896"/>
      <c r="C2" s="896"/>
      <c r="J2" s="61"/>
      <c r="K2"/>
      <c r="L2"/>
      <c r="M2"/>
      <c r="N2"/>
      <c r="S2" s="61"/>
    </row>
    <row r="3" spans="1:19" ht="15" customHeight="1" x14ac:dyDescent="0.25">
      <c r="A3" s="895"/>
      <c r="B3" s="895"/>
      <c r="C3" s="895"/>
      <c r="G3" s="899" t="str">
        <f>ФОРМА!G2</f>
        <v>Санкт-Петербург</v>
      </c>
      <c r="H3" s="899"/>
      <c r="I3" s="899"/>
      <c r="J3" s="899"/>
      <c r="P3" s="178"/>
      <c r="Q3" s="174"/>
      <c r="R3" s="174"/>
      <c r="S3" s="174"/>
    </row>
    <row r="4" spans="1:19" ht="15" customHeight="1" x14ac:dyDescent="0.25">
      <c r="A4" s="895"/>
      <c r="B4" s="895"/>
      <c r="C4" s="895"/>
      <c r="G4" s="898" t="s">
        <v>0</v>
      </c>
      <c r="H4" s="898"/>
      <c r="I4" s="898"/>
      <c r="J4" s="898"/>
      <c r="P4" s="181"/>
      <c r="Q4" s="79"/>
      <c r="R4" s="79"/>
      <c r="S4" s="79"/>
    </row>
    <row r="5" spans="1:19" x14ac:dyDescent="0.25">
      <c r="A5" s="899" t="str">
        <f>ФОРМА!B4</f>
        <v>ООО «Электромонтаж-110»</v>
      </c>
      <c r="B5" s="899"/>
      <c r="C5" s="899"/>
      <c r="G5" s="899" t="str">
        <f>ФОРМА!B2</f>
        <v>ПАО "Россети Ленэнерго"</v>
      </c>
      <c r="H5" s="899"/>
      <c r="I5" s="899"/>
      <c r="J5" s="899"/>
      <c r="P5" s="182" t="str">
        <f>G5</f>
        <v>ПАО "Россети Ленэнерго"</v>
      </c>
      <c r="Q5" s="175"/>
      <c r="R5" s="175"/>
      <c r="S5" s="175"/>
    </row>
    <row r="6" spans="1:19" ht="15" customHeight="1" x14ac:dyDescent="0.25">
      <c r="A6" s="898" t="s">
        <v>44</v>
      </c>
      <c r="B6" s="898"/>
      <c r="C6" s="898"/>
      <c r="G6" s="898" t="s">
        <v>2</v>
      </c>
      <c r="H6" s="898"/>
      <c r="I6" s="898"/>
      <c r="J6" s="898"/>
      <c r="P6" s="181"/>
      <c r="Q6" s="79"/>
      <c r="R6" s="79"/>
      <c r="S6" s="79"/>
    </row>
    <row r="7" spans="1:19" ht="96.6" x14ac:dyDescent="0.25">
      <c r="A7" s="900"/>
      <c r="B7" s="900"/>
      <c r="C7" s="900"/>
      <c r="G7" s="90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7" s="901"/>
      <c r="I7" s="901"/>
      <c r="J7" s="901"/>
      <c r="P7" s="178" t="str">
        <f>G7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Q7" s="176"/>
      <c r="R7" s="176"/>
      <c r="S7" s="176"/>
    </row>
    <row r="8" spans="1:19" ht="15" customHeight="1" x14ac:dyDescent="0.25">
      <c r="A8" s="898" t="s">
        <v>45</v>
      </c>
      <c r="B8" s="898"/>
      <c r="C8" s="898"/>
      <c r="G8" s="898" t="s">
        <v>38</v>
      </c>
      <c r="H8" s="898"/>
      <c r="I8" s="898"/>
      <c r="J8" s="898"/>
      <c r="P8" s="181"/>
      <c r="Q8" s="79"/>
      <c r="R8" s="79"/>
      <c r="S8" s="79"/>
    </row>
    <row r="9" spans="1:19" ht="15" customHeight="1" x14ac:dyDescent="0.25">
      <c r="A9" s="900"/>
      <c r="B9" s="900"/>
      <c r="C9" s="900"/>
      <c r="G9" s="906">
        <f>ФОРМА!D12</f>
        <v>45608</v>
      </c>
      <c r="H9" s="906"/>
      <c r="I9" s="906"/>
      <c r="J9" s="906"/>
      <c r="P9" s="183"/>
      <c r="Q9" s="177"/>
      <c r="R9" s="177"/>
      <c r="S9" s="177"/>
    </row>
    <row r="10" spans="1:19" ht="15" customHeight="1" x14ac:dyDescent="0.25">
      <c r="A10" s="898" t="s">
        <v>1</v>
      </c>
      <c r="B10" s="898"/>
      <c r="C10" s="898"/>
      <c r="G10" s="898" t="s">
        <v>3</v>
      </c>
      <c r="H10" s="898"/>
      <c r="I10" s="898"/>
      <c r="J10" s="898"/>
      <c r="P10" s="181"/>
      <c r="Q10" s="79"/>
      <c r="R10" s="79"/>
      <c r="S10" s="79"/>
    </row>
    <row r="11" spans="1:19" ht="15" customHeight="1" x14ac:dyDescent="0.25">
      <c r="A11" s="897"/>
      <c r="B11" s="897"/>
      <c r="C11" s="897"/>
      <c r="D11" s="897"/>
      <c r="E11" s="897"/>
      <c r="F11" s="897"/>
      <c r="G11" s="897"/>
      <c r="H11" s="897"/>
      <c r="I11" s="897"/>
      <c r="J11" s="897"/>
    </row>
    <row r="12" spans="1:19" ht="31.95" customHeight="1" x14ac:dyDescent="0.25">
      <c r="A12" s="908" t="s">
        <v>510</v>
      </c>
      <c r="B12" s="908"/>
      <c r="C12" s="908"/>
      <c r="D12" s="908"/>
      <c r="E12" s="908"/>
      <c r="F12" s="908"/>
      <c r="G12" s="908"/>
      <c r="H12" s="908"/>
      <c r="I12" s="908"/>
      <c r="J12" s="908"/>
    </row>
    <row r="13" spans="1:19" x14ac:dyDescent="0.25">
      <c r="A13" s="907"/>
      <c r="B13" s="907"/>
      <c r="C13" s="907"/>
      <c r="D13" s="907"/>
      <c r="E13" s="907"/>
      <c r="F13" s="907"/>
      <c r="G13" s="907"/>
      <c r="H13" s="907"/>
      <c r="I13" s="907"/>
      <c r="J13" s="907"/>
    </row>
    <row r="14" spans="1:19" ht="18" customHeight="1" x14ac:dyDescent="0.25">
      <c r="A14" s="894" t="s">
        <v>113</v>
      </c>
      <c r="B14" s="894" t="s">
        <v>112</v>
      </c>
      <c r="C14" s="894" t="s">
        <v>111</v>
      </c>
      <c r="D14" s="904" t="s">
        <v>110</v>
      </c>
      <c r="E14" s="894" t="s">
        <v>109</v>
      </c>
      <c r="F14" s="894" t="s">
        <v>108</v>
      </c>
      <c r="G14" s="894"/>
      <c r="H14" s="894"/>
      <c r="I14" s="894" t="s">
        <v>107</v>
      </c>
      <c r="J14" s="894" t="s">
        <v>102</v>
      </c>
      <c r="R14" s="173"/>
      <c r="S14" s="173"/>
    </row>
    <row r="15" spans="1:19" ht="21" customHeight="1" x14ac:dyDescent="0.25">
      <c r="A15" s="894"/>
      <c r="B15" s="894"/>
      <c r="C15" s="894"/>
      <c r="D15" s="904"/>
      <c r="E15" s="894"/>
      <c r="F15" s="78" t="s">
        <v>106</v>
      </c>
      <c r="G15" s="78" t="s">
        <v>105</v>
      </c>
      <c r="H15" s="78" t="s">
        <v>104</v>
      </c>
      <c r="I15" s="894"/>
      <c r="J15" s="894"/>
      <c r="P15" s="179"/>
      <c r="Q15" s="173"/>
      <c r="R15" s="173"/>
      <c r="S15" s="173"/>
    </row>
    <row r="16" spans="1:19" ht="28.95" customHeight="1" x14ac:dyDescent="0.25">
      <c r="A16" s="62">
        <v>491871</v>
      </c>
      <c r="B16" s="62" t="s">
        <v>1404</v>
      </c>
      <c r="C16" s="62">
        <v>767</v>
      </c>
      <c r="D16" s="62" t="s">
        <v>1405</v>
      </c>
      <c r="E16" s="416" t="s">
        <v>1406</v>
      </c>
      <c r="F16" s="95" t="s">
        <v>336</v>
      </c>
      <c r="G16" s="95" t="s">
        <v>336</v>
      </c>
      <c r="H16" s="95" t="s">
        <v>336</v>
      </c>
      <c r="I16" s="95" t="s">
        <v>337</v>
      </c>
      <c r="J16" s="95" t="s">
        <v>338</v>
      </c>
      <c r="P16" s="179"/>
      <c r="Q16" s="173"/>
      <c r="R16" s="173"/>
      <c r="S16" s="173"/>
    </row>
    <row r="17" spans="1:19" x14ac:dyDescent="0.25">
      <c r="A17" s="909" t="s">
        <v>454</v>
      </c>
      <c r="B17" s="909"/>
      <c r="C17" s="909"/>
      <c r="D17" s="909"/>
      <c r="E17" s="909"/>
      <c r="F17" s="909"/>
      <c r="G17" s="909"/>
      <c r="H17" s="909"/>
      <c r="I17" s="909"/>
      <c r="J17" s="909"/>
    </row>
    <row r="19" spans="1:19" ht="21" customHeight="1" x14ac:dyDescent="0.25">
      <c r="A19" s="902" t="s">
        <v>304</v>
      </c>
      <c r="B19" s="902"/>
      <c r="C19" s="903"/>
      <c r="D19" s="903"/>
      <c r="F19" s="899" t="str">
        <f>ПОДПИСИ!E12</f>
        <v>А.В. Курбатов</v>
      </c>
      <c r="G19" s="899"/>
      <c r="P19" s="184"/>
    </row>
    <row r="20" spans="1:19" x14ac:dyDescent="0.25">
      <c r="C20" s="905" t="s">
        <v>49</v>
      </c>
      <c r="D20" s="905"/>
      <c r="F20" s="898" t="s">
        <v>50</v>
      </c>
      <c r="G20" s="898"/>
      <c r="R20" s="79"/>
      <c r="S20" s="79"/>
    </row>
    <row r="21" spans="1:19" ht="22.2" customHeight="1" x14ac:dyDescent="0.25">
      <c r="A21" s="902" t="s">
        <v>15</v>
      </c>
      <c r="B21" s="902"/>
      <c r="C21" s="903"/>
      <c r="D21" s="903"/>
      <c r="F21" s="899" t="str">
        <f>ПОДПИСИ!E7</f>
        <v xml:space="preserve"> </v>
      </c>
      <c r="G21" s="899"/>
    </row>
    <row r="22" spans="1:19" x14ac:dyDescent="0.25">
      <c r="C22" s="905" t="s">
        <v>49</v>
      </c>
      <c r="D22" s="905"/>
      <c r="F22" s="898" t="s">
        <v>50</v>
      </c>
      <c r="G22" s="898"/>
    </row>
    <row r="23" spans="1:19" ht="49.5" customHeight="1" x14ac:dyDescent="0.25"/>
  </sheetData>
  <mergeCells count="40"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  <mergeCell ref="A19:B19"/>
    <mergeCell ref="A21:B21"/>
    <mergeCell ref="C19:D19"/>
    <mergeCell ref="C21:D21"/>
    <mergeCell ref="A14:A15"/>
    <mergeCell ref="B14:B15"/>
    <mergeCell ref="C14:C15"/>
    <mergeCell ref="D14:D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</mergeCells>
  <pageMargins left="0.7" right="0.7" top="0.75" bottom="0.75" header="0.3" footer="0.3"/>
  <pageSetup paperSize="9" scale="98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topLeftCell="A2" zoomScaleNormal="100" zoomScaleSheetLayoutView="100" workbookViewId="0">
      <selection activeCell="A49" sqref="A49:BP49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2" ht="14.4" x14ac:dyDescent="0.3">
      <c r="A1" s="880"/>
      <c r="B1" s="880"/>
      <c r="C1" s="880"/>
      <c r="H1" s="64" t="s">
        <v>129</v>
      </c>
      <c r="I1"/>
      <c r="J1"/>
      <c r="K1"/>
      <c r="L1"/>
    </row>
    <row r="2" spans="1:12" ht="15" customHeight="1" x14ac:dyDescent="0.3">
      <c r="A2" s="880"/>
      <c r="B2" s="880"/>
      <c r="C2" s="880"/>
      <c r="F2" s="863" t="str">
        <f>ФОРМА!G2</f>
        <v>Санкт-Петербург</v>
      </c>
      <c r="G2" s="863"/>
      <c r="H2" s="863"/>
      <c r="I2"/>
      <c r="J2"/>
      <c r="K2"/>
      <c r="L2"/>
    </row>
    <row r="3" spans="1:12" ht="10.95" customHeight="1" x14ac:dyDescent="0.25">
      <c r="A3" s="880"/>
      <c r="B3" s="880"/>
      <c r="C3" s="880"/>
      <c r="F3" s="861" t="s">
        <v>0</v>
      </c>
      <c r="G3" s="861"/>
      <c r="H3" s="861"/>
    </row>
    <row r="4" spans="1:12" ht="15" customHeight="1" x14ac:dyDescent="0.25">
      <c r="A4" s="863" t="str">
        <f>ФОРМА!B4</f>
        <v>ООО «Электромонтаж-110»</v>
      </c>
      <c r="B4" s="863"/>
      <c r="C4" s="863"/>
      <c r="F4" s="868" t="str">
        <f>ФОРМА!B2</f>
        <v>ПАО "Россети Ленэнерго"</v>
      </c>
      <c r="G4" s="868"/>
      <c r="H4" s="868"/>
    </row>
    <row r="5" spans="1:12" ht="10.95" customHeight="1" x14ac:dyDescent="0.25">
      <c r="A5" s="861" t="s">
        <v>44</v>
      </c>
      <c r="B5" s="861"/>
      <c r="C5" s="861"/>
      <c r="F5" s="865" t="s">
        <v>2</v>
      </c>
      <c r="G5" s="910"/>
      <c r="H5" s="910"/>
    </row>
    <row r="6" spans="1:12" ht="115.8" customHeight="1" x14ac:dyDescent="0.25">
      <c r="A6" s="866"/>
      <c r="B6" s="866"/>
      <c r="C6" s="866"/>
      <c r="F6" s="864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G6" s="864"/>
      <c r="H6" s="864"/>
    </row>
    <row r="7" spans="1:12" ht="10.95" customHeight="1" x14ac:dyDescent="0.25">
      <c r="A7" s="861" t="s">
        <v>45</v>
      </c>
      <c r="B7" s="861"/>
      <c r="C7" s="861"/>
      <c r="F7" s="869" t="s">
        <v>38</v>
      </c>
      <c r="G7" s="869"/>
      <c r="H7" s="869"/>
    </row>
    <row r="8" spans="1:12" ht="15" customHeight="1" x14ac:dyDescent="0.25">
      <c r="A8" s="866"/>
      <c r="B8" s="866"/>
      <c r="C8" s="866"/>
      <c r="F8" s="867">
        <f>ФОРМА!D13</f>
        <v>45608</v>
      </c>
      <c r="G8" s="868"/>
      <c r="H8" s="868"/>
    </row>
    <row r="9" spans="1:12" ht="10.95" customHeight="1" x14ac:dyDescent="0.25">
      <c r="A9" s="861" t="s">
        <v>1</v>
      </c>
      <c r="B9" s="861"/>
      <c r="C9" s="861"/>
      <c r="F9" s="869" t="s">
        <v>3</v>
      </c>
      <c r="G9" s="869"/>
      <c r="H9" s="869"/>
    </row>
    <row r="11" spans="1:12" ht="29.4" customHeight="1" x14ac:dyDescent="0.25">
      <c r="A11" s="884" t="s">
        <v>511</v>
      </c>
      <c r="B11" s="884"/>
      <c r="C11" s="884"/>
      <c r="D11" s="884"/>
      <c r="E11" s="884"/>
      <c r="F11" s="884"/>
      <c r="G11" s="884"/>
      <c r="H11" s="884"/>
    </row>
    <row r="12" spans="1:12" ht="14.25" customHeight="1" x14ac:dyDescent="0.25"/>
    <row r="13" spans="1:12" x14ac:dyDescent="0.25">
      <c r="A13" s="66" t="s">
        <v>4</v>
      </c>
    </row>
    <row r="14" spans="1:12" x14ac:dyDescent="0.25">
      <c r="A14" s="63" t="s">
        <v>341</v>
      </c>
      <c r="C14" s="89"/>
      <c r="E14" s="89"/>
      <c r="F14" s="89"/>
      <c r="G14" s="89"/>
      <c r="H14" s="89"/>
    </row>
    <row r="15" spans="1:12" x14ac:dyDescent="0.25">
      <c r="A15" s="872" t="str">
        <f>ПОДПИСИ!B7</f>
        <v xml:space="preserve"> </v>
      </c>
      <c r="B15" s="872"/>
      <c r="C15" s="872"/>
      <c r="D15" s="872"/>
      <c r="E15" s="872"/>
      <c r="F15" s="872"/>
      <c r="G15" s="872"/>
      <c r="H15" s="872"/>
    </row>
    <row r="16" spans="1:12" x14ac:dyDescent="0.25">
      <c r="A16" s="872" t="str">
        <f>ПОДПИСИ!C7</f>
        <v xml:space="preserve"> </v>
      </c>
      <c r="B16" s="872"/>
      <c r="C16" s="872"/>
      <c r="D16" s="872"/>
      <c r="E16" s="872"/>
      <c r="F16" s="872"/>
      <c r="G16" s="872"/>
      <c r="H16" s="872"/>
    </row>
    <row r="17" spans="1:8" ht="10.95" customHeight="1" x14ac:dyDescent="0.25">
      <c r="A17" s="869" t="s">
        <v>306</v>
      </c>
      <c r="B17" s="869"/>
      <c r="C17" s="869"/>
      <c r="D17" s="869"/>
      <c r="E17" s="869"/>
      <c r="F17" s="869"/>
      <c r="G17" s="869"/>
      <c r="H17" s="869"/>
    </row>
    <row r="18" spans="1:8" x14ac:dyDescent="0.25">
      <c r="A18" s="873" t="s">
        <v>305</v>
      </c>
      <c r="B18" s="873"/>
      <c r="C18" s="873"/>
      <c r="D18" s="873"/>
      <c r="E18" s="881"/>
      <c r="F18" s="881"/>
      <c r="G18" s="881"/>
      <c r="H18" s="881"/>
    </row>
    <row r="19" spans="1:8" x14ac:dyDescent="0.25">
      <c r="A19" s="872" t="str">
        <f>ПОДПИСИ!B15</f>
        <v>Заместитель генерального директора по капитальному  строительству ООО «Электромонтаж-110»</v>
      </c>
      <c r="B19" s="872"/>
      <c r="C19" s="872"/>
      <c r="D19" s="872"/>
      <c r="E19" s="872"/>
      <c r="F19" s="872"/>
      <c r="G19" s="872"/>
      <c r="H19" s="872"/>
    </row>
    <row r="20" spans="1:8" x14ac:dyDescent="0.25">
      <c r="A20" s="883" t="str">
        <f>ПОДПИСИ!C15</f>
        <v>Шлёнский С.В.</v>
      </c>
      <c r="B20" s="883"/>
      <c r="C20" s="883"/>
      <c r="D20" s="883"/>
      <c r="E20" s="883"/>
      <c r="F20" s="883"/>
      <c r="G20" s="883"/>
      <c r="H20" s="883"/>
    </row>
    <row r="21" spans="1:8" ht="10.95" customHeight="1" x14ac:dyDescent="0.25">
      <c r="A21" s="869" t="s">
        <v>306</v>
      </c>
      <c r="B21" s="869"/>
      <c r="C21" s="869"/>
      <c r="D21" s="869"/>
      <c r="E21" s="869"/>
      <c r="F21" s="869"/>
      <c r="G21" s="869"/>
      <c r="H21" s="869"/>
    </row>
    <row r="22" spans="1:8" x14ac:dyDescent="0.25">
      <c r="A22" s="873" t="s">
        <v>117</v>
      </c>
      <c r="B22" s="873"/>
      <c r="C22" s="873"/>
      <c r="D22" s="873"/>
      <c r="E22" s="882"/>
      <c r="F22" s="882"/>
      <c r="G22" s="882"/>
      <c r="H22" s="882"/>
    </row>
    <row r="23" spans="1:8" x14ac:dyDescent="0.25">
      <c r="A23" s="872" t="str">
        <f>ПОДПИСИ!B12</f>
        <v>Начальник участка ООО «Электромонтаж-110»</v>
      </c>
      <c r="B23" s="872"/>
      <c r="C23" s="872"/>
      <c r="D23" s="872"/>
      <c r="E23" s="872"/>
      <c r="F23" s="872"/>
      <c r="G23" s="872"/>
      <c r="H23" s="872"/>
    </row>
    <row r="24" spans="1:8" x14ac:dyDescent="0.25">
      <c r="A24" s="872" t="str">
        <f>ПОДПИСИ!C12</f>
        <v>Курбатов А.В.</v>
      </c>
      <c r="B24" s="872"/>
      <c r="C24" s="872"/>
      <c r="D24" s="872"/>
      <c r="E24" s="872"/>
      <c r="F24" s="872"/>
      <c r="G24" s="872"/>
      <c r="H24" s="872"/>
    </row>
    <row r="25" spans="1:8" ht="10.95" customHeight="1" x14ac:dyDescent="0.25">
      <c r="A25" s="869" t="s">
        <v>306</v>
      </c>
      <c r="B25" s="869"/>
      <c r="C25" s="869"/>
      <c r="D25" s="869"/>
      <c r="E25" s="869"/>
      <c r="F25" s="869"/>
      <c r="G25" s="869"/>
      <c r="H25" s="869"/>
    </row>
    <row r="26" spans="1:8" x14ac:dyDescent="0.25">
      <c r="A26" s="262" t="s">
        <v>307</v>
      </c>
      <c r="D26" s="863" t="s">
        <v>261</v>
      </c>
      <c r="E26" s="863"/>
      <c r="F26" s="863"/>
      <c r="G26" s="63" t="s">
        <v>308</v>
      </c>
    </row>
    <row r="27" spans="1:8" s="248" customFormat="1" ht="10.95" customHeight="1" x14ac:dyDescent="0.2">
      <c r="D27" s="893" t="s">
        <v>309</v>
      </c>
      <c r="E27" s="893"/>
      <c r="F27" s="893"/>
      <c r="G27" s="250"/>
    </row>
    <row r="28" spans="1:8" x14ac:dyDescent="0.25">
      <c r="A28" s="66" t="s">
        <v>310</v>
      </c>
    </row>
    <row r="29" spans="1:8" ht="3.6" customHeight="1" x14ac:dyDescent="0.25">
      <c r="A29" s="66"/>
    </row>
    <row r="30" spans="1:8" x14ac:dyDescent="0.25">
      <c r="A30" s="63" t="s">
        <v>311</v>
      </c>
      <c r="D30" s="911" t="str">
        <f>CONCATENATE(ФОРМА!B8,", шифр ",ФОРМА!B9)</f>
        <v>ООО «Электромонтаж-110», шифр СЭС-21-052603-ЭС1</v>
      </c>
      <c r="E30" s="911"/>
      <c r="F30" s="911"/>
      <c r="G30" s="911"/>
      <c r="H30" s="911"/>
    </row>
    <row r="31" spans="1:8" ht="10.95" customHeight="1" x14ac:dyDescent="0.25">
      <c r="D31" s="869" t="s">
        <v>312</v>
      </c>
      <c r="E31" s="869"/>
      <c r="F31" s="869"/>
      <c r="G31" s="869"/>
      <c r="H31" s="869"/>
    </row>
    <row r="32" spans="1:8" x14ac:dyDescent="0.25">
      <c r="A32" s="873" t="s">
        <v>313</v>
      </c>
      <c r="B32" s="873"/>
      <c r="C32" s="873"/>
      <c r="D32" s="873"/>
      <c r="E32" s="873"/>
      <c r="F32" s="873"/>
      <c r="G32" s="67"/>
      <c r="H32" s="63" t="s">
        <v>314</v>
      </c>
    </row>
    <row r="33" spans="1:8" ht="17.25" customHeight="1" x14ac:dyDescent="0.25">
      <c r="A33" s="880" t="s">
        <v>636</v>
      </c>
      <c r="B33" s="880"/>
      <c r="C33" s="880"/>
      <c r="D33" s="880"/>
      <c r="E33" s="880"/>
      <c r="F33" s="880"/>
      <c r="G33" s="880"/>
      <c r="H33" s="880"/>
    </row>
    <row r="34" spans="1:8" x14ac:dyDescent="0.25">
      <c r="A34" s="880" t="s">
        <v>315</v>
      </c>
      <c r="B34" s="880"/>
      <c r="C34" s="880"/>
      <c r="D34" s="880"/>
      <c r="E34" s="880"/>
      <c r="F34" s="880"/>
      <c r="G34" s="880"/>
      <c r="H34" s="880"/>
    </row>
    <row r="35" spans="1:8" x14ac:dyDescent="0.25">
      <c r="A35" s="880" t="s">
        <v>316</v>
      </c>
      <c r="B35" s="880"/>
      <c r="C35" s="880"/>
      <c r="D35" s="880"/>
      <c r="E35" s="880"/>
      <c r="F35" s="880"/>
      <c r="G35" s="880"/>
      <c r="H35" s="880"/>
    </row>
    <row r="36" spans="1:8" x14ac:dyDescent="0.25">
      <c r="A36" s="880" t="s">
        <v>317</v>
      </c>
      <c r="B36" s="880"/>
      <c r="C36" s="880"/>
      <c r="D36" s="880"/>
      <c r="E36" s="880"/>
      <c r="F36" s="880"/>
      <c r="G36" s="880"/>
      <c r="H36" s="880"/>
    </row>
    <row r="37" spans="1:8" x14ac:dyDescent="0.25">
      <c r="A37" s="63" t="s">
        <v>318</v>
      </c>
      <c r="C37" s="73">
        <v>7</v>
      </c>
      <c r="D37" s="63" t="s">
        <v>319</v>
      </c>
    </row>
    <row r="38" spans="1:8" x14ac:dyDescent="0.25">
      <c r="A38" s="873" t="s">
        <v>320</v>
      </c>
      <c r="B38" s="873"/>
      <c r="C38" s="873"/>
      <c r="D38" s="873"/>
      <c r="E38" s="873"/>
      <c r="F38" s="873"/>
      <c r="G38" s="873"/>
      <c r="H38" s="873"/>
    </row>
    <row r="39" spans="1:8" x14ac:dyDescent="0.25">
      <c r="A39" s="63" t="s">
        <v>321</v>
      </c>
      <c r="E39" s="863" t="s">
        <v>1226</v>
      </c>
      <c r="F39" s="863"/>
      <c r="G39" s="863"/>
      <c r="H39" s="863"/>
    </row>
    <row r="40" spans="1:8" ht="10.95" customHeight="1" x14ac:dyDescent="0.25">
      <c r="E40" s="869" t="s">
        <v>322</v>
      </c>
      <c r="F40" s="869"/>
      <c r="G40" s="869"/>
      <c r="H40" s="869"/>
    </row>
    <row r="41" spans="1:8" x14ac:dyDescent="0.25">
      <c r="A41" s="63" t="s">
        <v>323</v>
      </c>
      <c r="E41" s="68"/>
      <c r="F41" s="68"/>
      <c r="G41" s="68"/>
      <c r="H41" s="68"/>
    </row>
    <row r="42" spans="1:8" x14ac:dyDescent="0.25">
      <c r="A42" s="863"/>
      <c r="B42" s="863"/>
      <c r="C42" s="863"/>
      <c r="D42" s="863"/>
      <c r="E42" s="863"/>
      <c r="F42" s="863"/>
      <c r="G42" s="863"/>
      <c r="H42" s="863"/>
    </row>
    <row r="43" spans="1:8" ht="10.95" customHeight="1" x14ac:dyDescent="0.25">
      <c r="A43" s="869" t="s">
        <v>324</v>
      </c>
      <c r="B43" s="869"/>
      <c r="C43" s="869"/>
      <c r="D43" s="869"/>
      <c r="E43" s="869"/>
      <c r="F43" s="869"/>
      <c r="G43" s="869"/>
      <c r="H43" s="869"/>
    </row>
    <row r="44" spans="1:8" x14ac:dyDescent="0.25">
      <c r="A44" s="873" t="s">
        <v>325</v>
      </c>
      <c r="B44" s="873"/>
      <c r="C44" s="873"/>
      <c r="D44" s="873"/>
      <c r="E44" s="873"/>
      <c r="F44" s="873"/>
      <c r="G44" s="873"/>
      <c r="H44" s="873"/>
    </row>
    <row r="45" spans="1:8" x14ac:dyDescent="0.25">
      <c r="A45" s="872"/>
      <c r="B45" s="872"/>
      <c r="C45" s="872"/>
      <c r="D45" s="872"/>
      <c r="E45" s="872"/>
      <c r="F45" s="872"/>
      <c r="G45" s="872"/>
      <c r="H45" s="872"/>
    </row>
    <row r="46" spans="1:8" ht="10.95" customHeight="1" x14ac:dyDescent="0.25">
      <c r="A46" s="869" t="s">
        <v>326</v>
      </c>
      <c r="B46" s="869"/>
      <c r="C46" s="869"/>
      <c r="D46" s="869"/>
      <c r="E46" s="869"/>
      <c r="F46" s="869"/>
      <c r="G46" s="869"/>
      <c r="H46" s="869"/>
    </row>
    <row r="47" spans="1:8" x14ac:dyDescent="0.25">
      <c r="A47" s="873" t="s">
        <v>127</v>
      </c>
      <c r="B47" s="873"/>
      <c r="C47" s="873"/>
      <c r="D47" s="873"/>
      <c r="E47" s="873"/>
      <c r="F47" s="873"/>
      <c r="G47" s="873"/>
      <c r="H47" s="873"/>
    </row>
    <row r="48" spans="1:8" x14ac:dyDescent="0.25">
      <c r="A48" s="70" t="s">
        <v>327</v>
      </c>
      <c r="B48" s="70"/>
      <c r="C48" s="70"/>
      <c r="D48" s="70"/>
      <c r="E48" s="876"/>
      <c r="F48" s="876"/>
      <c r="G48" s="876"/>
      <c r="H48" s="876"/>
    </row>
    <row r="49" spans="1:8" ht="4.95" customHeight="1" x14ac:dyDescent="0.25">
      <c r="A49" s="70"/>
      <c r="B49" s="70"/>
      <c r="C49" s="70"/>
      <c r="D49" s="70"/>
      <c r="E49" s="70"/>
      <c r="F49" s="70"/>
      <c r="G49" s="70"/>
      <c r="H49" s="70"/>
    </row>
    <row r="50" spans="1:8" x14ac:dyDescent="0.25">
      <c r="A50" s="871" t="s">
        <v>328</v>
      </c>
      <c r="B50" s="871"/>
      <c r="C50" s="871"/>
      <c r="D50" s="871"/>
      <c r="E50" s="871"/>
      <c r="F50" s="871"/>
      <c r="G50" s="871"/>
      <c r="H50" s="871"/>
    </row>
    <row r="51" spans="1:8" ht="5.4" customHeight="1" x14ac:dyDescent="0.25"/>
    <row r="52" spans="1:8" ht="28.95" customHeight="1" x14ac:dyDescent="0.25">
      <c r="A52" s="887" t="s">
        <v>507</v>
      </c>
      <c r="B52" s="887"/>
      <c r="D52" s="876"/>
      <c r="E52" s="876"/>
      <c r="F52" s="876"/>
      <c r="H52" s="447" t="str">
        <f>ПОДПИСИ!E7</f>
        <v xml:space="preserve"> </v>
      </c>
    </row>
    <row r="53" spans="1:8" ht="12" customHeight="1" x14ac:dyDescent="0.25">
      <c r="A53" s="70"/>
      <c r="B53" s="70"/>
      <c r="D53" s="888" t="s">
        <v>49</v>
      </c>
      <c r="E53" s="888"/>
      <c r="F53" s="888"/>
      <c r="H53" s="454" t="s">
        <v>50</v>
      </c>
    </row>
    <row r="54" spans="1:8" ht="28.2" customHeight="1" x14ac:dyDescent="0.25">
      <c r="A54" s="887" t="s">
        <v>15</v>
      </c>
      <c r="B54" s="887"/>
      <c r="D54" s="876"/>
      <c r="E54" s="876"/>
      <c r="F54" s="876"/>
      <c r="H54" s="447" t="str">
        <f>ПОДПИСИ!E15</f>
        <v>С.В. Шлёнский</v>
      </c>
    </row>
    <row r="55" spans="1:8" ht="9.75" customHeight="1" x14ac:dyDescent="0.25">
      <c r="D55" s="888" t="s">
        <v>49</v>
      </c>
      <c r="E55" s="888"/>
      <c r="F55" s="888"/>
      <c r="H55" s="454" t="s">
        <v>50</v>
      </c>
    </row>
    <row r="56" spans="1:8" ht="28.95" customHeight="1" x14ac:dyDescent="0.25">
      <c r="A56" s="887" t="s">
        <v>483</v>
      </c>
      <c r="B56" s="887"/>
      <c r="C56" s="123"/>
      <c r="D56" s="876"/>
      <c r="E56" s="876"/>
      <c r="F56" s="876"/>
      <c r="H56" s="447" t="str">
        <f>ПОДПИСИ!E12</f>
        <v>А.В. Курбатов</v>
      </c>
    </row>
    <row r="57" spans="1:8" ht="12.75" customHeight="1" x14ac:dyDescent="0.25">
      <c r="D57" s="888" t="s">
        <v>49</v>
      </c>
      <c r="E57" s="888"/>
      <c r="F57" s="888"/>
      <c r="H57" s="68" t="s">
        <v>50</v>
      </c>
    </row>
    <row r="58" spans="1:8" hidden="1" x14ac:dyDescent="0.25">
      <c r="A58" s="887" t="s">
        <v>256</v>
      </c>
      <c r="B58" s="887"/>
      <c r="C58" s="887"/>
      <c r="D58" s="876"/>
      <c r="E58" s="876"/>
      <c r="F58" s="876"/>
      <c r="H58" s="77" t="s">
        <v>340</v>
      </c>
    </row>
    <row r="59" spans="1:8" hidden="1" x14ac:dyDescent="0.25">
      <c r="D59" s="888" t="s">
        <v>49</v>
      </c>
      <c r="E59" s="888"/>
      <c r="F59" s="888"/>
    </row>
  </sheetData>
  <mergeCells count="63"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O24"/>
  <sheetViews>
    <sheetView view="pageBreakPreview" zoomScale="85" zoomScaleNormal="100" zoomScaleSheetLayoutView="85" workbookViewId="0">
      <selection activeCell="A49" sqref="A49:BP49"/>
    </sheetView>
  </sheetViews>
  <sheetFormatPr defaultColWidth="9.109375" defaultRowHeight="13.8" x14ac:dyDescent="0.25"/>
  <cols>
    <col min="1" max="1" width="11" style="63" customWidth="1"/>
    <col min="2" max="2" width="32.109375" style="63" customWidth="1"/>
    <col min="3" max="3" width="23.109375" style="63" customWidth="1"/>
    <col min="4" max="4" width="11.33203125" style="63" customWidth="1"/>
    <col min="5" max="5" width="20.109375" style="63" customWidth="1"/>
    <col min="6" max="6" width="16.88671875" style="63" customWidth="1"/>
    <col min="7" max="7" width="17.109375" style="63" customWidth="1"/>
    <col min="8" max="8" width="17.5546875" style="63" customWidth="1"/>
    <col min="9" max="9" width="21.109375" style="63" customWidth="1"/>
    <col min="10" max="10" width="9.109375" style="63"/>
    <col min="11" max="13" width="15.6640625" style="63" customWidth="1"/>
    <col min="14" max="14" width="9.109375" style="63"/>
    <col min="15" max="15" width="59.44140625" style="123" customWidth="1"/>
    <col min="16" max="16384" width="9.109375" style="63"/>
  </cols>
  <sheetData>
    <row r="1" spans="1:15" ht="14.4" x14ac:dyDescent="0.3">
      <c r="A1" s="880"/>
      <c r="B1" s="880"/>
      <c r="I1" s="90" t="s">
        <v>135</v>
      </c>
      <c r="J1"/>
      <c r="K1"/>
      <c r="L1"/>
      <c r="M1"/>
    </row>
    <row r="2" spans="1:15" ht="15" customHeight="1" x14ac:dyDescent="0.3">
      <c r="A2" s="880"/>
      <c r="B2" s="880"/>
      <c r="F2" s="86"/>
      <c r="G2" s="863" t="str">
        <f>ФОРМА!G2</f>
        <v>Санкт-Петербург</v>
      </c>
      <c r="H2" s="863"/>
      <c r="I2" s="863"/>
      <c r="J2"/>
      <c r="K2"/>
      <c r="L2"/>
      <c r="M2"/>
    </row>
    <row r="3" spans="1:15" s="112" customFormat="1" ht="10.199999999999999" x14ac:dyDescent="0.2">
      <c r="A3" s="913"/>
      <c r="B3" s="913"/>
      <c r="F3" s="85"/>
      <c r="G3" s="869" t="s">
        <v>0</v>
      </c>
      <c r="H3" s="869"/>
      <c r="I3" s="869"/>
      <c r="O3" s="247"/>
    </row>
    <row r="4" spans="1:15" ht="15" customHeight="1" x14ac:dyDescent="0.25">
      <c r="A4" s="863" t="str">
        <f>ФОРМА!B4</f>
        <v>ООО «Электромонтаж-110»</v>
      </c>
      <c r="B4" s="863"/>
      <c r="F4" s="87"/>
      <c r="G4" s="863" t="str">
        <f>ФОРМА!B2</f>
        <v>ПАО "Россети Ленэнерго"</v>
      </c>
      <c r="H4" s="863"/>
      <c r="I4" s="863"/>
      <c r="O4" s="123" t="str">
        <f>G4</f>
        <v>ПАО "Россети Ленэнерго"</v>
      </c>
    </row>
    <row r="5" spans="1:15" ht="15" customHeight="1" x14ac:dyDescent="0.25">
      <c r="A5" s="869" t="s">
        <v>44</v>
      </c>
      <c r="B5" s="869"/>
      <c r="F5" s="84"/>
      <c r="G5" s="869" t="s">
        <v>2</v>
      </c>
      <c r="H5" s="869"/>
      <c r="I5" s="869"/>
    </row>
    <row r="6" spans="1:15" ht="96.6" x14ac:dyDescent="0.25">
      <c r="A6" s="863"/>
      <c r="B6" s="863"/>
      <c r="F6" s="88"/>
      <c r="G6" s="914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6" s="914"/>
      <c r="I6" s="914"/>
      <c r="O6" s="123" t="str">
        <f>G6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5" ht="15" customHeight="1" x14ac:dyDescent="0.25">
      <c r="A7" s="869" t="s">
        <v>45</v>
      </c>
      <c r="B7" s="869"/>
      <c r="F7" s="85"/>
      <c r="G7" s="869" t="s">
        <v>38</v>
      </c>
      <c r="H7" s="869"/>
      <c r="I7" s="869"/>
    </row>
    <row r="8" spans="1:15" ht="15" customHeight="1" x14ac:dyDescent="0.25">
      <c r="A8" s="863"/>
      <c r="B8" s="863"/>
      <c r="F8" s="87"/>
      <c r="G8" s="912">
        <f>ФОРМА!D12</f>
        <v>45608</v>
      </c>
      <c r="H8" s="863"/>
      <c r="I8" s="863"/>
    </row>
    <row r="9" spans="1:15" ht="15" customHeight="1" x14ac:dyDescent="0.25">
      <c r="A9" s="869" t="s">
        <v>1</v>
      </c>
      <c r="B9" s="869"/>
      <c r="F9" s="82"/>
      <c r="G9" s="869" t="s">
        <v>3</v>
      </c>
      <c r="H9" s="869"/>
      <c r="I9" s="869"/>
    </row>
    <row r="10" spans="1:15" ht="15" customHeight="1" x14ac:dyDescent="0.3">
      <c r="A10" s="72"/>
      <c r="B10" s="72"/>
      <c r="F10" s="82"/>
      <c r="G10" s="82"/>
      <c r="H10" s="83"/>
    </row>
    <row r="11" spans="1:15" ht="15" customHeight="1" x14ac:dyDescent="0.25">
      <c r="A11" s="885" t="s">
        <v>330</v>
      </c>
      <c r="B11" s="885"/>
      <c r="C11" s="885"/>
      <c r="D11" s="885"/>
      <c r="E11" s="885"/>
      <c r="F11" s="885"/>
      <c r="G11" s="885"/>
      <c r="H11" s="885"/>
      <c r="I11" s="885"/>
    </row>
    <row r="12" spans="1:15" ht="15" customHeight="1" x14ac:dyDescent="0.25">
      <c r="A12" s="72"/>
      <c r="B12" s="72"/>
    </row>
    <row r="13" spans="1:15" ht="42" customHeight="1" x14ac:dyDescent="0.25">
      <c r="A13" s="91" t="s">
        <v>134</v>
      </c>
      <c r="B13" s="91" t="s">
        <v>133</v>
      </c>
      <c r="C13" s="91" t="s">
        <v>331</v>
      </c>
      <c r="D13" s="91" t="s">
        <v>132</v>
      </c>
      <c r="E13" s="91" t="s">
        <v>333</v>
      </c>
      <c r="F13" s="91" t="s">
        <v>332</v>
      </c>
      <c r="G13" s="91" t="s">
        <v>329</v>
      </c>
      <c r="H13" s="91" t="s">
        <v>131</v>
      </c>
      <c r="I13" s="91" t="s">
        <v>130</v>
      </c>
    </row>
    <row r="14" spans="1:15" ht="52.8" x14ac:dyDescent="0.25">
      <c r="A14" s="409">
        <v>45609</v>
      </c>
      <c r="B14" s="410" t="s">
        <v>1412</v>
      </c>
      <c r="C14" s="100" t="str">
        <f>'Форма 15'!B16</f>
        <v>АПвБШп 4х240</v>
      </c>
      <c r="D14" s="411" t="s">
        <v>1407</v>
      </c>
      <c r="E14" s="412" t="s">
        <v>1410</v>
      </c>
      <c r="F14" s="413" t="s">
        <v>65</v>
      </c>
      <c r="G14" s="414" t="s">
        <v>1227</v>
      </c>
      <c r="H14" s="100" t="s">
        <v>334</v>
      </c>
      <c r="I14" s="100" t="str">
        <f>C17</f>
        <v>А.В. Курбатов</v>
      </c>
    </row>
    <row r="15" spans="1:15" ht="52.8" x14ac:dyDescent="0.25">
      <c r="A15" s="409">
        <v>45610</v>
      </c>
      <c r="B15" s="410" t="s">
        <v>1413</v>
      </c>
      <c r="C15" s="100" t="s">
        <v>1404</v>
      </c>
      <c r="D15" s="411" t="s">
        <v>1408</v>
      </c>
      <c r="E15" s="412" t="s">
        <v>1409</v>
      </c>
      <c r="F15" s="413" t="s">
        <v>65</v>
      </c>
      <c r="G15" s="414" t="s">
        <v>1411</v>
      </c>
      <c r="H15" s="100" t="s">
        <v>334</v>
      </c>
      <c r="I15" s="100" t="s">
        <v>1191</v>
      </c>
    </row>
    <row r="17" spans="1:3" x14ac:dyDescent="0.25">
      <c r="A17" s="89" t="s">
        <v>140</v>
      </c>
      <c r="B17" s="89"/>
      <c r="C17" s="73" t="str">
        <f>ПОДПИСИ!E12</f>
        <v>А.В. Курбатов</v>
      </c>
    </row>
    <row r="18" spans="1:3" ht="10.5" customHeight="1" x14ac:dyDescent="0.25">
      <c r="A18" s="69"/>
      <c r="B18" s="69" t="s">
        <v>1056</v>
      </c>
      <c r="C18" s="68" t="s">
        <v>50</v>
      </c>
    </row>
    <row r="24" spans="1:3" ht="49.5" customHeight="1" x14ac:dyDescent="0.25"/>
  </sheetData>
  <mergeCells count="18"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  <mergeCell ref="A1:B1"/>
    <mergeCell ref="A2:B2"/>
    <mergeCell ref="A3:B3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8" max="8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27"/>
  <sheetViews>
    <sheetView view="pageBreakPreview" zoomScaleNormal="100" zoomScaleSheetLayoutView="100" workbookViewId="0">
      <selection activeCell="A49" sqref="A49:BP49"/>
    </sheetView>
  </sheetViews>
  <sheetFormatPr defaultColWidth="9.109375" defaultRowHeight="13.8" x14ac:dyDescent="0.25"/>
  <cols>
    <col min="1" max="1" width="12" style="63" customWidth="1"/>
    <col min="2" max="2" width="8" style="63" customWidth="1"/>
    <col min="3" max="3" width="13.88671875" style="63" customWidth="1"/>
    <col min="4" max="4" width="7" style="63" customWidth="1"/>
    <col min="5" max="5" width="14.33203125" style="63" customWidth="1"/>
    <col min="6" max="6" width="24.5546875" style="63" customWidth="1"/>
    <col min="7" max="7" width="14.33203125" style="63" customWidth="1"/>
    <col min="8" max="8" width="16.44140625" style="63" customWidth="1"/>
    <col min="9" max="9" width="9.109375" style="63"/>
    <col min="10" max="12" width="15.6640625" style="63" customWidth="1"/>
    <col min="13" max="13" width="9.109375" style="63"/>
    <col min="14" max="14" width="54" style="241" customWidth="1"/>
    <col min="15" max="16384" width="9.109375" style="63"/>
  </cols>
  <sheetData>
    <row r="1" spans="1:14" ht="14.4" x14ac:dyDescent="0.3">
      <c r="A1" s="880"/>
      <c r="B1" s="880"/>
      <c r="C1" s="880"/>
      <c r="D1" s="880"/>
      <c r="H1" s="64" t="s">
        <v>141</v>
      </c>
      <c r="I1"/>
      <c r="J1"/>
      <c r="K1"/>
      <c r="L1"/>
    </row>
    <row r="2" spans="1:14" ht="14.4" x14ac:dyDescent="0.3">
      <c r="A2" s="880"/>
      <c r="B2" s="880"/>
      <c r="C2" s="880"/>
      <c r="D2" s="880"/>
      <c r="F2" s="875"/>
      <c r="G2" s="875"/>
      <c r="H2" s="875"/>
      <c r="I2"/>
      <c r="J2"/>
      <c r="K2"/>
      <c r="L2"/>
    </row>
    <row r="3" spans="1:14" ht="15" customHeight="1" x14ac:dyDescent="0.25">
      <c r="A3" s="880"/>
      <c r="B3" s="880"/>
      <c r="C3" s="880"/>
      <c r="D3" s="880"/>
      <c r="F3" s="863" t="str">
        <f>ФОРМА!G2</f>
        <v>Санкт-Петербург</v>
      </c>
      <c r="G3" s="863"/>
      <c r="H3" s="863"/>
    </row>
    <row r="4" spans="1:14" ht="15" customHeight="1" x14ac:dyDescent="0.25">
      <c r="A4" s="880"/>
      <c r="B4" s="880"/>
      <c r="C4" s="880"/>
      <c r="D4" s="880"/>
      <c r="F4" s="861" t="s">
        <v>0</v>
      </c>
      <c r="G4" s="861"/>
      <c r="H4" s="861"/>
    </row>
    <row r="5" spans="1:14" ht="15" customHeight="1" x14ac:dyDescent="0.25">
      <c r="A5" s="863" t="str">
        <f>ФОРМА!B4</f>
        <v>ООО «Электромонтаж-110»</v>
      </c>
      <c r="B5" s="863"/>
      <c r="C5" s="863"/>
      <c r="D5" s="863"/>
      <c r="F5" s="868" t="str">
        <f>ФОРМА!B2</f>
        <v>ПАО "Россети Ленэнерго"</v>
      </c>
      <c r="G5" s="868"/>
      <c r="H5" s="868"/>
      <c r="N5" s="241" t="str">
        <f>F5</f>
        <v>ПАО "Россети Ленэнерго"</v>
      </c>
    </row>
    <row r="6" spans="1:14" ht="15" customHeight="1" x14ac:dyDescent="0.25">
      <c r="A6" s="861" t="s">
        <v>44</v>
      </c>
      <c r="B6" s="861"/>
      <c r="C6" s="861"/>
      <c r="D6" s="861"/>
      <c r="F6" s="869" t="s">
        <v>2</v>
      </c>
      <c r="G6" s="870"/>
      <c r="H6" s="870"/>
    </row>
    <row r="7" spans="1:14" ht="93.6" customHeight="1" x14ac:dyDescent="0.25">
      <c r="A7" s="866"/>
      <c r="B7" s="866"/>
      <c r="C7" s="866"/>
      <c r="D7" s="866"/>
      <c r="F7" s="864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G7" s="864"/>
      <c r="H7" s="864"/>
      <c r="N7" s="241" t="str">
        <f>F7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8" spans="1:14" ht="15" customHeight="1" x14ac:dyDescent="0.25">
      <c r="A8" s="861" t="s">
        <v>45</v>
      </c>
      <c r="B8" s="861"/>
      <c r="C8" s="861"/>
      <c r="D8" s="861"/>
      <c r="F8" s="869" t="s">
        <v>38</v>
      </c>
      <c r="G8" s="869"/>
      <c r="H8" s="869"/>
    </row>
    <row r="9" spans="1:14" ht="15" customHeight="1" x14ac:dyDescent="0.25">
      <c r="A9" s="866"/>
      <c r="B9" s="866"/>
      <c r="C9" s="866"/>
      <c r="D9" s="866"/>
      <c r="F9" s="867">
        <f>ФОРМА!D16</f>
        <v>45610</v>
      </c>
      <c r="G9" s="868"/>
      <c r="H9" s="868"/>
    </row>
    <row r="10" spans="1:14" ht="15" customHeight="1" x14ac:dyDescent="0.25">
      <c r="A10" s="861" t="s">
        <v>1</v>
      </c>
      <c r="B10" s="861"/>
      <c r="C10" s="861"/>
      <c r="D10" s="861"/>
      <c r="F10" s="869" t="s">
        <v>3</v>
      </c>
      <c r="G10" s="869"/>
      <c r="H10" s="869"/>
    </row>
    <row r="11" spans="1:14" ht="15" customHeight="1" x14ac:dyDescent="0.25">
      <c r="A11" s="72"/>
      <c r="B11" s="72"/>
      <c r="F11" s="72"/>
      <c r="G11" s="72"/>
      <c r="H11" s="72"/>
    </row>
    <row r="12" spans="1:14" ht="35.4" customHeight="1" x14ac:dyDescent="0.25">
      <c r="A12" s="928" t="s">
        <v>126</v>
      </c>
      <c r="B12" s="928"/>
      <c r="C12" s="928"/>
      <c r="D12" s="928"/>
      <c r="E12" s="928"/>
      <c r="F12" s="928"/>
      <c r="G12" s="928"/>
      <c r="H12" s="928"/>
    </row>
    <row r="13" spans="1:14" ht="17.25" customHeight="1" x14ac:dyDescent="0.25">
      <c r="A13" s="92"/>
      <c r="B13" s="92"/>
      <c r="C13" s="81"/>
      <c r="D13" s="81"/>
      <c r="E13" s="81"/>
      <c r="F13" s="81"/>
      <c r="G13" s="81"/>
      <c r="H13" s="92"/>
    </row>
    <row r="14" spans="1:14" ht="17.25" customHeight="1" x14ac:dyDescent="0.25">
      <c r="A14" s="921" t="s">
        <v>98</v>
      </c>
      <c r="B14" s="921"/>
      <c r="C14" s="921"/>
      <c r="D14" s="921"/>
      <c r="E14" s="919" t="s">
        <v>125</v>
      </c>
      <c r="F14" s="919"/>
      <c r="G14" s="919"/>
      <c r="H14" s="926" t="s">
        <v>103</v>
      </c>
    </row>
    <row r="15" spans="1:14" ht="42.6" customHeight="1" x14ac:dyDescent="0.25">
      <c r="A15" s="919" t="s">
        <v>124</v>
      </c>
      <c r="B15" s="919"/>
      <c r="C15" s="919" t="s">
        <v>123</v>
      </c>
      <c r="D15" s="919"/>
      <c r="E15" s="93" t="s">
        <v>122</v>
      </c>
      <c r="F15" s="93" t="s">
        <v>121</v>
      </c>
      <c r="G15" s="94" t="s">
        <v>120</v>
      </c>
      <c r="H15" s="927"/>
    </row>
    <row r="16" spans="1:14" x14ac:dyDescent="0.25">
      <c r="A16" s="922" t="s">
        <v>1415</v>
      </c>
      <c r="B16" s="916"/>
      <c r="C16" s="915" t="s">
        <v>1404</v>
      </c>
      <c r="D16" s="916"/>
      <c r="E16" s="100" t="s">
        <v>335</v>
      </c>
      <c r="F16" s="412" t="s">
        <v>1382</v>
      </c>
      <c r="G16" s="409">
        <v>45610</v>
      </c>
      <c r="H16" s="415" t="s">
        <v>957</v>
      </c>
    </row>
    <row r="17" spans="1:8" x14ac:dyDescent="0.25">
      <c r="A17" s="923"/>
      <c r="B17" s="924"/>
      <c r="C17" s="917"/>
      <c r="D17" s="918"/>
      <c r="E17" s="100" t="s">
        <v>335</v>
      </c>
      <c r="F17" s="412" t="s">
        <v>1382</v>
      </c>
      <c r="G17" s="409">
        <v>45610</v>
      </c>
      <c r="H17" s="415" t="s">
        <v>957</v>
      </c>
    </row>
    <row r="18" spans="1:8" ht="13.8" customHeight="1" x14ac:dyDescent="0.25">
      <c r="A18" s="922" t="s">
        <v>1414</v>
      </c>
      <c r="B18" s="916"/>
      <c r="C18" s="915" t="s">
        <v>1404</v>
      </c>
      <c r="D18" s="916"/>
      <c r="E18" s="100" t="s">
        <v>335</v>
      </c>
      <c r="F18" s="412" t="s">
        <v>1382</v>
      </c>
      <c r="G18" s="409">
        <v>45610</v>
      </c>
      <c r="H18" s="415" t="s">
        <v>957</v>
      </c>
    </row>
    <row r="19" spans="1:8" x14ac:dyDescent="0.25">
      <c r="A19" s="923"/>
      <c r="B19" s="924"/>
      <c r="C19" s="925"/>
      <c r="D19" s="924"/>
      <c r="E19" s="100" t="s">
        <v>335</v>
      </c>
      <c r="F19" s="412" t="s">
        <v>1382</v>
      </c>
      <c r="G19" s="409">
        <v>45610</v>
      </c>
      <c r="H19" s="415" t="s">
        <v>957</v>
      </c>
    </row>
    <row r="20" spans="1:8" ht="13.8" customHeight="1" x14ac:dyDescent="0.25">
      <c r="A20" s="923"/>
      <c r="B20" s="924"/>
      <c r="C20" s="925"/>
      <c r="D20" s="924"/>
      <c r="E20" s="100" t="s">
        <v>335</v>
      </c>
      <c r="F20" s="412" t="s">
        <v>1382</v>
      </c>
      <c r="G20" s="409">
        <v>45610</v>
      </c>
      <c r="H20" s="415" t="s">
        <v>957</v>
      </c>
    </row>
    <row r="21" spans="1:8" x14ac:dyDescent="0.25">
      <c r="A21" s="923"/>
      <c r="B21" s="924"/>
      <c r="C21" s="925"/>
      <c r="D21" s="924"/>
      <c r="E21" s="100" t="s">
        <v>335</v>
      </c>
      <c r="F21" s="412" t="s">
        <v>1382</v>
      </c>
      <c r="G21" s="409">
        <v>45610</v>
      </c>
      <c r="H21" s="415" t="s">
        <v>957</v>
      </c>
    </row>
    <row r="22" spans="1:8" ht="39" customHeight="1" x14ac:dyDescent="0.25">
      <c r="A22" s="920" t="s">
        <v>1057</v>
      </c>
      <c r="B22" s="920"/>
      <c r="C22" s="920"/>
      <c r="D22" s="920"/>
      <c r="E22" s="441" t="str">
        <f>ПОДПИСИ!E12</f>
        <v>А.В. Курбатов</v>
      </c>
      <c r="F22" s="89"/>
    </row>
    <row r="23" spans="1:8" ht="14.4" customHeight="1" x14ac:dyDescent="0.25">
      <c r="C23" s="861" t="s">
        <v>49</v>
      </c>
      <c r="D23" s="861"/>
      <c r="E23" s="68" t="s">
        <v>50</v>
      </c>
    </row>
    <row r="27" spans="1:8" ht="49.5" customHeight="1" x14ac:dyDescent="0.25"/>
  </sheetData>
  <mergeCells count="31">
    <mergeCell ref="C18:D21"/>
    <mergeCell ref="F2:H2"/>
    <mergeCell ref="F3:H3"/>
    <mergeCell ref="F4:H4"/>
    <mergeCell ref="F5:H5"/>
    <mergeCell ref="F6:H6"/>
    <mergeCell ref="E14:G14"/>
    <mergeCell ref="F7:H7"/>
    <mergeCell ref="F8:H8"/>
    <mergeCell ref="F9:H9"/>
    <mergeCell ref="F10:H10"/>
    <mergeCell ref="H14:H15"/>
    <mergeCell ref="A12:H12"/>
    <mergeCell ref="C15:D15"/>
    <mergeCell ref="A16:B17"/>
    <mergeCell ref="C16:D17"/>
    <mergeCell ref="C23:D23"/>
    <mergeCell ref="A1:D1"/>
    <mergeCell ref="A2:D2"/>
    <mergeCell ref="A3:D3"/>
    <mergeCell ref="A4:D4"/>
    <mergeCell ref="A5:D5"/>
    <mergeCell ref="A6:D6"/>
    <mergeCell ref="A7:D7"/>
    <mergeCell ref="A8:D8"/>
    <mergeCell ref="A9:D9"/>
    <mergeCell ref="A10:D10"/>
    <mergeCell ref="A15:B15"/>
    <mergeCell ref="A22:D22"/>
    <mergeCell ref="A14:D14"/>
    <mergeCell ref="A18:B21"/>
  </mergeCells>
  <phoneticPr fontId="75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78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0000"/>
    <pageSetUpPr fitToPage="1"/>
  </sheetPr>
  <dimension ref="A1:BK103"/>
  <sheetViews>
    <sheetView view="pageBreakPreview" topLeftCell="A20" zoomScale="60" zoomScaleNormal="100" workbookViewId="0">
      <selection activeCell="A49" sqref="A49:BP49"/>
    </sheetView>
  </sheetViews>
  <sheetFormatPr defaultRowHeight="13.8" outlineLevelRow="1" x14ac:dyDescent="0.25"/>
  <cols>
    <col min="1" max="52" width="1.6640625" style="284" customWidth="1"/>
    <col min="53" max="53" width="0.109375" style="284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935" t="s">
        <v>573</v>
      </c>
      <c r="B1" s="935"/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935"/>
      <c r="O1" s="935"/>
      <c r="P1" s="935"/>
      <c r="Q1" s="935"/>
      <c r="R1" s="935"/>
      <c r="S1" s="935"/>
      <c r="T1" s="935"/>
      <c r="U1" s="935"/>
      <c r="V1" s="935"/>
      <c r="W1" s="935"/>
      <c r="X1" s="935"/>
      <c r="Y1" s="935"/>
      <c r="Z1" s="935"/>
      <c r="AA1" s="935"/>
      <c r="AB1" s="935"/>
      <c r="AC1" s="935"/>
      <c r="AD1" s="935"/>
      <c r="AE1" s="935"/>
      <c r="AF1" s="935"/>
      <c r="AG1" s="935"/>
      <c r="AH1" s="935"/>
      <c r="AI1" s="935"/>
      <c r="AJ1" s="935"/>
      <c r="AK1" s="935"/>
      <c r="AL1" s="935"/>
      <c r="AM1" s="935"/>
      <c r="AN1" s="935"/>
      <c r="AO1" s="935"/>
      <c r="AP1" s="935"/>
      <c r="AQ1" s="935"/>
      <c r="AR1" s="935"/>
      <c r="AS1" s="935"/>
      <c r="AT1" s="935"/>
      <c r="AU1" s="935"/>
      <c r="AV1" s="935"/>
      <c r="AW1" s="935"/>
      <c r="AX1" s="935"/>
      <c r="AY1" s="935"/>
      <c r="AZ1" s="935"/>
    </row>
    <row r="2" spans="1:63" ht="12" customHeight="1" x14ac:dyDescent="0.25">
      <c r="A2" s="934" t="s">
        <v>73</v>
      </c>
      <c r="B2" s="934"/>
      <c r="C2" s="934"/>
      <c r="D2" s="934"/>
      <c r="E2" s="934"/>
      <c r="F2" s="934"/>
      <c r="G2" s="934"/>
      <c r="H2" s="934"/>
      <c r="I2" s="934"/>
      <c r="J2" s="934"/>
      <c r="K2" s="934"/>
      <c r="L2" s="934"/>
      <c r="M2" s="934"/>
      <c r="N2" s="934"/>
      <c r="O2" s="934"/>
      <c r="P2" s="934"/>
      <c r="Q2" s="934"/>
      <c r="R2" s="934"/>
      <c r="S2" s="934"/>
      <c r="T2" s="934"/>
      <c r="U2" s="934"/>
      <c r="V2" s="934"/>
      <c r="W2" s="934"/>
      <c r="X2" s="934"/>
      <c r="Y2" s="934"/>
      <c r="Z2" s="934"/>
      <c r="AA2" s="934"/>
      <c r="AB2" s="934"/>
      <c r="AC2" s="934"/>
      <c r="AD2" s="934"/>
      <c r="AE2" s="934"/>
      <c r="AF2" s="934"/>
      <c r="AG2" s="934"/>
      <c r="AH2" s="934"/>
      <c r="AI2" s="934"/>
      <c r="AJ2" s="934"/>
      <c r="AK2" s="934"/>
      <c r="AL2" s="934"/>
      <c r="AM2" s="934"/>
      <c r="AN2" s="934"/>
      <c r="AO2" s="934"/>
      <c r="AP2" s="934"/>
      <c r="AQ2" s="934"/>
      <c r="AR2" s="934"/>
      <c r="AS2" s="934"/>
      <c r="AT2" s="934"/>
      <c r="AU2" s="934"/>
      <c r="AV2" s="934"/>
      <c r="AW2" s="934"/>
      <c r="AX2" s="934"/>
      <c r="AY2" s="934"/>
      <c r="AZ2" s="934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3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3">
      <c r="A4" s="929" t="s">
        <v>521</v>
      </c>
      <c r="B4" s="929"/>
      <c r="C4" s="929"/>
      <c r="D4" s="929"/>
      <c r="E4" s="929"/>
      <c r="F4" s="929"/>
      <c r="G4" s="929"/>
      <c r="H4" s="929"/>
      <c r="I4" s="929"/>
      <c r="J4" s="929"/>
      <c r="K4" s="929"/>
      <c r="L4" s="929"/>
      <c r="M4" s="929"/>
      <c r="N4" s="929"/>
      <c r="O4" s="929"/>
      <c r="P4" s="929"/>
      <c r="Q4" s="929"/>
      <c r="R4" s="929"/>
      <c r="S4" s="929"/>
      <c r="T4" s="929"/>
      <c r="U4" s="929"/>
      <c r="V4" s="929"/>
      <c r="W4" s="929"/>
      <c r="X4" s="929"/>
      <c r="Y4" s="929"/>
      <c r="Z4" s="929"/>
      <c r="AA4" s="929"/>
      <c r="AB4" s="929"/>
      <c r="AC4" s="929"/>
      <c r="AD4" s="929"/>
      <c r="AE4" s="929"/>
      <c r="AF4" s="929"/>
      <c r="AG4" s="929"/>
      <c r="AH4" s="929"/>
      <c r="AI4" s="929"/>
      <c r="AJ4" s="929"/>
      <c r="AK4" s="929"/>
      <c r="AL4" s="929"/>
      <c r="AM4" s="929"/>
      <c r="AN4" s="929"/>
      <c r="AO4" s="929"/>
      <c r="AP4" s="929"/>
      <c r="AQ4" s="929"/>
      <c r="AR4" s="929"/>
      <c r="AS4" s="929"/>
      <c r="AT4" s="929"/>
      <c r="AU4" s="929"/>
      <c r="AV4" s="929"/>
      <c r="AW4" s="929"/>
      <c r="AX4" s="929"/>
      <c r="AY4" s="929"/>
      <c r="AZ4" s="929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 x14ac:dyDescent="0.25">
      <c r="A5" s="936" t="s">
        <v>773</v>
      </c>
      <c r="B5" s="936"/>
      <c r="C5" s="936"/>
      <c r="D5" s="936"/>
      <c r="E5" s="936"/>
      <c r="F5" s="936"/>
      <c r="G5" s="936"/>
      <c r="H5" s="936"/>
      <c r="I5" s="936"/>
      <c r="J5" s="936"/>
      <c r="K5" s="936"/>
      <c r="L5" s="936"/>
      <c r="M5" s="936"/>
      <c r="N5" s="936"/>
      <c r="O5" s="936"/>
      <c r="P5" s="936"/>
      <c r="Q5" s="936"/>
      <c r="R5" s="936"/>
      <c r="S5" s="936"/>
      <c r="T5" s="936"/>
      <c r="U5" s="936"/>
      <c r="V5" s="936"/>
      <c r="W5" s="936"/>
      <c r="X5" s="936"/>
      <c r="Y5" s="936"/>
      <c r="Z5" s="936"/>
      <c r="AA5" s="936"/>
      <c r="AB5" s="936"/>
      <c r="AC5" s="936"/>
      <c r="AD5" s="936"/>
      <c r="AE5" s="936"/>
      <c r="AF5" s="936"/>
      <c r="AG5" s="936"/>
      <c r="AH5" s="936"/>
      <c r="AI5" s="936"/>
      <c r="AJ5" s="936"/>
      <c r="AK5" s="936"/>
      <c r="AL5" s="936"/>
      <c r="AM5" s="936"/>
      <c r="AN5" s="936"/>
      <c r="AO5" s="936"/>
      <c r="AP5" s="936"/>
      <c r="AQ5" s="936"/>
      <c r="AR5" s="936"/>
      <c r="AS5" s="936"/>
      <c r="AT5" s="936"/>
      <c r="AU5" s="936"/>
      <c r="AV5" s="936"/>
      <c r="AW5" s="936"/>
      <c r="AX5" s="936"/>
      <c r="AY5" s="936"/>
      <c r="AZ5" s="936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930" t="str">
        <f>ФОРМА!B2</f>
        <v>ПАО "Россети Ленэнерго"</v>
      </c>
      <c r="B6" s="930"/>
      <c r="C6" s="930"/>
      <c r="D6" s="930"/>
      <c r="E6" s="930"/>
      <c r="F6" s="930"/>
      <c r="G6" s="930"/>
      <c r="H6" s="930"/>
      <c r="I6" s="930"/>
      <c r="J6" s="930"/>
      <c r="K6" s="930"/>
      <c r="L6" s="930"/>
      <c r="M6" s="930"/>
      <c r="N6" s="930"/>
      <c r="O6" s="930"/>
      <c r="P6" s="930"/>
      <c r="Q6" s="930"/>
      <c r="R6" s="930"/>
      <c r="S6" s="930"/>
      <c r="T6" s="930"/>
      <c r="U6" s="930"/>
      <c r="V6" s="930"/>
      <c r="W6" s="930"/>
      <c r="X6" s="930"/>
      <c r="Y6" s="930"/>
      <c r="Z6" s="930"/>
      <c r="AA6" s="930"/>
      <c r="AB6" s="930"/>
      <c r="AC6" s="930"/>
      <c r="AD6" s="930"/>
      <c r="AE6" s="930"/>
      <c r="AF6" s="930"/>
      <c r="AG6" s="930"/>
      <c r="AH6" s="930"/>
      <c r="AI6" s="930"/>
      <c r="AJ6" s="930"/>
      <c r="AK6" s="930"/>
      <c r="AL6" s="930"/>
      <c r="AM6" s="930"/>
      <c r="AN6" s="930"/>
      <c r="AO6" s="930"/>
      <c r="AP6" s="930"/>
      <c r="AQ6" s="930"/>
      <c r="AR6" s="930"/>
      <c r="AS6" s="930"/>
      <c r="AT6" s="930"/>
      <c r="AU6" s="930"/>
      <c r="AV6" s="930"/>
      <c r="AW6" s="930"/>
      <c r="AX6" s="930"/>
      <c r="AY6" s="930"/>
      <c r="AZ6" s="930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929" t="s">
        <v>774</v>
      </c>
      <c r="B7" s="929"/>
      <c r="C7" s="929"/>
      <c r="D7" s="929"/>
      <c r="E7" s="929"/>
      <c r="F7" s="929"/>
      <c r="G7" s="929"/>
      <c r="H7" s="929"/>
      <c r="I7" s="929"/>
      <c r="J7" s="929"/>
      <c r="K7" s="929"/>
      <c r="L7" s="929"/>
      <c r="M7" s="929"/>
      <c r="N7" s="929"/>
      <c r="O7" s="929"/>
      <c r="P7" s="929"/>
      <c r="Q7" s="929"/>
      <c r="R7" s="929"/>
      <c r="S7" s="929"/>
      <c r="T7" s="929"/>
      <c r="U7" s="929"/>
      <c r="V7" s="929"/>
      <c r="W7" s="929"/>
      <c r="X7" s="929"/>
      <c r="Y7" s="929"/>
      <c r="Z7" s="929"/>
      <c r="AA7" s="929"/>
      <c r="AB7" s="929"/>
      <c r="AC7" s="929"/>
      <c r="AD7" s="929"/>
      <c r="AE7" s="929"/>
      <c r="AF7" s="929"/>
      <c r="AG7" s="929"/>
      <c r="AH7" s="929"/>
      <c r="AI7" s="929"/>
      <c r="AJ7" s="929"/>
      <c r="AK7" s="929"/>
      <c r="AL7" s="929"/>
      <c r="AM7" s="929"/>
      <c r="AN7" s="929"/>
      <c r="AO7" s="929"/>
      <c r="AP7" s="929"/>
      <c r="AQ7" s="929"/>
      <c r="AR7" s="929"/>
      <c r="AS7" s="929"/>
      <c r="AT7" s="929"/>
      <c r="AU7" s="929"/>
      <c r="AV7" s="929"/>
      <c r="AW7" s="929"/>
      <c r="AX7" s="929"/>
      <c r="AY7" s="929"/>
      <c r="AZ7" s="929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1" customHeight="1" x14ac:dyDescent="0.25">
      <c r="A8" s="93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 x14ac:dyDescent="0.2">
      <c r="A9" s="931" t="s">
        <v>775</v>
      </c>
      <c r="B9" s="931"/>
      <c r="C9" s="931"/>
      <c r="D9" s="931"/>
      <c r="E9" s="931"/>
      <c r="F9" s="931"/>
      <c r="G9" s="931"/>
      <c r="H9" s="931"/>
      <c r="I9" s="931"/>
      <c r="J9" s="931"/>
      <c r="K9" s="931"/>
      <c r="L9" s="931"/>
      <c r="M9" s="931"/>
      <c r="N9" s="931"/>
      <c r="O9" s="931"/>
      <c r="P9" s="931"/>
      <c r="Q9" s="931"/>
      <c r="R9" s="931"/>
      <c r="S9" s="931"/>
      <c r="T9" s="931"/>
      <c r="U9" s="931"/>
      <c r="V9" s="931"/>
      <c r="W9" s="931"/>
      <c r="X9" s="931"/>
      <c r="Y9" s="931"/>
      <c r="Z9" s="931"/>
      <c r="AA9" s="931"/>
      <c r="AB9" s="931"/>
      <c r="AC9" s="931"/>
      <c r="AD9" s="931"/>
      <c r="AE9" s="931"/>
      <c r="AF9" s="931"/>
      <c r="AG9" s="931"/>
      <c r="AH9" s="931"/>
      <c r="AI9" s="931"/>
      <c r="AJ9" s="931"/>
      <c r="AK9" s="931"/>
      <c r="AL9" s="931"/>
      <c r="AM9" s="931"/>
      <c r="AN9" s="931"/>
      <c r="AO9" s="931"/>
      <c r="AP9" s="931"/>
      <c r="AQ9" s="931"/>
      <c r="AR9" s="931"/>
      <c r="AS9" s="931"/>
      <c r="AT9" s="931"/>
      <c r="AU9" s="931"/>
      <c r="AV9" s="931"/>
      <c r="AW9" s="931"/>
      <c r="AX9" s="931"/>
      <c r="AY9" s="931"/>
      <c r="AZ9" s="931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.6" x14ac:dyDescent="0.2">
      <c r="A10" s="932"/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932"/>
      <c r="AQ10" s="932"/>
      <c r="AR10" s="932"/>
      <c r="AS10" s="932"/>
      <c r="AT10" s="932"/>
      <c r="AU10" s="932"/>
      <c r="AV10" s="932"/>
      <c r="AW10" s="932"/>
      <c r="AX10" s="932"/>
      <c r="AY10" s="932"/>
      <c r="AZ10" s="932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 x14ac:dyDescent="0.2">
      <c r="A11" s="933" t="s">
        <v>776</v>
      </c>
      <c r="B11" s="933"/>
      <c r="C11" s="933"/>
      <c r="D11" s="933"/>
      <c r="E11" s="933"/>
      <c r="F11" s="933"/>
      <c r="G11" s="933"/>
      <c r="H11" s="933"/>
      <c r="I11" s="933"/>
      <c r="J11" s="933"/>
      <c r="K11" s="933"/>
      <c r="L11" s="933"/>
      <c r="M11" s="933"/>
      <c r="N11" s="933"/>
      <c r="O11" s="933"/>
      <c r="P11" s="933"/>
      <c r="Q11" s="933"/>
      <c r="R11" s="933"/>
      <c r="S11" s="933"/>
      <c r="T11" s="933"/>
      <c r="U11" s="933"/>
      <c r="V11" s="933"/>
      <c r="W11" s="933"/>
      <c r="X11" s="933"/>
      <c r="Y11" s="933"/>
      <c r="Z11" s="933"/>
      <c r="AA11" s="933"/>
      <c r="AB11" s="933"/>
      <c r="AC11" s="933"/>
      <c r="AD11" s="933"/>
      <c r="AE11" s="933"/>
      <c r="AF11" s="933"/>
      <c r="AG11" s="933"/>
      <c r="AH11" s="933"/>
      <c r="AI11" s="933"/>
      <c r="AJ11" s="933"/>
      <c r="AK11" s="933"/>
      <c r="AL11" s="933"/>
      <c r="AM11" s="933"/>
      <c r="AN11" s="933"/>
      <c r="AO11" s="933"/>
      <c r="AP11" s="933"/>
      <c r="AQ11" s="933"/>
      <c r="AR11" s="933"/>
      <c r="AS11" s="933"/>
      <c r="AT11" s="933"/>
      <c r="AU11" s="933"/>
      <c r="AV11" s="933"/>
      <c r="AW11" s="933"/>
      <c r="AX11" s="933"/>
      <c r="AY11" s="933"/>
      <c r="AZ11" s="933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 x14ac:dyDescent="0.25">
      <c r="A12" s="934" t="s">
        <v>777</v>
      </c>
      <c r="B12" s="934"/>
      <c r="C12" s="934"/>
      <c r="D12" s="934"/>
      <c r="E12" s="934"/>
      <c r="F12" s="934"/>
      <c r="G12" s="934"/>
      <c r="H12" s="934"/>
      <c r="I12" s="934"/>
      <c r="J12" s="934"/>
      <c r="K12" s="934"/>
      <c r="L12" s="934"/>
      <c r="M12" s="934"/>
      <c r="N12" s="934"/>
      <c r="O12" s="934"/>
      <c r="P12" s="934"/>
      <c r="Q12" s="934"/>
      <c r="R12" s="934"/>
      <c r="S12" s="934"/>
      <c r="T12" s="934"/>
      <c r="U12" s="934"/>
      <c r="V12" s="934"/>
      <c r="W12" s="934"/>
      <c r="X12" s="934"/>
      <c r="Y12" s="934"/>
      <c r="Z12" s="934"/>
      <c r="AA12" s="934"/>
      <c r="AB12" s="934"/>
      <c r="AC12" s="934"/>
      <c r="AD12" s="934"/>
      <c r="AE12" s="934"/>
      <c r="AF12" s="934"/>
      <c r="AG12" s="934"/>
      <c r="AH12" s="934"/>
      <c r="AI12" s="934"/>
      <c r="AJ12" s="934"/>
      <c r="AK12" s="934"/>
      <c r="AL12" s="934"/>
      <c r="AM12" s="934"/>
      <c r="AN12" s="934"/>
      <c r="AO12" s="934"/>
      <c r="AP12" s="934"/>
      <c r="AQ12" s="934"/>
      <c r="AR12" s="934"/>
      <c r="AS12" s="934"/>
      <c r="AT12" s="934"/>
      <c r="AU12" s="934"/>
      <c r="AV12" s="934"/>
      <c r="AW12" s="934"/>
      <c r="AX12" s="934"/>
      <c r="AY12" s="934"/>
      <c r="AZ12" s="934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99999999999999" customHeight="1" x14ac:dyDescent="0.25">
      <c r="A13" s="937" t="str">
        <f>ФОРМА!B3</f>
        <v>ООО «Электромонтаж-110»</v>
      </c>
      <c r="B13" s="937"/>
      <c r="C13" s="937"/>
      <c r="D13" s="937"/>
      <c r="E13" s="937"/>
      <c r="F13" s="937"/>
      <c r="G13" s="937"/>
      <c r="H13" s="937"/>
      <c r="I13" s="937"/>
      <c r="J13" s="937"/>
      <c r="K13" s="937"/>
      <c r="L13" s="937"/>
      <c r="M13" s="937"/>
      <c r="N13" s="937"/>
      <c r="O13" s="937"/>
      <c r="P13" s="937"/>
      <c r="Q13" s="937"/>
      <c r="R13" s="937"/>
      <c r="S13" s="937"/>
      <c r="T13" s="937"/>
      <c r="U13" s="937"/>
      <c r="V13" s="937"/>
      <c r="W13" s="937"/>
      <c r="X13" s="937"/>
      <c r="Y13" s="937"/>
      <c r="Z13" s="937"/>
      <c r="AA13" s="937"/>
      <c r="AB13" s="937"/>
      <c r="AC13" s="937"/>
      <c r="AD13" s="937"/>
      <c r="AE13" s="937"/>
      <c r="AF13" s="937"/>
      <c r="AG13" s="937"/>
      <c r="AH13" s="937"/>
      <c r="AI13" s="937"/>
      <c r="AJ13" s="937"/>
      <c r="AK13" s="937"/>
      <c r="AL13" s="937"/>
      <c r="AM13" s="937"/>
      <c r="AN13" s="937"/>
      <c r="AO13" s="937"/>
      <c r="AP13" s="937"/>
      <c r="AQ13" s="937"/>
      <c r="AR13" s="937"/>
      <c r="AS13" s="937"/>
      <c r="AT13" s="937"/>
      <c r="AU13" s="937"/>
      <c r="AV13" s="937"/>
      <c r="AW13" s="937"/>
      <c r="AX13" s="937"/>
      <c r="AY13" s="937"/>
      <c r="AZ13" s="937"/>
      <c r="BA13" s="937"/>
    </row>
    <row r="14" spans="1:63" s="302" customFormat="1" ht="6" customHeight="1" x14ac:dyDescent="0.3">
      <c r="A14" s="929" t="s">
        <v>778</v>
      </c>
      <c r="B14" s="929"/>
      <c r="C14" s="929"/>
      <c r="D14" s="929"/>
      <c r="E14" s="929"/>
      <c r="F14" s="929"/>
      <c r="G14" s="929"/>
      <c r="H14" s="929"/>
      <c r="I14" s="929"/>
      <c r="J14" s="929"/>
      <c r="K14" s="929"/>
      <c r="L14" s="929"/>
      <c r="M14" s="929"/>
      <c r="N14" s="929"/>
      <c r="O14" s="929"/>
      <c r="P14" s="929"/>
      <c r="Q14" s="929"/>
      <c r="R14" s="929"/>
      <c r="S14" s="929"/>
      <c r="T14" s="929"/>
      <c r="U14" s="929"/>
      <c r="V14" s="929"/>
      <c r="W14" s="929"/>
      <c r="X14" s="929"/>
      <c r="Y14" s="929"/>
      <c r="Z14" s="929"/>
      <c r="AA14" s="929"/>
      <c r="AB14" s="929"/>
      <c r="AC14" s="929"/>
      <c r="AD14" s="929"/>
      <c r="AE14" s="929"/>
      <c r="AF14" s="929"/>
      <c r="AG14" s="929"/>
      <c r="AH14" s="929"/>
      <c r="AI14" s="929"/>
      <c r="AJ14" s="929"/>
      <c r="AK14" s="929"/>
      <c r="AL14" s="929"/>
      <c r="AM14" s="929"/>
      <c r="AN14" s="929"/>
      <c r="AO14" s="929"/>
      <c r="AP14" s="929"/>
      <c r="AQ14" s="929"/>
      <c r="AR14" s="929"/>
      <c r="AS14" s="929"/>
      <c r="AT14" s="929"/>
      <c r="AU14" s="929"/>
      <c r="AV14" s="929"/>
      <c r="AW14" s="929"/>
      <c r="AX14" s="929"/>
      <c r="AY14" s="929"/>
      <c r="AZ14" s="929"/>
      <c r="BA14" s="301"/>
    </row>
    <row r="15" spans="1:63" ht="23.4" customHeight="1" x14ac:dyDescent="0.25">
      <c r="A15" s="937" t="str">
        <f>ФОРМА!D3</f>
        <v>ОГРН 1089847302225, ИНН 7842391090, КПП 780101001, 199004, город Санкт-Петербург, пр-кт Средний В.О., д. 4 литер а, пом/ком 6н/177</v>
      </c>
      <c r="B15" s="937"/>
      <c r="C15" s="937"/>
      <c r="D15" s="937"/>
      <c r="E15" s="937"/>
      <c r="F15" s="937"/>
      <c r="G15" s="937"/>
      <c r="H15" s="937"/>
      <c r="I15" s="937"/>
      <c r="J15" s="937"/>
      <c r="K15" s="937"/>
      <c r="L15" s="937"/>
      <c r="M15" s="937"/>
      <c r="N15" s="937"/>
      <c r="O15" s="937"/>
      <c r="P15" s="937"/>
      <c r="Q15" s="937"/>
      <c r="R15" s="937"/>
      <c r="S15" s="937"/>
      <c r="T15" s="937"/>
      <c r="U15" s="937"/>
      <c r="V15" s="937"/>
      <c r="W15" s="937"/>
      <c r="X15" s="937"/>
      <c r="Y15" s="937"/>
      <c r="Z15" s="937"/>
      <c r="AA15" s="937"/>
      <c r="AB15" s="937"/>
      <c r="AC15" s="937"/>
      <c r="AD15" s="937"/>
      <c r="AE15" s="937"/>
      <c r="AF15" s="937"/>
      <c r="AG15" s="937"/>
      <c r="AH15" s="937"/>
      <c r="AI15" s="937"/>
      <c r="AJ15" s="937"/>
      <c r="AK15" s="937"/>
      <c r="AL15" s="937"/>
      <c r="AM15" s="937"/>
      <c r="AN15" s="937"/>
      <c r="AO15" s="937"/>
      <c r="AP15" s="937"/>
      <c r="AQ15" s="937"/>
      <c r="AR15" s="937"/>
      <c r="AS15" s="937"/>
      <c r="AT15" s="937"/>
      <c r="AU15" s="937"/>
      <c r="AV15" s="937"/>
      <c r="AW15" s="937"/>
      <c r="AX15" s="937"/>
      <c r="AY15" s="937"/>
      <c r="AZ15" s="937"/>
      <c r="BA15" s="937"/>
    </row>
    <row r="16" spans="1:63" s="302" customFormat="1" ht="6" customHeight="1" x14ac:dyDescent="0.3">
      <c r="A16" s="931" t="s">
        <v>779</v>
      </c>
      <c r="B16" s="931"/>
      <c r="C16" s="931"/>
      <c r="D16" s="931"/>
      <c r="E16" s="931"/>
      <c r="F16" s="931"/>
      <c r="G16" s="931"/>
      <c r="H16" s="931"/>
      <c r="I16" s="931"/>
      <c r="J16" s="931"/>
      <c r="K16" s="931"/>
      <c r="L16" s="931"/>
      <c r="M16" s="931"/>
      <c r="N16" s="931"/>
      <c r="O16" s="931"/>
      <c r="P16" s="931"/>
      <c r="Q16" s="931"/>
      <c r="R16" s="931"/>
      <c r="S16" s="931"/>
      <c r="T16" s="931"/>
      <c r="U16" s="931"/>
      <c r="V16" s="931"/>
      <c r="W16" s="931"/>
      <c r="X16" s="931"/>
      <c r="Y16" s="931"/>
      <c r="Z16" s="931"/>
      <c r="AA16" s="931"/>
      <c r="AB16" s="931"/>
      <c r="AC16" s="931"/>
      <c r="AD16" s="931"/>
      <c r="AE16" s="931"/>
      <c r="AF16" s="931"/>
      <c r="AG16" s="931"/>
      <c r="AH16" s="931"/>
      <c r="AI16" s="931"/>
      <c r="AJ16" s="931"/>
      <c r="AK16" s="931"/>
      <c r="AL16" s="931"/>
      <c r="AM16" s="931"/>
      <c r="AN16" s="931"/>
      <c r="AO16" s="931"/>
      <c r="AP16" s="931"/>
      <c r="AQ16" s="931"/>
      <c r="AR16" s="931"/>
      <c r="AS16" s="931"/>
      <c r="AT16" s="931"/>
      <c r="AU16" s="931"/>
      <c r="AV16" s="931"/>
      <c r="AW16" s="931"/>
      <c r="AX16" s="931"/>
      <c r="AY16" s="931"/>
      <c r="AZ16" s="931"/>
      <c r="BA16" s="301"/>
    </row>
    <row r="17" spans="1:53" s="302" customFormat="1" ht="9.6" x14ac:dyDescent="0.3">
      <c r="A17" s="938"/>
      <c r="B17" s="938"/>
      <c r="C17" s="938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938"/>
      <c r="R17" s="938"/>
      <c r="S17" s="938"/>
      <c r="T17" s="938"/>
      <c r="U17" s="938"/>
      <c r="V17" s="938"/>
      <c r="W17" s="938"/>
      <c r="X17" s="938"/>
      <c r="Y17" s="938"/>
      <c r="Z17" s="938"/>
      <c r="AA17" s="938"/>
      <c r="AB17" s="938"/>
      <c r="AC17" s="938"/>
      <c r="AD17" s="938"/>
      <c r="AE17" s="938"/>
      <c r="AF17" s="938"/>
      <c r="AG17" s="938"/>
      <c r="AH17" s="938"/>
      <c r="AI17" s="938"/>
      <c r="AJ17" s="938"/>
      <c r="AK17" s="938"/>
      <c r="AL17" s="938"/>
      <c r="AM17" s="938"/>
      <c r="AN17" s="938"/>
      <c r="AO17" s="938"/>
      <c r="AP17" s="938"/>
      <c r="AQ17" s="938"/>
      <c r="AR17" s="938"/>
      <c r="AS17" s="938"/>
      <c r="AT17" s="938"/>
      <c r="AU17" s="938"/>
      <c r="AV17" s="938"/>
      <c r="AW17" s="938"/>
      <c r="AX17" s="938"/>
      <c r="AY17" s="938"/>
      <c r="AZ17" s="938"/>
      <c r="BA17" s="301"/>
    </row>
    <row r="18" spans="1:53" s="302" customFormat="1" ht="15" customHeight="1" x14ac:dyDescent="0.3">
      <c r="A18" s="933" t="s">
        <v>780</v>
      </c>
      <c r="B18" s="933"/>
      <c r="C18" s="933"/>
      <c r="D18" s="933"/>
      <c r="E18" s="933"/>
      <c r="F18" s="933"/>
      <c r="G18" s="933"/>
      <c r="H18" s="933"/>
      <c r="I18" s="933"/>
      <c r="J18" s="933"/>
      <c r="K18" s="933"/>
      <c r="L18" s="933"/>
      <c r="M18" s="933"/>
      <c r="N18" s="933"/>
      <c r="O18" s="933"/>
      <c r="P18" s="933"/>
      <c r="Q18" s="933"/>
      <c r="R18" s="933"/>
      <c r="S18" s="933"/>
      <c r="T18" s="933"/>
      <c r="U18" s="933"/>
      <c r="V18" s="933"/>
      <c r="W18" s="933"/>
      <c r="X18" s="933"/>
      <c r="Y18" s="933"/>
      <c r="Z18" s="933"/>
      <c r="AA18" s="933"/>
      <c r="AB18" s="933"/>
      <c r="AC18" s="933"/>
      <c r="AD18" s="933"/>
      <c r="AE18" s="933"/>
      <c r="AF18" s="933"/>
      <c r="AG18" s="933"/>
      <c r="AH18" s="933"/>
      <c r="AI18" s="933"/>
      <c r="AJ18" s="933"/>
      <c r="AK18" s="933"/>
      <c r="AL18" s="933"/>
      <c r="AM18" s="933"/>
      <c r="AN18" s="933"/>
      <c r="AO18" s="933"/>
      <c r="AP18" s="933"/>
      <c r="AQ18" s="933"/>
      <c r="AR18" s="933"/>
      <c r="AS18" s="933"/>
      <c r="AT18" s="933"/>
      <c r="AU18" s="933"/>
      <c r="AV18" s="933"/>
      <c r="AW18" s="933"/>
      <c r="AX18" s="933"/>
      <c r="AY18" s="933"/>
      <c r="AZ18" s="933"/>
      <c r="BA18" s="301"/>
    </row>
    <row r="19" spans="1:53" ht="12" customHeight="1" x14ac:dyDescent="0.25">
      <c r="A19" s="934" t="s">
        <v>75</v>
      </c>
      <c r="B19" s="934"/>
      <c r="C19" s="934"/>
      <c r="D19" s="934"/>
      <c r="E19" s="934"/>
      <c r="F19" s="934"/>
      <c r="G19" s="934"/>
      <c r="H19" s="934"/>
      <c r="I19" s="934"/>
      <c r="J19" s="934"/>
      <c r="K19" s="934"/>
      <c r="L19" s="934"/>
      <c r="M19" s="934"/>
      <c r="N19" s="934"/>
      <c r="O19" s="934"/>
      <c r="P19" s="934"/>
      <c r="Q19" s="934"/>
      <c r="R19" s="934"/>
      <c r="S19" s="934"/>
      <c r="T19" s="934"/>
      <c r="U19" s="934"/>
      <c r="V19" s="934"/>
      <c r="W19" s="934"/>
      <c r="X19" s="934"/>
      <c r="Y19" s="934"/>
      <c r="Z19" s="934"/>
      <c r="AA19" s="934"/>
      <c r="AB19" s="934"/>
      <c r="AC19" s="934"/>
      <c r="AD19" s="934"/>
      <c r="AE19" s="934"/>
      <c r="AF19" s="934"/>
      <c r="AG19" s="934"/>
      <c r="AH19" s="934"/>
      <c r="AI19" s="934"/>
      <c r="AJ19" s="934"/>
      <c r="AK19" s="934"/>
      <c r="AL19" s="934"/>
      <c r="AM19" s="934"/>
      <c r="AN19" s="934"/>
      <c r="AO19" s="934"/>
      <c r="AP19" s="934"/>
      <c r="AQ19" s="934"/>
      <c r="AR19" s="934"/>
      <c r="AS19" s="934"/>
      <c r="AT19" s="934"/>
      <c r="AU19" s="934"/>
      <c r="AV19" s="934"/>
      <c r="AW19" s="934"/>
      <c r="AX19" s="934"/>
      <c r="AY19" s="934"/>
      <c r="AZ19" s="934"/>
      <c r="BA19" s="300"/>
    </row>
    <row r="20" spans="1:53" ht="12" customHeight="1" x14ac:dyDescent="0.25">
      <c r="A20" s="937" t="str">
        <f>ФОРМА!B8</f>
        <v>ООО «Электромонтаж-110»</v>
      </c>
      <c r="B20" s="937"/>
      <c r="C20" s="937"/>
      <c r="D20" s="937"/>
      <c r="E20" s="937"/>
      <c r="F20" s="937"/>
      <c r="G20" s="937"/>
      <c r="H20" s="937"/>
      <c r="I20" s="937"/>
      <c r="J20" s="937"/>
      <c r="K20" s="937"/>
      <c r="L20" s="937"/>
      <c r="M20" s="937"/>
      <c r="N20" s="937"/>
      <c r="O20" s="937"/>
      <c r="P20" s="937"/>
      <c r="Q20" s="937"/>
      <c r="R20" s="937"/>
      <c r="S20" s="937"/>
      <c r="T20" s="937"/>
      <c r="U20" s="937"/>
      <c r="V20" s="937"/>
      <c r="W20" s="937"/>
      <c r="X20" s="937"/>
      <c r="Y20" s="937"/>
      <c r="Z20" s="937"/>
      <c r="AA20" s="937"/>
      <c r="AB20" s="937"/>
      <c r="AC20" s="937"/>
      <c r="AD20" s="937"/>
      <c r="AE20" s="937"/>
      <c r="AF20" s="937"/>
      <c r="AG20" s="937"/>
      <c r="AH20" s="937"/>
      <c r="AI20" s="937"/>
      <c r="AJ20" s="937"/>
      <c r="AK20" s="937"/>
      <c r="AL20" s="937"/>
      <c r="AM20" s="937"/>
      <c r="AN20" s="937"/>
      <c r="AO20" s="937"/>
      <c r="AP20" s="937"/>
      <c r="AQ20" s="937"/>
      <c r="AR20" s="937"/>
      <c r="AS20" s="937"/>
      <c r="AT20" s="937"/>
      <c r="AU20" s="937"/>
      <c r="AV20" s="937"/>
      <c r="AW20" s="937"/>
      <c r="AX20" s="937"/>
      <c r="AY20" s="937"/>
      <c r="AZ20" s="937"/>
      <c r="BA20" s="937"/>
    </row>
    <row r="21" spans="1:53" s="305" customFormat="1" ht="6" customHeight="1" x14ac:dyDescent="0.2">
      <c r="A21" s="929" t="s">
        <v>778</v>
      </c>
      <c r="B21" s="929"/>
      <c r="C21" s="929"/>
      <c r="D21" s="929"/>
      <c r="E21" s="929"/>
      <c r="F21" s="929"/>
      <c r="G21" s="929"/>
      <c r="H21" s="929"/>
      <c r="I21" s="929"/>
      <c r="J21" s="929"/>
      <c r="K21" s="929"/>
      <c r="L21" s="929"/>
      <c r="M21" s="929"/>
      <c r="N21" s="929"/>
      <c r="O21" s="929"/>
      <c r="P21" s="929"/>
      <c r="Q21" s="929"/>
      <c r="R21" s="929"/>
      <c r="S21" s="929"/>
      <c r="T21" s="929"/>
      <c r="U21" s="929"/>
      <c r="V21" s="929"/>
      <c r="W21" s="929"/>
      <c r="X21" s="929"/>
      <c r="Y21" s="929"/>
      <c r="Z21" s="929"/>
      <c r="AA21" s="929"/>
      <c r="AB21" s="929"/>
      <c r="AC21" s="929"/>
      <c r="AD21" s="929"/>
      <c r="AE21" s="929"/>
      <c r="AF21" s="929"/>
      <c r="AG21" s="929"/>
      <c r="AH21" s="929"/>
      <c r="AI21" s="929"/>
      <c r="AJ21" s="929"/>
      <c r="AK21" s="929"/>
      <c r="AL21" s="929"/>
      <c r="AM21" s="929"/>
      <c r="AN21" s="929"/>
      <c r="AO21" s="929"/>
      <c r="AP21" s="929"/>
      <c r="AQ21" s="929"/>
      <c r="AR21" s="929"/>
      <c r="AS21" s="929"/>
      <c r="AT21" s="929"/>
      <c r="AU21" s="929"/>
      <c r="AV21" s="929"/>
      <c r="AW21" s="929"/>
      <c r="AX21" s="929"/>
      <c r="AY21" s="929"/>
      <c r="AZ21" s="929"/>
      <c r="BA21" s="304"/>
    </row>
    <row r="22" spans="1:53" ht="21.6" customHeight="1" x14ac:dyDescent="0.25">
      <c r="A22" s="937" t="str">
        <f>ФОРМА!D8</f>
        <v>ОГРН 1089847302225, ИНН 7842391090, КПП 780101001, 199004, город Санкт-Петербург, пр-кт Средний В.О., д. 4 литер а, пом/ком 6н/177</v>
      </c>
      <c r="B22" s="937"/>
      <c r="C22" s="937"/>
      <c r="D22" s="937"/>
      <c r="E22" s="937"/>
      <c r="F22" s="937"/>
      <c r="G22" s="937"/>
      <c r="H22" s="937"/>
      <c r="I22" s="937"/>
      <c r="J22" s="937"/>
      <c r="K22" s="937"/>
      <c r="L22" s="937"/>
      <c r="M22" s="937"/>
      <c r="N22" s="937"/>
      <c r="O22" s="937"/>
      <c r="P22" s="937"/>
      <c r="Q22" s="937"/>
      <c r="R22" s="937"/>
      <c r="S22" s="937"/>
      <c r="T22" s="937"/>
      <c r="U22" s="937"/>
      <c r="V22" s="937"/>
      <c r="W22" s="937"/>
      <c r="X22" s="937"/>
      <c r="Y22" s="937"/>
      <c r="Z22" s="937"/>
      <c r="AA22" s="937"/>
      <c r="AB22" s="937"/>
      <c r="AC22" s="937"/>
      <c r="AD22" s="937"/>
      <c r="AE22" s="937"/>
      <c r="AF22" s="937"/>
      <c r="AG22" s="937"/>
      <c r="AH22" s="937"/>
      <c r="AI22" s="937"/>
      <c r="AJ22" s="937"/>
      <c r="AK22" s="937"/>
      <c r="AL22" s="937"/>
      <c r="AM22" s="937"/>
      <c r="AN22" s="937"/>
      <c r="AO22" s="937"/>
      <c r="AP22" s="937"/>
      <c r="AQ22" s="937"/>
      <c r="AR22" s="937"/>
      <c r="AS22" s="937"/>
      <c r="AT22" s="937"/>
      <c r="AU22" s="937"/>
      <c r="AV22" s="937"/>
      <c r="AW22" s="937"/>
      <c r="AX22" s="937"/>
      <c r="AY22" s="937"/>
      <c r="AZ22" s="937"/>
      <c r="BA22" s="300"/>
    </row>
    <row r="23" spans="1:53" s="305" customFormat="1" ht="9.6" x14ac:dyDescent="0.2">
      <c r="A23" s="931" t="s">
        <v>775</v>
      </c>
      <c r="B23" s="931"/>
      <c r="C23" s="931"/>
      <c r="D23" s="931"/>
      <c r="E23" s="931"/>
      <c r="F23" s="931"/>
      <c r="G23" s="931"/>
      <c r="H23" s="931"/>
      <c r="I23" s="931"/>
      <c r="J23" s="931"/>
      <c r="K23" s="931"/>
      <c r="L23" s="931"/>
      <c r="M23" s="931"/>
      <c r="N23" s="931"/>
      <c r="O23" s="931"/>
      <c r="P23" s="931"/>
      <c r="Q23" s="931"/>
      <c r="R23" s="931"/>
      <c r="S23" s="931"/>
      <c r="T23" s="931"/>
      <c r="U23" s="931"/>
      <c r="V23" s="931"/>
      <c r="W23" s="931"/>
      <c r="X23" s="931"/>
      <c r="Y23" s="931"/>
      <c r="Z23" s="931"/>
      <c r="AA23" s="931"/>
      <c r="AB23" s="931"/>
      <c r="AC23" s="931"/>
      <c r="AD23" s="931"/>
      <c r="AE23" s="931"/>
      <c r="AF23" s="931"/>
      <c r="AG23" s="931"/>
      <c r="AH23" s="931"/>
      <c r="AI23" s="931"/>
      <c r="AJ23" s="931"/>
      <c r="AK23" s="931"/>
      <c r="AL23" s="931"/>
      <c r="AM23" s="931"/>
      <c r="AN23" s="931"/>
      <c r="AO23" s="931"/>
      <c r="AP23" s="931"/>
      <c r="AQ23" s="931"/>
      <c r="AR23" s="931"/>
      <c r="AS23" s="931"/>
      <c r="AT23" s="931"/>
      <c r="AU23" s="931"/>
      <c r="AV23" s="931"/>
      <c r="AW23" s="931"/>
      <c r="AX23" s="931"/>
      <c r="AY23" s="931"/>
      <c r="AZ23" s="931"/>
      <c r="BA23" s="304"/>
    </row>
    <row r="24" spans="1:53" s="305" customFormat="1" ht="10.5" customHeight="1" x14ac:dyDescent="0.2">
      <c r="A24" s="938"/>
      <c r="B24" s="938"/>
      <c r="C24" s="938"/>
      <c r="D24" s="938"/>
      <c r="E24" s="938"/>
      <c r="F24" s="938"/>
      <c r="G24" s="938"/>
      <c r="H24" s="938"/>
      <c r="I24" s="938"/>
      <c r="J24" s="938"/>
      <c r="K24" s="938"/>
      <c r="L24" s="938"/>
      <c r="M24" s="938"/>
      <c r="N24" s="938"/>
      <c r="O24" s="938"/>
      <c r="P24" s="938"/>
      <c r="Q24" s="938"/>
      <c r="R24" s="938"/>
      <c r="S24" s="938"/>
      <c r="T24" s="938"/>
      <c r="U24" s="938"/>
      <c r="V24" s="938"/>
      <c r="W24" s="938"/>
      <c r="X24" s="938"/>
      <c r="Y24" s="938"/>
      <c r="Z24" s="938"/>
      <c r="AA24" s="938"/>
      <c r="AB24" s="938"/>
      <c r="AC24" s="938"/>
      <c r="AD24" s="938"/>
      <c r="AE24" s="938"/>
      <c r="AF24" s="938"/>
      <c r="AG24" s="938"/>
      <c r="AH24" s="938"/>
      <c r="AI24" s="938"/>
      <c r="AJ24" s="938"/>
      <c r="AK24" s="938"/>
      <c r="AL24" s="938"/>
      <c r="AM24" s="938"/>
      <c r="AN24" s="938"/>
      <c r="AO24" s="938"/>
      <c r="AP24" s="938"/>
      <c r="AQ24" s="938"/>
      <c r="AR24" s="938"/>
      <c r="AS24" s="938"/>
      <c r="AT24" s="938"/>
      <c r="AU24" s="938"/>
      <c r="AV24" s="938"/>
      <c r="AW24" s="938"/>
      <c r="AX24" s="938"/>
      <c r="AY24" s="938"/>
      <c r="AZ24" s="938"/>
      <c r="BA24" s="304"/>
    </row>
    <row r="25" spans="1:53" s="305" customFormat="1" ht="15" customHeight="1" x14ac:dyDescent="0.2">
      <c r="A25" s="933" t="s">
        <v>781</v>
      </c>
      <c r="B25" s="933"/>
      <c r="C25" s="933"/>
      <c r="D25" s="933"/>
      <c r="E25" s="933"/>
      <c r="F25" s="933"/>
      <c r="G25" s="933"/>
      <c r="H25" s="933"/>
      <c r="I25" s="933"/>
      <c r="J25" s="933"/>
      <c r="K25" s="933"/>
      <c r="L25" s="933"/>
      <c r="M25" s="933"/>
      <c r="N25" s="933"/>
      <c r="O25" s="933"/>
      <c r="P25" s="933"/>
      <c r="Q25" s="933"/>
      <c r="R25" s="933"/>
      <c r="S25" s="933"/>
      <c r="T25" s="933"/>
      <c r="U25" s="933"/>
      <c r="V25" s="933"/>
      <c r="W25" s="933"/>
      <c r="X25" s="933"/>
      <c r="Y25" s="933"/>
      <c r="Z25" s="933"/>
      <c r="AA25" s="933"/>
      <c r="AB25" s="933"/>
      <c r="AC25" s="933"/>
      <c r="AD25" s="933"/>
      <c r="AE25" s="933"/>
      <c r="AF25" s="933"/>
      <c r="AG25" s="933"/>
      <c r="AH25" s="933"/>
      <c r="AI25" s="933"/>
      <c r="AJ25" s="933"/>
      <c r="AK25" s="933"/>
      <c r="AL25" s="933"/>
      <c r="AM25" s="933"/>
      <c r="AN25" s="933"/>
      <c r="AO25" s="933"/>
      <c r="AP25" s="933"/>
      <c r="AQ25" s="933"/>
      <c r="AR25" s="933"/>
      <c r="AS25" s="933"/>
      <c r="AT25" s="933"/>
      <c r="AU25" s="933"/>
      <c r="AV25" s="933"/>
      <c r="AW25" s="933"/>
      <c r="AX25" s="933"/>
      <c r="AY25" s="933"/>
      <c r="AZ25" s="933"/>
      <c r="BA25" s="304"/>
    </row>
    <row r="26" spans="1:53" ht="5.25" customHeight="1" x14ac:dyDescent="0.25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 x14ac:dyDescent="0.25">
      <c r="A27" s="941" t="s">
        <v>598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300"/>
    </row>
    <row r="28" spans="1:53" ht="0.75" hidden="1" customHeight="1" x14ac:dyDescent="0.25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 x14ac:dyDescent="0.3">
      <c r="A29" s="943" t="s">
        <v>19</v>
      </c>
      <c r="B29" s="943"/>
      <c r="C29" s="944">
        <f>ФОРМА!B20</f>
        <v>1</v>
      </c>
      <c r="D29" s="944"/>
      <c r="E29" s="944"/>
      <c r="F29" s="944"/>
      <c r="G29" s="944"/>
      <c r="H29" s="944"/>
      <c r="I29" s="944"/>
      <c r="J29" s="944"/>
      <c r="K29" s="944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945"/>
      <c r="AH29" s="945"/>
      <c r="AI29" s="945"/>
      <c r="AJ29" s="307"/>
      <c r="AK29" s="307"/>
      <c r="AL29" s="946">
        <f>ФОРМА!C20</f>
        <v>45583</v>
      </c>
      <c r="AM29" s="944"/>
      <c r="AN29" s="944"/>
      <c r="AO29" s="944"/>
      <c r="AP29" s="944"/>
      <c r="AQ29" s="944"/>
      <c r="AR29" s="944"/>
      <c r="AS29" s="944"/>
      <c r="AT29" s="944"/>
      <c r="AU29" s="944"/>
      <c r="AV29" s="944"/>
      <c r="AW29" s="945"/>
      <c r="AX29" s="945"/>
      <c r="AY29" s="945"/>
      <c r="AZ29" s="945"/>
      <c r="BA29" s="300"/>
    </row>
    <row r="30" spans="1:53" s="305" customFormat="1" ht="5.0999999999999996" customHeight="1" x14ac:dyDescent="0.2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929" t="s">
        <v>459</v>
      </c>
      <c r="AM30" s="929"/>
      <c r="AN30" s="929"/>
      <c r="AO30" s="929"/>
      <c r="AP30" s="929"/>
      <c r="AQ30" s="929"/>
      <c r="AR30" s="929"/>
      <c r="AS30" s="929"/>
      <c r="AT30" s="929"/>
      <c r="AU30" s="929"/>
      <c r="AV30" s="929"/>
      <c r="AW30" s="304"/>
      <c r="AX30" s="304"/>
      <c r="AY30" s="304"/>
      <c r="AZ30" s="304"/>
      <c r="BA30" s="304"/>
    </row>
    <row r="31" spans="1:53" ht="21" customHeight="1" x14ac:dyDescent="0.25">
      <c r="A31" s="936" t="s">
        <v>782</v>
      </c>
      <c r="B31" s="936"/>
      <c r="C31" s="936"/>
      <c r="D31" s="936"/>
      <c r="E31" s="936"/>
      <c r="F31" s="936"/>
      <c r="G31" s="936"/>
      <c r="H31" s="936"/>
      <c r="I31" s="936"/>
      <c r="J31" s="936"/>
      <c r="K31" s="936"/>
      <c r="L31" s="936"/>
      <c r="M31" s="936"/>
      <c r="N31" s="936"/>
      <c r="O31" s="936"/>
      <c r="P31" s="936"/>
      <c r="Q31" s="936"/>
      <c r="R31" s="936"/>
      <c r="S31" s="936"/>
      <c r="T31" s="936"/>
      <c r="U31" s="936"/>
      <c r="V31" s="936"/>
      <c r="W31" s="936"/>
      <c r="X31" s="936"/>
      <c r="Y31" s="936"/>
      <c r="Z31" s="936"/>
      <c r="AA31" s="936"/>
      <c r="AB31" s="936"/>
      <c r="AC31" s="936"/>
      <c r="AD31" s="936"/>
      <c r="AE31" s="936"/>
      <c r="AF31" s="936"/>
      <c r="AG31" s="936"/>
      <c r="AH31" s="936"/>
      <c r="AI31" s="936"/>
      <c r="AJ31" s="936"/>
      <c r="AK31" s="936"/>
      <c r="AL31" s="936"/>
      <c r="AM31" s="936"/>
      <c r="AN31" s="936"/>
      <c r="AO31" s="936"/>
      <c r="AP31" s="936"/>
      <c r="AQ31" s="936"/>
      <c r="AR31" s="936"/>
      <c r="AS31" s="936"/>
      <c r="AT31" s="936"/>
      <c r="AU31" s="936"/>
      <c r="AV31" s="936"/>
      <c r="AW31" s="936"/>
      <c r="AX31" s="936"/>
      <c r="AY31" s="936"/>
      <c r="AZ31" s="936"/>
      <c r="BA31" s="300"/>
    </row>
    <row r="32" spans="1:53" ht="12" customHeight="1" x14ac:dyDescent="0.25">
      <c r="A32" s="939" t="str">
        <f>IF(ПОДПИСИ!B9="",ПОДПИСИ!B7,ПОДПИСИ!B9)</f>
        <v>Ведущий инженер отдела строительного контроля АО "ЛЭСР"</v>
      </c>
      <c r="B32" s="939"/>
      <c r="C32" s="939"/>
      <c r="D32" s="939"/>
      <c r="E32" s="939"/>
      <c r="F32" s="939"/>
      <c r="G32" s="939"/>
      <c r="H32" s="939"/>
      <c r="I32" s="939"/>
      <c r="J32" s="939"/>
      <c r="K32" s="939"/>
      <c r="L32" s="939"/>
      <c r="M32" s="939"/>
      <c r="N32" s="939"/>
      <c r="O32" s="939"/>
      <c r="P32" s="939"/>
      <c r="Q32" s="939"/>
      <c r="R32" s="939"/>
      <c r="S32" s="939"/>
      <c r="T32" s="939"/>
      <c r="U32" s="939"/>
      <c r="V32" s="939"/>
      <c r="W32" s="939"/>
      <c r="X32" s="939"/>
      <c r="Y32" s="939"/>
      <c r="Z32" s="939"/>
      <c r="AA32" s="939"/>
      <c r="AB32" s="939"/>
      <c r="AC32" s="939"/>
      <c r="AD32" s="939"/>
      <c r="AE32" s="939"/>
      <c r="AF32" s="939"/>
      <c r="AG32" s="939"/>
      <c r="AH32" s="939"/>
      <c r="AI32" s="939"/>
      <c r="AJ32" s="939"/>
      <c r="AK32" s="939"/>
      <c r="AL32" s="939"/>
      <c r="AM32" s="939"/>
      <c r="AN32" s="939"/>
      <c r="AO32" s="939"/>
      <c r="AP32" s="939"/>
      <c r="AQ32" s="939"/>
      <c r="AR32" s="939"/>
      <c r="AS32" s="939"/>
      <c r="AT32" s="939"/>
      <c r="AU32" s="939"/>
      <c r="AV32" s="939"/>
      <c r="AW32" s="939"/>
      <c r="AX32" s="939"/>
      <c r="AY32" s="939"/>
      <c r="AZ32" s="939"/>
      <c r="BA32" s="300"/>
    </row>
    <row r="33" spans="1:53" ht="12" customHeight="1" x14ac:dyDescent="0.25">
      <c r="A33" s="940" t="str">
        <f>IF(ПОДПИСИ!C9="",ПОДПИСИ!C7,CONCATENATE(ПОДПИСИ!C9,", ",ПОДПИСИ!F9))</f>
        <v xml:space="preserve">Жамойдин Ф.Ф.,  </v>
      </c>
      <c r="B33" s="940"/>
      <c r="C33" s="940"/>
      <c r="D33" s="940"/>
      <c r="E33" s="940"/>
      <c r="F33" s="940"/>
      <c r="G33" s="940"/>
      <c r="H33" s="940"/>
      <c r="I33" s="940"/>
      <c r="J33" s="940"/>
      <c r="K33" s="940"/>
      <c r="L33" s="940"/>
      <c r="M33" s="940"/>
      <c r="N33" s="940"/>
      <c r="O33" s="940"/>
      <c r="P33" s="940"/>
      <c r="Q33" s="940"/>
      <c r="R33" s="940"/>
      <c r="S33" s="940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940"/>
      <c r="AE33" s="940"/>
      <c r="AF33" s="940"/>
      <c r="AG33" s="940"/>
      <c r="AH33" s="940"/>
      <c r="AI33" s="940"/>
      <c r="AJ33" s="940"/>
      <c r="AK33" s="940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940"/>
      <c r="AW33" s="940"/>
      <c r="AX33" s="940"/>
      <c r="AY33" s="940"/>
      <c r="AZ33" s="940"/>
      <c r="BA33" s="300"/>
    </row>
    <row r="34" spans="1:53" ht="15" customHeight="1" x14ac:dyDescent="0.25">
      <c r="A34" s="931" t="s">
        <v>783</v>
      </c>
      <c r="B34" s="931"/>
      <c r="C34" s="931"/>
      <c r="D34" s="931"/>
      <c r="E34" s="931"/>
      <c r="F34" s="931"/>
      <c r="G34" s="931"/>
      <c r="H34" s="931"/>
      <c r="I34" s="931"/>
      <c r="J34" s="931"/>
      <c r="K34" s="931"/>
      <c r="L34" s="931"/>
      <c r="M34" s="931"/>
      <c r="N34" s="931"/>
      <c r="O34" s="931"/>
      <c r="P34" s="931"/>
      <c r="Q34" s="931"/>
      <c r="R34" s="931"/>
      <c r="S34" s="931"/>
      <c r="T34" s="931"/>
      <c r="U34" s="931"/>
      <c r="V34" s="931"/>
      <c r="W34" s="931"/>
      <c r="X34" s="931"/>
      <c r="Y34" s="931"/>
      <c r="Z34" s="931"/>
      <c r="AA34" s="931"/>
      <c r="AB34" s="931"/>
      <c r="AC34" s="931"/>
      <c r="AD34" s="931"/>
      <c r="AE34" s="931"/>
      <c r="AF34" s="931"/>
      <c r="AG34" s="931"/>
      <c r="AH34" s="931"/>
      <c r="AI34" s="931"/>
      <c r="AJ34" s="931"/>
      <c r="AK34" s="931"/>
      <c r="AL34" s="931"/>
      <c r="AM34" s="931"/>
      <c r="AN34" s="931"/>
      <c r="AO34" s="931"/>
      <c r="AP34" s="931"/>
      <c r="AQ34" s="931"/>
      <c r="AR34" s="931"/>
      <c r="AS34" s="931"/>
      <c r="AT34" s="931"/>
      <c r="AU34" s="931"/>
      <c r="AV34" s="931"/>
      <c r="AW34" s="931"/>
      <c r="AX34" s="931"/>
      <c r="AY34" s="931"/>
      <c r="AZ34" s="931"/>
      <c r="BA34" s="300"/>
    </row>
    <row r="35" spans="1:53" ht="15" customHeight="1" x14ac:dyDescent="0.25">
      <c r="A35" s="938"/>
      <c r="B35" s="938"/>
      <c r="C35" s="938"/>
      <c r="D35" s="938"/>
      <c r="E35" s="938"/>
      <c r="F35" s="938"/>
      <c r="G35" s="938"/>
      <c r="H35" s="938"/>
      <c r="I35" s="938"/>
      <c r="J35" s="938"/>
      <c r="K35" s="938"/>
      <c r="L35" s="938"/>
      <c r="M35" s="938"/>
      <c r="N35" s="938"/>
      <c r="O35" s="938"/>
      <c r="P35" s="938"/>
      <c r="Q35" s="938"/>
      <c r="R35" s="938"/>
      <c r="S35" s="938"/>
      <c r="T35" s="938"/>
      <c r="U35" s="938"/>
      <c r="V35" s="938"/>
      <c r="W35" s="938"/>
      <c r="X35" s="938"/>
      <c r="Y35" s="938"/>
      <c r="Z35" s="938"/>
      <c r="AA35" s="938"/>
      <c r="AB35" s="938"/>
      <c r="AC35" s="938"/>
      <c r="AD35" s="938"/>
      <c r="AE35" s="938"/>
      <c r="AF35" s="938"/>
      <c r="AG35" s="938"/>
      <c r="AH35" s="938"/>
      <c r="AI35" s="938"/>
      <c r="AJ35" s="938"/>
      <c r="AK35" s="938"/>
      <c r="AL35" s="938"/>
      <c r="AM35" s="938"/>
      <c r="AN35" s="938"/>
      <c r="AO35" s="938"/>
      <c r="AP35" s="938"/>
      <c r="AQ35" s="938"/>
      <c r="AR35" s="938"/>
      <c r="AS35" s="938"/>
      <c r="AT35" s="938"/>
      <c r="AU35" s="938"/>
      <c r="AV35" s="938"/>
      <c r="AW35" s="938"/>
      <c r="AX35" s="938"/>
      <c r="AY35" s="938"/>
      <c r="AZ35" s="938"/>
      <c r="BA35" s="300"/>
    </row>
    <row r="36" spans="1:53" ht="21" customHeight="1" x14ac:dyDescent="0.25">
      <c r="A36" s="933" t="s">
        <v>784</v>
      </c>
      <c r="B36" s="933"/>
      <c r="C36" s="933"/>
      <c r="D36" s="933"/>
      <c r="E36" s="933"/>
      <c r="F36" s="933"/>
      <c r="G36" s="933"/>
      <c r="H36" s="933"/>
      <c r="I36" s="933"/>
      <c r="J36" s="933"/>
      <c r="K36" s="933"/>
      <c r="L36" s="933"/>
      <c r="M36" s="933"/>
      <c r="N36" s="933"/>
      <c r="O36" s="933"/>
      <c r="P36" s="933"/>
      <c r="Q36" s="933"/>
      <c r="R36" s="933"/>
      <c r="S36" s="933"/>
      <c r="T36" s="933"/>
      <c r="U36" s="933"/>
      <c r="V36" s="933"/>
      <c r="W36" s="933"/>
      <c r="X36" s="933"/>
      <c r="Y36" s="933"/>
      <c r="Z36" s="933"/>
      <c r="AA36" s="933"/>
      <c r="AB36" s="933"/>
      <c r="AC36" s="933"/>
      <c r="AD36" s="933"/>
      <c r="AE36" s="933"/>
      <c r="AF36" s="933"/>
      <c r="AG36" s="933"/>
      <c r="AH36" s="933"/>
      <c r="AI36" s="933"/>
      <c r="AJ36" s="933"/>
      <c r="AK36" s="933"/>
      <c r="AL36" s="933"/>
      <c r="AM36" s="933"/>
      <c r="AN36" s="933"/>
      <c r="AO36" s="933"/>
      <c r="AP36" s="933"/>
      <c r="AQ36" s="933"/>
      <c r="AR36" s="933"/>
      <c r="AS36" s="933"/>
      <c r="AT36" s="933"/>
      <c r="AU36" s="933"/>
      <c r="AV36" s="933"/>
      <c r="AW36" s="933"/>
      <c r="AX36" s="933"/>
      <c r="AY36" s="933"/>
      <c r="AZ36" s="933"/>
      <c r="BA36" s="300"/>
    </row>
    <row r="37" spans="1:53" ht="12" customHeight="1" x14ac:dyDescent="0.25">
      <c r="A37" s="934" t="s">
        <v>785</v>
      </c>
      <c r="B37" s="934"/>
      <c r="C37" s="934"/>
      <c r="D37" s="934"/>
      <c r="E37" s="934"/>
      <c r="F37" s="934"/>
      <c r="G37" s="934"/>
      <c r="H37" s="934"/>
      <c r="I37" s="934"/>
      <c r="J37" s="934"/>
      <c r="K37" s="934"/>
      <c r="L37" s="934"/>
      <c r="M37" s="934"/>
      <c r="N37" s="934"/>
      <c r="O37" s="934"/>
      <c r="P37" s="934"/>
      <c r="Q37" s="934"/>
      <c r="R37" s="934"/>
      <c r="S37" s="934"/>
      <c r="T37" s="934"/>
      <c r="U37" s="934"/>
      <c r="V37" s="934"/>
      <c r="W37" s="934"/>
      <c r="X37" s="934"/>
      <c r="Y37" s="934"/>
      <c r="Z37" s="934"/>
      <c r="AA37" s="934"/>
      <c r="AB37" s="934"/>
      <c r="AC37" s="934"/>
      <c r="AD37" s="934"/>
      <c r="AE37" s="934"/>
      <c r="AF37" s="934"/>
      <c r="AG37" s="934"/>
      <c r="AH37" s="934"/>
      <c r="AI37" s="934"/>
      <c r="AJ37" s="934"/>
      <c r="AK37" s="934"/>
      <c r="AL37" s="934"/>
      <c r="AM37" s="934"/>
      <c r="AN37" s="934"/>
      <c r="AO37" s="934"/>
      <c r="AP37" s="934"/>
      <c r="AQ37" s="934"/>
      <c r="AR37" s="934"/>
      <c r="AS37" s="934"/>
      <c r="AT37" s="934"/>
      <c r="AU37" s="934"/>
      <c r="AV37" s="934"/>
      <c r="AW37" s="934"/>
      <c r="AX37" s="934"/>
      <c r="AY37" s="934"/>
      <c r="AZ37" s="934"/>
      <c r="BA37" s="300"/>
    </row>
    <row r="38" spans="1:53" ht="12" customHeight="1" x14ac:dyDescent="0.25">
      <c r="A38" s="940" t="str">
        <f>ПОДПИСИ!B15</f>
        <v>Заместитель генерального директора по капитальному  строительству ООО «Электромонтаж-110»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0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0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300"/>
    </row>
    <row r="39" spans="1:53" ht="12" customHeight="1" x14ac:dyDescent="0.25">
      <c r="A39" s="940" t="str">
        <f>CONCATENATE(ПОДПИСИ!C15,", ",ПОДПИСИ!F15)</f>
        <v>Шлёнский С.В., Приказ №365 от 01.07.2024</v>
      </c>
      <c r="B39" s="940"/>
      <c r="C39" s="940"/>
      <c r="D39" s="940"/>
      <c r="E39" s="940"/>
      <c r="F39" s="940"/>
      <c r="G39" s="940"/>
      <c r="H39" s="940"/>
      <c r="I39" s="940"/>
      <c r="J39" s="940"/>
      <c r="K39" s="940"/>
      <c r="L39" s="940"/>
      <c r="M39" s="940"/>
      <c r="N39" s="940"/>
      <c r="O39" s="940"/>
      <c r="P39" s="940"/>
      <c r="Q39" s="940"/>
      <c r="R39" s="940"/>
      <c r="S39" s="940"/>
      <c r="T39" s="940"/>
      <c r="U39" s="940"/>
      <c r="V39" s="940"/>
      <c r="W39" s="940"/>
      <c r="X39" s="940"/>
      <c r="Y39" s="940"/>
      <c r="Z39" s="940"/>
      <c r="AA39" s="940"/>
      <c r="AB39" s="940"/>
      <c r="AC39" s="940"/>
      <c r="AD39" s="940"/>
      <c r="AE39" s="940"/>
      <c r="AF39" s="940"/>
      <c r="AG39" s="940"/>
      <c r="AH39" s="940"/>
      <c r="AI39" s="940"/>
      <c r="AJ39" s="940"/>
      <c r="AK39" s="940"/>
      <c r="AL39" s="940"/>
      <c r="AM39" s="940"/>
      <c r="AN39" s="940"/>
      <c r="AO39" s="940"/>
      <c r="AP39" s="940"/>
      <c r="AQ39" s="940"/>
      <c r="AR39" s="940"/>
      <c r="AS39" s="940"/>
      <c r="AT39" s="940"/>
      <c r="AU39" s="940"/>
      <c r="AV39" s="940"/>
      <c r="AW39" s="940"/>
      <c r="AX39" s="940"/>
      <c r="AY39" s="940"/>
      <c r="AZ39" s="940"/>
      <c r="BA39" s="300"/>
    </row>
    <row r="40" spans="1:53" ht="15" customHeight="1" x14ac:dyDescent="0.25">
      <c r="A40" s="931" t="s">
        <v>786</v>
      </c>
      <c r="B40" s="931"/>
      <c r="C40" s="931"/>
      <c r="D40" s="931"/>
      <c r="E40" s="931"/>
      <c r="F40" s="931"/>
      <c r="G40" s="931"/>
      <c r="H40" s="931"/>
      <c r="I40" s="931"/>
      <c r="J40" s="931"/>
      <c r="K40" s="931"/>
      <c r="L40" s="931"/>
      <c r="M40" s="931"/>
      <c r="N40" s="931"/>
      <c r="O40" s="931"/>
      <c r="P40" s="931"/>
      <c r="Q40" s="931"/>
      <c r="R40" s="931"/>
      <c r="S40" s="931"/>
      <c r="T40" s="931"/>
      <c r="U40" s="931"/>
      <c r="V40" s="931"/>
      <c r="W40" s="931"/>
      <c r="X40" s="931"/>
      <c r="Y40" s="931"/>
      <c r="Z40" s="931"/>
      <c r="AA40" s="931"/>
      <c r="AB40" s="931"/>
      <c r="AC40" s="931"/>
      <c r="AD40" s="931"/>
      <c r="AE40" s="931"/>
      <c r="AF40" s="931"/>
      <c r="AG40" s="931"/>
      <c r="AH40" s="931"/>
      <c r="AI40" s="931"/>
      <c r="AJ40" s="931"/>
      <c r="AK40" s="931"/>
      <c r="AL40" s="931"/>
      <c r="AM40" s="931"/>
      <c r="AN40" s="931"/>
      <c r="AO40" s="931"/>
      <c r="AP40" s="931"/>
      <c r="AQ40" s="931"/>
      <c r="AR40" s="931"/>
      <c r="AS40" s="931"/>
      <c r="AT40" s="931"/>
      <c r="AU40" s="931"/>
      <c r="AV40" s="931"/>
      <c r="AW40" s="931"/>
      <c r="AX40" s="931"/>
      <c r="AY40" s="931"/>
      <c r="AZ40" s="931"/>
      <c r="BA40" s="300"/>
    </row>
    <row r="41" spans="1:53" ht="11.25" customHeight="1" x14ac:dyDescent="0.25">
      <c r="A41" s="951"/>
      <c r="B41" s="951"/>
      <c r="C41" s="951"/>
      <c r="D41" s="951"/>
      <c r="E41" s="951"/>
      <c r="F41" s="951"/>
      <c r="G41" s="951"/>
      <c r="H41" s="951"/>
      <c r="I41" s="951"/>
      <c r="J41" s="951"/>
      <c r="K41" s="951"/>
      <c r="L41" s="951"/>
      <c r="M41" s="951"/>
      <c r="N41" s="951"/>
      <c r="O41" s="951"/>
      <c r="P41" s="951"/>
      <c r="Q41" s="951"/>
      <c r="R41" s="951"/>
      <c r="S41" s="951"/>
      <c r="T41" s="951"/>
      <c r="U41" s="951"/>
      <c r="V41" s="951"/>
      <c r="W41" s="951"/>
      <c r="X41" s="951"/>
      <c r="Y41" s="951"/>
      <c r="Z41" s="951"/>
      <c r="AA41" s="951"/>
      <c r="AB41" s="951"/>
      <c r="AC41" s="951"/>
      <c r="AD41" s="951"/>
      <c r="AE41" s="951"/>
      <c r="AF41" s="951"/>
      <c r="AG41" s="951"/>
      <c r="AH41" s="951"/>
      <c r="AI41" s="951"/>
      <c r="AJ41" s="951"/>
      <c r="AK41" s="951"/>
      <c r="AL41" s="951"/>
      <c r="AM41" s="951"/>
      <c r="AN41" s="951"/>
      <c r="AO41" s="951"/>
      <c r="AP41" s="951"/>
      <c r="AQ41" s="951"/>
      <c r="AR41" s="951"/>
      <c r="AS41" s="951"/>
      <c r="AT41" s="951"/>
      <c r="AU41" s="951"/>
      <c r="AV41" s="951"/>
      <c r="AW41" s="951"/>
      <c r="AX41" s="951"/>
      <c r="AY41" s="951"/>
      <c r="AZ41" s="951"/>
      <c r="BA41" s="300"/>
    </row>
    <row r="42" spans="1:53" ht="15" customHeight="1" x14ac:dyDescent="0.25">
      <c r="A42" s="933" t="s">
        <v>787</v>
      </c>
      <c r="B42" s="933"/>
      <c r="C42" s="933"/>
      <c r="D42" s="933"/>
      <c r="E42" s="933"/>
      <c r="F42" s="933"/>
      <c r="G42" s="933"/>
      <c r="H42" s="933"/>
      <c r="I42" s="933"/>
      <c r="J42" s="933"/>
      <c r="K42" s="933"/>
      <c r="L42" s="933"/>
      <c r="M42" s="933"/>
      <c r="N42" s="933"/>
      <c r="O42" s="933"/>
      <c r="P42" s="933"/>
      <c r="Q42" s="933"/>
      <c r="R42" s="933"/>
      <c r="S42" s="933"/>
      <c r="T42" s="933"/>
      <c r="U42" s="933"/>
      <c r="V42" s="933"/>
      <c r="W42" s="933"/>
      <c r="X42" s="933"/>
      <c r="Y42" s="933"/>
      <c r="Z42" s="933"/>
      <c r="AA42" s="933"/>
      <c r="AB42" s="933"/>
      <c r="AC42" s="933"/>
      <c r="AD42" s="933"/>
      <c r="AE42" s="933"/>
      <c r="AF42" s="933"/>
      <c r="AG42" s="933"/>
      <c r="AH42" s="933"/>
      <c r="AI42" s="933"/>
      <c r="AJ42" s="933"/>
      <c r="AK42" s="933"/>
      <c r="AL42" s="933"/>
      <c r="AM42" s="933"/>
      <c r="AN42" s="933"/>
      <c r="AO42" s="933"/>
      <c r="AP42" s="933"/>
      <c r="AQ42" s="933"/>
      <c r="AR42" s="933"/>
      <c r="AS42" s="933"/>
      <c r="AT42" s="933"/>
      <c r="AU42" s="933"/>
      <c r="AV42" s="933"/>
      <c r="AW42" s="933"/>
      <c r="AX42" s="933"/>
      <c r="AY42" s="933"/>
      <c r="AZ42" s="933"/>
      <c r="BA42" s="300"/>
    </row>
    <row r="43" spans="1:53" ht="22.5" customHeight="1" x14ac:dyDescent="0.25">
      <c r="A43" s="947" t="s">
        <v>813</v>
      </c>
      <c r="B43" s="947"/>
      <c r="C43" s="947"/>
      <c r="D43" s="947"/>
      <c r="E43" s="947"/>
      <c r="F43" s="947"/>
      <c r="G43" s="947"/>
      <c r="H43" s="947"/>
      <c r="I43" s="947"/>
      <c r="J43" s="947"/>
      <c r="K43" s="947"/>
      <c r="L43" s="947"/>
      <c r="M43" s="947"/>
      <c r="N43" s="947"/>
      <c r="O43" s="947"/>
      <c r="P43" s="947"/>
      <c r="Q43" s="947"/>
      <c r="R43" s="947"/>
      <c r="S43" s="947"/>
      <c r="T43" s="947"/>
      <c r="U43" s="947"/>
      <c r="V43" s="947"/>
      <c r="W43" s="947"/>
      <c r="X43" s="947"/>
      <c r="Y43" s="947"/>
      <c r="Z43" s="947"/>
      <c r="AA43" s="947"/>
      <c r="AB43" s="947"/>
      <c r="AC43" s="947"/>
      <c r="AD43" s="947"/>
      <c r="AE43" s="947"/>
      <c r="AF43" s="947"/>
      <c r="AG43" s="947"/>
      <c r="AH43" s="947"/>
      <c r="AI43" s="947"/>
      <c r="AJ43" s="947"/>
      <c r="AK43" s="947"/>
      <c r="AL43" s="947"/>
      <c r="AM43" s="947"/>
      <c r="AN43" s="947"/>
      <c r="AO43" s="947"/>
      <c r="AP43" s="947"/>
      <c r="AQ43" s="947"/>
      <c r="AR43" s="947"/>
      <c r="AS43" s="947"/>
      <c r="AT43" s="947"/>
      <c r="AU43" s="947"/>
      <c r="AV43" s="947"/>
      <c r="AW43" s="947"/>
      <c r="AX43" s="947"/>
      <c r="AY43" s="947"/>
      <c r="AZ43" s="947"/>
      <c r="BA43" s="300"/>
    </row>
    <row r="44" spans="1:53" ht="13.5" customHeight="1" x14ac:dyDescent="0.25">
      <c r="A44" s="948" t="str">
        <f>ПОДПИСИ!B17</f>
        <v>Заместитель генерального директора по капитальному  строительству ООО «Электромонтаж-110»</v>
      </c>
      <c r="B44" s="948"/>
      <c r="C44" s="948"/>
      <c r="D44" s="948"/>
      <c r="E44" s="948"/>
      <c r="F44" s="948"/>
      <c r="G44" s="948"/>
      <c r="H44" s="948"/>
      <c r="I44" s="948"/>
      <c r="J44" s="948"/>
      <c r="K44" s="948"/>
      <c r="L44" s="948"/>
      <c r="M44" s="948"/>
      <c r="N44" s="948"/>
      <c r="O44" s="948"/>
      <c r="P44" s="948"/>
      <c r="Q44" s="948"/>
      <c r="R44" s="948"/>
      <c r="S44" s="948"/>
      <c r="T44" s="948"/>
      <c r="U44" s="948"/>
      <c r="V44" s="948"/>
      <c r="W44" s="948"/>
      <c r="X44" s="948"/>
      <c r="Y44" s="948"/>
      <c r="Z44" s="948"/>
      <c r="AA44" s="948"/>
      <c r="AB44" s="948"/>
      <c r="AC44" s="948"/>
      <c r="AD44" s="948"/>
      <c r="AE44" s="948"/>
      <c r="AF44" s="948"/>
      <c r="AG44" s="948"/>
      <c r="AH44" s="948"/>
      <c r="AI44" s="948"/>
      <c r="AJ44" s="948"/>
      <c r="AK44" s="948"/>
      <c r="AL44" s="948"/>
      <c r="AM44" s="948"/>
      <c r="AN44" s="948"/>
      <c r="AO44" s="948"/>
      <c r="AP44" s="948"/>
      <c r="AQ44" s="948"/>
      <c r="AR44" s="948"/>
      <c r="AS44" s="948"/>
      <c r="AT44" s="948"/>
      <c r="AU44" s="948"/>
      <c r="AV44" s="948"/>
      <c r="AW44" s="948"/>
      <c r="AX44" s="948"/>
      <c r="AY44" s="948"/>
      <c r="AZ44" s="948"/>
      <c r="BA44" s="300"/>
    </row>
    <row r="45" spans="1:53" ht="15" customHeight="1" x14ac:dyDescent="0.25">
      <c r="A45" s="948" t="str">
        <f>CONCATENATE(ПОДПИСИ!C17,", ",ПОДПИСИ!F17)</f>
        <v>Шлёнский С.В., Приказ №365 от 01.07.2024</v>
      </c>
      <c r="B45" s="948"/>
      <c r="C45" s="948"/>
      <c r="D45" s="948"/>
      <c r="E45" s="948"/>
      <c r="F45" s="948"/>
      <c r="G45" s="948"/>
      <c r="H45" s="948"/>
      <c r="I45" s="948"/>
      <c r="J45" s="948"/>
      <c r="K45" s="948"/>
      <c r="L45" s="948"/>
      <c r="M45" s="948"/>
      <c r="N45" s="948"/>
      <c r="O45" s="948"/>
      <c r="P45" s="948"/>
      <c r="Q45" s="948"/>
      <c r="R45" s="948"/>
      <c r="S45" s="948"/>
      <c r="T45" s="948"/>
      <c r="U45" s="948"/>
      <c r="V45" s="948"/>
      <c r="W45" s="948"/>
      <c r="X45" s="948"/>
      <c r="Y45" s="948"/>
      <c r="Z45" s="948"/>
      <c r="AA45" s="948"/>
      <c r="AB45" s="948"/>
      <c r="AC45" s="948"/>
      <c r="AD45" s="948"/>
      <c r="AE45" s="948"/>
      <c r="AF45" s="948"/>
      <c r="AG45" s="948"/>
      <c r="AH45" s="948"/>
      <c r="AI45" s="948"/>
      <c r="AJ45" s="948"/>
      <c r="AK45" s="948"/>
      <c r="AL45" s="948"/>
      <c r="AM45" s="948"/>
      <c r="AN45" s="948"/>
      <c r="AO45" s="948"/>
      <c r="AP45" s="948"/>
      <c r="AQ45" s="948"/>
      <c r="AR45" s="948"/>
      <c r="AS45" s="948"/>
      <c r="AT45" s="948"/>
      <c r="AU45" s="948"/>
      <c r="AV45" s="948"/>
      <c r="AW45" s="948"/>
      <c r="AX45" s="948"/>
      <c r="AY45" s="948"/>
      <c r="AZ45" s="948"/>
      <c r="BA45" s="300"/>
    </row>
    <row r="46" spans="1:53" ht="15" customHeight="1" x14ac:dyDescent="0.25">
      <c r="A46" s="949" t="s">
        <v>783</v>
      </c>
      <c r="B46" s="949"/>
      <c r="C46" s="949"/>
      <c r="D46" s="949"/>
      <c r="E46" s="949"/>
      <c r="F46" s="949"/>
      <c r="G46" s="949"/>
      <c r="H46" s="949"/>
      <c r="I46" s="949"/>
      <c r="J46" s="949"/>
      <c r="K46" s="949"/>
      <c r="L46" s="949"/>
      <c r="M46" s="949"/>
      <c r="N46" s="949"/>
      <c r="O46" s="949"/>
      <c r="P46" s="949"/>
      <c r="Q46" s="949"/>
      <c r="R46" s="949"/>
      <c r="S46" s="949"/>
      <c r="T46" s="949"/>
      <c r="U46" s="949"/>
      <c r="V46" s="949"/>
      <c r="W46" s="949"/>
      <c r="X46" s="949"/>
      <c r="Y46" s="949"/>
      <c r="Z46" s="949"/>
      <c r="AA46" s="949"/>
      <c r="AB46" s="949"/>
      <c r="AC46" s="949"/>
      <c r="AD46" s="949"/>
      <c r="AE46" s="949"/>
      <c r="AF46" s="949"/>
      <c r="AG46" s="949"/>
      <c r="AH46" s="949"/>
      <c r="AI46" s="949"/>
      <c r="AJ46" s="949"/>
      <c r="AK46" s="949"/>
      <c r="AL46" s="949"/>
      <c r="AM46" s="949"/>
      <c r="AN46" s="949"/>
      <c r="AO46" s="949"/>
      <c r="AP46" s="949"/>
      <c r="AQ46" s="949"/>
      <c r="AR46" s="949"/>
      <c r="AS46" s="949"/>
      <c r="AT46" s="949"/>
      <c r="AU46" s="949"/>
      <c r="AV46" s="949"/>
      <c r="AW46" s="949"/>
      <c r="AX46" s="949"/>
      <c r="AY46" s="949"/>
      <c r="AZ46" s="949"/>
      <c r="BA46" s="300"/>
    </row>
    <row r="47" spans="1:53" x14ac:dyDescent="0.25">
      <c r="A47" s="950"/>
      <c r="B47" s="950"/>
      <c r="C47" s="950"/>
      <c r="D47" s="950"/>
      <c r="E47" s="950"/>
      <c r="F47" s="950"/>
      <c r="G47" s="950"/>
      <c r="H47" s="950"/>
      <c r="I47" s="950"/>
      <c r="J47" s="950"/>
      <c r="K47" s="950"/>
      <c r="L47" s="950"/>
      <c r="M47" s="950"/>
      <c r="N47" s="950"/>
      <c r="O47" s="950"/>
      <c r="P47" s="950"/>
      <c r="Q47" s="950"/>
      <c r="R47" s="950"/>
      <c r="S47" s="950"/>
      <c r="T47" s="950"/>
      <c r="U47" s="950"/>
      <c r="V47" s="950"/>
      <c r="W47" s="950"/>
      <c r="X47" s="950"/>
      <c r="Y47" s="950"/>
      <c r="Z47" s="950"/>
      <c r="AA47" s="950"/>
      <c r="AB47" s="950"/>
      <c r="AC47" s="950"/>
      <c r="AD47" s="950"/>
      <c r="AE47" s="950"/>
      <c r="AF47" s="950"/>
      <c r="AG47" s="950"/>
      <c r="AH47" s="950"/>
      <c r="AI47" s="950"/>
      <c r="AJ47" s="950"/>
      <c r="AK47" s="950"/>
      <c r="AL47" s="950"/>
      <c r="AM47" s="950"/>
      <c r="AN47" s="950"/>
      <c r="AO47" s="950"/>
      <c r="AP47" s="950"/>
      <c r="AQ47" s="950"/>
      <c r="AR47" s="950"/>
      <c r="AS47" s="950"/>
      <c r="AT47" s="950"/>
      <c r="AU47" s="950"/>
      <c r="AV47" s="950"/>
      <c r="AW47" s="950"/>
      <c r="AX47" s="950"/>
      <c r="AY47" s="950"/>
      <c r="AZ47" s="950"/>
      <c r="BA47" s="300"/>
    </row>
    <row r="48" spans="1:53" ht="7.5" customHeight="1" x14ac:dyDescent="0.25">
      <c r="A48" s="949" t="s">
        <v>814</v>
      </c>
      <c r="B48" s="949"/>
      <c r="C48" s="949"/>
      <c r="D48" s="949"/>
      <c r="E48" s="949"/>
      <c r="F48" s="949"/>
      <c r="G48" s="949"/>
      <c r="H48" s="949"/>
      <c r="I48" s="949"/>
      <c r="J48" s="949"/>
      <c r="K48" s="949"/>
      <c r="L48" s="949"/>
      <c r="M48" s="949"/>
      <c r="N48" s="949"/>
      <c r="O48" s="949"/>
      <c r="P48" s="949"/>
      <c r="Q48" s="949"/>
      <c r="R48" s="949"/>
      <c r="S48" s="949"/>
      <c r="T48" s="949"/>
      <c r="U48" s="949"/>
      <c r="V48" s="949"/>
      <c r="W48" s="949"/>
      <c r="X48" s="949"/>
      <c r="Y48" s="949"/>
      <c r="Z48" s="949"/>
      <c r="AA48" s="949"/>
      <c r="AB48" s="949"/>
      <c r="AC48" s="949"/>
      <c r="AD48" s="949"/>
      <c r="AE48" s="949"/>
      <c r="AF48" s="949"/>
      <c r="AG48" s="949"/>
      <c r="AH48" s="949"/>
      <c r="AI48" s="949"/>
      <c r="AJ48" s="949"/>
      <c r="AK48" s="949"/>
      <c r="AL48" s="949"/>
      <c r="AM48" s="949"/>
      <c r="AN48" s="949"/>
      <c r="AO48" s="949"/>
      <c r="AP48" s="949"/>
      <c r="AQ48" s="949"/>
      <c r="AR48" s="949"/>
      <c r="AS48" s="949"/>
      <c r="AT48" s="949"/>
      <c r="AU48" s="949"/>
      <c r="AV48" s="949"/>
      <c r="AW48" s="949"/>
      <c r="AX48" s="949"/>
      <c r="AY48" s="949"/>
      <c r="AZ48" s="949"/>
      <c r="BA48" s="300"/>
    </row>
    <row r="49" spans="1:54" ht="39" customHeight="1" x14ac:dyDescent="0.25">
      <c r="A49" s="936" t="s">
        <v>788</v>
      </c>
      <c r="B49" s="936"/>
      <c r="C49" s="936"/>
      <c r="D49" s="936"/>
      <c r="E49" s="936"/>
      <c r="F49" s="936"/>
      <c r="G49" s="936"/>
      <c r="H49" s="936"/>
      <c r="I49" s="936"/>
      <c r="J49" s="936"/>
      <c r="K49" s="936"/>
      <c r="L49" s="936"/>
      <c r="M49" s="936"/>
      <c r="N49" s="936"/>
      <c r="O49" s="936"/>
      <c r="P49" s="936"/>
      <c r="Q49" s="936"/>
      <c r="R49" s="936"/>
      <c r="S49" s="936"/>
      <c r="T49" s="936"/>
      <c r="U49" s="936"/>
      <c r="V49" s="936"/>
      <c r="W49" s="936"/>
      <c r="X49" s="936"/>
      <c r="Y49" s="936"/>
      <c r="Z49" s="936"/>
      <c r="AA49" s="936"/>
      <c r="AB49" s="936"/>
      <c r="AC49" s="936"/>
      <c r="AD49" s="936"/>
      <c r="AE49" s="936"/>
      <c r="AF49" s="936"/>
      <c r="AG49" s="936"/>
      <c r="AH49" s="936"/>
      <c r="AI49" s="936"/>
      <c r="AJ49" s="936"/>
      <c r="AK49" s="936"/>
      <c r="AL49" s="936"/>
      <c r="AM49" s="936"/>
      <c r="AN49" s="936"/>
      <c r="AO49" s="936"/>
      <c r="AP49" s="936"/>
      <c r="AQ49" s="936"/>
      <c r="AR49" s="936"/>
      <c r="AS49" s="936"/>
      <c r="AT49" s="936"/>
      <c r="AU49" s="936"/>
      <c r="AV49" s="936"/>
      <c r="AW49" s="936"/>
      <c r="AX49" s="936"/>
      <c r="AY49" s="936"/>
      <c r="AZ49" s="936"/>
      <c r="BA49" s="300"/>
    </row>
    <row r="50" spans="1:54" ht="12" customHeight="1" x14ac:dyDescent="0.25">
      <c r="A50" s="951" t="str">
        <f>ПОДПИСИ!B19</f>
        <v xml:space="preserve"> </v>
      </c>
      <c r="B50" s="951"/>
      <c r="C50" s="951"/>
      <c r="D50" s="951"/>
      <c r="E50" s="951"/>
      <c r="F50" s="951"/>
      <c r="G50" s="951"/>
      <c r="H50" s="951"/>
      <c r="I50" s="951"/>
      <c r="J50" s="951"/>
      <c r="K50" s="951"/>
      <c r="L50" s="951"/>
      <c r="M50" s="951"/>
      <c r="N50" s="951"/>
      <c r="O50" s="951"/>
      <c r="P50" s="951"/>
      <c r="Q50" s="951"/>
      <c r="R50" s="951"/>
      <c r="S50" s="951"/>
      <c r="T50" s="951"/>
      <c r="U50" s="951"/>
      <c r="V50" s="951"/>
      <c r="W50" s="951"/>
      <c r="X50" s="951"/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300"/>
    </row>
    <row r="51" spans="1:54" ht="14.25" customHeight="1" x14ac:dyDescent="0.25">
      <c r="A51" s="953" t="str">
        <f>CONCATENATE(ПОДПИСИ!C19," ",ПОДПИСИ!F19)</f>
        <v xml:space="preserve">  </v>
      </c>
      <c r="B51" s="953"/>
      <c r="C51" s="953"/>
      <c r="D51" s="953"/>
      <c r="E51" s="953"/>
      <c r="F51" s="953"/>
      <c r="G51" s="953"/>
      <c r="H51" s="953"/>
      <c r="I51" s="953"/>
      <c r="J51" s="953"/>
      <c r="K51" s="953"/>
      <c r="L51" s="953"/>
      <c r="M51" s="953"/>
      <c r="N51" s="953"/>
      <c r="O51" s="953"/>
      <c r="P51" s="953"/>
      <c r="Q51" s="953"/>
      <c r="R51" s="953"/>
      <c r="S51" s="953"/>
      <c r="T51" s="953"/>
      <c r="U51" s="953"/>
      <c r="V51" s="953"/>
      <c r="W51" s="953"/>
      <c r="X51" s="953"/>
      <c r="Y51" s="953"/>
      <c r="Z51" s="953"/>
      <c r="AA51" s="953"/>
      <c r="AB51" s="953"/>
      <c r="AC51" s="953"/>
      <c r="AD51" s="953"/>
      <c r="AE51" s="953"/>
      <c r="AF51" s="953"/>
      <c r="AG51" s="953"/>
      <c r="AH51" s="953"/>
      <c r="AI51" s="953"/>
      <c r="AJ51" s="953"/>
      <c r="AK51" s="953"/>
      <c r="AL51" s="953"/>
      <c r="AM51" s="953"/>
      <c r="AN51" s="953"/>
      <c r="AO51" s="953"/>
      <c r="AP51" s="953"/>
      <c r="AQ51" s="953"/>
      <c r="AR51" s="953"/>
      <c r="AS51" s="953"/>
      <c r="AT51" s="953"/>
      <c r="AU51" s="953"/>
      <c r="AV51" s="953"/>
      <c r="AW51" s="953"/>
      <c r="AX51" s="953"/>
      <c r="AY51" s="953"/>
      <c r="AZ51" s="953"/>
      <c r="BA51" s="300"/>
    </row>
    <row r="52" spans="1:54" ht="6" customHeight="1" x14ac:dyDescent="0.25">
      <c r="A52" s="954" t="s">
        <v>789</v>
      </c>
      <c r="B52" s="954"/>
      <c r="C52" s="954"/>
      <c r="D52" s="954"/>
      <c r="E52" s="954"/>
      <c r="F52" s="954"/>
      <c r="G52" s="954"/>
      <c r="H52" s="954"/>
      <c r="I52" s="954"/>
      <c r="J52" s="954"/>
      <c r="K52" s="954"/>
      <c r="L52" s="954"/>
      <c r="M52" s="954"/>
      <c r="N52" s="954"/>
      <c r="O52" s="954"/>
      <c r="P52" s="954"/>
      <c r="Q52" s="954"/>
      <c r="R52" s="954"/>
      <c r="S52" s="954"/>
      <c r="T52" s="954"/>
      <c r="U52" s="954"/>
      <c r="V52" s="954"/>
      <c r="W52" s="954"/>
      <c r="X52" s="954"/>
      <c r="Y52" s="954"/>
      <c r="Z52" s="954"/>
      <c r="AA52" s="954"/>
      <c r="AB52" s="954"/>
      <c r="AC52" s="954"/>
      <c r="AD52" s="954"/>
      <c r="AE52" s="954"/>
      <c r="AF52" s="954"/>
      <c r="AG52" s="954"/>
      <c r="AH52" s="954"/>
      <c r="AI52" s="954"/>
      <c r="AJ52" s="954"/>
      <c r="AK52" s="954"/>
      <c r="AL52" s="954"/>
      <c r="AM52" s="954"/>
      <c r="AN52" s="954"/>
      <c r="AO52" s="954"/>
      <c r="AP52" s="954"/>
      <c r="AQ52" s="954"/>
      <c r="AR52" s="954"/>
      <c r="AS52" s="954"/>
      <c r="AT52" s="954"/>
      <c r="AU52" s="954"/>
      <c r="AV52" s="954"/>
      <c r="AW52" s="954"/>
      <c r="AX52" s="954"/>
      <c r="AY52" s="954"/>
      <c r="AZ52" s="954"/>
      <c r="BA52" s="300"/>
    </row>
    <row r="53" spans="1:54" ht="11.25" customHeight="1" x14ac:dyDescent="0.25">
      <c r="A53" s="955"/>
      <c r="B53" s="955"/>
      <c r="C53" s="955"/>
      <c r="D53" s="955"/>
      <c r="E53" s="955"/>
      <c r="F53" s="955"/>
      <c r="G53" s="955"/>
      <c r="H53" s="955"/>
      <c r="I53" s="955"/>
      <c r="J53" s="955"/>
      <c r="K53" s="955"/>
      <c r="L53" s="955"/>
      <c r="M53" s="955"/>
      <c r="N53" s="955"/>
      <c r="O53" s="955"/>
      <c r="P53" s="955"/>
      <c r="Q53" s="955"/>
      <c r="R53" s="955"/>
      <c r="S53" s="955"/>
      <c r="T53" s="955"/>
      <c r="U53" s="955"/>
      <c r="V53" s="955"/>
      <c r="W53" s="955"/>
      <c r="X53" s="955"/>
      <c r="Y53" s="955"/>
      <c r="Z53" s="955"/>
      <c r="AA53" s="955"/>
      <c r="AB53" s="955"/>
      <c r="AC53" s="955"/>
      <c r="AD53" s="955"/>
      <c r="AE53" s="955"/>
      <c r="AF53" s="955"/>
      <c r="AG53" s="955"/>
      <c r="AH53" s="955"/>
      <c r="AI53" s="955"/>
      <c r="AJ53" s="955"/>
      <c r="AK53" s="955"/>
      <c r="AL53" s="955"/>
      <c r="AM53" s="955"/>
      <c r="AN53" s="955"/>
      <c r="AO53" s="955"/>
      <c r="AP53" s="955"/>
      <c r="AQ53" s="955"/>
      <c r="AR53" s="955"/>
      <c r="AS53" s="955"/>
      <c r="AT53" s="955"/>
      <c r="AU53" s="955"/>
      <c r="AV53" s="955"/>
      <c r="AW53" s="955"/>
      <c r="AX53" s="955"/>
      <c r="AY53" s="955"/>
      <c r="AZ53" s="955"/>
      <c r="BA53" s="300"/>
    </row>
    <row r="54" spans="1:54" ht="15" customHeight="1" x14ac:dyDescent="0.25">
      <c r="A54" s="933" t="s">
        <v>790</v>
      </c>
      <c r="B54" s="933"/>
      <c r="C54" s="933"/>
      <c r="D54" s="933"/>
      <c r="E54" s="933"/>
      <c r="F54" s="933"/>
      <c r="G54" s="933"/>
      <c r="H54" s="933"/>
      <c r="I54" s="933"/>
      <c r="J54" s="933"/>
      <c r="K54" s="933"/>
      <c r="L54" s="933"/>
      <c r="M54" s="933"/>
      <c r="N54" s="933"/>
      <c r="O54" s="933"/>
      <c r="P54" s="933"/>
      <c r="Q54" s="933"/>
      <c r="R54" s="933"/>
      <c r="S54" s="933"/>
      <c r="T54" s="933"/>
      <c r="U54" s="933"/>
      <c r="V54" s="933"/>
      <c r="W54" s="933"/>
      <c r="X54" s="933"/>
      <c r="Y54" s="933"/>
      <c r="Z54" s="933"/>
      <c r="AA54" s="933"/>
      <c r="AB54" s="933"/>
      <c r="AC54" s="933"/>
      <c r="AD54" s="933"/>
      <c r="AE54" s="933"/>
      <c r="AF54" s="933"/>
      <c r="AG54" s="933"/>
      <c r="AH54" s="933"/>
      <c r="AI54" s="933"/>
      <c r="AJ54" s="933"/>
      <c r="AK54" s="933"/>
      <c r="AL54" s="933"/>
      <c r="AM54" s="933"/>
      <c r="AN54" s="933"/>
      <c r="AO54" s="933"/>
      <c r="AP54" s="933"/>
      <c r="AQ54" s="933"/>
      <c r="AR54" s="933"/>
      <c r="AS54" s="933"/>
      <c r="AT54" s="933"/>
      <c r="AU54" s="933"/>
      <c r="AV54" s="933"/>
      <c r="AW54" s="933"/>
      <c r="AX54" s="933"/>
      <c r="AY54" s="933"/>
      <c r="AZ54" s="933"/>
      <c r="BA54" s="300"/>
    </row>
    <row r="55" spans="1:54" ht="21" customHeight="1" x14ac:dyDescent="0.25">
      <c r="A55" s="936" t="s">
        <v>791</v>
      </c>
      <c r="B55" s="936"/>
      <c r="C55" s="936"/>
      <c r="D55" s="936"/>
      <c r="E55" s="936"/>
      <c r="F55" s="936"/>
      <c r="G55" s="936"/>
      <c r="H55" s="936"/>
      <c r="I55" s="936"/>
      <c r="J55" s="936"/>
      <c r="K55" s="936"/>
      <c r="L55" s="936"/>
      <c r="M55" s="936"/>
      <c r="N55" s="936"/>
      <c r="O55" s="936"/>
      <c r="P55" s="936"/>
      <c r="Q55" s="936"/>
      <c r="R55" s="936"/>
      <c r="S55" s="936"/>
      <c r="T55" s="936"/>
      <c r="U55" s="936"/>
      <c r="V55" s="936"/>
      <c r="W55" s="936"/>
      <c r="X55" s="936"/>
      <c r="Y55" s="936"/>
      <c r="Z55" s="936"/>
      <c r="AA55" s="936"/>
      <c r="AB55" s="936"/>
      <c r="AC55" s="936"/>
      <c r="AD55" s="936"/>
      <c r="AE55" s="936"/>
      <c r="AF55" s="936"/>
      <c r="AG55" s="936"/>
      <c r="AH55" s="936"/>
      <c r="AI55" s="936"/>
      <c r="AJ55" s="936"/>
      <c r="AK55" s="936"/>
      <c r="AL55" s="936"/>
      <c r="AM55" s="936"/>
      <c r="AN55" s="936"/>
      <c r="AO55" s="936"/>
      <c r="AP55" s="936"/>
      <c r="AQ55" s="936"/>
      <c r="AR55" s="936"/>
      <c r="AS55" s="936"/>
      <c r="AT55" s="936"/>
      <c r="AU55" s="936"/>
      <c r="AV55" s="936"/>
      <c r="AW55" s="936"/>
      <c r="AX55" s="936"/>
      <c r="AY55" s="936"/>
      <c r="AZ55" s="936"/>
      <c r="BA55" s="300"/>
    </row>
    <row r="56" spans="1:54" ht="12" customHeight="1" x14ac:dyDescent="0.3">
      <c r="A56" s="952" t="str">
        <f>ПОДПИСИ!B14</f>
        <v>Начальник геодезического отдела ООО «Электромонтаж-110»</v>
      </c>
      <c r="B56" s="952"/>
      <c r="C56" s="952"/>
      <c r="D56" s="952"/>
      <c r="E56" s="952"/>
      <c r="F56" s="952"/>
      <c r="G56" s="952"/>
      <c r="H56" s="952"/>
      <c r="I56" s="952"/>
      <c r="J56" s="952"/>
      <c r="K56" s="952"/>
      <c r="L56" s="952"/>
      <c r="M56" s="952"/>
      <c r="N56" s="952"/>
      <c r="O56" s="952"/>
      <c r="P56" s="952"/>
      <c r="Q56" s="952"/>
      <c r="R56" s="952"/>
      <c r="S56" s="952"/>
      <c r="T56" s="952"/>
      <c r="U56" s="952"/>
      <c r="V56" s="952"/>
      <c r="W56" s="952"/>
      <c r="X56" s="952"/>
      <c r="Y56" s="952"/>
      <c r="Z56" s="952"/>
      <c r="AA56" s="952"/>
      <c r="AB56" s="952"/>
      <c r="AC56" s="952"/>
      <c r="AD56" s="952"/>
      <c r="AE56" s="952"/>
      <c r="AF56" s="952"/>
      <c r="AG56" s="952"/>
      <c r="AH56" s="952"/>
      <c r="AI56" s="952"/>
      <c r="AJ56" s="952"/>
      <c r="AK56" s="952"/>
      <c r="AL56" s="952"/>
      <c r="AM56" s="952"/>
      <c r="AN56" s="952"/>
      <c r="AO56" s="952"/>
      <c r="AP56" s="952"/>
      <c r="AQ56" s="952"/>
      <c r="AR56" s="952"/>
      <c r="AS56" s="952"/>
      <c r="AT56" s="952"/>
      <c r="AU56" s="952"/>
      <c r="AV56" s="952"/>
      <c r="AW56" s="952"/>
      <c r="AX56" s="952"/>
      <c r="AY56" s="952"/>
      <c r="AZ56" s="952"/>
      <c r="BA56" s="308"/>
      <c r="BB56" s="294"/>
    </row>
    <row r="57" spans="1:54" ht="12" customHeight="1" x14ac:dyDescent="0.25">
      <c r="A57" s="940" t="str">
        <f>CONCATENATE(ПОДПИСИ!C14,", ",ПОДПИСИ!F14)</f>
        <v>Фатахова Е.Я., Приказ №365 от 01.07.2024</v>
      </c>
      <c r="B57" s="940"/>
      <c r="C57" s="940"/>
      <c r="D57" s="940"/>
      <c r="E57" s="940"/>
      <c r="F57" s="940"/>
      <c r="G57" s="940"/>
      <c r="H57" s="940"/>
      <c r="I57" s="940"/>
      <c r="J57" s="940"/>
      <c r="K57" s="940"/>
      <c r="L57" s="940"/>
      <c r="M57" s="940"/>
      <c r="N57" s="940"/>
      <c r="O57" s="940"/>
      <c r="P57" s="940"/>
      <c r="Q57" s="940"/>
      <c r="R57" s="940"/>
      <c r="S57" s="940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940"/>
      <c r="AE57" s="940"/>
      <c r="AF57" s="940"/>
      <c r="AG57" s="940"/>
      <c r="AH57" s="940"/>
      <c r="AI57" s="940"/>
      <c r="AJ57" s="940"/>
      <c r="AK57" s="940"/>
      <c r="AL57" s="940"/>
      <c r="AM57" s="940"/>
      <c r="AN57" s="940"/>
      <c r="AO57" s="940"/>
      <c r="AP57" s="940"/>
      <c r="AQ57" s="940"/>
      <c r="AR57" s="940"/>
      <c r="AS57" s="940"/>
      <c r="AT57" s="940"/>
      <c r="AU57" s="940"/>
      <c r="AV57" s="940"/>
      <c r="AW57" s="940"/>
      <c r="AX57" s="940"/>
      <c r="AY57" s="940"/>
      <c r="AZ57" s="940"/>
      <c r="BA57" s="300"/>
    </row>
    <row r="58" spans="1:54" ht="6" customHeight="1" x14ac:dyDescent="0.25">
      <c r="A58" s="931" t="s">
        <v>789</v>
      </c>
      <c r="B58" s="931"/>
      <c r="C58" s="931"/>
      <c r="D58" s="931"/>
      <c r="E58" s="931"/>
      <c r="F58" s="931"/>
      <c r="G58" s="931"/>
      <c r="H58" s="931"/>
      <c r="I58" s="931"/>
      <c r="J58" s="931"/>
      <c r="K58" s="931"/>
      <c r="L58" s="931"/>
      <c r="M58" s="931"/>
      <c r="N58" s="931"/>
      <c r="O58" s="931"/>
      <c r="P58" s="931"/>
      <c r="Q58" s="931"/>
      <c r="R58" s="931"/>
      <c r="S58" s="931"/>
      <c r="T58" s="931"/>
      <c r="U58" s="931"/>
      <c r="V58" s="931"/>
      <c r="W58" s="931"/>
      <c r="X58" s="931"/>
      <c r="Y58" s="931"/>
      <c r="Z58" s="931"/>
      <c r="AA58" s="931"/>
      <c r="AB58" s="931"/>
      <c r="AC58" s="931"/>
      <c r="AD58" s="931"/>
      <c r="AE58" s="931"/>
      <c r="AF58" s="931"/>
      <c r="AG58" s="931"/>
      <c r="AH58" s="931"/>
      <c r="AI58" s="931"/>
      <c r="AJ58" s="931"/>
      <c r="AK58" s="931"/>
      <c r="AL58" s="931"/>
      <c r="AM58" s="931"/>
      <c r="AN58" s="931"/>
      <c r="AO58" s="931"/>
      <c r="AP58" s="931"/>
      <c r="AQ58" s="931"/>
      <c r="AR58" s="931"/>
      <c r="AS58" s="931"/>
      <c r="AT58" s="931"/>
      <c r="AU58" s="931"/>
      <c r="AV58" s="931"/>
      <c r="AW58" s="931"/>
      <c r="AX58" s="931"/>
      <c r="AY58" s="931"/>
      <c r="AZ58" s="931"/>
      <c r="BA58" s="300"/>
    </row>
    <row r="59" spans="1:54" ht="10.5" customHeight="1" x14ac:dyDescent="0.25">
      <c r="A59" s="938"/>
      <c r="B59" s="938"/>
      <c r="C59" s="938"/>
      <c r="D59" s="938"/>
      <c r="E59" s="938"/>
      <c r="F59" s="938"/>
      <c r="G59" s="938"/>
      <c r="H59" s="938"/>
      <c r="I59" s="938"/>
      <c r="J59" s="938"/>
      <c r="K59" s="938"/>
      <c r="L59" s="938"/>
      <c r="M59" s="938"/>
      <c r="N59" s="938"/>
      <c r="O59" s="938"/>
      <c r="P59" s="938"/>
      <c r="Q59" s="938"/>
      <c r="R59" s="938"/>
      <c r="S59" s="938"/>
      <c r="T59" s="938"/>
      <c r="U59" s="938"/>
      <c r="V59" s="938"/>
      <c r="W59" s="938"/>
      <c r="X59" s="938"/>
      <c r="Y59" s="938"/>
      <c r="Z59" s="938"/>
      <c r="AA59" s="938"/>
      <c r="AB59" s="938"/>
      <c r="AC59" s="938"/>
      <c r="AD59" s="938"/>
      <c r="AE59" s="938"/>
      <c r="AF59" s="938"/>
      <c r="AG59" s="938"/>
      <c r="AH59" s="938"/>
      <c r="AI59" s="938"/>
      <c r="AJ59" s="938"/>
      <c r="AK59" s="938"/>
      <c r="AL59" s="938"/>
      <c r="AM59" s="938"/>
      <c r="AN59" s="938"/>
      <c r="AO59" s="938"/>
      <c r="AP59" s="938"/>
      <c r="AQ59" s="938"/>
      <c r="AR59" s="938"/>
      <c r="AS59" s="938"/>
      <c r="AT59" s="938"/>
      <c r="AU59" s="938"/>
      <c r="AV59" s="938"/>
      <c r="AW59" s="938"/>
      <c r="AX59" s="938"/>
      <c r="AY59" s="938"/>
      <c r="AZ59" s="938"/>
      <c r="BA59" s="300"/>
    </row>
    <row r="60" spans="1:54" ht="15" customHeight="1" x14ac:dyDescent="0.25">
      <c r="A60" s="933" t="s">
        <v>792</v>
      </c>
      <c r="B60" s="933"/>
      <c r="C60" s="933"/>
      <c r="D60" s="933"/>
      <c r="E60" s="933"/>
      <c r="F60" s="933"/>
      <c r="G60" s="933"/>
      <c r="H60" s="933"/>
      <c r="I60" s="933"/>
      <c r="J60" s="933"/>
      <c r="K60" s="933"/>
      <c r="L60" s="933"/>
      <c r="M60" s="933"/>
      <c r="N60" s="933"/>
      <c r="O60" s="933"/>
      <c r="P60" s="933"/>
      <c r="Q60" s="933"/>
      <c r="R60" s="933"/>
      <c r="S60" s="933"/>
      <c r="T60" s="933"/>
      <c r="U60" s="933"/>
      <c r="V60" s="933"/>
      <c r="W60" s="933"/>
      <c r="X60" s="933"/>
      <c r="Y60" s="933"/>
      <c r="Z60" s="933"/>
      <c r="AA60" s="933"/>
      <c r="AB60" s="933"/>
      <c r="AC60" s="933"/>
      <c r="AD60" s="933"/>
      <c r="AE60" s="933"/>
      <c r="AF60" s="933"/>
      <c r="AG60" s="933"/>
      <c r="AH60" s="933"/>
      <c r="AI60" s="933"/>
      <c r="AJ60" s="933"/>
      <c r="AK60" s="933"/>
      <c r="AL60" s="933"/>
      <c r="AM60" s="933"/>
      <c r="AN60" s="933"/>
      <c r="AO60" s="933"/>
      <c r="AP60" s="933"/>
      <c r="AQ60" s="933"/>
      <c r="AR60" s="933"/>
      <c r="AS60" s="933"/>
      <c r="AT60" s="933"/>
      <c r="AU60" s="933"/>
      <c r="AV60" s="933"/>
      <c r="AW60" s="933"/>
      <c r="AX60" s="933"/>
      <c r="AY60" s="933"/>
      <c r="AZ60" s="933"/>
      <c r="BA60" s="300"/>
    </row>
    <row r="61" spans="1:54" ht="13.5" customHeight="1" outlineLevel="1" x14ac:dyDescent="0.25">
      <c r="A61" s="957" t="s">
        <v>80</v>
      </c>
      <c r="B61" s="957"/>
      <c r="C61" s="957"/>
      <c r="D61" s="957"/>
      <c r="E61" s="957"/>
      <c r="F61" s="957"/>
      <c r="G61" s="957"/>
      <c r="H61" s="957"/>
      <c r="I61" s="957"/>
      <c r="J61" s="957"/>
      <c r="K61" s="957"/>
      <c r="L61" s="957"/>
      <c r="M61" s="957"/>
      <c r="N61" s="957"/>
      <c r="O61" s="957"/>
      <c r="P61" s="957"/>
      <c r="Q61" s="957"/>
      <c r="R61" s="957"/>
      <c r="S61" s="957"/>
      <c r="T61" s="957"/>
      <c r="U61" s="957"/>
      <c r="V61" s="957"/>
      <c r="W61" s="957"/>
      <c r="X61" s="957"/>
      <c r="Y61" s="957"/>
      <c r="Z61" s="957"/>
      <c r="AA61" s="957"/>
      <c r="AB61" s="957"/>
      <c r="AC61" s="957"/>
      <c r="AD61" s="957"/>
      <c r="AE61" s="957"/>
      <c r="AF61" s="957"/>
      <c r="AG61" s="957"/>
      <c r="AH61" s="957"/>
      <c r="AI61" s="957"/>
      <c r="AJ61" s="957"/>
      <c r="AK61" s="957"/>
    </row>
    <row r="62" spans="1:54" ht="24" customHeight="1" outlineLevel="1" x14ac:dyDescent="0.25">
      <c r="A62" s="958" t="str">
        <f>IF(ПОДПИСИ!B9="","",CONCATENATE(ПОДПИСИ!B7," ",ПОДПИСИ!C7," ",ПОДПИСИ!F7))</f>
        <v xml:space="preserve">     </v>
      </c>
      <c r="B62" s="958"/>
      <c r="C62" s="958"/>
      <c r="D62" s="958"/>
      <c r="E62" s="958"/>
      <c r="F62" s="958"/>
      <c r="G62" s="958"/>
      <c r="H62" s="958"/>
      <c r="I62" s="958"/>
      <c r="J62" s="958"/>
      <c r="K62" s="958"/>
      <c r="L62" s="958"/>
      <c r="M62" s="958"/>
      <c r="N62" s="958"/>
      <c r="O62" s="958"/>
      <c r="P62" s="958"/>
      <c r="Q62" s="958"/>
      <c r="R62" s="958"/>
      <c r="S62" s="958"/>
      <c r="T62" s="958"/>
      <c r="U62" s="958"/>
      <c r="V62" s="958"/>
      <c r="W62" s="958"/>
      <c r="X62" s="958"/>
      <c r="Y62" s="958"/>
      <c r="Z62" s="958"/>
      <c r="AA62" s="958"/>
      <c r="AB62" s="958"/>
      <c r="AC62" s="958"/>
      <c r="AD62" s="958"/>
      <c r="AE62" s="958"/>
      <c r="AF62" s="958"/>
      <c r="AG62" s="958"/>
      <c r="AH62" s="958"/>
      <c r="AI62" s="958"/>
      <c r="AJ62" s="958"/>
      <c r="AK62" s="958"/>
      <c r="AL62" s="958"/>
      <c r="AM62" s="958"/>
      <c r="AN62" s="958"/>
      <c r="AO62" s="958"/>
      <c r="AP62" s="958"/>
      <c r="AQ62" s="958"/>
      <c r="AR62" s="958"/>
      <c r="AS62" s="958"/>
      <c r="AT62" s="958"/>
      <c r="AU62" s="958"/>
      <c r="AV62" s="958"/>
      <c r="AW62" s="958"/>
      <c r="AX62" s="958"/>
      <c r="AY62" s="958"/>
      <c r="AZ62" s="958"/>
      <c r="BA62" s="388"/>
      <c r="BB62" s="389"/>
    </row>
    <row r="63" spans="1:54" ht="9.75" customHeight="1" outlineLevel="1" x14ac:dyDescent="0.25">
      <c r="A63" s="959" t="s">
        <v>529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59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59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390"/>
      <c r="BB63" s="391"/>
    </row>
    <row r="64" spans="1:54" ht="21" customHeight="1" x14ac:dyDescent="0.25">
      <c r="A64" s="936" t="s">
        <v>793</v>
      </c>
      <c r="B64" s="936"/>
      <c r="C64" s="936"/>
      <c r="D64" s="936"/>
      <c r="E64" s="936"/>
      <c r="F64" s="936"/>
      <c r="G64" s="936"/>
      <c r="H64" s="936"/>
      <c r="I64" s="936"/>
      <c r="J64" s="936"/>
      <c r="K64" s="936"/>
      <c r="L64" s="936"/>
      <c r="M64" s="936"/>
      <c r="N64" s="936"/>
      <c r="O64" s="936"/>
      <c r="P64" s="936"/>
      <c r="Q64" s="936"/>
      <c r="R64" s="936"/>
      <c r="S64" s="936"/>
      <c r="T64" s="936"/>
      <c r="U64" s="936"/>
      <c r="V64" s="936"/>
      <c r="W64" s="936"/>
      <c r="X64" s="936"/>
      <c r="Y64" s="936"/>
      <c r="Z64" s="936"/>
      <c r="AA64" s="936"/>
      <c r="AB64" s="936"/>
      <c r="AC64" s="936"/>
      <c r="AD64" s="936"/>
      <c r="AE64" s="936"/>
      <c r="AF64" s="936"/>
      <c r="AG64" s="936"/>
      <c r="AH64" s="936"/>
      <c r="AI64" s="936"/>
      <c r="AJ64" s="936"/>
      <c r="AK64" s="936"/>
      <c r="AL64" s="936"/>
      <c r="AM64" s="936"/>
      <c r="AN64" s="936"/>
      <c r="AO64" s="936"/>
      <c r="AP64" s="936"/>
      <c r="AQ64" s="936"/>
      <c r="AR64" s="936"/>
      <c r="AS64" s="936"/>
      <c r="AT64" s="936"/>
      <c r="AU64" s="936"/>
      <c r="AV64" s="936"/>
      <c r="AW64" s="936"/>
      <c r="AX64" s="936"/>
      <c r="AY64" s="936"/>
      <c r="AZ64" s="936"/>
      <c r="BA64" s="300"/>
    </row>
    <row r="65" spans="1:53" ht="12" customHeight="1" x14ac:dyDescent="0.25">
      <c r="A65" s="944" t="str">
        <f>ФОРМА!D20</f>
        <v>кабельной линии 0,4кВ</v>
      </c>
      <c r="B65" s="944"/>
      <c r="C65" s="944"/>
      <c r="D65" s="944"/>
      <c r="E65" s="944"/>
      <c r="F65" s="944"/>
      <c r="G65" s="944"/>
      <c r="H65" s="944"/>
      <c r="I65" s="944"/>
      <c r="J65" s="944"/>
      <c r="K65" s="944"/>
      <c r="L65" s="944"/>
      <c r="M65" s="944"/>
      <c r="N65" s="944"/>
      <c r="O65" s="944"/>
      <c r="P65" s="944"/>
      <c r="Q65" s="944"/>
      <c r="R65" s="944"/>
      <c r="S65" s="944"/>
      <c r="T65" s="944"/>
      <c r="U65" s="944"/>
      <c r="V65" s="944"/>
      <c r="W65" s="944"/>
      <c r="X65" s="944"/>
      <c r="Y65" s="944"/>
      <c r="Z65" s="944"/>
      <c r="AA65" s="944"/>
      <c r="AB65" s="944"/>
      <c r="AC65" s="944"/>
      <c r="AD65" s="944"/>
      <c r="AE65" s="944"/>
      <c r="AF65" s="944"/>
      <c r="AG65" s="944"/>
      <c r="AH65" s="944"/>
      <c r="AI65" s="944"/>
      <c r="AJ65" s="944"/>
      <c r="AK65" s="944"/>
      <c r="AL65" s="944"/>
      <c r="AM65" s="944"/>
      <c r="AN65" s="944"/>
      <c r="AO65" s="944"/>
      <c r="AP65" s="944"/>
      <c r="AQ65" s="944"/>
      <c r="AR65" s="944"/>
      <c r="AS65" s="944"/>
      <c r="AT65" s="944"/>
      <c r="AU65" s="944"/>
      <c r="AV65" s="944"/>
      <c r="AW65" s="944"/>
      <c r="AX65" s="944"/>
      <c r="AY65" s="944"/>
      <c r="AZ65" s="944"/>
      <c r="BA65" s="300"/>
    </row>
    <row r="66" spans="1:53" s="305" customFormat="1" ht="6" customHeight="1" x14ac:dyDescent="0.2">
      <c r="A66" s="929" t="s">
        <v>436</v>
      </c>
      <c r="B66" s="929"/>
      <c r="C66" s="929"/>
      <c r="D66" s="929"/>
      <c r="E66" s="929"/>
      <c r="F66" s="929"/>
      <c r="G66" s="929"/>
      <c r="H66" s="929"/>
      <c r="I66" s="929"/>
      <c r="J66" s="929"/>
      <c r="K66" s="929"/>
      <c r="L66" s="929"/>
      <c r="M66" s="929"/>
      <c r="N66" s="929"/>
      <c r="O66" s="929"/>
      <c r="P66" s="929"/>
      <c r="Q66" s="929"/>
      <c r="R66" s="929"/>
      <c r="S66" s="929"/>
      <c r="T66" s="929"/>
      <c r="U66" s="929"/>
      <c r="V66" s="929"/>
      <c r="W66" s="929"/>
      <c r="X66" s="929"/>
      <c r="Y66" s="929"/>
      <c r="Z66" s="929"/>
      <c r="AA66" s="929"/>
      <c r="AB66" s="929"/>
      <c r="AC66" s="929"/>
      <c r="AD66" s="929"/>
      <c r="AE66" s="929"/>
      <c r="AF66" s="929"/>
      <c r="AG66" s="929"/>
      <c r="AH66" s="929"/>
      <c r="AI66" s="929"/>
      <c r="AJ66" s="929"/>
      <c r="AK66" s="929"/>
      <c r="AL66" s="929"/>
      <c r="AM66" s="929"/>
      <c r="AN66" s="929"/>
      <c r="AO66" s="929"/>
      <c r="AP66" s="929"/>
      <c r="AQ66" s="929"/>
      <c r="AR66" s="929"/>
      <c r="AS66" s="929"/>
      <c r="AT66" s="929"/>
      <c r="AU66" s="929"/>
      <c r="AV66" s="929"/>
      <c r="AW66" s="929"/>
      <c r="AX66" s="929"/>
      <c r="AY66" s="929"/>
      <c r="AZ66" s="929"/>
      <c r="BA66" s="304"/>
    </row>
    <row r="67" spans="1:53" ht="48" customHeight="1" x14ac:dyDescent="0.25">
      <c r="A67" s="956" t="s">
        <v>794</v>
      </c>
      <c r="B67" s="956"/>
      <c r="C67" s="956"/>
      <c r="D67" s="956"/>
      <c r="E67" s="956"/>
      <c r="F67" s="956"/>
      <c r="G67" s="956"/>
      <c r="H67" s="956"/>
      <c r="I67" s="956"/>
      <c r="J67" s="956"/>
      <c r="K67" s="956"/>
      <c r="L67" s="956"/>
      <c r="M67" s="956"/>
      <c r="N67" s="956"/>
      <c r="O67" s="956"/>
      <c r="P67" s="956"/>
      <c r="Q67" s="956"/>
      <c r="R67" s="956"/>
      <c r="S67" s="956"/>
      <c r="T67" s="956"/>
      <c r="U67" s="956"/>
      <c r="V67" s="956"/>
      <c r="W67" s="956"/>
      <c r="X67" s="956"/>
      <c r="Y67" s="956"/>
      <c r="Z67" s="956"/>
      <c r="AA67" s="956"/>
      <c r="AB67" s="956"/>
      <c r="AC67" s="956"/>
      <c r="AD67" s="956"/>
      <c r="AE67" s="956"/>
      <c r="AF67" s="956"/>
      <c r="AG67" s="956"/>
      <c r="AH67" s="956"/>
      <c r="AI67" s="956"/>
      <c r="AJ67" s="956"/>
      <c r="AK67" s="956"/>
      <c r="AL67" s="956"/>
      <c r="AM67" s="956"/>
      <c r="AN67" s="956"/>
      <c r="AO67" s="956"/>
      <c r="AP67" s="956"/>
      <c r="AQ67" s="956"/>
      <c r="AR67" s="956"/>
      <c r="AS67" s="956"/>
      <c r="AT67" s="956"/>
      <c r="AU67" s="956"/>
      <c r="AV67" s="956"/>
      <c r="AW67" s="956"/>
      <c r="AX67" s="956"/>
      <c r="AY67" s="956"/>
      <c r="AZ67" s="956"/>
      <c r="BA67" s="300"/>
    </row>
    <row r="68" spans="1:53" ht="11.25" customHeight="1" x14ac:dyDescent="0.25">
      <c r="A68" s="944" t="str">
        <f>ФОРМА!B9</f>
        <v>СЭС-21-052603-ЭС1</v>
      </c>
      <c r="B68" s="944"/>
      <c r="C68" s="944"/>
      <c r="D68" s="944"/>
      <c r="E68" s="944"/>
      <c r="F68" s="944"/>
      <c r="G68" s="944"/>
      <c r="H68" s="944"/>
      <c r="I68" s="944"/>
      <c r="J68" s="944"/>
      <c r="K68" s="944"/>
      <c r="L68" s="944"/>
      <c r="M68" s="944"/>
      <c r="N68" s="944"/>
      <c r="O68" s="944"/>
      <c r="P68" s="944"/>
      <c r="Q68" s="944"/>
      <c r="R68" s="944"/>
      <c r="S68" s="944"/>
      <c r="T68" s="944"/>
      <c r="U68" s="944"/>
      <c r="V68" s="944"/>
      <c r="W68" s="944"/>
      <c r="X68" s="944"/>
      <c r="Y68" s="944"/>
      <c r="Z68" s="944"/>
      <c r="AA68" s="944"/>
      <c r="AB68" s="944"/>
      <c r="AC68" s="944"/>
      <c r="AD68" s="944"/>
      <c r="AE68" s="944"/>
      <c r="AF68" s="944"/>
      <c r="AG68" s="944"/>
      <c r="AH68" s="944"/>
      <c r="AI68" s="944"/>
      <c r="AJ68" s="944"/>
      <c r="AK68" s="944"/>
      <c r="AL68" s="944"/>
      <c r="AM68" s="944"/>
      <c r="AN68" s="944"/>
      <c r="AO68" s="944"/>
      <c r="AP68" s="944"/>
      <c r="AQ68" s="944"/>
      <c r="AR68" s="944"/>
      <c r="AS68" s="944"/>
      <c r="AT68" s="944"/>
      <c r="AU68" s="944"/>
      <c r="AV68" s="944"/>
      <c r="AW68" s="944"/>
      <c r="AX68" s="944"/>
      <c r="AY68" s="944"/>
      <c r="AZ68" s="944"/>
      <c r="BA68" s="300"/>
    </row>
    <row r="69" spans="1:53" s="305" customFormat="1" ht="6" customHeight="1" x14ac:dyDescent="0.2">
      <c r="A69" s="954" t="s">
        <v>795</v>
      </c>
      <c r="B69" s="954"/>
      <c r="C69" s="954"/>
      <c r="D69" s="954"/>
      <c r="E69" s="954"/>
      <c r="F69" s="954"/>
      <c r="G69" s="954"/>
      <c r="H69" s="954"/>
      <c r="I69" s="954"/>
      <c r="J69" s="954"/>
      <c r="K69" s="954"/>
      <c r="L69" s="954"/>
      <c r="M69" s="954"/>
      <c r="N69" s="954"/>
      <c r="O69" s="954"/>
      <c r="P69" s="954"/>
      <c r="Q69" s="954"/>
      <c r="R69" s="954"/>
      <c r="S69" s="954"/>
      <c r="T69" s="954"/>
      <c r="U69" s="954"/>
      <c r="V69" s="954"/>
      <c r="W69" s="954"/>
      <c r="X69" s="954"/>
      <c r="Y69" s="954"/>
      <c r="Z69" s="954"/>
      <c r="AA69" s="954"/>
      <c r="AB69" s="954"/>
      <c r="AC69" s="954"/>
      <c r="AD69" s="954"/>
      <c r="AE69" s="954"/>
      <c r="AF69" s="954"/>
      <c r="AG69" s="954"/>
      <c r="AH69" s="954"/>
      <c r="AI69" s="954"/>
      <c r="AJ69" s="954"/>
      <c r="AK69" s="954"/>
      <c r="AL69" s="954"/>
      <c r="AM69" s="954"/>
      <c r="AN69" s="954"/>
      <c r="AO69" s="954"/>
      <c r="AP69" s="954"/>
      <c r="AQ69" s="954"/>
      <c r="AR69" s="954"/>
      <c r="AS69" s="954"/>
      <c r="AT69" s="954"/>
      <c r="AU69" s="954"/>
      <c r="AV69" s="954"/>
      <c r="AW69" s="954"/>
      <c r="AX69" s="954"/>
      <c r="AY69" s="954"/>
      <c r="AZ69" s="954"/>
      <c r="BA69" s="304"/>
    </row>
    <row r="70" spans="1:53" ht="13.2" customHeight="1" x14ac:dyDescent="0.25">
      <c r="A70" s="944" t="str">
        <f>ФОРМА!B8</f>
        <v>ООО «Электромонтаж-110»</v>
      </c>
      <c r="B70" s="944"/>
      <c r="C70" s="944"/>
      <c r="D70" s="944"/>
      <c r="E70" s="944"/>
      <c r="F70" s="944"/>
      <c r="G70" s="944"/>
      <c r="H70" s="944"/>
      <c r="I70" s="944"/>
      <c r="J70" s="944"/>
      <c r="K70" s="944"/>
      <c r="L70" s="944"/>
      <c r="M70" s="944"/>
      <c r="N70" s="944"/>
      <c r="O70" s="944"/>
      <c r="P70" s="944"/>
      <c r="Q70" s="944"/>
      <c r="R70" s="944"/>
      <c r="S70" s="944"/>
      <c r="T70" s="944"/>
      <c r="U70" s="944"/>
      <c r="V70" s="944"/>
      <c r="W70" s="944"/>
      <c r="X70" s="944"/>
      <c r="Y70" s="944"/>
      <c r="Z70" s="944"/>
      <c r="AA70" s="944"/>
      <c r="AB70" s="944"/>
      <c r="AC70" s="944"/>
      <c r="AD70" s="944"/>
      <c r="AE70" s="944"/>
      <c r="AF70" s="944"/>
      <c r="AG70" s="944"/>
      <c r="AH70" s="944"/>
      <c r="AI70" s="944"/>
      <c r="AJ70" s="944"/>
      <c r="AK70" s="944"/>
      <c r="AL70" s="944"/>
      <c r="AM70" s="944"/>
      <c r="AN70" s="944"/>
      <c r="AO70" s="944"/>
      <c r="AP70" s="944"/>
      <c r="AQ70" s="944"/>
      <c r="AR70" s="944"/>
      <c r="AS70" s="944"/>
      <c r="AT70" s="944"/>
      <c r="AU70" s="944"/>
      <c r="AV70" s="944"/>
      <c r="AW70" s="944"/>
      <c r="AX70" s="944"/>
      <c r="AY70" s="944"/>
      <c r="AZ70" s="944"/>
      <c r="BA70" s="300"/>
    </row>
    <row r="71" spans="1:53" s="305" customFormat="1" ht="6" customHeight="1" x14ac:dyDescent="0.2">
      <c r="A71" s="954" t="s">
        <v>796</v>
      </c>
      <c r="B71" s="954"/>
      <c r="C71" s="954"/>
      <c r="D71" s="954"/>
      <c r="E71" s="954"/>
      <c r="F71" s="954"/>
      <c r="G71" s="954"/>
      <c r="H71" s="954"/>
      <c r="I71" s="954"/>
      <c r="J71" s="954"/>
      <c r="K71" s="954"/>
      <c r="L71" s="954"/>
      <c r="M71" s="954"/>
      <c r="N71" s="954"/>
      <c r="O71" s="954"/>
      <c r="P71" s="954"/>
      <c r="Q71" s="954"/>
      <c r="R71" s="954"/>
      <c r="S71" s="954"/>
      <c r="T71" s="954"/>
      <c r="U71" s="954"/>
      <c r="V71" s="954"/>
      <c r="W71" s="954"/>
      <c r="X71" s="954"/>
      <c r="Y71" s="954"/>
      <c r="Z71" s="954"/>
      <c r="AA71" s="954"/>
      <c r="AB71" s="954"/>
      <c r="AC71" s="954"/>
      <c r="AD71" s="954"/>
      <c r="AE71" s="954"/>
      <c r="AF71" s="954"/>
      <c r="AG71" s="954"/>
      <c r="AH71" s="954"/>
      <c r="AI71" s="954"/>
      <c r="AJ71" s="954"/>
      <c r="AK71" s="954"/>
      <c r="AL71" s="954"/>
      <c r="AM71" s="954"/>
      <c r="AN71" s="954"/>
      <c r="AO71" s="954"/>
      <c r="AP71" s="954"/>
      <c r="AQ71" s="954"/>
      <c r="AR71" s="954"/>
      <c r="AS71" s="954"/>
      <c r="AT71" s="954"/>
      <c r="AU71" s="954"/>
      <c r="AV71" s="954"/>
      <c r="AW71" s="954"/>
      <c r="AX71" s="954"/>
      <c r="AY71" s="954"/>
      <c r="AZ71" s="954"/>
      <c r="BA71" s="954"/>
    </row>
    <row r="72" spans="1:53" ht="13.2" customHeight="1" x14ac:dyDescent="0.25">
      <c r="A72" s="944" t="s">
        <v>728</v>
      </c>
      <c r="B72" s="944"/>
      <c r="C72" s="944"/>
      <c r="D72" s="944"/>
      <c r="E72" s="944"/>
      <c r="F72" s="944"/>
      <c r="G72" s="944"/>
      <c r="H72" s="944"/>
      <c r="I72" s="944"/>
      <c r="J72" s="944"/>
      <c r="K72" s="944"/>
      <c r="L72" s="944"/>
      <c r="M72" s="944"/>
      <c r="N72" s="944"/>
      <c r="O72" s="944"/>
      <c r="P72" s="944"/>
      <c r="Q72" s="944"/>
      <c r="R72" s="944"/>
      <c r="S72" s="944"/>
      <c r="T72" s="944"/>
      <c r="U72" s="944"/>
      <c r="V72" s="944"/>
      <c r="W72" s="944"/>
      <c r="X72" s="944"/>
      <c r="Y72" s="944"/>
      <c r="Z72" s="944"/>
      <c r="AA72" s="944"/>
      <c r="AB72" s="944"/>
      <c r="AC72" s="944"/>
      <c r="AD72" s="944"/>
      <c r="AE72" s="944"/>
      <c r="AF72" s="944"/>
      <c r="AG72" s="944"/>
      <c r="AH72" s="944"/>
      <c r="AI72" s="944"/>
      <c r="AJ72" s="944"/>
      <c r="AK72" s="944"/>
      <c r="AL72" s="944"/>
      <c r="AM72" s="944"/>
      <c r="AN72" s="944"/>
      <c r="AO72" s="944"/>
      <c r="AP72" s="944"/>
      <c r="AQ72" s="944"/>
      <c r="AR72" s="944"/>
      <c r="AS72" s="944"/>
      <c r="AT72" s="944"/>
      <c r="AU72" s="944"/>
      <c r="AV72" s="944"/>
      <c r="AW72" s="944"/>
      <c r="AX72" s="944"/>
      <c r="AY72" s="944"/>
      <c r="AZ72" s="944"/>
      <c r="BA72" s="300"/>
    </row>
    <row r="73" spans="1:53" s="305" customFormat="1" ht="6" customHeight="1" x14ac:dyDescent="0.2">
      <c r="A73" s="954" t="s">
        <v>797</v>
      </c>
      <c r="B73" s="954"/>
      <c r="C73" s="954"/>
      <c r="D73" s="954"/>
      <c r="E73" s="954"/>
      <c r="F73" s="954"/>
      <c r="G73" s="954"/>
      <c r="H73" s="954"/>
      <c r="I73" s="954"/>
      <c r="J73" s="954"/>
      <c r="K73" s="954"/>
      <c r="L73" s="954"/>
      <c r="M73" s="954"/>
      <c r="N73" s="954"/>
      <c r="O73" s="954"/>
      <c r="P73" s="954"/>
      <c r="Q73" s="954"/>
      <c r="R73" s="954"/>
      <c r="S73" s="954"/>
      <c r="T73" s="954"/>
      <c r="U73" s="954"/>
      <c r="V73" s="954"/>
      <c r="W73" s="954"/>
      <c r="X73" s="954"/>
      <c r="Y73" s="954"/>
      <c r="Z73" s="954"/>
      <c r="AA73" s="954"/>
      <c r="AB73" s="954"/>
      <c r="AC73" s="954"/>
      <c r="AD73" s="954"/>
      <c r="AE73" s="954"/>
      <c r="AF73" s="954"/>
      <c r="AG73" s="954"/>
      <c r="AH73" s="954"/>
      <c r="AI73" s="954"/>
      <c r="AJ73" s="954"/>
      <c r="AK73" s="954"/>
      <c r="AL73" s="954"/>
      <c r="AM73" s="954"/>
      <c r="AN73" s="954"/>
      <c r="AO73" s="954"/>
      <c r="AP73" s="954"/>
      <c r="AQ73" s="954"/>
      <c r="AR73" s="954"/>
      <c r="AS73" s="954"/>
      <c r="AT73" s="954"/>
      <c r="AU73" s="954"/>
      <c r="AV73" s="954"/>
      <c r="AW73" s="954"/>
      <c r="AX73" s="954"/>
      <c r="AY73" s="954"/>
      <c r="AZ73" s="954"/>
      <c r="BA73" s="954"/>
    </row>
    <row r="74" spans="1:53" ht="12" customHeight="1" x14ac:dyDescent="0.25">
      <c r="A74" s="936" t="s">
        <v>599</v>
      </c>
      <c r="B74" s="936"/>
      <c r="C74" s="936"/>
      <c r="D74" s="936"/>
      <c r="E74" s="936"/>
      <c r="F74" s="936"/>
      <c r="G74" s="936"/>
      <c r="H74" s="936"/>
      <c r="I74" s="936"/>
      <c r="J74" s="936"/>
      <c r="K74" s="936"/>
      <c r="L74" s="936"/>
      <c r="M74" s="936"/>
      <c r="N74" s="936"/>
      <c r="O74" s="936"/>
      <c r="P74" s="936"/>
      <c r="Q74" s="936"/>
      <c r="R74" s="936"/>
      <c r="S74" s="936"/>
      <c r="T74" s="936"/>
      <c r="U74" s="936"/>
      <c r="V74" s="936"/>
      <c r="W74" s="936"/>
      <c r="X74" s="936"/>
      <c r="Y74" s="936"/>
      <c r="Z74" s="936"/>
      <c r="AA74" s="936"/>
      <c r="AB74" s="936"/>
      <c r="AC74" s="936"/>
      <c r="AD74" s="936"/>
      <c r="AE74" s="936"/>
      <c r="AF74" s="936"/>
      <c r="AG74" s="936"/>
      <c r="AH74" s="936"/>
      <c r="AI74" s="936"/>
      <c r="AJ74" s="936"/>
      <c r="AK74" s="936"/>
      <c r="AL74" s="936"/>
      <c r="AM74" s="936"/>
      <c r="AN74" s="936"/>
      <c r="AO74" s="936"/>
      <c r="AP74" s="936"/>
      <c r="AQ74" s="936"/>
      <c r="AR74" s="936"/>
      <c r="AS74" s="936"/>
      <c r="AT74" s="936"/>
      <c r="AU74" s="936"/>
      <c r="AV74" s="936"/>
      <c r="AW74" s="936"/>
      <c r="AX74" s="936"/>
      <c r="AY74" s="936"/>
      <c r="AZ74" s="936"/>
      <c r="BA74" s="300"/>
    </row>
    <row r="75" spans="1:53" ht="6" customHeight="1" x14ac:dyDescent="0.3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300"/>
    </row>
    <row r="76" spans="1:53" ht="11.25" customHeight="1" x14ac:dyDescent="0.25">
      <c r="A76" s="934" t="s">
        <v>87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961" t="s">
        <v>65</v>
      </c>
      <c r="Q76" s="961"/>
      <c r="R76" s="961"/>
      <c r="S76" s="961"/>
      <c r="T76" s="961"/>
      <c r="U76" s="961"/>
      <c r="V76" s="961"/>
      <c r="W76" s="961"/>
      <c r="X76" s="961"/>
      <c r="Y76" s="961"/>
      <c r="Z76" s="961"/>
      <c r="AA76" s="961"/>
      <c r="AB76" s="961"/>
      <c r="AC76" s="961"/>
      <c r="AD76" s="961"/>
      <c r="AE76" s="961"/>
      <c r="AF76" s="961"/>
      <c r="AG76" s="961"/>
      <c r="AH76" s="961"/>
      <c r="AI76" s="961"/>
      <c r="AJ76" s="961"/>
      <c r="AK76" s="961"/>
      <c r="AL76" s="961"/>
      <c r="AM76" s="961"/>
      <c r="AN76" s="961"/>
      <c r="AO76" s="961"/>
      <c r="AP76" s="961"/>
      <c r="AQ76" s="961"/>
      <c r="AR76" s="961"/>
      <c r="AS76" s="961"/>
      <c r="AT76" s="961"/>
      <c r="AU76" s="961"/>
      <c r="AV76" s="961"/>
      <c r="AW76" s="961"/>
      <c r="AX76" s="961"/>
      <c r="AY76" s="961"/>
      <c r="AZ76" s="961"/>
      <c r="BA76" s="300"/>
    </row>
    <row r="77" spans="1:53" ht="6" customHeight="1" x14ac:dyDescent="0.25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 x14ac:dyDescent="0.25">
      <c r="A78" s="934" t="s">
        <v>91</v>
      </c>
      <c r="B78" s="934"/>
      <c r="C78" s="934"/>
      <c r="D78" s="934"/>
      <c r="E78" s="934"/>
      <c r="F78" s="934"/>
      <c r="G78" s="934"/>
      <c r="H78" s="934"/>
      <c r="I78" s="934"/>
      <c r="J78" s="944">
        <f>ФОРМА!F5</f>
        <v>2</v>
      </c>
      <c r="K78" s="944"/>
      <c r="L78" s="944"/>
      <c r="M78" s="944"/>
      <c r="N78" s="944"/>
      <c r="O78" s="944"/>
      <c r="P78" s="936" t="s">
        <v>798</v>
      </c>
      <c r="Q78" s="934"/>
      <c r="R78" s="934"/>
      <c r="S78" s="934"/>
      <c r="T78" s="934"/>
      <c r="U78" s="934"/>
      <c r="V78" s="934"/>
      <c r="W78" s="934"/>
      <c r="X78" s="934"/>
      <c r="Y78" s="934"/>
      <c r="Z78" s="934"/>
      <c r="AA78" s="934"/>
      <c r="AB78" s="934"/>
      <c r="AC78" s="934"/>
      <c r="AD78" s="934"/>
      <c r="AE78" s="934"/>
      <c r="AF78" s="934"/>
      <c r="AG78" s="934"/>
      <c r="AH78" s="934"/>
      <c r="AI78" s="934"/>
      <c r="AJ78" s="934"/>
      <c r="AK78" s="934"/>
      <c r="AL78" s="934"/>
      <c r="AM78" s="934"/>
      <c r="AN78" s="934"/>
      <c r="AO78" s="934"/>
      <c r="AP78" s="934"/>
      <c r="AQ78" s="934"/>
      <c r="AR78" s="934"/>
      <c r="AS78" s="934"/>
      <c r="AT78" s="934"/>
      <c r="AU78" s="934"/>
      <c r="AV78" s="934"/>
      <c r="AW78" s="934"/>
      <c r="AX78" s="934"/>
      <c r="AY78" s="934"/>
      <c r="AZ78" s="934"/>
      <c r="BA78" s="300"/>
    </row>
    <row r="79" spans="1:53" ht="6" customHeight="1" x14ac:dyDescent="0.25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 x14ac:dyDescent="0.25">
      <c r="A80" s="943" t="s">
        <v>88</v>
      </c>
      <c r="B80" s="943"/>
      <c r="C80" s="943"/>
      <c r="D80" s="943"/>
      <c r="E80" s="943"/>
      <c r="F80" s="943"/>
      <c r="G80" s="943"/>
      <c r="H80" s="960" t="str">
        <f>ФОРМА!E20</f>
        <v>План строительства</v>
      </c>
      <c r="I80" s="960"/>
      <c r="J80" s="960"/>
      <c r="K80" s="960"/>
      <c r="L80" s="960"/>
      <c r="M80" s="960"/>
      <c r="N80" s="960"/>
      <c r="O80" s="960"/>
      <c r="P80" s="960"/>
      <c r="Q80" s="960"/>
      <c r="R80" s="960"/>
      <c r="S80" s="960"/>
      <c r="T80" s="960"/>
      <c r="U80" s="960"/>
      <c r="V80" s="960"/>
      <c r="W80" s="960"/>
      <c r="X80" s="960"/>
      <c r="Y80" s="960"/>
      <c r="Z80" s="960"/>
      <c r="AA80" s="960"/>
      <c r="AB80" s="960"/>
      <c r="AC80" s="960"/>
      <c r="AD80" s="960"/>
      <c r="AE80" s="960"/>
      <c r="AF80" s="960"/>
      <c r="AG80" s="960"/>
      <c r="AH80" s="960"/>
      <c r="AI80" s="960"/>
      <c r="AJ80" s="960"/>
      <c r="AK80" s="960"/>
      <c r="AL80" s="960"/>
      <c r="AM80" s="960"/>
      <c r="AN80" s="960"/>
      <c r="AO80" s="960"/>
      <c r="AP80" s="960"/>
      <c r="AQ80" s="960"/>
      <c r="AR80" s="960"/>
      <c r="AS80" s="960"/>
      <c r="AT80" s="960"/>
      <c r="AU80" s="960"/>
      <c r="AV80" s="960"/>
      <c r="AW80" s="960"/>
      <c r="AX80" s="960"/>
      <c r="AY80" s="960"/>
      <c r="AZ80" s="960"/>
      <c r="BA80" s="300"/>
    </row>
    <row r="81" spans="1:53" s="310" customFormat="1" ht="6" customHeight="1" x14ac:dyDescent="0.3">
      <c r="A81" s="309"/>
      <c r="B81" s="309"/>
      <c r="C81" s="309"/>
      <c r="D81" s="309"/>
      <c r="E81" s="309"/>
      <c r="F81" s="309"/>
      <c r="G81" s="309"/>
      <c r="H81" s="929" t="s">
        <v>799</v>
      </c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309"/>
    </row>
    <row r="82" spans="1:53" ht="21" customHeight="1" x14ac:dyDescent="0.25">
      <c r="A82" s="936" t="s">
        <v>800</v>
      </c>
      <c r="B82" s="936"/>
      <c r="C82" s="936"/>
      <c r="D82" s="936"/>
      <c r="E82" s="936"/>
      <c r="F82" s="936"/>
      <c r="G82" s="936"/>
      <c r="H82" s="936"/>
      <c r="I82" s="936"/>
      <c r="J82" s="936"/>
      <c r="K82" s="936"/>
      <c r="L82" s="936"/>
      <c r="M82" s="936"/>
      <c r="N82" s="936"/>
      <c r="O82" s="936"/>
      <c r="P82" s="936"/>
      <c r="Q82" s="936"/>
      <c r="R82" s="936"/>
      <c r="S82" s="936"/>
      <c r="T82" s="936"/>
      <c r="U82" s="936"/>
      <c r="V82" s="936"/>
      <c r="W82" s="936"/>
      <c r="X82" s="936"/>
      <c r="Y82" s="936"/>
      <c r="Z82" s="936"/>
      <c r="AA82" s="936"/>
      <c r="AB82" s="936"/>
      <c r="AC82" s="936"/>
      <c r="AD82" s="936"/>
      <c r="AE82" s="936"/>
      <c r="AF82" s="936"/>
      <c r="AG82" s="936"/>
      <c r="AH82" s="936"/>
      <c r="AI82" s="936"/>
      <c r="AJ82" s="936"/>
      <c r="AK82" s="936"/>
      <c r="AL82" s="936"/>
      <c r="AM82" s="936"/>
      <c r="AN82" s="936"/>
      <c r="AO82" s="936"/>
      <c r="AP82" s="936"/>
      <c r="AQ82" s="936"/>
      <c r="AR82" s="936"/>
      <c r="AS82" s="936"/>
      <c r="AT82" s="936"/>
      <c r="AU82" s="936"/>
      <c r="AV82" s="936"/>
      <c r="AW82" s="936"/>
      <c r="AX82" s="936"/>
      <c r="AY82" s="936"/>
      <c r="AZ82" s="936"/>
      <c r="BA82" s="300"/>
    </row>
    <row r="83" spans="1:53" ht="30" customHeight="1" x14ac:dyDescent="0.3">
      <c r="A83" s="963" t="str">
        <f>IF(ПОДПИСИ!B9="",ПОДПИСИ!D7,ПОДПИСИ!D9)</f>
        <v>Жамойдин Ф.Ф.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963"/>
      <c r="X83" s="963"/>
      <c r="Y83" s="963"/>
      <c r="Z83" s="964"/>
      <c r="AA83" s="964"/>
      <c r="AB83" s="964"/>
      <c r="AC83" s="964"/>
      <c r="AD83" s="964"/>
      <c r="AE83" s="964"/>
      <c r="AF83" s="964"/>
      <c r="AG83" s="964"/>
      <c r="AH83" s="964"/>
      <c r="AI83" s="964"/>
      <c r="AJ83" s="964"/>
      <c r="AK83" s="964"/>
      <c r="AL83" s="964"/>
      <c r="AM83" s="964"/>
      <c r="AN83" s="964"/>
      <c r="AO83" s="965"/>
      <c r="AP83" s="965"/>
      <c r="AQ83" s="965"/>
      <c r="AR83" s="965"/>
      <c r="AS83" s="965"/>
      <c r="AT83" s="965"/>
      <c r="AU83" s="965"/>
      <c r="AV83" s="965"/>
      <c r="AW83" s="965"/>
      <c r="AX83" s="965"/>
      <c r="AY83" s="965"/>
      <c r="AZ83" s="965"/>
      <c r="BA83" s="300"/>
    </row>
    <row r="84" spans="1:53" ht="6" customHeight="1" x14ac:dyDescent="0.25">
      <c r="A84" s="929" t="s">
        <v>801</v>
      </c>
      <c r="B84" s="929"/>
      <c r="C84" s="929"/>
      <c r="D84" s="929"/>
      <c r="E84" s="929"/>
      <c r="F84" s="929"/>
      <c r="G84" s="929"/>
      <c r="H84" s="929"/>
      <c r="I84" s="929"/>
      <c r="J84" s="929"/>
      <c r="K84" s="929"/>
      <c r="L84" s="929"/>
      <c r="M84" s="929"/>
      <c r="N84" s="929"/>
      <c r="O84" s="929"/>
      <c r="P84" s="929"/>
      <c r="Q84" s="929"/>
      <c r="R84" s="929"/>
      <c r="S84" s="929"/>
      <c r="T84" s="929"/>
      <c r="U84" s="929"/>
      <c r="V84" s="929"/>
      <c r="W84" s="929"/>
      <c r="X84" s="929"/>
      <c r="Y84" s="929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929" t="s">
        <v>49</v>
      </c>
      <c r="AP84" s="929"/>
      <c r="AQ84" s="929"/>
      <c r="AR84" s="929"/>
      <c r="AS84" s="929"/>
      <c r="AT84" s="929"/>
      <c r="AU84" s="929"/>
      <c r="AV84" s="929"/>
      <c r="AW84" s="929"/>
      <c r="AX84" s="929"/>
      <c r="AY84" s="929"/>
      <c r="AZ84" s="929"/>
      <c r="BA84" s="300"/>
    </row>
    <row r="85" spans="1:53" ht="6" customHeight="1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 x14ac:dyDescent="0.25">
      <c r="A86" s="962" t="s">
        <v>785</v>
      </c>
      <c r="B86" s="962"/>
      <c r="C86" s="962"/>
      <c r="D86" s="962"/>
      <c r="E86" s="962"/>
      <c r="F86" s="962"/>
      <c r="G86" s="962"/>
      <c r="H86" s="962"/>
      <c r="I86" s="962"/>
      <c r="J86" s="962"/>
      <c r="K86" s="962"/>
      <c r="L86" s="962"/>
      <c r="M86" s="962"/>
      <c r="N86" s="962"/>
      <c r="O86" s="962"/>
      <c r="P86" s="962"/>
      <c r="Q86" s="962"/>
      <c r="R86" s="962"/>
      <c r="S86" s="962"/>
      <c r="T86" s="962"/>
      <c r="U86" s="962"/>
      <c r="V86" s="962"/>
      <c r="W86" s="962"/>
      <c r="X86" s="962"/>
      <c r="Y86" s="962"/>
      <c r="Z86" s="962"/>
      <c r="AA86" s="962"/>
      <c r="AB86" s="962"/>
      <c r="AC86" s="962"/>
      <c r="AD86" s="962"/>
      <c r="AE86" s="962"/>
      <c r="AF86" s="962"/>
      <c r="AG86" s="962"/>
      <c r="AH86" s="962"/>
      <c r="AI86" s="962"/>
      <c r="AJ86" s="962"/>
      <c r="AK86" s="962"/>
      <c r="AL86" s="962"/>
      <c r="AM86" s="962"/>
      <c r="AN86" s="962"/>
      <c r="AO86" s="962"/>
      <c r="AP86" s="962"/>
      <c r="AQ86" s="962"/>
      <c r="AR86" s="962"/>
      <c r="AS86" s="962"/>
      <c r="AT86" s="962"/>
      <c r="AU86" s="962"/>
      <c r="AV86" s="962"/>
      <c r="AW86" s="962"/>
      <c r="AX86" s="962"/>
      <c r="AY86" s="962"/>
      <c r="AZ86" s="962"/>
      <c r="BA86" s="300"/>
    </row>
    <row r="87" spans="1:53" ht="30" customHeight="1" x14ac:dyDescent="0.3">
      <c r="A87" s="963" t="str">
        <f>ПОДПИСИ!D15</f>
        <v>Шлёнский С.В.</v>
      </c>
      <c r="B87" s="963"/>
      <c r="C87" s="963"/>
      <c r="D87" s="963"/>
      <c r="E87" s="963"/>
      <c r="F87" s="963"/>
      <c r="G87" s="963"/>
      <c r="H87" s="963"/>
      <c r="I87" s="963"/>
      <c r="J87" s="963"/>
      <c r="K87" s="963"/>
      <c r="L87" s="963"/>
      <c r="M87" s="963"/>
      <c r="N87" s="963"/>
      <c r="O87" s="963"/>
      <c r="P87" s="963"/>
      <c r="Q87" s="963"/>
      <c r="R87" s="963"/>
      <c r="S87" s="963"/>
      <c r="T87" s="963"/>
      <c r="U87" s="963"/>
      <c r="V87" s="963"/>
      <c r="W87" s="963"/>
      <c r="X87" s="963"/>
      <c r="Y87" s="963"/>
      <c r="Z87" s="964"/>
      <c r="AA87" s="964"/>
      <c r="AB87" s="964"/>
      <c r="AC87" s="964"/>
      <c r="AD87" s="964"/>
      <c r="AE87" s="964"/>
      <c r="AF87" s="964"/>
      <c r="AG87" s="964"/>
      <c r="AH87" s="964"/>
      <c r="AI87" s="964"/>
      <c r="AJ87" s="964"/>
      <c r="AK87" s="964"/>
      <c r="AL87" s="964"/>
      <c r="AM87" s="964"/>
      <c r="AN87" s="964"/>
      <c r="AO87" s="965"/>
      <c r="AP87" s="965"/>
      <c r="AQ87" s="965"/>
      <c r="AR87" s="965"/>
      <c r="AS87" s="965"/>
      <c r="AT87" s="965"/>
      <c r="AU87" s="965"/>
      <c r="AV87" s="965"/>
      <c r="AW87" s="965"/>
      <c r="AX87" s="965"/>
      <c r="AY87" s="965"/>
      <c r="AZ87" s="965"/>
      <c r="BA87" s="300"/>
    </row>
    <row r="88" spans="1:53" ht="6" customHeight="1" x14ac:dyDescent="0.25">
      <c r="A88" s="929" t="s">
        <v>801</v>
      </c>
      <c r="B88" s="929"/>
      <c r="C88" s="929"/>
      <c r="D88" s="929"/>
      <c r="E88" s="929"/>
      <c r="F88" s="929"/>
      <c r="G88" s="929"/>
      <c r="H88" s="929"/>
      <c r="I88" s="929"/>
      <c r="J88" s="929"/>
      <c r="K88" s="929"/>
      <c r="L88" s="929"/>
      <c r="M88" s="929"/>
      <c r="N88" s="929"/>
      <c r="O88" s="929"/>
      <c r="P88" s="929"/>
      <c r="Q88" s="929"/>
      <c r="R88" s="929"/>
      <c r="S88" s="929"/>
      <c r="T88" s="929"/>
      <c r="U88" s="929"/>
      <c r="V88" s="929"/>
      <c r="W88" s="929"/>
      <c r="X88" s="929"/>
      <c r="Y88" s="929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929" t="s">
        <v>49</v>
      </c>
      <c r="AP88" s="929"/>
      <c r="AQ88" s="929"/>
      <c r="AR88" s="929"/>
      <c r="AS88" s="929"/>
      <c r="AT88" s="929"/>
      <c r="AU88" s="929"/>
      <c r="AV88" s="929"/>
      <c r="AW88" s="929"/>
      <c r="AX88" s="929"/>
      <c r="AY88" s="929"/>
      <c r="AZ88" s="929"/>
      <c r="BA88" s="300"/>
    </row>
    <row r="89" spans="1:53" ht="6" customHeight="1" x14ac:dyDescent="0.25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 x14ac:dyDescent="0.25">
      <c r="A90" s="936" t="s">
        <v>802</v>
      </c>
      <c r="B90" s="936"/>
      <c r="C90" s="936"/>
      <c r="D90" s="936"/>
      <c r="E90" s="936"/>
      <c r="F90" s="936"/>
      <c r="G90" s="936"/>
      <c r="H90" s="936"/>
      <c r="I90" s="936"/>
      <c r="J90" s="936"/>
      <c r="K90" s="936"/>
      <c r="L90" s="936"/>
      <c r="M90" s="936"/>
      <c r="N90" s="936"/>
      <c r="O90" s="936"/>
      <c r="P90" s="936"/>
      <c r="Q90" s="936"/>
      <c r="R90" s="936"/>
      <c r="S90" s="936"/>
      <c r="T90" s="936"/>
      <c r="U90" s="936"/>
      <c r="V90" s="936"/>
      <c r="W90" s="936"/>
      <c r="X90" s="936"/>
      <c r="Y90" s="936"/>
      <c r="Z90" s="936"/>
      <c r="AA90" s="936"/>
      <c r="AB90" s="936"/>
      <c r="AC90" s="936"/>
      <c r="AD90" s="936"/>
      <c r="AE90" s="936"/>
      <c r="AF90" s="936"/>
      <c r="AG90" s="936"/>
      <c r="AH90" s="936"/>
      <c r="AI90" s="936"/>
      <c r="AJ90" s="936"/>
      <c r="AK90" s="936"/>
      <c r="AL90" s="936"/>
      <c r="AM90" s="936"/>
      <c r="AN90" s="936"/>
      <c r="AO90" s="936"/>
      <c r="AP90" s="936"/>
      <c r="AQ90" s="936"/>
      <c r="AR90" s="936"/>
      <c r="AS90" s="936"/>
      <c r="AT90" s="936"/>
      <c r="AU90" s="936"/>
      <c r="AV90" s="936"/>
      <c r="AW90" s="936"/>
      <c r="AX90" s="936"/>
      <c r="AY90" s="936"/>
      <c r="AZ90" s="936"/>
      <c r="BA90" s="300"/>
    </row>
    <row r="91" spans="1:53" ht="27" customHeight="1" x14ac:dyDescent="0.3">
      <c r="A91" s="963" t="str">
        <f>ПОДПИСИ!D17</f>
        <v>Шлёнский С.В.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963"/>
      <c r="X91" s="963"/>
      <c r="Y91" s="963"/>
      <c r="Z91" s="964"/>
      <c r="AA91" s="964"/>
      <c r="AB91" s="964"/>
      <c r="AC91" s="964"/>
      <c r="AD91" s="964"/>
      <c r="AE91" s="964"/>
      <c r="AF91" s="964"/>
      <c r="AG91" s="964"/>
      <c r="AH91" s="964"/>
      <c r="AI91" s="964"/>
      <c r="AJ91" s="964"/>
      <c r="AK91" s="964"/>
      <c r="AL91" s="964"/>
      <c r="AM91" s="964"/>
      <c r="AN91" s="964"/>
      <c r="AO91" s="966" t="s">
        <v>64</v>
      </c>
      <c r="AP91" s="966"/>
      <c r="AQ91" s="966"/>
      <c r="AR91" s="966"/>
      <c r="AS91" s="966"/>
      <c r="AT91" s="966"/>
      <c r="AU91" s="966"/>
      <c r="AV91" s="966"/>
      <c r="AW91" s="966"/>
      <c r="AX91" s="966"/>
      <c r="AY91" s="966"/>
      <c r="AZ91" s="966"/>
      <c r="BA91" s="300"/>
    </row>
    <row r="92" spans="1:53" ht="6" customHeight="1" x14ac:dyDescent="0.25">
      <c r="A92" s="929" t="s">
        <v>801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929" t="s">
        <v>49</v>
      </c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300"/>
    </row>
    <row r="93" spans="1:53" ht="6" customHeight="1" x14ac:dyDescent="0.25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 x14ac:dyDescent="0.25">
      <c r="A94" s="936" t="s">
        <v>803</v>
      </c>
      <c r="B94" s="934"/>
      <c r="C94" s="934"/>
      <c r="D94" s="934"/>
      <c r="E94" s="934"/>
      <c r="F94" s="934"/>
      <c r="G94" s="934"/>
      <c r="H94" s="934"/>
      <c r="I94" s="934"/>
      <c r="J94" s="934"/>
      <c r="K94" s="934"/>
      <c r="L94" s="934"/>
      <c r="M94" s="934"/>
      <c r="N94" s="934"/>
      <c r="O94" s="934"/>
      <c r="P94" s="934"/>
      <c r="Q94" s="934"/>
      <c r="R94" s="934"/>
      <c r="S94" s="934"/>
      <c r="T94" s="934"/>
      <c r="U94" s="934"/>
      <c r="V94" s="934"/>
      <c r="W94" s="934"/>
      <c r="X94" s="934"/>
      <c r="Y94" s="934"/>
      <c r="Z94" s="934"/>
      <c r="AA94" s="934"/>
      <c r="AB94" s="934"/>
      <c r="AC94" s="934"/>
      <c r="AD94" s="934"/>
      <c r="AE94" s="934"/>
      <c r="AF94" s="934"/>
      <c r="AG94" s="934"/>
      <c r="AH94" s="934"/>
      <c r="AI94" s="934"/>
      <c r="AJ94" s="934"/>
      <c r="AK94" s="934"/>
      <c r="AL94" s="934"/>
      <c r="AM94" s="934"/>
      <c r="AN94" s="934"/>
      <c r="AO94" s="934"/>
      <c r="AP94" s="934"/>
      <c r="AQ94" s="934"/>
      <c r="AR94" s="934"/>
      <c r="AS94" s="934"/>
      <c r="AT94" s="934"/>
      <c r="AU94" s="934"/>
      <c r="AV94" s="934"/>
      <c r="AW94" s="934"/>
      <c r="AX94" s="934"/>
      <c r="AY94" s="934"/>
      <c r="AZ94" s="934"/>
      <c r="BA94" s="300"/>
    </row>
    <row r="95" spans="1:53" ht="27.75" customHeight="1" x14ac:dyDescent="0.3">
      <c r="A95" s="963" t="str">
        <f>ПОДПИСИ!D19</f>
        <v xml:space="preserve"> </v>
      </c>
      <c r="B95" s="963"/>
      <c r="C95" s="963"/>
      <c r="D95" s="963"/>
      <c r="E95" s="963"/>
      <c r="F95" s="963"/>
      <c r="G95" s="963"/>
      <c r="H95" s="963"/>
      <c r="I95" s="963"/>
      <c r="J95" s="963"/>
      <c r="K95" s="963"/>
      <c r="L95" s="963"/>
      <c r="M95" s="963"/>
      <c r="N95" s="963"/>
      <c r="O95" s="963"/>
      <c r="P95" s="963"/>
      <c r="Q95" s="963"/>
      <c r="R95" s="963"/>
      <c r="S95" s="963"/>
      <c r="T95" s="963"/>
      <c r="U95" s="963"/>
      <c r="V95" s="963"/>
      <c r="W95" s="963"/>
      <c r="X95" s="963"/>
      <c r="Y95" s="963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6" t="s">
        <v>64</v>
      </c>
      <c r="AP95" s="966"/>
      <c r="AQ95" s="966"/>
      <c r="AR95" s="966"/>
      <c r="AS95" s="966"/>
      <c r="AT95" s="966"/>
      <c r="AU95" s="966"/>
      <c r="AV95" s="966"/>
      <c r="AW95" s="966"/>
      <c r="AX95" s="966"/>
      <c r="AY95" s="966"/>
      <c r="AZ95" s="966"/>
      <c r="BA95" s="312"/>
    </row>
    <row r="96" spans="1:53" ht="6" customHeight="1" x14ac:dyDescent="0.25">
      <c r="A96" s="929" t="s">
        <v>801</v>
      </c>
      <c r="B96" s="929"/>
      <c r="C96" s="929"/>
      <c r="D96" s="929"/>
      <c r="E96" s="929"/>
      <c r="F96" s="929"/>
      <c r="G96" s="929"/>
      <c r="H96" s="929"/>
      <c r="I96" s="929"/>
      <c r="J96" s="929"/>
      <c r="K96" s="929"/>
      <c r="L96" s="929"/>
      <c r="M96" s="929"/>
      <c r="N96" s="929"/>
      <c r="O96" s="929"/>
      <c r="P96" s="929"/>
      <c r="Q96" s="929"/>
      <c r="R96" s="929"/>
      <c r="S96" s="929"/>
      <c r="T96" s="929"/>
      <c r="U96" s="929"/>
      <c r="V96" s="929"/>
      <c r="W96" s="929"/>
      <c r="X96" s="929"/>
      <c r="Y96" s="929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929" t="s">
        <v>49</v>
      </c>
      <c r="AP96" s="929"/>
      <c r="AQ96" s="929"/>
      <c r="AR96" s="929"/>
      <c r="AS96" s="929"/>
      <c r="AT96" s="929"/>
      <c r="AU96" s="929"/>
      <c r="AV96" s="929"/>
      <c r="AW96" s="929"/>
      <c r="AX96" s="929"/>
      <c r="AY96" s="929"/>
      <c r="AZ96" s="929"/>
      <c r="BA96" s="300"/>
    </row>
    <row r="97" spans="1:55" ht="6" customHeight="1" x14ac:dyDescent="0.25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 x14ac:dyDescent="0.3">
      <c r="A98" s="936" t="s">
        <v>791</v>
      </c>
      <c r="B98" s="936"/>
      <c r="C98" s="936"/>
      <c r="D98" s="936"/>
      <c r="E98" s="936"/>
      <c r="F98" s="936"/>
      <c r="G98" s="936"/>
      <c r="H98" s="936"/>
      <c r="I98" s="936"/>
      <c r="J98" s="936"/>
      <c r="K98" s="936"/>
      <c r="L98" s="936"/>
      <c r="M98" s="936"/>
      <c r="N98" s="936"/>
      <c r="O98" s="936"/>
      <c r="P98" s="936"/>
      <c r="Q98" s="936"/>
      <c r="R98" s="936"/>
      <c r="S98" s="936"/>
      <c r="T98" s="936"/>
      <c r="U98" s="936"/>
      <c r="V98" s="936"/>
      <c r="W98" s="936"/>
      <c r="X98" s="936"/>
      <c r="Y98" s="936"/>
      <c r="Z98" s="936"/>
      <c r="AA98" s="936"/>
      <c r="AB98" s="936"/>
      <c r="AC98" s="936"/>
      <c r="AD98" s="936"/>
      <c r="AE98" s="936"/>
      <c r="AF98" s="936"/>
      <c r="AG98" s="936"/>
      <c r="AH98" s="936"/>
      <c r="AI98" s="936"/>
      <c r="AJ98" s="936"/>
      <c r="AK98" s="936"/>
      <c r="AL98" s="936"/>
      <c r="AM98" s="936"/>
      <c r="AN98" s="936"/>
      <c r="AO98" s="936"/>
      <c r="AP98" s="936"/>
      <c r="AQ98" s="936"/>
      <c r="AR98" s="936"/>
      <c r="AS98" s="936"/>
      <c r="AT98" s="936"/>
      <c r="AU98" s="936"/>
      <c r="AV98" s="936"/>
      <c r="AW98" s="936"/>
      <c r="AX98" s="936"/>
      <c r="AY98" s="936"/>
      <c r="AZ98" s="936"/>
      <c r="BA98" s="313"/>
    </row>
    <row r="99" spans="1:55" ht="28.5" customHeight="1" x14ac:dyDescent="0.3">
      <c r="A99" s="963" t="str">
        <f>ПОДПИСИ!D14</f>
        <v>Фатахова Е.Я.</v>
      </c>
      <c r="B99" s="963"/>
      <c r="C99" s="963"/>
      <c r="D99" s="963"/>
      <c r="E99" s="963"/>
      <c r="F99" s="963"/>
      <c r="G99" s="963"/>
      <c r="H99" s="963"/>
      <c r="I99" s="963"/>
      <c r="J99" s="963"/>
      <c r="K99" s="963"/>
      <c r="L99" s="963"/>
      <c r="M99" s="963"/>
      <c r="N99" s="963"/>
      <c r="O99" s="963"/>
      <c r="P99" s="963"/>
      <c r="Q99" s="963"/>
      <c r="R99" s="963"/>
      <c r="S99" s="963"/>
      <c r="T99" s="963"/>
      <c r="U99" s="963"/>
      <c r="V99" s="963"/>
      <c r="W99" s="963"/>
      <c r="X99" s="963"/>
      <c r="Y99" s="963"/>
      <c r="Z99" s="964"/>
      <c r="AA99" s="964"/>
      <c r="AB99" s="964"/>
      <c r="AC99" s="964"/>
      <c r="AD99" s="964"/>
      <c r="AE99" s="964"/>
      <c r="AF99" s="964"/>
      <c r="AG99" s="964"/>
      <c r="AH99" s="964"/>
      <c r="AI99" s="964"/>
      <c r="AJ99" s="964"/>
      <c r="AK99" s="964"/>
      <c r="AL99" s="964"/>
      <c r="AM99" s="964"/>
      <c r="AN99" s="964"/>
      <c r="AO99" s="965"/>
      <c r="AP99" s="965"/>
      <c r="AQ99" s="965"/>
      <c r="AR99" s="965"/>
      <c r="AS99" s="965"/>
      <c r="AT99" s="965"/>
      <c r="AU99" s="965"/>
      <c r="AV99" s="965"/>
      <c r="AW99" s="965"/>
      <c r="AX99" s="965"/>
      <c r="AY99" s="965"/>
      <c r="AZ99" s="965"/>
      <c r="BA99" s="315"/>
      <c r="BB99" s="316"/>
      <c r="BC99" s="316"/>
    </row>
    <row r="100" spans="1:55" s="305" customFormat="1" ht="6" customHeight="1" x14ac:dyDescent="0.2">
      <c r="A100" s="929" t="s">
        <v>801</v>
      </c>
      <c r="B100" s="929"/>
      <c r="C100" s="929"/>
      <c r="D100" s="929"/>
      <c r="E100" s="929"/>
      <c r="F100" s="929"/>
      <c r="G100" s="929"/>
      <c r="H100" s="929"/>
      <c r="I100" s="929"/>
      <c r="J100" s="929"/>
      <c r="K100" s="929"/>
      <c r="L100" s="929"/>
      <c r="M100" s="929"/>
      <c r="N100" s="929"/>
      <c r="O100" s="929"/>
      <c r="P100" s="929"/>
      <c r="Q100" s="929"/>
      <c r="R100" s="929"/>
      <c r="S100" s="929"/>
      <c r="T100" s="929"/>
      <c r="U100" s="929"/>
      <c r="V100" s="929"/>
      <c r="W100" s="929"/>
      <c r="X100" s="929"/>
      <c r="Y100" s="929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929" t="s">
        <v>49</v>
      </c>
      <c r="AP100" s="929"/>
      <c r="AQ100" s="929"/>
      <c r="AR100" s="929"/>
      <c r="AS100" s="929"/>
      <c r="AT100" s="929"/>
      <c r="AU100" s="929"/>
      <c r="AV100" s="929"/>
      <c r="AW100" s="929"/>
      <c r="AX100" s="929"/>
      <c r="AY100" s="929"/>
      <c r="AZ100" s="929"/>
      <c r="BA100" s="304"/>
    </row>
    <row r="101" spans="1:55" ht="16.5" customHeight="1" x14ac:dyDescent="0.25">
      <c r="A101" s="967" t="s">
        <v>938</v>
      </c>
      <c r="B101" s="967"/>
      <c r="C101" s="967"/>
      <c r="D101" s="967"/>
      <c r="E101" s="967"/>
      <c r="F101" s="967"/>
      <c r="G101" s="967"/>
      <c r="H101" s="967"/>
      <c r="I101" s="967"/>
      <c r="J101" s="967"/>
      <c r="K101" s="967"/>
      <c r="L101" s="967"/>
      <c r="M101" s="967"/>
      <c r="N101" s="967"/>
      <c r="O101" s="967"/>
      <c r="P101" s="967"/>
      <c r="Q101" s="967"/>
      <c r="R101" s="967"/>
      <c r="S101" s="967"/>
      <c r="T101" s="967"/>
      <c r="U101" s="967"/>
      <c r="V101" s="967"/>
      <c r="W101" s="967"/>
      <c r="X101" s="967"/>
      <c r="Y101" s="967"/>
      <c r="Z101" s="967"/>
      <c r="AA101" s="967"/>
      <c r="AB101" s="967"/>
      <c r="AC101" s="967"/>
      <c r="AD101" s="967"/>
      <c r="AE101" s="967"/>
      <c r="AF101" s="967"/>
      <c r="AG101" s="967"/>
      <c r="AH101" s="967"/>
      <c r="AI101" s="967"/>
      <c r="AJ101" s="967"/>
      <c r="AK101" s="967"/>
      <c r="AL101" s="967"/>
      <c r="AM101" s="967"/>
      <c r="AN101" s="967"/>
      <c r="AO101" s="967"/>
      <c r="AP101" s="967"/>
      <c r="AQ101" s="967"/>
      <c r="AR101" s="967"/>
      <c r="AS101" s="967"/>
      <c r="AT101" s="967"/>
      <c r="AU101" s="967"/>
      <c r="AV101" s="967"/>
      <c r="AW101" s="967"/>
      <c r="AX101" s="967"/>
      <c r="AY101" s="967"/>
      <c r="AZ101" s="967"/>
    </row>
    <row r="102" spans="1:55" ht="33" customHeight="1" x14ac:dyDescent="0.3">
      <c r="A102" s="963" t="str">
        <f>IF(ПОДПИСИ!D9="","",ПОДПИСИ!D7)</f>
        <v xml:space="preserve"> </v>
      </c>
      <c r="B102" s="963"/>
      <c r="C102" s="963"/>
      <c r="D102" s="963"/>
      <c r="E102" s="963"/>
      <c r="F102" s="963"/>
      <c r="G102" s="963"/>
      <c r="H102" s="963"/>
      <c r="I102" s="963"/>
      <c r="J102" s="963"/>
      <c r="K102" s="963"/>
      <c r="L102" s="963"/>
      <c r="M102" s="963"/>
      <c r="N102" s="963"/>
      <c r="O102" s="963"/>
      <c r="P102" s="963"/>
      <c r="Q102" s="963"/>
      <c r="R102" s="963"/>
      <c r="S102" s="963"/>
      <c r="T102" s="963"/>
      <c r="U102" s="963"/>
      <c r="V102" s="963"/>
      <c r="W102" s="963"/>
      <c r="X102" s="963"/>
      <c r="Y102" s="963"/>
      <c r="Z102" s="964"/>
      <c r="AA102" s="964"/>
      <c r="AB102" s="964"/>
      <c r="AC102" s="964"/>
      <c r="AD102" s="964"/>
      <c r="AE102" s="964"/>
      <c r="AF102" s="964"/>
      <c r="AG102" s="964"/>
      <c r="AH102" s="964"/>
      <c r="AI102" s="964"/>
      <c r="AJ102" s="964"/>
      <c r="AK102" s="964"/>
      <c r="AL102" s="964"/>
      <c r="AM102" s="964"/>
      <c r="AN102" s="964"/>
      <c r="AO102" s="965"/>
      <c r="AP102" s="965"/>
      <c r="AQ102" s="965"/>
      <c r="AR102" s="965"/>
      <c r="AS102" s="965"/>
      <c r="AT102" s="965"/>
      <c r="AU102" s="965"/>
      <c r="AV102" s="965"/>
      <c r="AW102" s="965"/>
      <c r="AX102" s="965"/>
      <c r="AY102" s="965"/>
      <c r="AZ102" s="965"/>
    </row>
    <row r="103" spans="1:55" ht="9" customHeight="1" x14ac:dyDescent="0.25">
      <c r="A103" s="929" t="s">
        <v>801</v>
      </c>
      <c r="B103" s="929"/>
      <c r="C103" s="929"/>
      <c r="D103" s="929"/>
      <c r="E103" s="929"/>
      <c r="F103" s="929"/>
      <c r="G103" s="929"/>
      <c r="H103" s="929"/>
      <c r="I103" s="929"/>
      <c r="J103" s="929"/>
      <c r="K103" s="929"/>
      <c r="L103" s="929"/>
      <c r="M103" s="929"/>
      <c r="N103" s="929"/>
      <c r="O103" s="929"/>
      <c r="P103" s="929"/>
      <c r="Q103" s="929"/>
      <c r="R103" s="929"/>
      <c r="S103" s="929"/>
      <c r="T103" s="929"/>
      <c r="U103" s="929"/>
      <c r="V103" s="929"/>
      <c r="W103" s="929"/>
      <c r="X103" s="929"/>
      <c r="Y103" s="929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929" t="s">
        <v>49</v>
      </c>
      <c r="AP103" s="929"/>
      <c r="AQ103" s="929"/>
      <c r="AR103" s="929"/>
      <c r="AS103" s="929"/>
      <c r="AT103" s="929"/>
      <c r="AU103" s="929"/>
      <c r="AV103" s="929"/>
      <c r="AW103" s="929"/>
      <c r="AX103" s="929"/>
      <c r="AY103" s="929"/>
      <c r="AZ103" s="929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activeCell="A49" sqref="A49:BP49"/>
    </sheetView>
  </sheetViews>
  <sheetFormatPr defaultRowHeight="13.8" outlineLevelRow="1" x14ac:dyDescent="0.25"/>
  <cols>
    <col min="1" max="24" width="1.6640625" style="284" customWidth="1"/>
    <col min="25" max="25" width="4.5546875" style="284" customWidth="1"/>
    <col min="26" max="51" width="1.6640625" style="284" customWidth="1"/>
    <col min="52" max="52" width="4.109375" style="284" customWidth="1"/>
    <col min="53" max="53" width="0.109375" style="284" hidden="1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968" t="s">
        <v>573</v>
      </c>
      <c r="B1" s="968"/>
      <c r="C1" s="968"/>
      <c r="D1" s="968"/>
      <c r="E1" s="968"/>
      <c r="F1" s="968"/>
      <c r="G1" s="968"/>
      <c r="H1" s="968"/>
      <c r="I1" s="968"/>
      <c r="J1" s="968"/>
      <c r="K1" s="968"/>
      <c r="L1" s="968"/>
      <c r="M1" s="968"/>
      <c r="N1" s="968"/>
      <c r="O1" s="968"/>
      <c r="P1" s="968"/>
      <c r="Q1" s="968"/>
      <c r="R1" s="968"/>
      <c r="S1" s="968"/>
      <c r="T1" s="968"/>
      <c r="U1" s="968"/>
      <c r="V1" s="968"/>
      <c r="W1" s="968"/>
      <c r="X1" s="968"/>
      <c r="Y1" s="968"/>
      <c r="Z1" s="968"/>
      <c r="AA1" s="968"/>
      <c r="AB1" s="968"/>
      <c r="AC1" s="968"/>
      <c r="AD1" s="968"/>
      <c r="AE1" s="968"/>
      <c r="AF1" s="968"/>
      <c r="AG1" s="968"/>
      <c r="AH1" s="968"/>
      <c r="AI1" s="968"/>
      <c r="AJ1" s="968"/>
      <c r="AK1" s="968"/>
      <c r="AL1" s="968"/>
      <c r="AM1" s="968"/>
      <c r="AN1" s="968"/>
      <c r="AO1" s="968"/>
      <c r="AP1" s="968"/>
      <c r="AQ1" s="968"/>
      <c r="AR1" s="968"/>
      <c r="AS1" s="968"/>
      <c r="AT1" s="968"/>
      <c r="AU1" s="968"/>
      <c r="AV1" s="968"/>
      <c r="AW1" s="968"/>
      <c r="AX1" s="968"/>
      <c r="AY1" s="968"/>
      <c r="AZ1" s="968"/>
      <c r="BA1" s="317"/>
    </row>
    <row r="2" spans="1:63" ht="12" customHeight="1" x14ac:dyDescent="0.25">
      <c r="A2" s="969" t="s">
        <v>73</v>
      </c>
      <c r="B2" s="969"/>
      <c r="C2" s="969"/>
      <c r="D2" s="969"/>
      <c r="E2" s="969"/>
      <c r="F2" s="969"/>
      <c r="G2" s="969"/>
      <c r="H2" s="969"/>
      <c r="I2" s="969"/>
      <c r="J2" s="969"/>
      <c r="K2" s="969"/>
      <c r="L2" s="969"/>
      <c r="M2" s="969"/>
      <c r="N2" s="969"/>
      <c r="O2" s="969"/>
      <c r="P2" s="969"/>
      <c r="Q2" s="969"/>
      <c r="R2" s="969"/>
      <c r="S2" s="969"/>
      <c r="T2" s="969"/>
      <c r="U2" s="969"/>
      <c r="V2" s="969"/>
      <c r="W2" s="969"/>
      <c r="X2" s="969"/>
      <c r="Y2" s="969"/>
      <c r="Z2" s="969"/>
      <c r="AA2" s="969"/>
      <c r="AB2" s="969"/>
      <c r="AC2" s="969"/>
      <c r="AD2" s="969"/>
      <c r="AE2" s="969"/>
      <c r="AF2" s="969"/>
      <c r="AG2" s="969"/>
      <c r="AH2" s="969"/>
      <c r="AI2" s="969"/>
      <c r="AJ2" s="969"/>
      <c r="AK2" s="969"/>
      <c r="AL2" s="969"/>
      <c r="AM2" s="969"/>
      <c r="AN2" s="969"/>
      <c r="AO2" s="969"/>
      <c r="AP2" s="969"/>
      <c r="AQ2" s="969"/>
      <c r="AR2" s="969"/>
      <c r="AS2" s="969"/>
      <c r="AT2" s="969"/>
      <c r="AU2" s="969"/>
      <c r="AV2" s="969"/>
      <c r="AW2" s="969"/>
      <c r="AX2" s="969"/>
      <c r="AY2" s="969"/>
      <c r="AZ2" s="969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7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70"/>
      <c r="C3" s="970"/>
      <c r="D3" s="970"/>
      <c r="E3" s="970"/>
      <c r="F3" s="970"/>
      <c r="G3" s="970"/>
      <c r="H3" s="970"/>
      <c r="I3" s="970"/>
      <c r="J3" s="970"/>
      <c r="K3" s="970"/>
      <c r="L3" s="970"/>
      <c r="M3" s="970"/>
      <c r="N3" s="970"/>
      <c r="O3" s="970"/>
      <c r="P3" s="970"/>
      <c r="Q3" s="970"/>
      <c r="R3" s="970"/>
      <c r="S3" s="970"/>
      <c r="T3" s="970"/>
      <c r="U3" s="970"/>
      <c r="V3" s="970"/>
      <c r="W3" s="970"/>
      <c r="X3" s="970"/>
      <c r="Y3" s="970"/>
      <c r="Z3" s="970"/>
      <c r="AA3" s="970"/>
      <c r="AB3" s="970"/>
      <c r="AC3" s="970"/>
      <c r="AD3" s="970"/>
      <c r="AE3" s="970"/>
      <c r="AF3" s="970"/>
      <c r="AG3" s="970"/>
      <c r="AH3" s="970"/>
      <c r="AI3" s="970"/>
      <c r="AJ3" s="970"/>
      <c r="AK3" s="970"/>
      <c r="AL3" s="970"/>
      <c r="AM3" s="970"/>
      <c r="AN3" s="970"/>
      <c r="AO3" s="970"/>
      <c r="AP3" s="970"/>
      <c r="AQ3" s="970"/>
      <c r="AR3" s="970"/>
      <c r="AS3" s="970"/>
      <c r="AT3" s="970"/>
      <c r="AU3" s="970"/>
      <c r="AV3" s="970"/>
      <c r="AW3" s="970"/>
      <c r="AX3" s="970"/>
      <c r="AY3" s="970"/>
      <c r="AZ3" s="970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 x14ac:dyDescent="0.2">
      <c r="A4" s="971" t="s">
        <v>806</v>
      </c>
      <c r="B4" s="971"/>
      <c r="C4" s="971"/>
      <c r="D4" s="971"/>
      <c r="E4" s="971"/>
      <c r="F4" s="971"/>
      <c r="G4" s="971"/>
      <c r="H4" s="971"/>
      <c r="I4" s="971"/>
      <c r="J4" s="971"/>
      <c r="K4" s="971"/>
      <c r="L4" s="971"/>
      <c r="M4" s="971"/>
      <c r="N4" s="971"/>
      <c r="O4" s="971"/>
      <c r="P4" s="971"/>
      <c r="Q4" s="971"/>
      <c r="R4" s="971"/>
      <c r="S4" s="971"/>
      <c r="T4" s="971"/>
      <c r="U4" s="971"/>
      <c r="V4" s="971"/>
      <c r="W4" s="971"/>
      <c r="X4" s="971"/>
      <c r="Y4" s="971"/>
      <c r="Z4" s="971"/>
      <c r="AA4" s="971"/>
      <c r="AB4" s="971"/>
      <c r="AC4" s="971"/>
      <c r="AD4" s="971"/>
      <c r="AE4" s="971"/>
      <c r="AF4" s="971"/>
      <c r="AG4" s="971"/>
      <c r="AH4" s="971"/>
      <c r="AI4" s="971"/>
      <c r="AJ4" s="971"/>
      <c r="AK4" s="971"/>
      <c r="AL4" s="971"/>
      <c r="AM4" s="971"/>
      <c r="AN4" s="971"/>
      <c r="AO4" s="971"/>
      <c r="AP4" s="971"/>
      <c r="AQ4" s="971"/>
      <c r="AR4" s="971"/>
      <c r="AS4" s="971"/>
      <c r="AT4" s="971"/>
      <c r="AU4" s="971"/>
      <c r="AV4" s="971"/>
      <c r="AW4" s="971"/>
      <c r="AX4" s="971"/>
      <c r="AY4" s="971"/>
      <c r="AZ4" s="971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947" t="s">
        <v>773</v>
      </c>
      <c r="B5" s="947"/>
      <c r="C5" s="947"/>
      <c r="D5" s="947"/>
      <c r="E5" s="947"/>
      <c r="F5" s="947"/>
      <c r="G5" s="947"/>
      <c r="H5" s="947"/>
      <c r="I5" s="947"/>
      <c r="J5" s="947"/>
      <c r="K5" s="947"/>
      <c r="L5" s="947"/>
      <c r="M5" s="947"/>
      <c r="N5" s="947"/>
      <c r="O5" s="947"/>
      <c r="P5" s="947"/>
      <c r="Q5" s="947"/>
      <c r="R5" s="947"/>
      <c r="S5" s="947"/>
      <c r="T5" s="947"/>
      <c r="U5" s="947"/>
      <c r="V5" s="947"/>
      <c r="W5" s="947"/>
      <c r="X5" s="947"/>
      <c r="Y5" s="947"/>
      <c r="Z5" s="947"/>
      <c r="AA5" s="947"/>
      <c r="AB5" s="947"/>
      <c r="AC5" s="947"/>
      <c r="AD5" s="947"/>
      <c r="AE5" s="947"/>
      <c r="AF5" s="947"/>
      <c r="AG5" s="947"/>
      <c r="AH5" s="947"/>
      <c r="AI5" s="947"/>
      <c r="AJ5" s="947"/>
      <c r="AK5" s="947"/>
      <c r="AL5" s="947"/>
      <c r="AM5" s="947"/>
      <c r="AN5" s="947"/>
      <c r="AO5" s="947"/>
      <c r="AP5" s="947"/>
      <c r="AQ5" s="947"/>
      <c r="AR5" s="947"/>
      <c r="AS5" s="947"/>
      <c r="AT5" s="947"/>
      <c r="AU5" s="947"/>
      <c r="AV5" s="947"/>
      <c r="AW5" s="947"/>
      <c r="AX5" s="947"/>
      <c r="AY5" s="947"/>
      <c r="AZ5" s="947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972" t="str">
        <f>ФОРМА!B2</f>
        <v>ПАО "Россети Ленэнерго"</v>
      </c>
      <c r="B6" s="972"/>
      <c r="C6" s="972"/>
      <c r="D6" s="972"/>
      <c r="E6" s="972"/>
      <c r="F6" s="972"/>
      <c r="G6" s="972"/>
      <c r="H6" s="972"/>
      <c r="I6" s="972"/>
      <c r="J6" s="972"/>
      <c r="K6" s="972"/>
      <c r="L6" s="972"/>
      <c r="M6" s="972"/>
      <c r="N6" s="972"/>
      <c r="O6" s="972"/>
      <c r="P6" s="972"/>
      <c r="Q6" s="972"/>
      <c r="R6" s="972"/>
      <c r="S6" s="972"/>
      <c r="T6" s="972"/>
      <c r="U6" s="972"/>
      <c r="V6" s="972"/>
      <c r="W6" s="972"/>
      <c r="X6" s="972"/>
      <c r="Y6" s="972"/>
      <c r="Z6" s="972"/>
      <c r="AA6" s="972"/>
      <c r="AB6" s="972"/>
      <c r="AC6" s="972"/>
      <c r="AD6" s="972"/>
      <c r="AE6" s="972"/>
      <c r="AF6" s="972"/>
      <c r="AG6" s="972"/>
      <c r="AH6" s="972"/>
      <c r="AI6" s="972"/>
      <c r="AJ6" s="972"/>
      <c r="AK6" s="972"/>
      <c r="AL6" s="972"/>
      <c r="AM6" s="972"/>
      <c r="AN6" s="972"/>
      <c r="AO6" s="972"/>
      <c r="AP6" s="972"/>
      <c r="AQ6" s="972"/>
      <c r="AR6" s="972"/>
      <c r="AS6" s="972"/>
      <c r="AT6" s="972"/>
      <c r="AU6" s="972"/>
      <c r="AV6" s="972"/>
      <c r="AW6" s="972"/>
      <c r="AX6" s="972"/>
      <c r="AY6" s="972"/>
      <c r="AZ6" s="972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971" t="s">
        <v>807</v>
      </c>
      <c r="B7" s="971"/>
      <c r="C7" s="971"/>
      <c r="D7" s="971"/>
      <c r="E7" s="971"/>
      <c r="F7" s="971"/>
      <c r="G7" s="971"/>
      <c r="H7" s="971"/>
      <c r="I7" s="971"/>
      <c r="J7" s="971"/>
      <c r="K7" s="971"/>
      <c r="L7" s="971"/>
      <c r="M7" s="971"/>
      <c r="N7" s="971"/>
      <c r="O7" s="971"/>
      <c r="P7" s="971"/>
      <c r="Q7" s="971"/>
      <c r="R7" s="971"/>
      <c r="S7" s="971"/>
      <c r="T7" s="971"/>
      <c r="U7" s="971"/>
      <c r="V7" s="971"/>
      <c r="W7" s="971"/>
      <c r="X7" s="971"/>
      <c r="Y7" s="971"/>
      <c r="Z7" s="971"/>
      <c r="AA7" s="971"/>
      <c r="AB7" s="971"/>
      <c r="AC7" s="971"/>
      <c r="AD7" s="971"/>
      <c r="AE7" s="971"/>
      <c r="AF7" s="971"/>
      <c r="AG7" s="971"/>
      <c r="AH7" s="971"/>
      <c r="AI7" s="971"/>
      <c r="AJ7" s="971"/>
      <c r="AK7" s="971"/>
      <c r="AL7" s="971"/>
      <c r="AM7" s="971"/>
      <c r="AN7" s="971"/>
      <c r="AO7" s="971"/>
      <c r="AP7" s="971"/>
      <c r="AQ7" s="971"/>
      <c r="AR7" s="971"/>
      <c r="AS7" s="971"/>
      <c r="AT7" s="971"/>
      <c r="AU7" s="971"/>
      <c r="AV7" s="971"/>
      <c r="AW7" s="971"/>
      <c r="AX7" s="971"/>
      <c r="AY7" s="971"/>
      <c r="AZ7" s="971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 x14ac:dyDescent="0.25">
      <c r="A8" s="97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72"/>
      <c r="C8" s="972"/>
      <c r="D8" s="972"/>
      <c r="E8" s="972"/>
      <c r="F8" s="972"/>
      <c r="G8" s="972"/>
      <c r="H8" s="972"/>
      <c r="I8" s="972"/>
      <c r="J8" s="972"/>
      <c r="K8" s="972"/>
      <c r="L8" s="972"/>
      <c r="M8" s="972"/>
      <c r="N8" s="972"/>
      <c r="O8" s="972"/>
      <c r="P8" s="972"/>
      <c r="Q8" s="972"/>
      <c r="R8" s="972"/>
      <c r="S8" s="972"/>
      <c r="T8" s="972"/>
      <c r="U8" s="972"/>
      <c r="V8" s="972"/>
      <c r="W8" s="972"/>
      <c r="X8" s="972"/>
      <c r="Y8" s="972"/>
      <c r="Z8" s="972"/>
      <c r="AA8" s="972"/>
      <c r="AB8" s="972"/>
      <c r="AC8" s="972"/>
      <c r="AD8" s="972"/>
      <c r="AE8" s="972"/>
      <c r="AF8" s="972"/>
      <c r="AG8" s="972"/>
      <c r="AH8" s="972"/>
      <c r="AI8" s="972"/>
      <c r="AJ8" s="972"/>
      <c r="AK8" s="972"/>
      <c r="AL8" s="972"/>
      <c r="AM8" s="972"/>
      <c r="AN8" s="972"/>
      <c r="AO8" s="972"/>
      <c r="AP8" s="972"/>
      <c r="AQ8" s="972"/>
      <c r="AR8" s="972"/>
      <c r="AS8" s="972"/>
      <c r="AT8" s="972"/>
      <c r="AU8" s="972"/>
      <c r="AV8" s="972"/>
      <c r="AW8" s="972"/>
      <c r="AX8" s="972"/>
      <c r="AY8" s="972"/>
      <c r="AZ8" s="972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 x14ac:dyDescent="0.2">
      <c r="A9" s="973" t="s">
        <v>808</v>
      </c>
      <c r="B9" s="973"/>
      <c r="C9" s="973"/>
      <c r="D9" s="973"/>
      <c r="E9" s="973"/>
      <c r="F9" s="973"/>
      <c r="G9" s="973"/>
      <c r="H9" s="973"/>
      <c r="I9" s="973"/>
      <c r="J9" s="973"/>
      <c r="K9" s="973"/>
      <c r="L9" s="973"/>
      <c r="M9" s="973"/>
      <c r="N9" s="973"/>
      <c r="O9" s="973"/>
      <c r="P9" s="973"/>
      <c r="Q9" s="973"/>
      <c r="R9" s="973"/>
      <c r="S9" s="973"/>
      <c r="T9" s="973"/>
      <c r="U9" s="973"/>
      <c r="V9" s="973"/>
      <c r="W9" s="973"/>
      <c r="X9" s="973"/>
      <c r="Y9" s="973"/>
      <c r="Z9" s="973"/>
      <c r="AA9" s="973"/>
      <c r="AB9" s="973"/>
      <c r="AC9" s="973"/>
      <c r="AD9" s="973"/>
      <c r="AE9" s="973"/>
      <c r="AF9" s="973"/>
      <c r="AG9" s="973"/>
      <c r="AH9" s="973"/>
      <c r="AI9" s="973"/>
      <c r="AJ9" s="973"/>
      <c r="AK9" s="973"/>
      <c r="AL9" s="973"/>
      <c r="AM9" s="973"/>
      <c r="AN9" s="973"/>
      <c r="AO9" s="973"/>
      <c r="AP9" s="973"/>
      <c r="AQ9" s="973"/>
      <c r="AR9" s="973"/>
      <c r="AS9" s="973"/>
      <c r="AT9" s="973"/>
      <c r="AU9" s="973"/>
      <c r="AV9" s="973"/>
      <c r="AW9" s="973"/>
      <c r="AX9" s="973"/>
      <c r="AY9" s="973"/>
      <c r="AZ9" s="973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 x14ac:dyDescent="0.25">
      <c r="A10" s="969" t="s">
        <v>777</v>
      </c>
      <c r="B10" s="969"/>
      <c r="C10" s="969"/>
      <c r="D10" s="969"/>
      <c r="E10" s="969"/>
      <c r="F10" s="969"/>
      <c r="G10" s="969"/>
      <c r="H10" s="969"/>
      <c r="I10" s="969"/>
      <c r="J10" s="969"/>
      <c r="K10" s="969"/>
      <c r="L10" s="969"/>
      <c r="M10" s="969"/>
      <c r="N10" s="969"/>
      <c r="O10" s="969"/>
      <c r="P10" s="969"/>
      <c r="Q10" s="969"/>
      <c r="R10" s="969"/>
      <c r="S10" s="969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69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 x14ac:dyDescent="0.25">
      <c r="A11" s="972" t="str">
        <f>ФОРМА!B3</f>
        <v>ООО «Электромонтаж-110»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</row>
    <row r="12" spans="1:63" s="305" customFormat="1" ht="6" customHeight="1" x14ac:dyDescent="0.2">
      <c r="A12" s="971" t="s">
        <v>807</v>
      </c>
      <c r="B12" s="971"/>
      <c r="C12" s="971"/>
      <c r="D12" s="971"/>
      <c r="E12" s="971"/>
      <c r="F12" s="971"/>
      <c r="G12" s="971"/>
      <c r="H12" s="971"/>
      <c r="I12" s="971"/>
      <c r="J12" s="971"/>
      <c r="K12" s="971"/>
      <c r="L12" s="971"/>
      <c r="M12" s="971"/>
      <c r="N12" s="971"/>
      <c r="O12" s="971"/>
      <c r="P12" s="971"/>
      <c r="Q12" s="971"/>
      <c r="R12" s="971"/>
      <c r="S12" s="971"/>
      <c r="T12" s="971"/>
      <c r="U12" s="971"/>
      <c r="V12" s="971"/>
      <c r="W12" s="971"/>
      <c r="X12" s="971"/>
      <c r="Y12" s="971"/>
      <c r="Z12" s="971"/>
      <c r="AA12" s="971"/>
      <c r="AB12" s="971"/>
      <c r="AC12" s="971"/>
      <c r="AD12" s="971"/>
      <c r="AE12" s="971"/>
      <c r="AF12" s="971"/>
      <c r="AG12" s="971"/>
      <c r="AH12" s="971"/>
      <c r="AI12" s="971"/>
      <c r="AJ12" s="971"/>
      <c r="AK12" s="971"/>
      <c r="AL12" s="971"/>
      <c r="AM12" s="971"/>
      <c r="AN12" s="971"/>
      <c r="AO12" s="971"/>
      <c r="AP12" s="971"/>
      <c r="AQ12" s="971"/>
      <c r="AR12" s="971"/>
      <c r="AS12" s="971"/>
      <c r="AT12" s="971"/>
      <c r="AU12" s="971"/>
      <c r="AV12" s="971"/>
      <c r="AW12" s="971"/>
      <c r="AX12" s="971"/>
      <c r="AY12" s="971"/>
      <c r="AZ12" s="971"/>
      <c r="BA12" s="318"/>
    </row>
    <row r="13" spans="1:63" ht="27.75" customHeight="1" x14ac:dyDescent="0.25">
      <c r="A13" s="972" t="str">
        <f>ФОРМА!D3</f>
        <v>ОГРН 1089847302225, ИНН 7842391090, КПП 780101001, 199004, город Санкт-Петербург, пр-кт Средний В.О., д. 4 литер а, пом/ком 6н/177</v>
      </c>
      <c r="B13" s="972"/>
      <c r="C13" s="972"/>
      <c r="D13" s="972"/>
      <c r="E13" s="972"/>
      <c r="F13" s="972"/>
      <c r="G13" s="972"/>
      <c r="H13" s="972"/>
      <c r="I13" s="972"/>
      <c r="J13" s="972"/>
      <c r="K13" s="972"/>
      <c r="L13" s="972"/>
      <c r="M13" s="972"/>
      <c r="N13" s="972"/>
      <c r="O13" s="972"/>
      <c r="P13" s="972"/>
      <c r="Q13" s="972"/>
      <c r="R13" s="972"/>
      <c r="S13" s="972"/>
      <c r="T13" s="972"/>
      <c r="U13" s="972"/>
      <c r="V13" s="972"/>
      <c r="W13" s="972"/>
      <c r="X13" s="972"/>
      <c r="Y13" s="972"/>
      <c r="Z13" s="972"/>
      <c r="AA13" s="972"/>
      <c r="AB13" s="972"/>
      <c r="AC13" s="972"/>
      <c r="AD13" s="972"/>
      <c r="AE13" s="972"/>
      <c r="AF13" s="972"/>
      <c r="AG13" s="972"/>
      <c r="AH13" s="972"/>
      <c r="AI13" s="972"/>
      <c r="AJ13" s="972"/>
      <c r="AK13" s="972"/>
      <c r="AL13" s="972"/>
      <c r="AM13" s="972"/>
      <c r="AN13" s="972"/>
      <c r="AO13" s="972"/>
      <c r="AP13" s="972"/>
      <c r="AQ13" s="972"/>
      <c r="AR13" s="972"/>
      <c r="AS13" s="972"/>
      <c r="AT13" s="972"/>
      <c r="AU13" s="972"/>
      <c r="AV13" s="972"/>
      <c r="AW13" s="972"/>
      <c r="AX13" s="972"/>
      <c r="AY13" s="972"/>
      <c r="AZ13" s="972"/>
      <c r="BA13" s="972"/>
    </row>
    <row r="14" spans="1:63" s="305" customFormat="1" ht="21" customHeight="1" x14ac:dyDescent="0.2">
      <c r="A14" s="973" t="s">
        <v>809</v>
      </c>
      <c r="B14" s="973"/>
      <c r="C14" s="973"/>
      <c r="D14" s="973"/>
      <c r="E14" s="973"/>
      <c r="F14" s="973"/>
      <c r="G14" s="973"/>
      <c r="H14" s="973"/>
      <c r="I14" s="973"/>
      <c r="J14" s="973"/>
      <c r="K14" s="973"/>
      <c r="L14" s="973"/>
      <c r="M14" s="973"/>
      <c r="N14" s="973"/>
      <c r="O14" s="973"/>
      <c r="P14" s="973"/>
      <c r="Q14" s="973"/>
      <c r="R14" s="973"/>
      <c r="S14" s="973"/>
      <c r="T14" s="973"/>
      <c r="U14" s="973"/>
      <c r="V14" s="973"/>
      <c r="W14" s="973"/>
      <c r="X14" s="973"/>
      <c r="Y14" s="973"/>
      <c r="Z14" s="973"/>
      <c r="AA14" s="973"/>
      <c r="AB14" s="973"/>
      <c r="AC14" s="973"/>
      <c r="AD14" s="973"/>
      <c r="AE14" s="973"/>
      <c r="AF14" s="973"/>
      <c r="AG14" s="973"/>
      <c r="AH14" s="973"/>
      <c r="AI14" s="973"/>
      <c r="AJ14" s="973"/>
      <c r="AK14" s="973"/>
      <c r="AL14" s="973"/>
      <c r="AM14" s="973"/>
      <c r="AN14" s="973"/>
      <c r="AO14" s="973"/>
      <c r="AP14" s="973"/>
      <c r="AQ14" s="973"/>
      <c r="AR14" s="973"/>
      <c r="AS14" s="973"/>
      <c r="AT14" s="973"/>
      <c r="AU14" s="973"/>
      <c r="AV14" s="973"/>
      <c r="AW14" s="973"/>
      <c r="AX14" s="973"/>
      <c r="AY14" s="973"/>
      <c r="AZ14" s="973"/>
      <c r="BA14" s="318"/>
    </row>
    <row r="15" spans="1:63" ht="12" customHeight="1" x14ac:dyDescent="0.25">
      <c r="A15" s="969" t="s">
        <v>75</v>
      </c>
      <c r="B15" s="969"/>
      <c r="C15" s="969"/>
      <c r="D15" s="969"/>
      <c r="E15" s="969"/>
      <c r="F15" s="969"/>
      <c r="G15" s="969"/>
      <c r="H15" s="969"/>
      <c r="I15" s="969"/>
      <c r="J15" s="969"/>
      <c r="K15" s="969"/>
      <c r="L15" s="969"/>
      <c r="M15" s="969"/>
      <c r="N15" s="969"/>
      <c r="O15" s="969"/>
      <c r="P15" s="969"/>
      <c r="Q15" s="969"/>
      <c r="R15" s="969"/>
      <c r="S15" s="969"/>
      <c r="T15" s="969"/>
      <c r="U15" s="969"/>
      <c r="V15" s="969"/>
      <c r="W15" s="969"/>
      <c r="X15" s="969"/>
      <c r="Y15" s="969"/>
      <c r="Z15" s="969"/>
      <c r="AA15" s="969"/>
      <c r="AB15" s="969"/>
      <c r="AC15" s="969"/>
      <c r="AD15" s="969"/>
      <c r="AE15" s="969"/>
      <c r="AF15" s="969"/>
      <c r="AG15" s="969"/>
      <c r="AH15" s="969"/>
      <c r="AI15" s="969"/>
      <c r="AJ15" s="969"/>
      <c r="AK15" s="969"/>
      <c r="AL15" s="969"/>
      <c r="AM15" s="969"/>
      <c r="AN15" s="969"/>
      <c r="AO15" s="969"/>
      <c r="AP15" s="969"/>
      <c r="AQ15" s="969"/>
      <c r="AR15" s="969"/>
      <c r="AS15" s="969"/>
      <c r="AT15" s="969"/>
      <c r="AU15" s="969"/>
      <c r="AV15" s="969"/>
      <c r="AW15" s="969"/>
      <c r="AX15" s="969"/>
      <c r="AY15" s="969"/>
      <c r="AZ15" s="969"/>
      <c r="BA15" s="317"/>
    </row>
    <row r="16" spans="1:63" ht="12" customHeight="1" x14ac:dyDescent="0.25">
      <c r="A16" s="972" t="str">
        <f>ФОРМА!B8</f>
        <v>ООО «Электромонтаж-110»</v>
      </c>
      <c r="B16" s="972"/>
      <c r="C16" s="972"/>
      <c r="D16" s="972"/>
      <c r="E16" s="972"/>
      <c r="F16" s="972"/>
      <c r="G16" s="972"/>
      <c r="H16" s="972"/>
      <c r="I16" s="972"/>
      <c r="J16" s="972"/>
      <c r="K16" s="972"/>
      <c r="L16" s="972"/>
      <c r="M16" s="972"/>
      <c r="N16" s="972"/>
      <c r="O16" s="972"/>
      <c r="P16" s="972"/>
      <c r="Q16" s="972"/>
      <c r="R16" s="972"/>
      <c r="S16" s="972"/>
      <c r="T16" s="972"/>
      <c r="U16" s="972"/>
      <c r="V16" s="972"/>
      <c r="W16" s="972"/>
      <c r="X16" s="972"/>
      <c r="Y16" s="972"/>
      <c r="Z16" s="972"/>
      <c r="AA16" s="972"/>
      <c r="AB16" s="972"/>
      <c r="AC16" s="972"/>
      <c r="AD16" s="972"/>
      <c r="AE16" s="972"/>
      <c r="AF16" s="972"/>
      <c r="AG16" s="972"/>
      <c r="AH16" s="972"/>
      <c r="AI16" s="972"/>
      <c r="AJ16" s="972"/>
      <c r="AK16" s="972"/>
      <c r="AL16" s="972"/>
      <c r="AM16" s="972"/>
      <c r="AN16" s="972"/>
      <c r="AO16" s="972"/>
      <c r="AP16" s="972"/>
      <c r="AQ16" s="972"/>
      <c r="AR16" s="972"/>
      <c r="AS16" s="972"/>
      <c r="AT16" s="972"/>
      <c r="AU16" s="972"/>
      <c r="AV16" s="972"/>
      <c r="AW16" s="972"/>
      <c r="AX16" s="972"/>
      <c r="AY16" s="972"/>
      <c r="AZ16" s="972"/>
      <c r="BA16" s="972"/>
    </row>
    <row r="17" spans="1:53" s="305" customFormat="1" ht="9.6" x14ac:dyDescent="0.2">
      <c r="A17" s="971" t="s">
        <v>807</v>
      </c>
      <c r="B17" s="971"/>
      <c r="C17" s="97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971"/>
      <c r="R17" s="971"/>
      <c r="S17" s="971"/>
      <c r="T17" s="971"/>
      <c r="U17" s="971"/>
      <c r="V17" s="971"/>
      <c r="W17" s="971"/>
      <c r="X17" s="971"/>
      <c r="Y17" s="971"/>
      <c r="Z17" s="971"/>
      <c r="AA17" s="971"/>
      <c r="AB17" s="971"/>
      <c r="AC17" s="971"/>
      <c r="AD17" s="971"/>
      <c r="AE17" s="971"/>
      <c r="AF17" s="971"/>
      <c r="AG17" s="971"/>
      <c r="AH17" s="971"/>
      <c r="AI17" s="971"/>
      <c r="AJ17" s="971"/>
      <c r="AK17" s="971"/>
      <c r="AL17" s="971"/>
      <c r="AM17" s="971"/>
      <c r="AN17" s="971"/>
      <c r="AO17" s="971"/>
      <c r="AP17" s="971"/>
      <c r="AQ17" s="971"/>
      <c r="AR17" s="971"/>
      <c r="AS17" s="971"/>
      <c r="AT17" s="971"/>
      <c r="AU17" s="971"/>
      <c r="AV17" s="971"/>
      <c r="AW17" s="971"/>
      <c r="AX17" s="971"/>
      <c r="AY17" s="971"/>
      <c r="AZ17" s="971"/>
      <c r="BA17" s="318"/>
    </row>
    <row r="18" spans="1:53" ht="25.5" customHeight="1" x14ac:dyDescent="0.25">
      <c r="A18" s="972" t="str">
        <f>ФОРМА!D8</f>
        <v>ОГРН 1089847302225, ИНН 7842391090, КПП 780101001, 199004, город Санкт-Петербург, пр-кт Средний В.О., д. 4 литер а, пом/ком 6н/177</v>
      </c>
      <c r="B18" s="972"/>
      <c r="C18" s="972"/>
      <c r="D18" s="972"/>
      <c r="E18" s="972"/>
      <c r="F18" s="972"/>
      <c r="G18" s="972"/>
      <c r="H18" s="972"/>
      <c r="I18" s="972"/>
      <c r="J18" s="972"/>
      <c r="K18" s="972"/>
      <c r="L18" s="972"/>
      <c r="M18" s="972"/>
      <c r="N18" s="972"/>
      <c r="O18" s="972"/>
      <c r="P18" s="972"/>
      <c r="Q18" s="972"/>
      <c r="R18" s="972"/>
      <c r="S18" s="972"/>
      <c r="T18" s="972"/>
      <c r="U18" s="972"/>
      <c r="V18" s="972"/>
      <c r="W18" s="972"/>
      <c r="X18" s="972"/>
      <c r="Y18" s="972"/>
      <c r="Z18" s="972"/>
      <c r="AA18" s="972"/>
      <c r="AB18" s="972"/>
      <c r="AC18" s="972"/>
      <c r="AD18" s="972"/>
      <c r="AE18" s="972"/>
      <c r="AF18" s="972"/>
      <c r="AG18" s="972"/>
      <c r="AH18" s="972"/>
      <c r="AI18" s="972"/>
      <c r="AJ18" s="972"/>
      <c r="AK18" s="972"/>
      <c r="AL18" s="972"/>
      <c r="AM18" s="972"/>
      <c r="AN18" s="972"/>
      <c r="AO18" s="972"/>
      <c r="AP18" s="972"/>
      <c r="AQ18" s="972"/>
      <c r="AR18" s="972"/>
      <c r="AS18" s="972"/>
      <c r="AT18" s="972"/>
      <c r="AU18" s="972"/>
      <c r="AV18" s="972"/>
      <c r="AW18" s="972"/>
      <c r="AX18" s="972"/>
      <c r="AY18" s="972"/>
      <c r="AZ18" s="972"/>
      <c r="BA18" s="317"/>
    </row>
    <row r="19" spans="1:53" s="305" customFormat="1" ht="6.75" customHeight="1" x14ac:dyDescent="0.2">
      <c r="A19" s="973" t="s">
        <v>775</v>
      </c>
      <c r="B19" s="973"/>
      <c r="C19" s="973"/>
      <c r="D19" s="973"/>
      <c r="E19" s="973"/>
      <c r="F19" s="973"/>
      <c r="G19" s="973"/>
      <c r="H19" s="973"/>
      <c r="I19" s="973"/>
      <c r="J19" s="973"/>
      <c r="K19" s="973"/>
      <c r="L19" s="973"/>
      <c r="M19" s="973"/>
      <c r="N19" s="973"/>
      <c r="O19" s="973"/>
      <c r="P19" s="973"/>
      <c r="Q19" s="973"/>
      <c r="R19" s="973"/>
      <c r="S19" s="973"/>
      <c r="T19" s="973"/>
      <c r="U19" s="973"/>
      <c r="V19" s="973"/>
      <c r="W19" s="973"/>
      <c r="X19" s="973"/>
      <c r="Y19" s="973"/>
      <c r="Z19" s="973"/>
      <c r="AA19" s="973"/>
      <c r="AB19" s="973"/>
      <c r="AC19" s="973"/>
      <c r="AD19" s="973"/>
      <c r="AE19" s="973"/>
      <c r="AF19" s="973"/>
      <c r="AG19" s="973"/>
      <c r="AH19" s="973"/>
      <c r="AI19" s="973"/>
      <c r="AJ19" s="973"/>
      <c r="AK19" s="973"/>
      <c r="AL19" s="973"/>
      <c r="AM19" s="973"/>
      <c r="AN19" s="973"/>
      <c r="AO19" s="973"/>
      <c r="AP19" s="973"/>
      <c r="AQ19" s="973"/>
      <c r="AR19" s="973"/>
      <c r="AS19" s="973"/>
      <c r="AT19" s="973"/>
      <c r="AU19" s="973"/>
      <c r="AV19" s="973"/>
      <c r="AW19" s="973"/>
      <c r="AX19" s="973"/>
      <c r="AY19" s="973"/>
      <c r="AZ19" s="973"/>
      <c r="BA19" s="318"/>
    </row>
    <row r="20" spans="1:53" s="305" customFormat="1" ht="15" customHeight="1" x14ac:dyDescent="0.2">
      <c r="A20" s="950"/>
      <c r="B20" s="950"/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0"/>
      <c r="N20" s="950"/>
      <c r="O20" s="950"/>
      <c r="P20" s="950"/>
      <c r="Q20" s="950"/>
      <c r="R20" s="950"/>
      <c r="S20" s="950"/>
      <c r="T20" s="950"/>
      <c r="U20" s="950"/>
      <c r="V20" s="950"/>
      <c r="W20" s="950"/>
      <c r="X20" s="950"/>
      <c r="Y20" s="950"/>
      <c r="Z20" s="950"/>
      <c r="AA20" s="950"/>
      <c r="AB20" s="950"/>
      <c r="AC20" s="950"/>
      <c r="AD20" s="950"/>
      <c r="AE20" s="950"/>
      <c r="AF20" s="950"/>
      <c r="AG20" s="950"/>
      <c r="AH20" s="950"/>
      <c r="AI20" s="950"/>
      <c r="AJ20" s="950"/>
      <c r="AK20" s="950"/>
      <c r="AL20" s="950"/>
      <c r="AM20" s="950"/>
      <c r="AN20" s="950"/>
      <c r="AO20" s="950"/>
      <c r="AP20" s="950"/>
      <c r="AQ20" s="950"/>
      <c r="AR20" s="950"/>
      <c r="AS20" s="950"/>
      <c r="AT20" s="950"/>
      <c r="AU20" s="950"/>
      <c r="AV20" s="950"/>
      <c r="AW20" s="950"/>
      <c r="AX20" s="950"/>
      <c r="AY20" s="950"/>
      <c r="AZ20" s="950"/>
      <c r="BA20" s="318"/>
    </row>
    <row r="21" spans="1:53" s="305" customFormat="1" ht="12" customHeight="1" x14ac:dyDescent="0.2">
      <c r="A21" s="949" t="s">
        <v>810</v>
      </c>
      <c r="B21" s="949"/>
      <c r="C21" s="949"/>
      <c r="D21" s="949"/>
      <c r="E21" s="949"/>
      <c r="F21" s="949"/>
      <c r="G21" s="949"/>
      <c r="H21" s="949"/>
      <c r="I21" s="949"/>
      <c r="J21" s="949"/>
      <c r="K21" s="949"/>
      <c r="L21" s="949"/>
      <c r="M21" s="949"/>
      <c r="N21" s="949"/>
      <c r="O21" s="949"/>
      <c r="P21" s="949"/>
      <c r="Q21" s="949"/>
      <c r="R21" s="949"/>
      <c r="S21" s="949"/>
      <c r="T21" s="949"/>
      <c r="U21" s="949"/>
      <c r="V21" s="949"/>
      <c r="W21" s="949"/>
      <c r="X21" s="949"/>
      <c r="Y21" s="949"/>
      <c r="Z21" s="949"/>
      <c r="AA21" s="949"/>
      <c r="AB21" s="949"/>
      <c r="AC21" s="949"/>
      <c r="AD21" s="949"/>
      <c r="AE21" s="949"/>
      <c r="AF21" s="949"/>
      <c r="AG21" s="949"/>
      <c r="AH21" s="949"/>
      <c r="AI21" s="949"/>
      <c r="AJ21" s="949"/>
      <c r="AK21" s="949"/>
      <c r="AL21" s="949"/>
      <c r="AM21" s="949"/>
      <c r="AN21" s="949"/>
      <c r="AO21" s="949"/>
      <c r="AP21" s="949"/>
      <c r="AQ21" s="949"/>
      <c r="AR21" s="949"/>
      <c r="AS21" s="949"/>
      <c r="AT21" s="949"/>
      <c r="AU21" s="949"/>
      <c r="AV21" s="949"/>
      <c r="AW21" s="949"/>
      <c r="AX21" s="949"/>
      <c r="AY21" s="949"/>
      <c r="AZ21" s="949"/>
      <c r="BA21" s="318"/>
    </row>
    <row r="22" spans="1:53" ht="9" customHeight="1" x14ac:dyDescent="0.25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95" customHeight="1" x14ac:dyDescent="0.25">
      <c r="A23" s="976" t="s">
        <v>523</v>
      </c>
      <c r="B23" s="977"/>
      <c r="C23" s="977"/>
      <c r="D23" s="977"/>
      <c r="E23" s="977"/>
      <c r="F23" s="977"/>
      <c r="G23" s="977"/>
      <c r="H23" s="977"/>
      <c r="I23" s="977"/>
      <c r="J23" s="977"/>
      <c r="K23" s="977"/>
      <c r="L23" s="977"/>
      <c r="M23" s="977"/>
      <c r="N23" s="977"/>
      <c r="O23" s="977"/>
      <c r="P23" s="977"/>
      <c r="Q23" s="977"/>
      <c r="R23" s="977"/>
      <c r="S23" s="977"/>
      <c r="T23" s="977"/>
      <c r="U23" s="977"/>
      <c r="V23" s="977"/>
      <c r="W23" s="977"/>
      <c r="X23" s="977"/>
      <c r="Y23" s="977"/>
      <c r="Z23" s="977"/>
      <c r="AA23" s="977"/>
      <c r="AB23" s="977"/>
      <c r="AC23" s="977"/>
      <c r="AD23" s="977"/>
      <c r="AE23" s="977"/>
      <c r="AF23" s="977"/>
      <c r="AG23" s="977"/>
      <c r="AH23" s="977"/>
      <c r="AI23" s="977"/>
      <c r="AJ23" s="977"/>
      <c r="AK23" s="977"/>
      <c r="AL23" s="977"/>
      <c r="AM23" s="977"/>
      <c r="AN23" s="977"/>
      <c r="AO23" s="977"/>
      <c r="AP23" s="977"/>
      <c r="AQ23" s="977"/>
      <c r="AR23" s="977"/>
      <c r="AS23" s="977"/>
      <c r="AT23" s="977"/>
      <c r="AU23" s="977"/>
      <c r="AV23" s="977"/>
      <c r="AW23" s="977"/>
      <c r="AX23" s="977"/>
      <c r="AY23" s="977"/>
      <c r="AZ23" s="977"/>
      <c r="BA23" s="317"/>
    </row>
    <row r="24" spans="1:53" ht="6.75" customHeight="1" x14ac:dyDescent="0.25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 x14ac:dyDescent="0.3">
      <c r="A25" s="978" t="s">
        <v>19</v>
      </c>
      <c r="B25" s="978"/>
      <c r="C25" s="944">
        <f>ФОРМА!B26</f>
        <v>1</v>
      </c>
      <c r="D25" s="944"/>
      <c r="E25" s="944"/>
      <c r="F25" s="944"/>
      <c r="G25" s="944"/>
      <c r="H25" s="944"/>
      <c r="I25" s="944"/>
      <c r="J25" s="944"/>
      <c r="K25" s="944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979"/>
      <c r="AH25" s="979"/>
      <c r="AI25" s="979"/>
      <c r="AJ25" s="322"/>
      <c r="AK25" s="322"/>
      <c r="AL25" s="946">
        <f>ФОРМА!C26</f>
        <v>45583</v>
      </c>
      <c r="AM25" s="944"/>
      <c r="AN25" s="944"/>
      <c r="AO25" s="944"/>
      <c r="AP25" s="944"/>
      <c r="AQ25" s="944"/>
      <c r="AR25" s="944"/>
      <c r="AS25" s="944"/>
      <c r="AT25" s="944"/>
      <c r="AU25" s="944"/>
      <c r="AV25" s="944"/>
      <c r="AW25" s="979"/>
      <c r="AX25" s="979"/>
      <c r="AY25" s="979"/>
      <c r="AZ25" s="979"/>
      <c r="BA25" s="317"/>
    </row>
    <row r="26" spans="1:53" s="305" customFormat="1" ht="6" customHeight="1" x14ac:dyDescent="0.2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971" t="s">
        <v>459</v>
      </c>
      <c r="AM26" s="971"/>
      <c r="AN26" s="971"/>
      <c r="AO26" s="971"/>
      <c r="AP26" s="971"/>
      <c r="AQ26" s="971"/>
      <c r="AR26" s="971"/>
      <c r="AS26" s="971"/>
      <c r="AT26" s="971"/>
      <c r="AU26" s="971"/>
      <c r="AV26" s="971"/>
      <c r="AW26" s="318"/>
      <c r="AX26" s="318"/>
      <c r="AY26" s="318"/>
      <c r="AZ26" s="318"/>
      <c r="BA26" s="318"/>
    </row>
    <row r="27" spans="1:53" ht="24" customHeight="1" x14ac:dyDescent="0.25">
      <c r="A27" s="947" t="s">
        <v>782</v>
      </c>
      <c r="B27" s="947"/>
      <c r="C27" s="947"/>
      <c r="D27" s="947"/>
      <c r="E27" s="947"/>
      <c r="F27" s="947"/>
      <c r="G27" s="947"/>
      <c r="H27" s="947"/>
      <c r="I27" s="947"/>
      <c r="J27" s="947"/>
      <c r="K27" s="947"/>
      <c r="L27" s="947"/>
      <c r="M27" s="947"/>
      <c r="N27" s="947"/>
      <c r="O27" s="947"/>
      <c r="P27" s="947"/>
      <c r="Q27" s="947"/>
      <c r="R27" s="947"/>
      <c r="S27" s="947"/>
      <c r="T27" s="947"/>
      <c r="U27" s="947"/>
      <c r="V27" s="947"/>
      <c r="W27" s="947"/>
      <c r="X27" s="947"/>
      <c r="Y27" s="947"/>
      <c r="Z27" s="947"/>
      <c r="AA27" s="947"/>
      <c r="AB27" s="947"/>
      <c r="AC27" s="947"/>
      <c r="AD27" s="947"/>
      <c r="AE27" s="947"/>
      <c r="AF27" s="947"/>
      <c r="AG27" s="947"/>
      <c r="AH27" s="947"/>
      <c r="AI27" s="947"/>
      <c r="AJ27" s="947"/>
      <c r="AK27" s="947"/>
      <c r="AL27" s="947"/>
      <c r="AM27" s="947"/>
      <c r="AN27" s="947"/>
      <c r="AO27" s="947"/>
      <c r="AP27" s="947"/>
      <c r="AQ27" s="947"/>
      <c r="AR27" s="947"/>
      <c r="AS27" s="947"/>
      <c r="AT27" s="947"/>
      <c r="AU27" s="947"/>
      <c r="AV27" s="947"/>
      <c r="AW27" s="947"/>
      <c r="AX27" s="947"/>
      <c r="AY27" s="947"/>
      <c r="AZ27" s="947"/>
      <c r="BA27" s="317"/>
    </row>
    <row r="28" spans="1:53" ht="12" customHeight="1" x14ac:dyDescent="0.25">
      <c r="A28" s="974" t="str">
        <f>IF(ПОДПИСИ!B9="",ПОДПИСИ!B7,ПОДПИСИ!B9)</f>
        <v>Ведущий инженер отдела строительного контроля АО "ЛЭСР"</v>
      </c>
      <c r="B28" s="974"/>
      <c r="C28" s="974"/>
      <c r="D28" s="974"/>
      <c r="E28" s="974"/>
      <c r="F28" s="974"/>
      <c r="G28" s="974"/>
      <c r="H28" s="974"/>
      <c r="I28" s="974"/>
      <c r="J28" s="974"/>
      <c r="K28" s="974"/>
      <c r="L28" s="974"/>
      <c r="M28" s="974"/>
      <c r="N28" s="974"/>
      <c r="O28" s="974"/>
      <c r="P28" s="974"/>
      <c r="Q28" s="974"/>
      <c r="R28" s="974"/>
      <c r="S28" s="974"/>
      <c r="T28" s="974"/>
      <c r="U28" s="974"/>
      <c r="V28" s="974"/>
      <c r="W28" s="974"/>
      <c r="X28" s="974"/>
      <c r="Y28" s="974"/>
      <c r="Z28" s="974"/>
      <c r="AA28" s="974"/>
      <c r="AB28" s="974"/>
      <c r="AC28" s="974"/>
      <c r="AD28" s="974"/>
      <c r="AE28" s="974"/>
      <c r="AF28" s="974"/>
      <c r="AG28" s="974"/>
      <c r="AH28" s="974"/>
      <c r="AI28" s="974"/>
      <c r="AJ28" s="974"/>
      <c r="AK28" s="974"/>
      <c r="AL28" s="974"/>
      <c r="AM28" s="974"/>
      <c r="AN28" s="974"/>
      <c r="AO28" s="974"/>
      <c r="AP28" s="974"/>
      <c r="AQ28" s="974"/>
      <c r="AR28" s="974"/>
      <c r="AS28" s="974"/>
      <c r="AT28" s="974"/>
      <c r="AU28" s="974"/>
      <c r="AV28" s="974"/>
      <c r="AW28" s="974"/>
      <c r="AX28" s="974"/>
      <c r="AY28" s="974"/>
      <c r="AZ28" s="974"/>
      <c r="BA28" s="317"/>
    </row>
    <row r="29" spans="1:53" ht="12" customHeight="1" x14ac:dyDescent="0.25">
      <c r="A29" s="975" t="str">
        <f>IF(ПОДПИСИ!C9="",ПОДПИСИ!C7,CONCATENATE(ПОДПИСИ!C9,", ",ПОДПИСИ!F9))</f>
        <v xml:space="preserve">Жамойдин Ф.Ф.,  </v>
      </c>
      <c r="B29" s="975"/>
      <c r="C29" s="975"/>
      <c r="D29" s="975"/>
      <c r="E29" s="975"/>
      <c r="F29" s="975"/>
      <c r="G29" s="975"/>
      <c r="H29" s="975"/>
      <c r="I29" s="975"/>
      <c r="J29" s="975"/>
      <c r="K29" s="975"/>
      <c r="L29" s="975"/>
      <c r="M29" s="975"/>
      <c r="N29" s="975"/>
      <c r="O29" s="975"/>
      <c r="P29" s="975"/>
      <c r="Q29" s="975"/>
      <c r="R29" s="975"/>
      <c r="S29" s="975"/>
      <c r="T29" s="975"/>
      <c r="U29" s="975"/>
      <c r="V29" s="975"/>
      <c r="W29" s="975"/>
      <c r="X29" s="975"/>
      <c r="Y29" s="975"/>
      <c r="Z29" s="975"/>
      <c r="AA29" s="975"/>
      <c r="AB29" s="975"/>
      <c r="AC29" s="975"/>
      <c r="AD29" s="975"/>
      <c r="AE29" s="975"/>
      <c r="AF29" s="975"/>
      <c r="AG29" s="975"/>
      <c r="AH29" s="975"/>
      <c r="AI29" s="975"/>
      <c r="AJ29" s="975"/>
      <c r="AK29" s="975"/>
      <c r="AL29" s="975"/>
      <c r="AM29" s="975"/>
      <c r="AN29" s="975"/>
      <c r="AO29" s="975"/>
      <c r="AP29" s="975"/>
      <c r="AQ29" s="975"/>
      <c r="AR29" s="975"/>
      <c r="AS29" s="975"/>
      <c r="AT29" s="975"/>
      <c r="AU29" s="975"/>
      <c r="AV29" s="975"/>
      <c r="AW29" s="975"/>
      <c r="AX29" s="975"/>
      <c r="AY29" s="975"/>
      <c r="AZ29" s="975"/>
      <c r="BA29" s="317"/>
    </row>
    <row r="30" spans="1:53" ht="15" customHeight="1" x14ac:dyDescent="0.25">
      <c r="A30" s="973" t="s">
        <v>783</v>
      </c>
      <c r="B30" s="973"/>
      <c r="C30" s="973"/>
      <c r="D30" s="973"/>
      <c r="E30" s="973"/>
      <c r="F30" s="973"/>
      <c r="G30" s="973"/>
      <c r="H30" s="973"/>
      <c r="I30" s="973"/>
      <c r="J30" s="973"/>
      <c r="K30" s="973"/>
      <c r="L30" s="973"/>
      <c r="M30" s="973"/>
      <c r="N30" s="973"/>
      <c r="O30" s="973"/>
      <c r="P30" s="973"/>
      <c r="Q30" s="973"/>
      <c r="R30" s="973"/>
      <c r="S30" s="973"/>
      <c r="T30" s="973"/>
      <c r="U30" s="973"/>
      <c r="V30" s="973"/>
      <c r="W30" s="973"/>
      <c r="X30" s="973"/>
      <c r="Y30" s="973"/>
      <c r="Z30" s="973"/>
      <c r="AA30" s="973"/>
      <c r="AB30" s="973"/>
      <c r="AC30" s="973"/>
      <c r="AD30" s="973"/>
      <c r="AE30" s="973"/>
      <c r="AF30" s="973"/>
      <c r="AG30" s="973"/>
      <c r="AH30" s="973"/>
      <c r="AI30" s="973"/>
      <c r="AJ30" s="973"/>
      <c r="AK30" s="973"/>
      <c r="AL30" s="973"/>
      <c r="AM30" s="973"/>
      <c r="AN30" s="973"/>
      <c r="AO30" s="973"/>
      <c r="AP30" s="973"/>
      <c r="AQ30" s="973"/>
      <c r="AR30" s="973"/>
      <c r="AS30" s="973"/>
      <c r="AT30" s="973"/>
      <c r="AU30" s="973"/>
      <c r="AV30" s="973"/>
      <c r="AW30" s="973"/>
      <c r="AX30" s="973"/>
      <c r="AY30" s="973"/>
      <c r="AZ30" s="973"/>
      <c r="BA30" s="317"/>
    </row>
    <row r="31" spans="1:53" ht="12.6" customHeight="1" x14ac:dyDescent="0.25">
      <c r="A31" s="950"/>
      <c r="B31" s="950"/>
      <c r="C31" s="950"/>
      <c r="D31" s="950"/>
      <c r="E31" s="950"/>
      <c r="F31" s="950"/>
      <c r="G31" s="950"/>
      <c r="H31" s="950"/>
      <c r="I31" s="950"/>
      <c r="J31" s="950"/>
      <c r="K31" s="950"/>
      <c r="L31" s="950"/>
      <c r="M31" s="950"/>
      <c r="N31" s="950"/>
      <c r="O31" s="950"/>
      <c r="P31" s="950"/>
      <c r="Q31" s="950"/>
      <c r="R31" s="950"/>
      <c r="S31" s="950"/>
      <c r="T31" s="950"/>
      <c r="U31" s="950"/>
      <c r="V31" s="950"/>
      <c r="W31" s="950"/>
      <c r="X31" s="950"/>
      <c r="Y31" s="950"/>
      <c r="Z31" s="950"/>
      <c r="AA31" s="950"/>
      <c r="AB31" s="950"/>
      <c r="AC31" s="950"/>
      <c r="AD31" s="950"/>
      <c r="AE31" s="950"/>
      <c r="AF31" s="950"/>
      <c r="AG31" s="950"/>
      <c r="AH31" s="950"/>
      <c r="AI31" s="950"/>
      <c r="AJ31" s="950"/>
      <c r="AK31" s="950"/>
      <c r="AL31" s="950"/>
      <c r="AM31" s="950"/>
      <c r="AN31" s="950"/>
      <c r="AO31" s="950"/>
      <c r="AP31" s="950"/>
      <c r="AQ31" s="950"/>
      <c r="AR31" s="950"/>
      <c r="AS31" s="950"/>
      <c r="AT31" s="950"/>
      <c r="AU31" s="950"/>
      <c r="AV31" s="950"/>
      <c r="AW31" s="950"/>
      <c r="AX31" s="950"/>
      <c r="AY31" s="950"/>
      <c r="AZ31" s="950"/>
      <c r="BA31" s="317"/>
    </row>
    <row r="32" spans="1:53" ht="21.75" customHeight="1" x14ac:dyDescent="0.25">
      <c r="A32" s="949" t="s">
        <v>811</v>
      </c>
      <c r="B32" s="949"/>
      <c r="C32" s="949"/>
      <c r="D32" s="949"/>
      <c r="E32" s="949"/>
      <c r="F32" s="949"/>
      <c r="G32" s="949"/>
      <c r="H32" s="949"/>
      <c r="I32" s="949"/>
      <c r="J32" s="949"/>
      <c r="K32" s="949"/>
      <c r="L32" s="949"/>
      <c r="M32" s="949"/>
      <c r="N32" s="949"/>
      <c r="O32" s="949"/>
      <c r="P32" s="949"/>
      <c r="Q32" s="949"/>
      <c r="R32" s="949"/>
      <c r="S32" s="949"/>
      <c r="T32" s="949"/>
      <c r="U32" s="949"/>
      <c r="V32" s="949"/>
      <c r="W32" s="949"/>
      <c r="X32" s="949"/>
      <c r="Y32" s="949"/>
      <c r="Z32" s="949"/>
      <c r="AA32" s="949"/>
      <c r="AB32" s="949"/>
      <c r="AC32" s="949"/>
      <c r="AD32" s="949"/>
      <c r="AE32" s="949"/>
      <c r="AF32" s="949"/>
      <c r="AG32" s="949"/>
      <c r="AH32" s="949"/>
      <c r="AI32" s="949"/>
      <c r="AJ32" s="949"/>
      <c r="AK32" s="949"/>
      <c r="AL32" s="949"/>
      <c r="AM32" s="949"/>
      <c r="AN32" s="949"/>
      <c r="AO32" s="949"/>
      <c r="AP32" s="949"/>
      <c r="AQ32" s="949"/>
      <c r="AR32" s="949"/>
      <c r="AS32" s="949"/>
      <c r="AT32" s="949"/>
      <c r="AU32" s="949"/>
      <c r="AV32" s="949"/>
      <c r="AW32" s="949"/>
      <c r="AX32" s="949"/>
      <c r="AY32" s="949"/>
      <c r="AZ32" s="949"/>
      <c r="BA32" s="317"/>
    </row>
    <row r="33" spans="1:52" ht="12" customHeight="1" x14ac:dyDescent="0.25">
      <c r="A33" s="980" t="s">
        <v>785</v>
      </c>
      <c r="B33" s="981"/>
      <c r="C33" s="981"/>
      <c r="D33" s="981"/>
      <c r="E33" s="981"/>
      <c r="F33" s="981"/>
      <c r="G33" s="981"/>
      <c r="H33" s="981"/>
      <c r="I33" s="981"/>
      <c r="J33" s="981"/>
      <c r="K33" s="981"/>
      <c r="L33" s="981"/>
      <c r="M33" s="981"/>
      <c r="N33" s="981"/>
      <c r="O33" s="981"/>
      <c r="P33" s="981"/>
      <c r="Q33" s="981"/>
      <c r="R33" s="981"/>
      <c r="S33" s="981"/>
      <c r="T33" s="981"/>
      <c r="U33" s="981"/>
      <c r="V33" s="981"/>
      <c r="W33" s="981"/>
      <c r="X33" s="981"/>
      <c r="Y33" s="981"/>
      <c r="Z33" s="981"/>
      <c r="AA33" s="981"/>
      <c r="AB33" s="981"/>
      <c r="AC33" s="981"/>
      <c r="AD33" s="981"/>
      <c r="AE33" s="981"/>
      <c r="AF33" s="981"/>
      <c r="AG33" s="981"/>
      <c r="AH33" s="981"/>
      <c r="AI33" s="981"/>
      <c r="AJ33" s="981"/>
      <c r="AK33" s="981"/>
      <c r="AL33" s="981"/>
      <c r="AM33" s="981"/>
      <c r="AN33" s="981"/>
      <c r="AO33" s="981"/>
      <c r="AP33" s="981"/>
      <c r="AQ33" s="981"/>
      <c r="AR33" s="981"/>
      <c r="AS33" s="981"/>
      <c r="AT33" s="981"/>
      <c r="AU33" s="981"/>
      <c r="AV33" s="981"/>
      <c r="AW33" s="981"/>
      <c r="AX33" s="981"/>
      <c r="AY33" s="981"/>
      <c r="AZ33" s="981"/>
    </row>
    <row r="34" spans="1:52" ht="12" customHeight="1" x14ac:dyDescent="0.25">
      <c r="A34" s="948" t="str">
        <f>ПОДПИСИ!B15</f>
        <v>Заместитель генерального директора по капитальному  строительству ООО «Электромонтаж-110»</v>
      </c>
      <c r="B34" s="948"/>
      <c r="C34" s="948"/>
      <c r="D34" s="948"/>
      <c r="E34" s="948"/>
      <c r="F34" s="948"/>
      <c r="G34" s="948"/>
      <c r="H34" s="948"/>
      <c r="I34" s="948"/>
      <c r="J34" s="948"/>
      <c r="K34" s="948"/>
      <c r="L34" s="948"/>
      <c r="M34" s="948"/>
      <c r="N34" s="948"/>
      <c r="O34" s="948"/>
      <c r="P34" s="948"/>
      <c r="Q34" s="948"/>
      <c r="R34" s="948"/>
      <c r="S34" s="948"/>
      <c r="T34" s="948"/>
      <c r="U34" s="948"/>
      <c r="V34" s="948"/>
      <c r="W34" s="948"/>
      <c r="X34" s="948"/>
      <c r="Y34" s="948"/>
      <c r="Z34" s="948"/>
      <c r="AA34" s="948"/>
      <c r="AB34" s="948"/>
      <c r="AC34" s="948"/>
      <c r="AD34" s="948"/>
      <c r="AE34" s="948"/>
      <c r="AF34" s="948"/>
      <c r="AG34" s="948"/>
      <c r="AH34" s="948"/>
      <c r="AI34" s="948"/>
      <c r="AJ34" s="948"/>
      <c r="AK34" s="948"/>
      <c r="AL34" s="948"/>
      <c r="AM34" s="948"/>
      <c r="AN34" s="948"/>
      <c r="AO34" s="948"/>
      <c r="AP34" s="948"/>
      <c r="AQ34" s="948"/>
      <c r="AR34" s="948"/>
      <c r="AS34" s="948"/>
      <c r="AT34" s="948"/>
      <c r="AU34" s="948"/>
      <c r="AV34" s="948"/>
      <c r="AW34" s="948"/>
      <c r="AX34" s="948"/>
      <c r="AY34" s="948"/>
      <c r="AZ34" s="948"/>
    </row>
    <row r="35" spans="1:52" ht="12" customHeight="1" x14ac:dyDescent="0.25">
      <c r="A35" s="982" t="str">
        <f>CONCATENATE(ПОДПИСИ!C15," ",ПОДПИСИ!F15)</f>
        <v>Шлёнский С.В. Приказ №365 от 01.07.2024</v>
      </c>
      <c r="B35" s="982"/>
      <c r="C35" s="982"/>
      <c r="D35" s="982"/>
      <c r="E35" s="982"/>
      <c r="F35" s="982"/>
      <c r="G35" s="982"/>
      <c r="H35" s="982"/>
      <c r="I35" s="982"/>
      <c r="J35" s="982"/>
      <c r="K35" s="982"/>
      <c r="L35" s="982"/>
      <c r="M35" s="982"/>
      <c r="N35" s="982"/>
      <c r="O35" s="982"/>
      <c r="P35" s="982"/>
      <c r="Q35" s="982"/>
      <c r="R35" s="982"/>
      <c r="S35" s="982"/>
      <c r="T35" s="982"/>
      <c r="U35" s="982"/>
      <c r="V35" s="982"/>
      <c r="W35" s="982"/>
      <c r="X35" s="982"/>
      <c r="Y35" s="982"/>
      <c r="Z35" s="982"/>
      <c r="AA35" s="982"/>
      <c r="AB35" s="982"/>
      <c r="AC35" s="982"/>
      <c r="AD35" s="982"/>
      <c r="AE35" s="982"/>
      <c r="AF35" s="982"/>
      <c r="AG35" s="982"/>
      <c r="AH35" s="982"/>
      <c r="AI35" s="982"/>
      <c r="AJ35" s="982"/>
      <c r="AK35" s="982"/>
      <c r="AL35" s="982"/>
      <c r="AM35" s="982"/>
      <c r="AN35" s="982"/>
      <c r="AO35" s="982"/>
      <c r="AP35" s="982"/>
      <c r="AQ35" s="982"/>
      <c r="AR35" s="982"/>
      <c r="AS35" s="982"/>
      <c r="AT35" s="982"/>
      <c r="AU35" s="982"/>
      <c r="AV35" s="982"/>
      <c r="AW35" s="982"/>
      <c r="AX35" s="982"/>
      <c r="AY35" s="982"/>
      <c r="AZ35" s="982"/>
    </row>
    <row r="36" spans="1:52" ht="6" customHeight="1" x14ac:dyDescent="0.25">
      <c r="A36" s="983" t="s">
        <v>812</v>
      </c>
      <c r="B36" s="983"/>
      <c r="C36" s="983"/>
      <c r="D36" s="983"/>
      <c r="E36" s="983"/>
      <c r="F36" s="983"/>
      <c r="G36" s="983"/>
      <c r="H36" s="983"/>
      <c r="I36" s="983"/>
      <c r="J36" s="983"/>
      <c r="K36" s="983"/>
      <c r="L36" s="983"/>
      <c r="M36" s="983"/>
      <c r="N36" s="983"/>
      <c r="O36" s="983"/>
      <c r="P36" s="983"/>
      <c r="Q36" s="983"/>
      <c r="R36" s="983"/>
      <c r="S36" s="983"/>
      <c r="T36" s="983"/>
      <c r="U36" s="983"/>
      <c r="V36" s="983"/>
      <c r="W36" s="983"/>
      <c r="X36" s="983"/>
      <c r="Y36" s="983"/>
      <c r="Z36" s="983"/>
      <c r="AA36" s="983"/>
      <c r="AB36" s="983"/>
      <c r="AC36" s="983"/>
      <c r="AD36" s="983"/>
      <c r="AE36" s="983"/>
      <c r="AF36" s="983"/>
      <c r="AG36" s="983"/>
      <c r="AH36" s="983"/>
      <c r="AI36" s="983"/>
      <c r="AJ36" s="983"/>
      <c r="AK36" s="983"/>
      <c r="AL36" s="983"/>
      <c r="AM36" s="983"/>
      <c r="AN36" s="983"/>
      <c r="AO36" s="983"/>
      <c r="AP36" s="983"/>
      <c r="AQ36" s="983"/>
      <c r="AR36" s="983"/>
      <c r="AS36" s="983"/>
      <c r="AT36" s="983"/>
      <c r="AU36" s="983"/>
      <c r="AV36" s="983"/>
      <c r="AW36" s="983"/>
      <c r="AX36" s="983"/>
      <c r="AY36" s="983"/>
      <c r="AZ36" s="983"/>
    </row>
    <row r="37" spans="1:52" ht="24" customHeight="1" x14ac:dyDescent="0.25">
      <c r="A37" s="947" t="s">
        <v>813</v>
      </c>
      <c r="B37" s="947"/>
      <c r="C37" s="947"/>
      <c r="D37" s="947"/>
      <c r="E37" s="947"/>
      <c r="F37" s="947"/>
      <c r="G37" s="947"/>
      <c r="H37" s="947"/>
      <c r="I37" s="947"/>
      <c r="J37" s="947"/>
      <c r="K37" s="947"/>
      <c r="L37" s="947"/>
      <c r="M37" s="947"/>
      <c r="N37" s="947"/>
      <c r="O37" s="947"/>
      <c r="P37" s="947"/>
      <c r="Q37" s="947"/>
      <c r="R37" s="947"/>
      <c r="S37" s="947"/>
      <c r="T37" s="947"/>
      <c r="U37" s="947"/>
      <c r="V37" s="947"/>
      <c r="W37" s="947"/>
      <c r="X37" s="947"/>
      <c r="Y37" s="947"/>
      <c r="Z37" s="947"/>
      <c r="AA37" s="947"/>
      <c r="AB37" s="947"/>
      <c r="AC37" s="947"/>
      <c r="AD37" s="947"/>
      <c r="AE37" s="947"/>
      <c r="AF37" s="947"/>
      <c r="AG37" s="947"/>
      <c r="AH37" s="947"/>
      <c r="AI37" s="947"/>
      <c r="AJ37" s="947"/>
      <c r="AK37" s="947"/>
      <c r="AL37" s="947"/>
      <c r="AM37" s="947"/>
      <c r="AN37" s="947"/>
      <c r="AO37" s="947"/>
      <c r="AP37" s="947"/>
      <c r="AQ37" s="947"/>
      <c r="AR37" s="947"/>
      <c r="AS37" s="947"/>
      <c r="AT37" s="947"/>
      <c r="AU37" s="947"/>
      <c r="AV37" s="947"/>
      <c r="AW37" s="947"/>
      <c r="AX37" s="947"/>
      <c r="AY37" s="947"/>
      <c r="AZ37" s="947"/>
    </row>
    <row r="38" spans="1:52" ht="12" customHeight="1" x14ac:dyDescent="0.25">
      <c r="A38" s="948" t="str">
        <f>ПОДПИСИ!B17</f>
        <v>Заместитель генерального директора по капитальному  строительству ООО «Электромонтаж-110»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</row>
    <row r="39" spans="1:52" ht="12" customHeight="1" x14ac:dyDescent="0.25">
      <c r="A39" s="948" t="str">
        <f>CONCATENATE(ПОДПИСИ!C17," ",ПОДПИСИ!F17)</f>
        <v>Шлёнский С.В. Приказ №365 от 01.07.2024</v>
      </c>
      <c r="B39" s="948"/>
      <c r="C39" s="948"/>
      <c r="D39" s="948"/>
      <c r="E39" s="948"/>
      <c r="F39" s="948"/>
      <c r="G39" s="948"/>
      <c r="H39" s="948"/>
      <c r="I39" s="948"/>
      <c r="J39" s="948"/>
      <c r="K39" s="948"/>
      <c r="L39" s="948"/>
      <c r="M39" s="948"/>
      <c r="N39" s="948"/>
      <c r="O39" s="948"/>
      <c r="P39" s="948"/>
      <c r="Q39" s="948"/>
      <c r="R39" s="948"/>
      <c r="S39" s="948"/>
      <c r="T39" s="948"/>
      <c r="U39" s="948"/>
      <c r="V39" s="948"/>
      <c r="W39" s="948"/>
      <c r="X39" s="948"/>
      <c r="Y39" s="948"/>
      <c r="Z39" s="948"/>
      <c r="AA39" s="948"/>
      <c r="AB39" s="948"/>
      <c r="AC39" s="948"/>
      <c r="AD39" s="948"/>
      <c r="AE39" s="948"/>
      <c r="AF39" s="948"/>
      <c r="AG39" s="948"/>
      <c r="AH39" s="948"/>
      <c r="AI39" s="948"/>
      <c r="AJ39" s="948"/>
      <c r="AK39" s="948"/>
      <c r="AL39" s="948"/>
      <c r="AM39" s="948"/>
      <c r="AN39" s="948"/>
      <c r="AO39" s="948"/>
      <c r="AP39" s="948"/>
      <c r="AQ39" s="948"/>
      <c r="AR39" s="948"/>
      <c r="AS39" s="948"/>
      <c r="AT39" s="948"/>
      <c r="AU39" s="948"/>
      <c r="AV39" s="948"/>
      <c r="AW39" s="948"/>
      <c r="AX39" s="948"/>
      <c r="AY39" s="948"/>
      <c r="AZ39" s="948"/>
    </row>
    <row r="40" spans="1:52" ht="15" customHeight="1" x14ac:dyDescent="0.25">
      <c r="A40" s="949" t="s">
        <v>783</v>
      </c>
      <c r="B40" s="949"/>
      <c r="C40" s="949"/>
      <c r="D40" s="949"/>
      <c r="E40" s="949"/>
      <c r="F40" s="949"/>
      <c r="G40" s="949"/>
      <c r="H40" s="949"/>
      <c r="I40" s="949"/>
      <c r="J40" s="949"/>
      <c r="K40" s="949"/>
      <c r="L40" s="949"/>
      <c r="M40" s="949"/>
      <c r="N40" s="949"/>
      <c r="O40" s="949"/>
      <c r="P40" s="949"/>
      <c r="Q40" s="949"/>
      <c r="R40" s="949"/>
      <c r="S40" s="949"/>
      <c r="T40" s="949"/>
      <c r="U40" s="949"/>
      <c r="V40" s="949"/>
      <c r="W40" s="949"/>
      <c r="X40" s="949"/>
      <c r="Y40" s="949"/>
      <c r="Z40" s="949"/>
      <c r="AA40" s="949"/>
      <c r="AB40" s="949"/>
      <c r="AC40" s="949"/>
      <c r="AD40" s="949"/>
      <c r="AE40" s="949"/>
      <c r="AF40" s="949"/>
      <c r="AG40" s="949"/>
      <c r="AH40" s="949"/>
      <c r="AI40" s="949"/>
      <c r="AJ40" s="949"/>
      <c r="AK40" s="949"/>
      <c r="AL40" s="949"/>
      <c r="AM40" s="949"/>
      <c r="AN40" s="949"/>
      <c r="AO40" s="949"/>
      <c r="AP40" s="949"/>
      <c r="AQ40" s="949"/>
      <c r="AR40" s="949"/>
      <c r="AS40" s="949"/>
      <c r="AT40" s="949"/>
      <c r="AU40" s="949"/>
      <c r="AV40" s="949"/>
      <c r="AW40" s="949"/>
      <c r="AX40" s="949"/>
      <c r="AY40" s="949"/>
      <c r="AZ40" s="949"/>
    </row>
    <row r="41" spans="1:52" ht="12" customHeight="1" x14ac:dyDescent="0.25">
      <c r="A41" s="950"/>
      <c r="B41" s="950"/>
      <c r="C41" s="950"/>
      <c r="D41" s="950"/>
      <c r="E41" s="950"/>
      <c r="F41" s="950"/>
      <c r="G41" s="950"/>
      <c r="H41" s="950"/>
      <c r="I41" s="950"/>
      <c r="J41" s="950"/>
      <c r="K41" s="950"/>
      <c r="L41" s="950"/>
      <c r="M41" s="950"/>
      <c r="N41" s="950"/>
      <c r="O41" s="950"/>
      <c r="P41" s="950"/>
      <c r="Q41" s="950"/>
      <c r="R41" s="950"/>
      <c r="S41" s="950"/>
      <c r="T41" s="950"/>
      <c r="U41" s="950"/>
      <c r="V41" s="950"/>
      <c r="W41" s="950"/>
      <c r="X41" s="950"/>
      <c r="Y41" s="950"/>
      <c r="Z41" s="950"/>
      <c r="AA41" s="950"/>
      <c r="AB41" s="950"/>
      <c r="AC41" s="950"/>
      <c r="AD41" s="950"/>
      <c r="AE41" s="950"/>
      <c r="AF41" s="950"/>
      <c r="AG41" s="950"/>
      <c r="AH41" s="950"/>
      <c r="AI41" s="950"/>
      <c r="AJ41" s="950"/>
      <c r="AK41" s="950"/>
      <c r="AL41" s="950"/>
      <c r="AM41" s="950"/>
      <c r="AN41" s="950"/>
      <c r="AO41" s="950"/>
      <c r="AP41" s="950"/>
      <c r="AQ41" s="950"/>
      <c r="AR41" s="950"/>
      <c r="AS41" s="950"/>
      <c r="AT41" s="950"/>
      <c r="AU41" s="950"/>
      <c r="AV41" s="950"/>
      <c r="AW41" s="950"/>
      <c r="AX41" s="950"/>
      <c r="AY41" s="950"/>
      <c r="AZ41" s="950"/>
    </row>
    <row r="42" spans="1:52" ht="6.75" customHeight="1" x14ac:dyDescent="0.25">
      <c r="A42" s="949" t="s">
        <v>814</v>
      </c>
      <c r="B42" s="949"/>
      <c r="C42" s="949"/>
      <c r="D42" s="949"/>
      <c r="E42" s="949"/>
      <c r="F42" s="949"/>
      <c r="G42" s="949"/>
      <c r="H42" s="949"/>
      <c r="I42" s="949"/>
      <c r="J42" s="949"/>
      <c r="K42" s="949"/>
      <c r="L42" s="949"/>
      <c r="M42" s="949"/>
      <c r="N42" s="949"/>
      <c r="O42" s="949"/>
      <c r="P42" s="949"/>
      <c r="Q42" s="949"/>
      <c r="R42" s="949"/>
      <c r="S42" s="949"/>
      <c r="T42" s="949"/>
      <c r="U42" s="949"/>
      <c r="V42" s="949"/>
      <c r="W42" s="949"/>
      <c r="X42" s="949"/>
      <c r="Y42" s="949"/>
      <c r="Z42" s="949"/>
      <c r="AA42" s="949"/>
      <c r="AB42" s="949"/>
      <c r="AC42" s="949"/>
      <c r="AD42" s="949"/>
      <c r="AE42" s="949"/>
      <c r="AF42" s="949"/>
      <c r="AG42" s="949"/>
      <c r="AH42" s="949"/>
      <c r="AI42" s="949"/>
      <c r="AJ42" s="949"/>
      <c r="AK42" s="949"/>
      <c r="AL42" s="949"/>
      <c r="AM42" s="949"/>
      <c r="AN42" s="949"/>
      <c r="AO42" s="949"/>
      <c r="AP42" s="949"/>
      <c r="AQ42" s="949"/>
      <c r="AR42" s="949"/>
      <c r="AS42" s="949"/>
      <c r="AT42" s="949"/>
      <c r="AU42" s="949"/>
      <c r="AV42" s="949"/>
      <c r="AW42" s="949"/>
      <c r="AX42" s="949"/>
      <c r="AY42" s="949"/>
      <c r="AZ42" s="949"/>
    </row>
    <row r="43" spans="1:52" ht="35.25" customHeight="1" x14ac:dyDescent="0.25">
      <c r="A43" s="947" t="s">
        <v>815</v>
      </c>
      <c r="B43" s="947"/>
      <c r="C43" s="947"/>
      <c r="D43" s="947"/>
      <c r="E43" s="947"/>
      <c r="F43" s="947"/>
      <c r="G43" s="947"/>
      <c r="H43" s="947"/>
      <c r="I43" s="947"/>
      <c r="J43" s="947"/>
      <c r="K43" s="947"/>
      <c r="L43" s="947"/>
      <c r="M43" s="947"/>
      <c r="N43" s="947"/>
      <c r="O43" s="947"/>
      <c r="P43" s="947"/>
      <c r="Q43" s="947"/>
      <c r="R43" s="947"/>
      <c r="S43" s="947"/>
      <c r="T43" s="947"/>
      <c r="U43" s="947"/>
      <c r="V43" s="947"/>
      <c r="W43" s="947"/>
      <c r="X43" s="947"/>
      <c r="Y43" s="947"/>
      <c r="Z43" s="947"/>
      <c r="AA43" s="947"/>
      <c r="AB43" s="947"/>
      <c r="AC43" s="947"/>
      <c r="AD43" s="947"/>
      <c r="AE43" s="947"/>
      <c r="AF43" s="947"/>
      <c r="AG43" s="947"/>
      <c r="AH43" s="947"/>
      <c r="AI43" s="947"/>
      <c r="AJ43" s="947"/>
      <c r="AK43" s="947"/>
      <c r="AL43" s="947"/>
      <c r="AM43" s="947"/>
      <c r="AN43" s="947"/>
      <c r="AO43" s="947"/>
      <c r="AP43" s="947"/>
      <c r="AQ43" s="947"/>
      <c r="AR43" s="947"/>
      <c r="AS43" s="947"/>
      <c r="AT43" s="947"/>
      <c r="AU43" s="947"/>
      <c r="AV43" s="947"/>
      <c r="AW43" s="947"/>
      <c r="AX43" s="947"/>
      <c r="AY43" s="947"/>
      <c r="AZ43" s="947"/>
    </row>
    <row r="44" spans="1:52" ht="12" customHeight="1" x14ac:dyDescent="0.25">
      <c r="A44" s="948" t="str">
        <f>ПОДПИСИ!B19</f>
        <v xml:space="preserve"> </v>
      </c>
      <c r="B44" s="948"/>
      <c r="C44" s="948"/>
      <c r="D44" s="948"/>
      <c r="E44" s="948"/>
      <c r="F44" s="948"/>
      <c r="G44" s="948"/>
      <c r="H44" s="948"/>
      <c r="I44" s="948"/>
      <c r="J44" s="948"/>
      <c r="K44" s="948"/>
      <c r="L44" s="948"/>
      <c r="M44" s="948"/>
      <c r="N44" s="948"/>
      <c r="O44" s="948"/>
      <c r="P44" s="948"/>
      <c r="Q44" s="948"/>
      <c r="R44" s="948"/>
      <c r="S44" s="948"/>
      <c r="T44" s="948"/>
      <c r="U44" s="948"/>
      <c r="V44" s="948"/>
      <c r="W44" s="948"/>
      <c r="X44" s="948"/>
      <c r="Y44" s="948"/>
      <c r="Z44" s="948"/>
      <c r="AA44" s="948"/>
      <c r="AB44" s="948"/>
      <c r="AC44" s="948"/>
      <c r="AD44" s="948"/>
      <c r="AE44" s="948"/>
      <c r="AF44" s="948"/>
      <c r="AG44" s="948"/>
      <c r="AH44" s="948"/>
      <c r="AI44" s="948"/>
      <c r="AJ44" s="948"/>
      <c r="AK44" s="948"/>
      <c r="AL44" s="948"/>
      <c r="AM44" s="948"/>
      <c r="AN44" s="948"/>
      <c r="AO44" s="948"/>
      <c r="AP44" s="948"/>
      <c r="AQ44" s="948"/>
      <c r="AR44" s="948"/>
      <c r="AS44" s="948"/>
      <c r="AT44" s="948"/>
      <c r="AU44" s="948"/>
      <c r="AV44" s="948"/>
      <c r="AW44" s="948"/>
      <c r="AX44" s="948"/>
      <c r="AY44" s="948"/>
      <c r="AZ44" s="948"/>
    </row>
    <row r="45" spans="1:52" ht="12" customHeight="1" x14ac:dyDescent="0.25">
      <c r="A45" s="948" t="str">
        <f>CONCATENATE(ПОДПИСИ!C19," ",ПОДПИСИ!F19)</f>
        <v xml:space="preserve">  </v>
      </c>
      <c r="B45" s="948"/>
      <c r="C45" s="948"/>
      <c r="D45" s="948"/>
      <c r="E45" s="948"/>
      <c r="F45" s="948"/>
      <c r="G45" s="948"/>
      <c r="H45" s="948"/>
      <c r="I45" s="948"/>
      <c r="J45" s="948"/>
      <c r="K45" s="948"/>
      <c r="L45" s="948"/>
      <c r="M45" s="948"/>
      <c r="N45" s="948"/>
      <c r="O45" s="948"/>
      <c r="P45" s="948"/>
      <c r="Q45" s="948"/>
      <c r="R45" s="948"/>
      <c r="S45" s="948"/>
      <c r="T45" s="948"/>
      <c r="U45" s="948"/>
      <c r="V45" s="948"/>
      <c r="W45" s="948"/>
      <c r="X45" s="948"/>
      <c r="Y45" s="948"/>
      <c r="Z45" s="948"/>
      <c r="AA45" s="948"/>
      <c r="AB45" s="948"/>
      <c r="AC45" s="948"/>
      <c r="AD45" s="948"/>
      <c r="AE45" s="948"/>
      <c r="AF45" s="948"/>
      <c r="AG45" s="948"/>
      <c r="AH45" s="948"/>
      <c r="AI45" s="948"/>
      <c r="AJ45" s="948"/>
      <c r="AK45" s="948"/>
      <c r="AL45" s="948"/>
      <c r="AM45" s="948"/>
      <c r="AN45" s="948"/>
      <c r="AO45" s="948"/>
      <c r="AP45" s="948"/>
      <c r="AQ45" s="948"/>
      <c r="AR45" s="948"/>
      <c r="AS45" s="948"/>
      <c r="AT45" s="948"/>
      <c r="AU45" s="948"/>
      <c r="AV45" s="948"/>
      <c r="AW45" s="948"/>
      <c r="AX45" s="948"/>
      <c r="AY45" s="948"/>
      <c r="AZ45" s="948"/>
    </row>
    <row r="46" spans="1:52" ht="6" customHeight="1" x14ac:dyDescent="0.25">
      <c r="A46" s="949" t="s">
        <v>789</v>
      </c>
      <c r="B46" s="949"/>
      <c r="C46" s="949"/>
      <c r="D46" s="949"/>
      <c r="E46" s="949"/>
      <c r="F46" s="949"/>
      <c r="G46" s="949"/>
      <c r="H46" s="949"/>
      <c r="I46" s="949"/>
      <c r="J46" s="949"/>
      <c r="K46" s="949"/>
      <c r="L46" s="949"/>
      <c r="M46" s="949"/>
      <c r="N46" s="949"/>
      <c r="O46" s="949"/>
      <c r="P46" s="949"/>
      <c r="Q46" s="949"/>
      <c r="R46" s="949"/>
      <c r="S46" s="949"/>
      <c r="T46" s="949"/>
      <c r="U46" s="949"/>
      <c r="V46" s="949"/>
      <c r="W46" s="949"/>
      <c r="X46" s="949"/>
      <c r="Y46" s="949"/>
      <c r="Z46" s="949"/>
      <c r="AA46" s="949"/>
      <c r="AB46" s="949"/>
      <c r="AC46" s="949"/>
      <c r="AD46" s="949"/>
      <c r="AE46" s="949"/>
      <c r="AF46" s="949"/>
      <c r="AG46" s="949"/>
      <c r="AH46" s="949"/>
      <c r="AI46" s="949"/>
      <c r="AJ46" s="949"/>
      <c r="AK46" s="949"/>
      <c r="AL46" s="949"/>
      <c r="AM46" s="949"/>
      <c r="AN46" s="949"/>
      <c r="AO46" s="949"/>
      <c r="AP46" s="949"/>
      <c r="AQ46" s="949"/>
      <c r="AR46" s="949"/>
      <c r="AS46" s="949"/>
      <c r="AT46" s="949"/>
      <c r="AU46" s="949"/>
      <c r="AV46" s="949"/>
      <c r="AW46" s="949"/>
      <c r="AX46" s="949"/>
      <c r="AY46" s="949"/>
      <c r="AZ46" s="949"/>
    </row>
    <row r="47" spans="1:52" ht="12" customHeight="1" x14ac:dyDescent="0.25">
      <c r="A47" s="950"/>
      <c r="B47" s="950"/>
      <c r="C47" s="950"/>
      <c r="D47" s="950"/>
      <c r="E47" s="950"/>
      <c r="F47" s="950"/>
      <c r="G47" s="950"/>
      <c r="H47" s="950"/>
      <c r="I47" s="950"/>
      <c r="J47" s="950"/>
      <c r="K47" s="950"/>
      <c r="L47" s="950"/>
      <c r="M47" s="950"/>
      <c r="N47" s="950"/>
      <c r="O47" s="950"/>
      <c r="P47" s="950"/>
      <c r="Q47" s="950"/>
      <c r="R47" s="950"/>
      <c r="S47" s="950"/>
      <c r="T47" s="950"/>
      <c r="U47" s="950"/>
      <c r="V47" s="950"/>
      <c r="W47" s="950"/>
      <c r="X47" s="950"/>
      <c r="Y47" s="950"/>
      <c r="Z47" s="950"/>
      <c r="AA47" s="950"/>
      <c r="AB47" s="950"/>
      <c r="AC47" s="950"/>
      <c r="AD47" s="950"/>
      <c r="AE47" s="950"/>
      <c r="AF47" s="950"/>
      <c r="AG47" s="950"/>
      <c r="AH47" s="950"/>
      <c r="AI47" s="950"/>
      <c r="AJ47" s="950"/>
      <c r="AK47" s="950"/>
      <c r="AL47" s="950"/>
      <c r="AM47" s="950"/>
      <c r="AN47" s="950"/>
      <c r="AO47" s="950"/>
      <c r="AP47" s="950"/>
      <c r="AQ47" s="950"/>
      <c r="AR47" s="950"/>
      <c r="AS47" s="950"/>
      <c r="AT47" s="950"/>
      <c r="AU47" s="950"/>
      <c r="AV47" s="950"/>
      <c r="AW47" s="950"/>
      <c r="AX47" s="950"/>
      <c r="AY47" s="950"/>
      <c r="AZ47" s="950"/>
    </row>
    <row r="48" spans="1:52" ht="15" customHeight="1" x14ac:dyDescent="0.25">
      <c r="A48" s="949" t="s">
        <v>790</v>
      </c>
      <c r="B48" s="949"/>
      <c r="C48" s="949"/>
      <c r="D48" s="949"/>
      <c r="E48" s="949"/>
      <c r="F48" s="949"/>
      <c r="G48" s="949"/>
      <c r="H48" s="949"/>
      <c r="I48" s="949"/>
      <c r="J48" s="949"/>
      <c r="K48" s="949"/>
      <c r="L48" s="949"/>
      <c r="M48" s="949"/>
      <c r="N48" s="949"/>
      <c r="O48" s="949"/>
      <c r="P48" s="949"/>
      <c r="Q48" s="949"/>
      <c r="R48" s="949"/>
      <c r="S48" s="949"/>
      <c r="T48" s="949"/>
      <c r="U48" s="949"/>
      <c r="V48" s="949"/>
      <c r="W48" s="949"/>
      <c r="X48" s="949"/>
      <c r="Y48" s="949"/>
      <c r="Z48" s="949"/>
      <c r="AA48" s="949"/>
      <c r="AB48" s="949"/>
      <c r="AC48" s="949"/>
      <c r="AD48" s="949"/>
      <c r="AE48" s="949"/>
      <c r="AF48" s="949"/>
      <c r="AG48" s="949"/>
      <c r="AH48" s="949"/>
      <c r="AI48" s="949"/>
      <c r="AJ48" s="949"/>
      <c r="AK48" s="949"/>
      <c r="AL48" s="949"/>
      <c r="AM48" s="949"/>
      <c r="AN48" s="949"/>
      <c r="AO48" s="949"/>
      <c r="AP48" s="949"/>
      <c r="AQ48" s="949"/>
      <c r="AR48" s="949"/>
      <c r="AS48" s="949"/>
      <c r="AT48" s="949"/>
      <c r="AU48" s="949"/>
      <c r="AV48" s="949"/>
      <c r="AW48" s="949"/>
      <c r="AX48" s="949"/>
      <c r="AY48" s="949"/>
      <c r="AZ48" s="949"/>
    </row>
    <row r="49" spans="1:54" ht="36" customHeight="1" x14ac:dyDescent="0.25">
      <c r="A49" s="980" t="s">
        <v>816</v>
      </c>
      <c r="B49" s="980"/>
      <c r="C49" s="980"/>
      <c r="D49" s="980"/>
      <c r="E49" s="980"/>
      <c r="F49" s="980"/>
      <c r="G49" s="980"/>
      <c r="H49" s="980"/>
      <c r="I49" s="980"/>
      <c r="J49" s="980"/>
      <c r="K49" s="980"/>
      <c r="L49" s="980"/>
      <c r="M49" s="980"/>
      <c r="N49" s="980"/>
      <c r="O49" s="980"/>
      <c r="P49" s="980"/>
      <c r="Q49" s="980"/>
      <c r="R49" s="980"/>
      <c r="S49" s="980"/>
      <c r="T49" s="980"/>
      <c r="U49" s="980"/>
      <c r="V49" s="980"/>
      <c r="W49" s="980"/>
      <c r="X49" s="980"/>
      <c r="Y49" s="980"/>
      <c r="Z49" s="980"/>
      <c r="AA49" s="980"/>
      <c r="AB49" s="980"/>
      <c r="AC49" s="980"/>
      <c r="AD49" s="980"/>
      <c r="AE49" s="980"/>
      <c r="AF49" s="980"/>
      <c r="AG49" s="980"/>
      <c r="AH49" s="980"/>
      <c r="AI49" s="980"/>
      <c r="AJ49" s="980"/>
      <c r="AK49" s="980"/>
      <c r="AL49" s="980"/>
      <c r="AM49" s="980"/>
      <c r="AN49" s="980"/>
      <c r="AO49" s="980"/>
      <c r="AP49" s="980"/>
      <c r="AQ49" s="980"/>
      <c r="AR49" s="980"/>
      <c r="AS49" s="980"/>
      <c r="AT49" s="980"/>
      <c r="AU49" s="980"/>
      <c r="AV49" s="980"/>
      <c r="AW49" s="980"/>
      <c r="AX49" s="980"/>
      <c r="AY49" s="980"/>
      <c r="AZ49" s="980"/>
    </row>
    <row r="50" spans="1:54" ht="12" customHeight="1" x14ac:dyDescent="0.3">
      <c r="A50" s="984" t="str">
        <f>ПОДПИСИ!B14</f>
        <v>Начальник геодезического отдела ООО «Электромонтаж-110»</v>
      </c>
      <c r="B50" s="984"/>
      <c r="C50" s="984"/>
      <c r="D50" s="984"/>
      <c r="E50" s="984"/>
      <c r="F50" s="984"/>
      <c r="G50" s="984"/>
      <c r="H50" s="984"/>
      <c r="I50" s="984"/>
      <c r="J50" s="984"/>
      <c r="K50" s="984"/>
      <c r="L50" s="984"/>
      <c r="M50" s="984"/>
      <c r="N50" s="984"/>
      <c r="O50" s="984"/>
      <c r="P50" s="984"/>
      <c r="Q50" s="984"/>
      <c r="R50" s="984"/>
      <c r="S50" s="984"/>
      <c r="T50" s="984"/>
      <c r="U50" s="984"/>
      <c r="V50" s="984"/>
      <c r="W50" s="984"/>
      <c r="X50" s="984"/>
      <c r="Y50" s="984"/>
      <c r="Z50" s="984"/>
      <c r="AA50" s="984"/>
      <c r="AB50" s="984"/>
      <c r="AC50" s="984"/>
      <c r="AD50" s="984"/>
      <c r="AE50" s="984"/>
      <c r="AF50" s="984"/>
      <c r="AG50" s="984"/>
      <c r="AH50" s="984"/>
      <c r="AI50" s="984"/>
      <c r="AJ50" s="984"/>
      <c r="AK50" s="984"/>
      <c r="AL50" s="984"/>
      <c r="AM50" s="984"/>
      <c r="AN50" s="984"/>
      <c r="AO50" s="984"/>
      <c r="AP50" s="984"/>
      <c r="AQ50" s="984"/>
      <c r="AR50" s="984"/>
      <c r="AS50" s="984"/>
      <c r="AT50" s="984"/>
      <c r="AU50" s="984"/>
      <c r="AV50" s="984"/>
      <c r="AW50" s="984"/>
      <c r="AX50" s="984"/>
      <c r="AY50" s="984"/>
      <c r="AZ50" s="984"/>
      <c r="BA50" s="323"/>
      <c r="BB50" s="294"/>
    </row>
    <row r="51" spans="1:54" ht="12" customHeight="1" x14ac:dyDescent="0.25">
      <c r="A51" s="985" t="str">
        <f>CONCATENATE(ПОДПИСИ!C14,", ",ПОДПИСИ!F14)</f>
        <v>Фатахова Е.Я., Приказ №365 от 01.07.2024</v>
      </c>
      <c r="B51" s="985"/>
      <c r="C51" s="985"/>
      <c r="D51" s="985"/>
      <c r="E51" s="985"/>
      <c r="F51" s="985"/>
      <c r="G51" s="985"/>
      <c r="H51" s="985"/>
      <c r="I51" s="985"/>
      <c r="J51" s="985"/>
      <c r="K51" s="985"/>
      <c r="L51" s="985"/>
      <c r="M51" s="985"/>
      <c r="N51" s="985"/>
      <c r="O51" s="985"/>
      <c r="P51" s="985"/>
      <c r="Q51" s="985"/>
      <c r="R51" s="985"/>
      <c r="S51" s="985"/>
      <c r="T51" s="985"/>
      <c r="U51" s="985"/>
      <c r="V51" s="985"/>
      <c r="W51" s="985"/>
      <c r="X51" s="985"/>
      <c r="Y51" s="985"/>
      <c r="Z51" s="985"/>
      <c r="AA51" s="985"/>
      <c r="AB51" s="985"/>
      <c r="AC51" s="985"/>
      <c r="AD51" s="985"/>
      <c r="AE51" s="985"/>
      <c r="AF51" s="985"/>
      <c r="AG51" s="985"/>
      <c r="AH51" s="985"/>
      <c r="AI51" s="985"/>
      <c r="AJ51" s="985"/>
      <c r="AK51" s="985"/>
      <c r="AL51" s="985"/>
      <c r="AM51" s="985"/>
      <c r="AN51" s="985"/>
      <c r="AO51" s="985"/>
      <c r="AP51" s="985"/>
      <c r="AQ51" s="985"/>
      <c r="AR51" s="985"/>
      <c r="AS51" s="985"/>
      <c r="AT51" s="985"/>
      <c r="AU51" s="985"/>
      <c r="AV51" s="985"/>
      <c r="AW51" s="985"/>
      <c r="AX51" s="985"/>
      <c r="AY51" s="985"/>
      <c r="AZ51" s="985"/>
    </row>
    <row r="52" spans="1:54" ht="6" customHeight="1" x14ac:dyDescent="0.25">
      <c r="A52" s="973" t="s">
        <v>789</v>
      </c>
      <c r="B52" s="973"/>
      <c r="C52" s="973"/>
      <c r="D52" s="973"/>
      <c r="E52" s="973"/>
      <c r="F52" s="973"/>
      <c r="G52" s="973"/>
      <c r="H52" s="973"/>
      <c r="I52" s="973"/>
      <c r="J52" s="973"/>
      <c r="K52" s="973"/>
      <c r="L52" s="973"/>
      <c r="M52" s="973"/>
      <c r="N52" s="973"/>
      <c r="O52" s="973"/>
      <c r="P52" s="973"/>
      <c r="Q52" s="973"/>
      <c r="R52" s="973"/>
      <c r="S52" s="973"/>
      <c r="T52" s="973"/>
      <c r="U52" s="973"/>
      <c r="V52" s="973"/>
      <c r="W52" s="973"/>
      <c r="X52" s="973"/>
      <c r="Y52" s="973"/>
      <c r="Z52" s="973"/>
      <c r="AA52" s="973"/>
      <c r="AB52" s="973"/>
      <c r="AC52" s="973"/>
      <c r="AD52" s="973"/>
      <c r="AE52" s="973"/>
      <c r="AF52" s="973"/>
      <c r="AG52" s="973"/>
      <c r="AH52" s="973"/>
      <c r="AI52" s="973"/>
      <c r="AJ52" s="973"/>
      <c r="AK52" s="973"/>
      <c r="AL52" s="973"/>
      <c r="AM52" s="973"/>
      <c r="AN52" s="973"/>
      <c r="AO52" s="973"/>
      <c r="AP52" s="973"/>
      <c r="AQ52" s="973"/>
      <c r="AR52" s="973"/>
      <c r="AS52" s="973"/>
      <c r="AT52" s="973"/>
      <c r="AU52" s="973"/>
      <c r="AV52" s="973"/>
      <c r="AW52" s="973"/>
      <c r="AX52" s="973"/>
      <c r="AY52" s="973"/>
      <c r="AZ52" s="973"/>
    </row>
    <row r="53" spans="1:54" ht="12" customHeight="1" x14ac:dyDescent="0.25">
      <c r="A53" s="986"/>
      <c r="B53" s="986"/>
      <c r="C53" s="986"/>
      <c r="D53" s="986"/>
      <c r="E53" s="986"/>
      <c r="F53" s="986"/>
      <c r="G53" s="986"/>
      <c r="H53" s="986"/>
      <c r="I53" s="986"/>
      <c r="J53" s="986"/>
      <c r="K53" s="986"/>
      <c r="L53" s="986"/>
      <c r="M53" s="986"/>
      <c r="N53" s="986"/>
      <c r="O53" s="986"/>
      <c r="P53" s="986"/>
      <c r="Q53" s="986"/>
      <c r="R53" s="986"/>
      <c r="S53" s="986"/>
      <c r="T53" s="986"/>
      <c r="U53" s="986"/>
      <c r="V53" s="986"/>
      <c r="W53" s="986"/>
      <c r="X53" s="986"/>
      <c r="Y53" s="986"/>
      <c r="Z53" s="986"/>
      <c r="AA53" s="986"/>
      <c r="AB53" s="986"/>
      <c r="AC53" s="986"/>
      <c r="AD53" s="986"/>
      <c r="AE53" s="986"/>
      <c r="AF53" s="986"/>
      <c r="AG53" s="986"/>
      <c r="AH53" s="986"/>
      <c r="AI53" s="986"/>
      <c r="AJ53" s="986"/>
      <c r="AK53" s="986"/>
      <c r="AL53" s="986"/>
      <c r="AM53" s="986"/>
      <c r="AN53" s="986"/>
      <c r="AO53" s="986"/>
      <c r="AP53" s="986"/>
      <c r="AQ53" s="986"/>
      <c r="AR53" s="986"/>
      <c r="AS53" s="986"/>
      <c r="AT53" s="986"/>
      <c r="AU53" s="986"/>
      <c r="AV53" s="986"/>
      <c r="AW53" s="986"/>
      <c r="AX53" s="986"/>
      <c r="AY53" s="986"/>
      <c r="AZ53" s="986"/>
    </row>
    <row r="54" spans="1:54" ht="15.75" customHeight="1" x14ac:dyDescent="0.25">
      <c r="A54" s="949" t="s">
        <v>790</v>
      </c>
      <c r="B54" s="949"/>
      <c r="C54" s="949"/>
      <c r="D54" s="949"/>
      <c r="E54" s="949"/>
      <c r="F54" s="949"/>
      <c r="G54" s="949"/>
      <c r="H54" s="949"/>
      <c r="I54" s="949"/>
      <c r="J54" s="949"/>
      <c r="K54" s="949"/>
      <c r="L54" s="949"/>
      <c r="M54" s="949"/>
      <c r="N54" s="949"/>
      <c r="O54" s="949"/>
      <c r="P54" s="949"/>
      <c r="Q54" s="949"/>
      <c r="R54" s="949"/>
      <c r="S54" s="949"/>
      <c r="T54" s="949"/>
      <c r="U54" s="949"/>
      <c r="V54" s="949"/>
      <c r="W54" s="949"/>
      <c r="X54" s="949"/>
      <c r="Y54" s="949"/>
      <c r="Z54" s="949"/>
      <c r="AA54" s="949"/>
      <c r="AB54" s="949"/>
      <c r="AC54" s="949"/>
      <c r="AD54" s="949"/>
      <c r="AE54" s="949"/>
      <c r="AF54" s="949"/>
      <c r="AG54" s="949"/>
      <c r="AH54" s="949"/>
      <c r="AI54" s="949"/>
      <c r="AJ54" s="949"/>
      <c r="AK54" s="949"/>
      <c r="AL54" s="949"/>
      <c r="AM54" s="949"/>
      <c r="AN54" s="949"/>
      <c r="AO54" s="949"/>
      <c r="AP54" s="949"/>
      <c r="AQ54" s="949"/>
      <c r="AR54" s="949"/>
      <c r="AS54" s="949"/>
      <c r="AT54" s="949"/>
      <c r="AU54" s="949"/>
      <c r="AV54" s="949"/>
      <c r="AW54" s="949"/>
      <c r="AX54" s="949"/>
      <c r="AY54" s="949"/>
      <c r="AZ54" s="949"/>
    </row>
    <row r="55" spans="1:54" ht="11.25" customHeight="1" outlineLevel="1" x14ac:dyDescent="0.25">
      <c r="A55" s="957" t="s">
        <v>80</v>
      </c>
      <c r="B55" s="957"/>
      <c r="C55" s="957"/>
      <c r="D55" s="957"/>
      <c r="E55" s="957"/>
      <c r="F55" s="957"/>
      <c r="G55" s="957"/>
      <c r="H55" s="957"/>
      <c r="I55" s="957"/>
      <c r="J55" s="957"/>
      <c r="K55" s="957"/>
      <c r="L55" s="957"/>
      <c r="M55" s="957"/>
      <c r="N55" s="957"/>
      <c r="O55" s="957"/>
      <c r="P55" s="957"/>
      <c r="Q55" s="957"/>
      <c r="R55" s="957"/>
      <c r="S55" s="957"/>
      <c r="T55" s="957"/>
      <c r="U55" s="957"/>
      <c r="V55" s="957"/>
      <c r="W55" s="957"/>
      <c r="X55" s="957"/>
      <c r="Y55" s="957"/>
      <c r="Z55" s="957"/>
      <c r="AA55" s="957"/>
      <c r="AB55" s="957"/>
      <c r="AC55" s="957"/>
      <c r="AD55" s="957"/>
      <c r="AE55" s="957"/>
      <c r="AF55" s="957"/>
      <c r="AG55" s="957"/>
      <c r="AH55" s="957"/>
      <c r="AI55" s="957"/>
      <c r="AJ55" s="957"/>
      <c r="AK55" s="957"/>
    </row>
    <row r="56" spans="1:54" outlineLevel="1" x14ac:dyDescent="0.25">
      <c r="A56" s="958" t="str">
        <f>IF(ПОДПИСИ!B9="","",CONCATENATE(ПОДПИСИ!B7," ",ПОДПИСИ!C7," ",ПОДПИСИ!F7))</f>
        <v xml:space="preserve">     </v>
      </c>
      <c r="B56" s="958"/>
      <c r="C56" s="958"/>
      <c r="D56" s="958"/>
      <c r="E56" s="958"/>
      <c r="F56" s="958"/>
      <c r="G56" s="958"/>
      <c r="H56" s="958"/>
      <c r="I56" s="958"/>
      <c r="J56" s="958"/>
      <c r="K56" s="958"/>
      <c r="L56" s="958"/>
      <c r="M56" s="958"/>
      <c r="N56" s="958"/>
      <c r="O56" s="958"/>
      <c r="P56" s="958"/>
      <c r="Q56" s="958"/>
      <c r="R56" s="958"/>
      <c r="S56" s="958"/>
      <c r="T56" s="958"/>
      <c r="U56" s="958"/>
      <c r="V56" s="958"/>
      <c r="W56" s="958"/>
      <c r="X56" s="958"/>
      <c r="Y56" s="958"/>
      <c r="Z56" s="958"/>
      <c r="AA56" s="958"/>
      <c r="AB56" s="958"/>
      <c r="AC56" s="958"/>
      <c r="AD56" s="958"/>
      <c r="AE56" s="958"/>
      <c r="AF56" s="958"/>
      <c r="AG56" s="958"/>
      <c r="AH56" s="958"/>
      <c r="AI56" s="958"/>
      <c r="AJ56" s="958"/>
      <c r="AK56" s="958"/>
      <c r="AL56" s="958"/>
      <c r="AM56" s="958"/>
      <c r="AN56" s="958"/>
      <c r="AO56" s="958"/>
      <c r="AP56" s="958"/>
      <c r="AQ56" s="958"/>
      <c r="AR56" s="958"/>
      <c r="AS56" s="958"/>
      <c r="AT56" s="958"/>
      <c r="AU56" s="958"/>
      <c r="AV56" s="958"/>
      <c r="AW56" s="958"/>
      <c r="AX56" s="958"/>
      <c r="AY56" s="958"/>
      <c r="AZ56" s="958"/>
    </row>
    <row r="57" spans="1:54" ht="9.75" customHeight="1" outlineLevel="1" x14ac:dyDescent="0.25">
      <c r="A57" s="959" t="s">
        <v>529</v>
      </c>
      <c r="B57" s="959"/>
      <c r="C57" s="959"/>
      <c r="D57" s="959"/>
      <c r="E57" s="959"/>
      <c r="F57" s="959"/>
      <c r="G57" s="959"/>
      <c r="H57" s="959"/>
      <c r="I57" s="959"/>
      <c r="J57" s="959"/>
      <c r="K57" s="959"/>
      <c r="L57" s="959"/>
      <c r="M57" s="959"/>
      <c r="N57" s="959"/>
      <c r="O57" s="959"/>
      <c r="P57" s="959"/>
      <c r="Q57" s="959"/>
      <c r="R57" s="959"/>
      <c r="S57" s="959"/>
      <c r="T57" s="959"/>
      <c r="U57" s="959"/>
      <c r="V57" s="959"/>
      <c r="W57" s="959"/>
      <c r="X57" s="959"/>
      <c r="Y57" s="959"/>
      <c r="Z57" s="959"/>
      <c r="AA57" s="959"/>
      <c r="AB57" s="959"/>
      <c r="AC57" s="959"/>
      <c r="AD57" s="959"/>
      <c r="AE57" s="959"/>
      <c r="AF57" s="959"/>
      <c r="AG57" s="959"/>
      <c r="AH57" s="959"/>
      <c r="AI57" s="959"/>
      <c r="AJ57" s="959"/>
      <c r="AK57" s="959"/>
      <c r="AL57" s="959"/>
      <c r="AM57" s="959"/>
      <c r="AN57" s="959"/>
      <c r="AO57" s="959"/>
      <c r="AP57" s="959"/>
      <c r="AQ57" s="959"/>
      <c r="AR57" s="959"/>
      <c r="AS57" s="959"/>
      <c r="AT57" s="959"/>
      <c r="AU57" s="959"/>
      <c r="AV57" s="959"/>
      <c r="AW57" s="959"/>
      <c r="AX57" s="959"/>
      <c r="AY57" s="959"/>
      <c r="AZ57" s="959"/>
    </row>
    <row r="58" spans="1:54" ht="12" customHeight="1" x14ac:dyDescent="0.25">
      <c r="A58" s="981" t="s">
        <v>434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</row>
    <row r="59" spans="1:54" ht="12" customHeight="1" x14ac:dyDescent="0.25">
      <c r="A59" s="991" t="str">
        <f>ФОРМА!D26</f>
        <v>кабельной линии 0,4кВ</v>
      </c>
      <c r="B59" s="991"/>
      <c r="C59" s="991"/>
      <c r="D59" s="991"/>
      <c r="E59" s="991"/>
      <c r="F59" s="991"/>
      <c r="G59" s="991"/>
      <c r="H59" s="991"/>
      <c r="I59" s="991"/>
      <c r="J59" s="991"/>
      <c r="K59" s="991"/>
      <c r="L59" s="991"/>
      <c r="M59" s="991"/>
      <c r="N59" s="991"/>
      <c r="O59" s="991"/>
      <c r="P59" s="991"/>
      <c r="Q59" s="991"/>
      <c r="R59" s="991"/>
      <c r="S59" s="991"/>
      <c r="T59" s="991"/>
      <c r="U59" s="991"/>
      <c r="V59" s="991"/>
      <c r="W59" s="991"/>
      <c r="X59" s="991"/>
      <c r="Y59" s="991"/>
      <c r="Z59" s="991"/>
      <c r="AA59" s="991"/>
      <c r="AB59" s="991"/>
      <c r="AC59" s="991"/>
      <c r="AD59" s="991"/>
      <c r="AE59" s="991"/>
      <c r="AF59" s="991"/>
      <c r="AG59" s="991"/>
      <c r="AH59" s="991"/>
      <c r="AI59" s="991"/>
      <c r="AJ59" s="991"/>
      <c r="AK59" s="991"/>
      <c r="AL59" s="991"/>
      <c r="AM59" s="991"/>
      <c r="AN59" s="991"/>
      <c r="AO59" s="991"/>
      <c r="AP59" s="991"/>
      <c r="AQ59" s="991"/>
      <c r="AR59" s="991"/>
      <c r="AS59" s="991"/>
      <c r="AT59" s="991"/>
      <c r="AU59" s="991"/>
      <c r="AV59" s="991"/>
      <c r="AW59" s="991"/>
      <c r="AX59" s="991"/>
      <c r="AY59" s="991"/>
      <c r="AZ59" s="991"/>
    </row>
    <row r="60" spans="1:54" ht="12" customHeight="1" x14ac:dyDescent="0.25">
      <c r="A60" s="987" t="s">
        <v>435</v>
      </c>
      <c r="B60" s="987"/>
      <c r="C60" s="987"/>
      <c r="D60" s="987"/>
      <c r="E60" s="987"/>
      <c r="F60" s="987"/>
      <c r="G60" s="987"/>
      <c r="H60" s="987"/>
      <c r="I60" s="987"/>
      <c r="J60" s="987"/>
      <c r="K60" s="987"/>
      <c r="L60" s="987"/>
      <c r="M60" s="987"/>
      <c r="N60" s="987"/>
      <c r="O60" s="987"/>
      <c r="P60" s="987"/>
      <c r="Q60" s="987"/>
      <c r="R60" s="987"/>
      <c r="S60" s="987"/>
      <c r="T60" s="987"/>
      <c r="U60" s="987"/>
      <c r="V60" s="987"/>
      <c r="W60" s="987"/>
      <c r="X60" s="987"/>
      <c r="Y60" s="987"/>
      <c r="Z60" s="987"/>
      <c r="AA60" s="987"/>
      <c r="AB60" s="987"/>
      <c r="AC60" s="987"/>
      <c r="AD60" s="987"/>
      <c r="AE60" s="987"/>
      <c r="AF60" s="987"/>
      <c r="AG60" s="987"/>
      <c r="AH60" s="987"/>
      <c r="AI60" s="987"/>
      <c r="AJ60" s="987"/>
      <c r="AK60" s="987"/>
      <c r="AL60" s="987"/>
      <c r="AM60" s="987"/>
      <c r="AN60" s="987"/>
      <c r="AO60" s="987"/>
      <c r="AP60" s="987"/>
      <c r="AQ60" s="987"/>
      <c r="AR60" s="987"/>
      <c r="AS60" s="987"/>
      <c r="AT60" s="987"/>
      <c r="AU60" s="987"/>
      <c r="AV60" s="987"/>
      <c r="AW60" s="987"/>
      <c r="AX60" s="987"/>
      <c r="AY60" s="987"/>
      <c r="AZ60" s="987"/>
    </row>
    <row r="61" spans="1:54" ht="39.75" customHeight="1" x14ac:dyDescent="0.25">
      <c r="A61" s="98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1" s="988"/>
      <c r="C61" s="988"/>
      <c r="D61" s="988"/>
      <c r="E61" s="988"/>
      <c r="F61" s="988"/>
      <c r="G61" s="988"/>
      <c r="H61" s="988"/>
      <c r="I61" s="988"/>
      <c r="J61" s="988"/>
      <c r="K61" s="988"/>
      <c r="L61" s="988"/>
      <c r="M61" s="988"/>
      <c r="N61" s="988"/>
      <c r="O61" s="988"/>
      <c r="P61" s="988"/>
      <c r="Q61" s="988"/>
      <c r="R61" s="988"/>
      <c r="S61" s="988"/>
      <c r="T61" s="988"/>
      <c r="U61" s="988"/>
      <c r="V61" s="988"/>
      <c r="W61" s="988"/>
      <c r="X61" s="988"/>
      <c r="Y61" s="988"/>
      <c r="Z61" s="988"/>
      <c r="AA61" s="988"/>
      <c r="AB61" s="988"/>
      <c r="AC61" s="988"/>
      <c r="AD61" s="988"/>
      <c r="AE61" s="988"/>
      <c r="AF61" s="988"/>
      <c r="AG61" s="988"/>
      <c r="AH61" s="988"/>
      <c r="AI61" s="988"/>
      <c r="AJ61" s="988"/>
      <c r="AK61" s="988"/>
      <c r="AL61" s="988"/>
      <c r="AM61" s="988"/>
      <c r="AN61" s="988"/>
      <c r="AO61" s="988"/>
      <c r="AP61" s="988"/>
      <c r="AQ61" s="988"/>
      <c r="AR61" s="988"/>
      <c r="AS61" s="988"/>
      <c r="AT61" s="988"/>
      <c r="AU61" s="988"/>
      <c r="AV61" s="988"/>
      <c r="AW61" s="988"/>
      <c r="AX61" s="988"/>
      <c r="AY61" s="988"/>
      <c r="AZ61" s="988"/>
    </row>
    <row r="62" spans="1:54" ht="6" customHeight="1" x14ac:dyDescent="0.25">
      <c r="A62" s="989" t="s">
        <v>436</v>
      </c>
      <c r="B62" s="989"/>
      <c r="C62" s="989"/>
      <c r="D62" s="989"/>
      <c r="E62" s="989"/>
      <c r="F62" s="989"/>
      <c r="G62" s="989"/>
      <c r="H62" s="989"/>
      <c r="I62" s="989"/>
      <c r="J62" s="989"/>
      <c r="K62" s="989"/>
      <c r="L62" s="989"/>
      <c r="M62" s="989"/>
      <c r="N62" s="989"/>
      <c r="O62" s="989"/>
      <c r="P62" s="989"/>
      <c r="Q62" s="989"/>
      <c r="R62" s="989"/>
      <c r="S62" s="989"/>
      <c r="T62" s="989"/>
      <c r="U62" s="989"/>
      <c r="V62" s="989"/>
      <c r="W62" s="989"/>
      <c r="X62" s="989"/>
      <c r="Y62" s="989"/>
      <c r="Z62" s="989"/>
      <c r="AA62" s="989"/>
      <c r="AB62" s="989"/>
      <c r="AC62" s="989"/>
      <c r="AD62" s="989"/>
      <c r="AE62" s="989"/>
      <c r="AF62" s="989"/>
      <c r="AG62" s="989"/>
      <c r="AH62" s="989"/>
      <c r="AI62" s="989"/>
      <c r="AJ62" s="989"/>
      <c r="AK62" s="989"/>
      <c r="AL62" s="989"/>
      <c r="AM62" s="989"/>
      <c r="AN62" s="989"/>
      <c r="AO62" s="989"/>
      <c r="AP62" s="989"/>
      <c r="AQ62" s="989"/>
      <c r="AR62" s="989"/>
      <c r="AS62" s="989"/>
      <c r="AT62" s="989"/>
      <c r="AU62" s="989"/>
      <c r="AV62" s="989"/>
      <c r="AW62" s="989"/>
      <c r="AX62" s="989"/>
      <c r="AY62" s="989"/>
      <c r="AZ62" s="989"/>
    </row>
    <row r="63" spans="1:54" ht="12" customHeight="1" x14ac:dyDescent="0.25">
      <c r="A63" s="990" t="s">
        <v>437</v>
      </c>
      <c r="B63" s="990"/>
      <c r="C63" s="990"/>
      <c r="D63" s="990"/>
      <c r="E63" s="990"/>
      <c r="F63" s="990"/>
      <c r="G63" s="990"/>
      <c r="H63" s="990"/>
      <c r="I63" s="990"/>
      <c r="J63" s="990"/>
      <c r="K63" s="990"/>
      <c r="L63" s="990"/>
      <c r="M63" s="990"/>
      <c r="N63" s="990"/>
      <c r="O63" s="990"/>
      <c r="P63" s="990"/>
      <c r="Q63" s="990"/>
      <c r="R63" s="990"/>
      <c r="S63" s="990"/>
      <c r="T63" s="990"/>
      <c r="U63" s="990"/>
      <c r="V63" s="990"/>
      <c r="W63" s="990"/>
      <c r="X63" s="990"/>
      <c r="Y63" s="990"/>
      <c r="Z63" s="990"/>
      <c r="AA63" s="990"/>
      <c r="AB63" s="990"/>
      <c r="AC63" s="990"/>
      <c r="AD63" s="990"/>
      <c r="AE63" s="990"/>
      <c r="AF63" s="990"/>
      <c r="AG63" s="990"/>
      <c r="AH63" s="990"/>
      <c r="AI63" s="990"/>
      <c r="AJ63" s="990"/>
      <c r="AK63" s="990"/>
      <c r="AL63" s="990"/>
      <c r="AM63" s="990"/>
      <c r="AN63" s="990"/>
      <c r="AO63" s="990"/>
      <c r="AP63" s="990"/>
      <c r="AQ63" s="990"/>
      <c r="AR63" s="990"/>
      <c r="AS63" s="990"/>
      <c r="AT63" s="990"/>
      <c r="AU63" s="990"/>
      <c r="AV63" s="990"/>
      <c r="AW63" s="990"/>
      <c r="AX63" s="990"/>
      <c r="AY63" s="990"/>
      <c r="AZ63" s="990"/>
    </row>
    <row r="64" spans="1:54" ht="12" customHeight="1" x14ac:dyDescent="0.25">
      <c r="A64" s="990" t="s">
        <v>438</v>
      </c>
      <c r="B64" s="990"/>
      <c r="C64" s="990"/>
      <c r="D64" s="990"/>
      <c r="E64" s="990"/>
      <c r="F64" s="990"/>
      <c r="G64" s="990"/>
      <c r="H64" s="990"/>
      <c r="I64" s="990"/>
      <c r="J64" s="990"/>
      <c r="K64" s="990"/>
      <c r="L64" s="990"/>
      <c r="M64" s="990"/>
      <c r="N64" s="990"/>
      <c r="O64" s="990"/>
      <c r="P64" s="990"/>
      <c r="Q64" s="990"/>
      <c r="R64" s="990"/>
      <c r="S64" s="990"/>
      <c r="T64" s="990"/>
      <c r="U64" s="991" t="str">
        <f>ФОРМА!B9</f>
        <v>СЭС-21-052603-ЭС1</v>
      </c>
      <c r="V64" s="991"/>
      <c r="W64" s="991"/>
      <c r="X64" s="991"/>
      <c r="Y64" s="991"/>
      <c r="Z64" s="991"/>
      <c r="AA64" s="991"/>
      <c r="AB64" s="991"/>
      <c r="AC64" s="991"/>
      <c r="AD64" s="991"/>
      <c r="AE64" s="991"/>
      <c r="AF64" s="991"/>
      <c r="AG64" s="991"/>
      <c r="AH64" s="991"/>
      <c r="AI64" s="991"/>
      <c r="AJ64" s="991"/>
      <c r="AK64" s="991"/>
      <c r="AL64" s="991"/>
      <c r="AM64" s="991"/>
      <c r="AN64" s="991"/>
      <c r="AO64" s="991"/>
      <c r="AP64" s="991"/>
      <c r="AQ64" s="991"/>
      <c r="AR64" s="991"/>
      <c r="AS64" s="991"/>
      <c r="AT64" s="991"/>
      <c r="AU64" s="991"/>
      <c r="AV64" s="991"/>
      <c r="AW64" s="991"/>
      <c r="AX64" s="991"/>
      <c r="AY64" s="991"/>
      <c r="AZ64" s="991"/>
    </row>
    <row r="65" spans="1:56" s="325" customFormat="1" ht="6" customHeight="1" x14ac:dyDescent="0.3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983" t="s">
        <v>574</v>
      </c>
      <c r="V65" s="983"/>
      <c r="W65" s="983"/>
      <c r="X65" s="983"/>
      <c r="Y65" s="983"/>
      <c r="Z65" s="983"/>
      <c r="AA65" s="983"/>
      <c r="AB65" s="983"/>
      <c r="AC65" s="983"/>
      <c r="AD65" s="983"/>
      <c r="AE65" s="983"/>
      <c r="AF65" s="983"/>
      <c r="AG65" s="983"/>
      <c r="AH65" s="983"/>
      <c r="AI65" s="983"/>
      <c r="AJ65" s="983"/>
      <c r="AK65" s="983"/>
      <c r="AL65" s="983"/>
      <c r="AM65" s="983"/>
      <c r="AN65" s="983"/>
      <c r="AO65" s="983"/>
      <c r="AP65" s="983"/>
      <c r="AQ65" s="983"/>
      <c r="AR65" s="983"/>
      <c r="AS65" s="983"/>
      <c r="AT65" s="983"/>
      <c r="AU65" s="983"/>
      <c r="AV65" s="983"/>
      <c r="AW65" s="983"/>
      <c r="AX65" s="983"/>
      <c r="AY65" s="983"/>
      <c r="AZ65" s="983"/>
    </row>
    <row r="66" spans="1:56" ht="12" customHeight="1" x14ac:dyDescent="0.25">
      <c r="A66" s="991" t="str">
        <f>ФОРМА!B8</f>
        <v>ООО «Электромонтаж-110»</v>
      </c>
      <c r="B66" s="991"/>
      <c r="C66" s="991"/>
      <c r="D66" s="991"/>
      <c r="E66" s="991"/>
      <c r="F66" s="991"/>
      <c r="G66" s="991"/>
      <c r="H66" s="991"/>
      <c r="I66" s="991"/>
      <c r="J66" s="991"/>
      <c r="K66" s="991"/>
      <c r="L66" s="991"/>
      <c r="M66" s="991"/>
      <c r="N66" s="991"/>
      <c r="O66" s="991"/>
      <c r="P66" s="991"/>
      <c r="Q66" s="991"/>
      <c r="R66" s="991"/>
      <c r="S66" s="991"/>
      <c r="T66" s="991"/>
      <c r="U66" s="991"/>
      <c r="V66" s="991"/>
      <c r="W66" s="991"/>
      <c r="X66" s="991"/>
      <c r="Y66" s="991"/>
      <c r="Z66" s="991"/>
      <c r="AA66" s="991"/>
      <c r="AB66" s="991"/>
      <c r="AC66" s="991"/>
      <c r="AD66" s="991"/>
      <c r="AE66" s="991"/>
      <c r="AF66" s="991"/>
      <c r="AG66" s="991"/>
      <c r="AH66" s="991"/>
      <c r="AI66" s="991"/>
      <c r="AJ66" s="991"/>
      <c r="AK66" s="991"/>
      <c r="AL66" s="991"/>
      <c r="AM66" s="991"/>
      <c r="AN66" s="991"/>
      <c r="AO66" s="991"/>
      <c r="AP66" s="991"/>
      <c r="AQ66" s="991"/>
      <c r="AR66" s="991"/>
      <c r="AS66" s="991"/>
      <c r="AT66" s="991"/>
      <c r="AU66" s="991"/>
      <c r="AV66" s="991"/>
      <c r="AW66" s="991"/>
      <c r="AX66" s="991"/>
      <c r="AY66" s="991"/>
      <c r="AZ66" s="991"/>
    </row>
    <row r="67" spans="1:56" s="302" customFormat="1" ht="6" customHeight="1" x14ac:dyDescent="0.3">
      <c r="A67" s="989" t="s">
        <v>577</v>
      </c>
      <c r="B67" s="989"/>
      <c r="C67" s="989"/>
      <c r="D67" s="989"/>
      <c r="E67" s="989"/>
      <c r="F67" s="989"/>
      <c r="G67" s="989"/>
      <c r="H67" s="989"/>
      <c r="I67" s="989"/>
      <c r="J67" s="989"/>
      <c r="K67" s="989"/>
      <c r="L67" s="989"/>
      <c r="M67" s="989"/>
      <c r="N67" s="989"/>
      <c r="O67" s="989"/>
      <c r="P67" s="989"/>
      <c r="Q67" s="989"/>
      <c r="R67" s="989"/>
      <c r="S67" s="989"/>
      <c r="T67" s="989"/>
      <c r="U67" s="989"/>
      <c r="V67" s="989"/>
      <c r="W67" s="989"/>
      <c r="X67" s="989"/>
      <c r="Y67" s="989"/>
      <c r="Z67" s="989"/>
      <c r="AA67" s="989"/>
      <c r="AB67" s="989"/>
      <c r="AC67" s="989"/>
      <c r="AD67" s="989"/>
      <c r="AE67" s="989"/>
      <c r="AF67" s="989"/>
      <c r="AG67" s="989"/>
      <c r="AH67" s="989"/>
      <c r="AI67" s="989"/>
      <c r="AJ67" s="989"/>
      <c r="AK67" s="989"/>
      <c r="AL67" s="989"/>
      <c r="AM67" s="989"/>
      <c r="AN67" s="989"/>
      <c r="AO67" s="989"/>
      <c r="AP67" s="989"/>
      <c r="AQ67" s="989"/>
      <c r="AR67" s="989"/>
      <c r="AS67" s="989"/>
      <c r="AT67" s="989"/>
      <c r="AU67" s="989"/>
      <c r="AV67" s="989"/>
      <c r="AW67" s="989"/>
      <c r="AX67" s="989"/>
      <c r="AY67" s="989"/>
      <c r="AZ67" s="989"/>
      <c r="BA67" s="989"/>
    </row>
    <row r="68" spans="1:56" ht="12" customHeight="1" x14ac:dyDescent="0.25">
      <c r="A68" s="995" t="s">
        <v>439</v>
      </c>
      <c r="B68" s="995"/>
      <c r="C68" s="995"/>
      <c r="D68" s="995"/>
      <c r="E68" s="995"/>
      <c r="F68" s="995"/>
      <c r="G68" s="995"/>
      <c r="H68" s="995"/>
      <c r="I68" s="995"/>
      <c r="J68" s="995"/>
      <c r="K68" s="995"/>
      <c r="L68" s="995"/>
      <c r="M68" s="995"/>
      <c r="N68" s="995"/>
      <c r="O68" s="995"/>
      <c r="P68" s="995"/>
      <c r="Q68" s="995"/>
      <c r="R68" s="995"/>
      <c r="S68" s="992" t="s">
        <v>440</v>
      </c>
      <c r="T68" s="992"/>
      <c r="U68" s="992"/>
      <c r="V68" s="992"/>
      <c r="W68" s="992"/>
      <c r="X68" s="992"/>
      <c r="Y68" s="992"/>
      <c r="Z68" s="992"/>
      <c r="AA68" s="992"/>
      <c r="AB68" s="992"/>
      <c r="AC68" s="992"/>
      <c r="AD68" s="992"/>
      <c r="AE68" s="992"/>
      <c r="AF68" s="992"/>
      <c r="AG68" s="992"/>
      <c r="AH68" s="992"/>
      <c r="AI68" s="992"/>
      <c r="AJ68" s="992"/>
      <c r="AK68" s="992"/>
      <c r="AL68" s="992"/>
      <c r="AM68" s="992"/>
      <c r="AN68" s="992"/>
      <c r="AO68" s="992"/>
      <c r="AP68" s="992"/>
      <c r="AQ68" s="992"/>
      <c r="AR68" s="992"/>
      <c r="AS68" s="992"/>
      <c r="AT68" s="992"/>
      <c r="AU68" s="992"/>
      <c r="AV68" s="992"/>
      <c r="AW68" s="992"/>
      <c r="AX68" s="992"/>
      <c r="AY68" s="992"/>
      <c r="AZ68" s="992"/>
    </row>
    <row r="69" spans="1:56" ht="12" customHeight="1" x14ac:dyDescent="0.25">
      <c r="A69" s="996" t="s">
        <v>526</v>
      </c>
      <c r="B69" s="996"/>
      <c r="C69" s="996"/>
      <c r="D69" s="996"/>
      <c r="E69" s="996"/>
      <c r="F69" s="996"/>
      <c r="G69" s="996"/>
      <c r="H69" s="996"/>
      <c r="I69" s="996"/>
      <c r="J69" s="996"/>
      <c r="K69" s="996"/>
      <c r="L69" s="996"/>
      <c r="M69" s="996"/>
      <c r="N69" s="996"/>
      <c r="O69" s="996"/>
      <c r="P69" s="996"/>
      <c r="Q69" s="996"/>
      <c r="R69" s="996"/>
      <c r="S69" s="996"/>
      <c r="T69" s="996"/>
      <c r="U69" s="996"/>
      <c r="V69" s="996"/>
      <c r="W69" s="996"/>
      <c r="X69" s="996"/>
      <c r="Y69" s="996"/>
      <c r="Z69" s="996"/>
      <c r="AA69" s="996"/>
      <c r="AB69" s="996"/>
      <c r="AC69" s="996"/>
      <c r="AD69" s="996"/>
      <c r="AE69" s="996"/>
      <c r="AF69" s="996"/>
      <c r="AG69" s="996"/>
      <c r="AH69" s="996"/>
      <c r="AI69" s="996"/>
      <c r="AJ69" s="996"/>
      <c r="AK69" s="996"/>
      <c r="AL69" s="996"/>
      <c r="AM69" s="996"/>
      <c r="AN69" s="996"/>
      <c r="AO69" s="996"/>
      <c r="AP69" s="996"/>
      <c r="AQ69" s="996"/>
      <c r="AR69" s="996"/>
      <c r="AS69" s="996"/>
      <c r="AT69" s="996"/>
      <c r="AU69" s="996"/>
      <c r="AV69" s="996"/>
      <c r="AW69" s="996"/>
      <c r="AX69" s="996"/>
      <c r="AY69" s="996"/>
      <c r="AZ69" s="996"/>
      <c r="BD69" s="291"/>
    </row>
    <row r="70" spans="1:56" ht="12" customHeight="1" x14ac:dyDescent="0.25">
      <c r="A70" s="981" t="s">
        <v>441</v>
      </c>
      <c r="B70" s="981"/>
      <c r="C70" s="981"/>
      <c r="D70" s="981"/>
      <c r="E70" s="981"/>
      <c r="F70" s="981"/>
      <c r="G70" s="981"/>
      <c r="H70" s="981"/>
      <c r="I70" s="981"/>
      <c r="J70" s="981"/>
      <c r="K70" s="981"/>
      <c r="L70" s="981"/>
      <c r="M70" s="981"/>
      <c r="N70" s="981"/>
      <c r="O70" s="981"/>
      <c r="P70" s="981"/>
      <c r="Q70" s="981"/>
      <c r="R70" s="981"/>
      <c r="S70" s="981"/>
      <c r="T70" s="981"/>
      <c r="U70" s="981"/>
      <c r="V70" s="981"/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D70" s="291"/>
    </row>
    <row r="71" spans="1:56" ht="12" customHeight="1" x14ac:dyDescent="0.25">
      <c r="A71" s="981" t="s">
        <v>527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326"/>
      <c r="BD71" s="297"/>
    </row>
    <row r="72" spans="1:56" ht="12" customHeight="1" x14ac:dyDescent="0.25">
      <c r="A72" s="992" t="str">
        <f>ФОРМА!B9</f>
        <v>СЭС-21-052603-ЭС1</v>
      </c>
      <c r="B72" s="992"/>
      <c r="C72" s="992"/>
      <c r="D72" s="992"/>
      <c r="E72" s="992"/>
      <c r="F72" s="992"/>
      <c r="G72" s="992"/>
      <c r="H72" s="992"/>
      <c r="I72" s="992"/>
      <c r="J72" s="992"/>
      <c r="K72" s="992"/>
      <c r="L72" s="992"/>
      <c r="M72" s="992"/>
      <c r="N72" s="992"/>
      <c r="O72" s="992"/>
      <c r="P72" s="992"/>
      <c r="Q72" s="992"/>
      <c r="R72" s="992"/>
      <c r="S72" s="992"/>
      <c r="T72" s="992"/>
      <c r="U72" s="992"/>
      <c r="V72" s="992"/>
      <c r="W72" s="992"/>
      <c r="X72" s="992"/>
      <c r="Y72" s="992"/>
      <c r="Z72" s="992"/>
      <c r="AA72" s="992"/>
      <c r="AB72" s="992"/>
      <c r="AC72" s="992"/>
      <c r="AD72" s="992"/>
      <c r="AE72" s="992"/>
      <c r="AF72" s="992"/>
      <c r="AG72" s="992"/>
      <c r="AH72" s="992"/>
      <c r="AI72" s="992"/>
      <c r="AJ72" s="992"/>
      <c r="AK72" s="992"/>
      <c r="AL72" s="992"/>
      <c r="AM72" s="992"/>
      <c r="AN72" s="992"/>
      <c r="AO72" s="992"/>
      <c r="AP72" s="992"/>
      <c r="AQ72" s="992"/>
      <c r="AR72" s="992"/>
      <c r="AS72" s="992"/>
      <c r="AT72" s="992"/>
      <c r="AU72" s="992"/>
      <c r="AV72" s="992"/>
      <c r="AW72" s="992"/>
      <c r="AX72" s="992"/>
      <c r="AY72" s="992"/>
      <c r="AZ72" s="992"/>
      <c r="BD72" s="297"/>
    </row>
    <row r="73" spans="1:56" s="327" customFormat="1" ht="6" customHeight="1" x14ac:dyDescent="0.3">
      <c r="A73" s="993" t="s">
        <v>574</v>
      </c>
      <c r="B73" s="993"/>
      <c r="C73" s="993"/>
      <c r="D73" s="993"/>
      <c r="E73" s="993"/>
      <c r="F73" s="993"/>
      <c r="G73" s="993"/>
      <c r="H73" s="993"/>
      <c r="I73" s="993"/>
      <c r="J73" s="993"/>
      <c r="K73" s="993"/>
      <c r="L73" s="993"/>
      <c r="M73" s="993"/>
      <c r="N73" s="993"/>
      <c r="O73" s="993"/>
      <c r="P73" s="993"/>
      <c r="Q73" s="993"/>
      <c r="R73" s="993"/>
      <c r="S73" s="993"/>
      <c r="T73" s="993"/>
      <c r="U73" s="993"/>
      <c r="V73" s="993"/>
      <c r="W73" s="993"/>
      <c r="X73" s="993"/>
      <c r="Y73" s="993"/>
      <c r="Z73" s="993"/>
      <c r="AA73" s="993"/>
      <c r="AB73" s="993"/>
      <c r="AC73" s="993"/>
      <c r="AD73" s="993"/>
      <c r="AE73" s="993"/>
      <c r="AF73" s="993"/>
      <c r="AG73" s="993"/>
      <c r="AH73" s="993"/>
      <c r="AI73" s="993"/>
      <c r="AJ73" s="993"/>
      <c r="AK73" s="993"/>
      <c r="AL73" s="993"/>
      <c r="AM73" s="993"/>
      <c r="AN73" s="993"/>
      <c r="AO73" s="993"/>
      <c r="AP73" s="993"/>
      <c r="AQ73" s="993"/>
      <c r="AR73" s="993"/>
      <c r="AS73" s="993"/>
      <c r="AT73" s="993"/>
      <c r="AU73" s="993"/>
      <c r="AV73" s="993"/>
      <c r="AW73" s="993"/>
      <c r="AX73" s="993"/>
      <c r="AY73" s="993"/>
      <c r="AZ73" s="993"/>
    </row>
    <row r="74" spans="1:56" ht="12" customHeight="1" x14ac:dyDescent="0.25">
      <c r="A74" s="994" t="str">
        <f>ФОРМА!B8</f>
        <v>ООО «Электромонтаж-110»</v>
      </c>
      <c r="B74" s="994"/>
      <c r="C74" s="994"/>
      <c r="D74" s="994"/>
      <c r="E74" s="994"/>
      <c r="F74" s="994"/>
      <c r="G74" s="994"/>
      <c r="H74" s="994"/>
      <c r="I74" s="994"/>
      <c r="J74" s="994"/>
      <c r="K74" s="994"/>
      <c r="L74" s="994"/>
      <c r="M74" s="994"/>
      <c r="N74" s="994"/>
      <c r="O74" s="994"/>
      <c r="P74" s="994"/>
      <c r="Q74" s="994"/>
      <c r="R74" s="994"/>
      <c r="S74" s="994"/>
      <c r="T74" s="994"/>
      <c r="U74" s="994"/>
      <c r="V74" s="994"/>
      <c r="W74" s="994"/>
      <c r="X74" s="994"/>
      <c r="Y74" s="994"/>
      <c r="Z74" s="994"/>
      <c r="AA74" s="994"/>
      <c r="AB74" s="994"/>
      <c r="AC74" s="994"/>
      <c r="AD74" s="994"/>
      <c r="AE74" s="994"/>
      <c r="AF74" s="994"/>
      <c r="AG74" s="994"/>
      <c r="AH74" s="994"/>
      <c r="AI74" s="994"/>
      <c r="AJ74" s="994"/>
      <c r="AK74" s="994"/>
      <c r="AL74" s="994"/>
      <c r="AM74" s="994"/>
      <c r="AN74" s="994"/>
      <c r="AO74" s="994"/>
      <c r="AP74" s="994"/>
      <c r="AQ74" s="994"/>
      <c r="AR74" s="994"/>
      <c r="AS74" s="994"/>
      <c r="AT74" s="994"/>
      <c r="AU74" s="994"/>
      <c r="AV74" s="994"/>
      <c r="AW74" s="994"/>
      <c r="AX74" s="994"/>
      <c r="AY74" s="994"/>
      <c r="AZ74" s="994"/>
      <c r="BD74" s="297"/>
    </row>
    <row r="75" spans="1:56" s="328" customFormat="1" ht="6" customHeight="1" x14ac:dyDescent="0.3">
      <c r="A75" s="993" t="s">
        <v>576</v>
      </c>
      <c r="B75" s="993"/>
      <c r="C75" s="993"/>
      <c r="D75" s="993"/>
      <c r="E75" s="993"/>
      <c r="F75" s="993"/>
      <c r="G75" s="993"/>
      <c r="H75" s="993"/>
      <c r="I75" s="993"/>
      <c r="J75" s="993"/>
      <c r="K75" s="993"/>
      <c r="L75" s="993"/>
      <c r="M75" s="993"/>
      <c r="N75" s="993"/>
      <c r="O75" s="993"/>
      <c r="P75" s="993"/>
      <c r="Q75" s="993"/>
      <c r="R75" s="993"/>
      <c r="S75" s="993"/>
      <c r="T75" s="993"/>
      <c r="U75" s="993"/>
      <c r="V75" s="993"/>
      <c r="W75" s="993"/>
      <c r="X75" s="993"/>
      <c r="Y75" s="993"/>
      <c r="Z75" s="993"/>
      <c r="AA75" s="993"/>
      <c r="AB75" s="993"/>
      <c r="AC75" s="993"/>
      <c r="AD75" s="993"/>
      <c r="AE75" s="993"/>
      <c r="AF75" s="993"/>
      <c r="AG75" s="993"/>
      <c r="AH75" s="993"/>
      <c r="AI75" s="993"/>
      <c r="AJ75" s="993"/>
      <c r="AK75" s="993"/>
      <c r="AL75" s="993"/>
      <c r="AM75" s="993"/>
      <c r="AN75" s="993"/>
      <c r="AO75" s="993"/>
      <c r="AP75" s="993"/>
      <c r="AQ75" s="993"/>
      <c r="AR75" s="993"/>
      <c r="AS75" s="993"/>
      <c r="AT75" s="993"/>
      <c r="AU75" s="993"/>
      <c r="AV75" s="993"/>
      <c r="AW75" s="993"/>
      <c r="AX75" s="993"/>
      <c r="AY75" s="993"/>
      <c r="AZ75" s="993"/>
    </row>
    <row r="76" spans="1:56" ht="12" customHeight="1" x14ac:dyDescent="0.25">
      <c r="A76" s="1001" t="s">
        <v>728</v>
      </c>
      <c r="B76" s="1001"/>
      <c r="C76" s="1001"/>
      <c r="D76" s="1001"/>
      <c r="E76" s="1001"/>
      <c r="F76" s="1001"/>
      <c r="G76" s="1001"/>
      <c r="H76" s="1001"/>
      <c r="I76" s="1001"/>
      <c r="J76" s="1001"/>
      <c r="K76" s="1001"/>
      <c r="L76" s="1001"/>
      <c r="M76" s="1001"/>
      <c r="N76" s="1001"/>
      <c r="O76" s="1001"/>
      <c r="P76" s="1001"/>
      <c r="Q76" s="1001"/>
      <c r="R76" s="1001"/>
      <c r="S76" s="1001"/>
      <c r="T76" s="1001"/>
      <c r="U76" s="1001"/>
      <c r="V76" s="1001"/>
      <c r="W76" s="1001"/>
      <c r="X76" s="1001"/>
      <c r="Y76" s="1001"/>
      <c r="Z76" s="1001"/>
      <c r="AA76" s="1001"/>
      <c r="AB76" s="1001"/>
      <c r="AC76" s="1001"/>
      <c r="AD76" s="1001"/>
      <c r="AE76" s="1001"/>
      <c r="AF76" s="1001"/>
      <c r="AG76" s="1001"/>
      <c r="AH76" s="1001"/>
      <c r="AI76" s="1001"/>
      <c r="AJ76" s="1001"/>
      <c r="AK76" s="1001"/>
      <c r="AL76" s="1001"/>
      <c r="AM76" s="1001"/>
      <c r="AN76" s="1001"/>
      <c r="AO76" s="1001"/>
      <c r="AP76" s="1001"/>
      <c r="AQ76" s="1001"/>
      <c r="AR76" s="1001"/>
      <c r="AS76" s="1001"/>
      <c r="AT76" s="1001"/>
      <c r="AU76" s="1001"/>
      <c r="AV76" s="1001"/>
      <c r="AW76" s="1001"/>
      <c r="AX76" s="1001"/>
      <c r="AY76" s="1001"/>
      <c r="AZ76" s="1001"/>
    </row>
    <row r="77" spans="1:56" s="314" customFormat="1" ht="6" customHeight="1" x14ac:dyDescent="0.3">
      <c r="A77" s="1002" t="s">
        <v>575</v>
      </c>
      <c r="B77" s="1002"/>
      <c r="C77" s="1002"/>
      <c r="D77" s="1002"/>
      <c r="E77" s="1002"/>
      <c r="F77" s="1002"/>
      <c r="G77" s="1002"/>
      <c r="H77" s="1002"/>
      <c r="I77" s="1002"/>
      <c r="J77" s="1002"/>
      <c r="K77" s="1002"/>
      <c r="L77" s="1002"/>
      <c r="M77" s="1002"/>
      <c r="N77" s="1002"/>
      <c r="O77" s="1002"/>
      <c r="P77" s="1002"/>
      <c r="Q77" s="1002"/>
      <c r="R77" s="1002"/>
      <c r="S77" s="1002"/>
      <c r="T77" s="1002"/>
      <c r="U77" s="1002"/>
      <c r="V77" s="1002"/>
      <c r="W77" s="1002"/>
      <c r="X77" s="1002"/>
      <c r="Y77" s="1002"/>
      <c r="Z77" s="1002"/>
      <c r="AA77" s="1002"/>
      <c r="AB77" s="1002"/>
      <c r="AC77" s="1002"/>
      <c r="AD77" s="1002"/>
      <c r="AE77" s="1002"/>
      <c r="AF77" s="1002"/>
      <c r="AG77" s="1002"/>
      <c r="AH77" s="1002"/>
      <c r="AI77" s="1002"/>
      <c r="AJ77" s="1002"/>
      <c r="AK77" s="1002"/>
      <c r="AL77" s="1002"/>
      <c r="AM77" s="1002"/>
      <c r="AN77" s="1002"/>
      <c r="AO77" s="1002"/>
      <c r="AP77" s="1002"/>
      <c r="AQ77" s="1002"/>
      <c r="AR77" s="1002"/>
      <c r="AS77" s="1002"/>
      <c r="AT77" s="1002"/>
      <c r="AU77" s="1002"/>
      <c r="AV77" s="1002"/>
      <c r="AW77" s="1002"/>
      <c r="AX77" s="1002"/>
      <c r="AY77" s="1002"/>
      <c r="AZ77" s="1002"/>
    </row>
    <row r="78" spans="1:56" x14ac:dyDescent="0.25">
      <c r="A78" s="997" t="s">
        <v>442</v>
      </c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  <c r="AA78" s="997"/>
      <c r="AB78" s="997"/>
      <c r="AC78" s="997"/>
      <c r="AD78" s="997"/>
      <c r="AE78" s="997"/>
      <c r="AF78" s="997"/>
      <c r="AG78" s="997"/>
      <c r="AH78" s="997"/>
      <c r="AI78" s="997"/>
      <c r="AJ78" s="997"/>
      <c r="AK78" s="997"/>
    </row>
    <row r="79" spans="1:56" ht="14.4" x14ac:dyDescent="0.3">
      <c r="U79" s="1003"/>
      <c r="V79" s="1003"/>
      <c r="W79" s="1003"/>
      <c r="X79" s="1003"/>
      <c r="Y79" s="1003"/>
      <c r="Z79" s="1003"/>
      <c r="AA79" s="1003"/>
      <c r="AB79" s="1003"/>
      <c r="AC79" s="1003"/>
      <c r="AD79" s="1003"/>
      <c r="AE79" s="1003"/>
      <c r="AF79" s="1003"/>
      <c r="AG79" s="1003"/>
      <c r="AH79" s="1003"/>
      <c r="AI79" s="1003"/>
      <c r="AJ79" s="1003"/>
      <c r="AK79" s="1003"/>
      <c r="AL79" s="1003"/>
      <c r="AM79" s="1003"/>
      <c r="AN79" s="1003"/>
      <c r="AO79" s="1003"/>
      <c r="AP79" s="1003"/>
      <c r="AQ79" s="1003"/>
      <c r="AR79" s="1003"/>
      <c r="AS79" s="1003"/>
      <c r="AT79" s="1003"/>
      <c r="AU79" s="1003"/>
      <c r="AV79" s="1003"/>
      <c r="AW79" s="1003"/>
      <c r="AX79" s="1003"/>
      <c r="AY79" s="1003"/>
      <c r="AZ79" s="1003"/>
    </row>
    <row r="80" spans="1:56" ht="12" customHeight="1" x14ac:dyDescent="0.25">
      <c r="A80" s="957" t="s">
        <v>87</v>
      </c>
      <c r="B80" s="957"/>
      <c r="C80" s="957"/>
      <c r="D80" s="957"/>
      <c r="E80" s="957"/>
      <c r="F80" s="957"/>
      <c r="G80" s="957"/>
      <c r="H80" s="957"/>
      <c r="I80" s="957"/>
      <c r="J80" s="957"/>
      <c r="K80" s="957"/>
      <c r="L80" s="957"/>
      <c r="M80" s="957"/>
      <c r="N80" s="957"/>
      <c r="O80" s="957"/>
      <c r="P80" s="1004" t="s">
        <v>65</v>
      </c>
      <c r="Q80" s="1004"/>
      <c r="R80" s="1004"/>
      <c r="S80" s="1004"/>
      <c r="T80" s="1004"/>
      <c r="U80" s="1004"/>
      <c r="V80" s="1004"/>
      <c r="W80" s="1004"/>
      <c r="X80" s="1004"/>
      <c r="Y80" s="1004"/>
      <c r="Z80" s="1004"/>
      <c r="AA80" s="1004"/>
      <c r="AB80" s="1004"/>
      <c r="AC80" s="1004"/>
      <c r="AD80" s="1004"/>
      <c r="AE80" s="1004"/>
      <c r="AF80" s="1004"/>
      <c r="AG80" s="1004"/>
      <c r="AH80" s="1004"/>
      <c r="AI80" s="1004"/>
      <c r="AJ80" s="1004"/>
      <c r="AK80" s="1004"/>
      <c r="AL80" s="1004"/>
      <c r="AM80" s="1004"/>
      <c r="AN80" s="1004"/>
      <c r="AO80" s="1004"/>
      <c r="AP80" s="1004"/>
      <c r="AQ80" s="1004"/>
      <c r="AR80" s="1004"/>
      <c r="AS80" s="1004"/>
      <c r="AT80" s="1004"/>
      <c r="AU80" s="1004"/>
      <c r="AV80" s="1004"/>
      <c r="AW80" s="1004"/>
      <c r="AX80" s="1004"/>
      <c r="AY80" s="1004"/>
      <c r="AZ80" s="1004"/>
    </row>
    <row r="81" spans="1:53" ht="11.25" customHeight="1" x14ac:dyDescent="0.25"/>
    <row r="82" spans="1:53" ht="12" customHeight="1" x14ac:dyDescent="0.25">
      <c r="A82" s="997" t="s">
        <v>91</v>
      </c>
      <c r="B82" s="997"/>
      <c r="C82" s="997"/>
      <c r="D82" s="997"/>
      <c r="E82" s="997"/>
      <c r="F82" s="997"/>
      <c r="G82" s="997"/>
      <c r="H82" s="997"/>
      <c r="I82" s="997"/>
      <c r="J82" s="998">
        <f>ФОРМА!F5</f>
        <v>2</v>
      </c>
      <c r="K82" s="998"/>
      <c r="L82" s="998"/>
      <c r="M82" s="998"/>
      <c r="N82" s="998"/>
      <c r="O82" s="998"/>
      <c r="P82" s="957" t="s">
        <v>798</v>
      </c>
      <c r="Q82" s="957"/>
      <c r="R82" s="957"/>
      <c r="S82" s="957"/>
      <c r="T82" s="957"/>
      <c r="U82" s="957"/>
      <c r="V82" s="957"/>
      <c r="W82" s="957"/>
      <c r="X82" s="957"/>
      <c r="Y82" s="957"/>
      <c r="Z82" s="957"/>
      <c r="AA82" s="957"/>
      <c r="AB82" s="957"/>
      <c r="AC82" s="957"/>
      <c r="AD82" s="957"/>
      <c r="AE82" s="957"/>
      <c r="AF82" s="957"/>
      <c r="AG82" s="957"/>
      <c r="AH82" s="957"/>
      <c r="AI82" s="957"/>
      <c r="AJ82" s="957"/>
      <c r="AK82" s="957"/>
      <c r="AL82" s="957"/>
      <c r="AM82" s="957"/>
      <c r="AN82" s="957"/>
      <c r="AO82" s="957"/>
      <c r="AP82" s="957"/>
      <c r="AQ82" s="957"/>
      <c r="AR82" s="957"/>
      <c r="AS82" s="957"/>
      <c r="AT82" s="957"/>
      <c r="AU82" s="957"/>
      <c r="AV82" s="957"/>
      <c r="AW82" s="957"/>
      <c r="AX82" s="957"/>
      <c r="AY82" s="957"/>
      <c r="AZ82" s="957"/>
    </row>
    <row r="84" spans="1:53" ht="12" customHeight="1" x14ac:dyDescent="0.25">
      <c r="A84" s="997" t="s">
        <v>88</v>
      </c>
      <c r="B84" s="997"/>
      <c r="C84" s="997"/>
      <c r="D84" s="997"/>
      <c r="E84" s="997"/>
      <c r="F84" s="997"/>
      <c r="G84" s="997"/>
      <c r="H84" s="999" t="str">
        <f>ФОРМА!E26</f>
        <v>План строительства</v>
      </c>
      <c r="I84" s="999"/>
      <c r="J84" s="999"/>
      <c r="K84" s="999"/>
      <c r="L84" s="999"/>
      <c r="M84" s="999"/>
      <c r="N84" s="999"/>
      <c r="O84" s="999"/>
      <c r="P84" s="999"/>
      <c r="Q84" s="999"/>
      <c r="R84" s="999"/>
      <c r="S84" s="999"/>
      <c r="T84" s="999"/>
      <c r="U84" s="999"/>
      <c r="V84" s="999"/>
      <c r="W84" s="999"/>
      <c r="X84" s="999"/>
      <c r="Y84" s="999"/>
      <c r="Z84" s="999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</row>
    <row r="85" spans="1:53" s="325" customFormat="1" ht="6" customHeight="1" x14ac:dyDescent="0.3">
      <c r="H85" s="1000" t="s">
        <v>528</v>
      </c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</row>
    <row r="86" spans="1:53" ht="24" customHeight="1" x14ac:dyDescent="0.25">
      <c r="A86" s="1005" t="s">
        <v>782</v>
      </c>
      <c r="B86" s="1005"/>
      <c r="C86" s="1005"/>
      <c r="D86" s="1005"/>
      <c r="E86" s="1005"/>
      <c r="F86" s="1005"/>
      <c r="G86" s="1005"/>
      <c r="H86" s="1005"/>
      <c r="I86" s="1005"/>
      <c r="J86" s="1005"/>
      <c r="K86" s="1005"/>
      <c r="L86" s="1005"/>
      <c r="M86" s="1005"/>
      <c r="N86" s="1005"/>
      <c r="O86" s="1005"/>
      <c r="P86" s="1005"/>
      <c r="Q86" s="1005"/>
      <c r="R86" s="1005"/>
      <c r="S86" s="1005"/>
      <c r="T86" s="1005"/>
      <c r="U86" s="1005"/>
      <c r="V86" s="1005"/>
      <c r="W86" s="1005"/>
      <c r="X86" s="1005"/>
      <c r="Y86" s="1005"/>
      <c r="Z86" s="1005"/>
      <c r="AA86" s="1005"/>
      <c r="AB86" s="1005"/>
      <c r="AC86" s="1005"/>
      <c r="AD86" s="1005"/>
      <c r="AE86" s="1005"/>
      <c r="AF86" s="1005"/>
      <c r="AG86" s="1005"/>
      <c r="AH86" s="1005"/>
      <c r="AI86" s="1005"/>
      <c r="AJ86" s="1005"/>
      <c r="AK86" s="1005"/>
      <c r="AL86" s="1005"/>
      <c r="AM86" s="1005"/>
      <c r="AN86" s="1005"/>
      <c r="AO86" s="1005"/>
      <c r="AP86" s="1005"/>
      <c r="AQ86" s="1005"/>
      <c r="AR86" s="1005"/>
      <c r="AS86" s="1005"/>
      <c r="AT86" s="1005"/>
      <c r="AU86" s="1005"/>
      <c r="AV86" s="1005"/>
      <c r="AW86" s="1005"/>
      <c r="AX86" s="1005"/>
      <c r="AY86" s="1005"/>
      <c r="AZ86" s="1005"/>
    </row>
    <row r="87" spans="1:53" ht="27" customHeight="1" x14ac:dyDescent="0.3">
      <c r="A87" s="1009" t="str">
        <f>IF(ПОДПИСИ!B9="",ПОДПИСИ!D7,ПОДПИСИ!D9)</f>
        <v>Жамойдин Ф.Ф.</v>
      </c>
      <c r="B87" s="1009"/>
      <c r="C87" s="1009"/>
      <c r="D87" s="1009"/>
      <c r="E87" s="1009"/>
      <c r="F87" s="1009"/>
      <c r="G87" s="1009"/>
      <c r="H87" s="1009"/>
      <c r="I87" s="1009"/>
      <c r="J87" s="1009"/>
      <c r="K87" s="1009"/>
      <c r="L87" s="1009"/>
      <c r="M87" s="1009"/>
      <c r="N87" s="1009"/>
      <c r="O87" s="1009"/>
      <c r="P87" s="1009"/>
      <c r="Q87" s="1009"/>
      <c r="R87" s="1009"/>
      <c r="S87" s="1009"/>
      <c r="T87" s="1009"/>
      <c r="U87" s="1009"/>
      <c r="V87" s="1009"/>
      <c r="W87" s="1009"/>
      <c r="X87" s="1009"/>
      <c r="Y87" s="1009"/>
      <c r="Z87" s="1010"/>
      <c r="AA87" s="1010"/>
      <c r="AB87" s="1010"/>
      <c r="AC87" s="1010"/>
      <c r="AD87" s="1010"/>
      <c r="AE87" s="1010"/>
      <c r="AF87" s="1010"/>
      <c r="AG87" s="1010"/>
      <c r="AH87" s="1010"/>
      <c r="AI87" s="1010"/>
      <c r="AJ87" s="1010"/>
      <c r="AK87" s="1010"/>
      <c r="AL87" s="1010"/>
      <c r="AM87" s="1010"/>
      <c r="AN87" s="1010"/>
      <c r="AO87" s="1011"/>
      <c r="AP87" s="1011"/>
      <c r="AQ87" s="1011"/>
      <c r="AR87" s="1011"/>
      <c r="AS87" s="1011"/>
      <c r="AT87" s="1011"/>
      <c r="AU87" s="1011"/>
      <c r="AV87" s="1011"/>
      <c r="AW87" s="1011"/>
      <c r="AX87" s="1011"/>
      <c r="AY87" s="1011"/>
      <c r="AZ87" s="1011"/>
    </row>
    <row r="88" spans="1:53" s="314" customFormat="1" ht="6" customHeight="1" x14ac:dyDescent="0.3">
      <c r="A88" s="983" t="s">
        <v>801</v>
      </c>
      <c r="B88" s="983"/>
      <c r="C88" s="983"/>
      <c r="D88" s="983"/>
      <c r="E88" s="983"/>
      <c r="F88" s="983"/>
      <c r="G88" s="983"/>
      <c r="H88" s="983"/>
      <c r="I88" s="983"/>
      <c r="J88" s="983"/>
      <c r="K88" s="983"/>
      <c r="L88" s="983"/>
      <c r="M88" s="983"/>
      <c r="N88" s="983"/>
      <c r="O88" s="983"/>
      <c r="P88" s="983"/>
      <c r="Q88" s="983"/>
      <c r="R88" s="983"/>
      <c r="S88" s="983"/>
      <c r="T88" s="983"/>
      <c r="U88" s="983"/>
      <c r="V88" s="983"/>
      <c r="W88" s="983"/>
      <c r="X88" s="983"/>
      <c r="Y88" s="983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983" t="s">
        <v>49</v>
      </c>
      <c r="AP88" s="983"/>
      <c r="AQ88" s="983"/>
      <c r="AR88" s="983"/>
      <c r="AS88" s="983"/>
      <c r="AT88" s="983"/>
      <c r="AU88" s="983"/>
      <c r="AV88" s="983"/>
      <c r="AW88" s="983"/>
      <c r="AX88" s="983"/>
      <c r="AY88" s="983"/>
      <c r="AZ88" s="983"/>
    </row>
    <row r="89" spans="1:53" ht="6" customHeight="1" x14ac:dyDescent="0.25"/>
    <row r="90" spans="1:53" ht="12" customHeight="1" x14ac:dyDescent="0.25">
      <c r="A90" s="1005" t="s">
        <v>817</v>
      </c>
      <c r="B90" s="957"/>
      <c r="C90" s="957"/>
      <c r="D90" s="957"/>
      <c r="E90" s="957"/>
      <c r="F90" s="957"/>
      <c r="G90" s="957"/>
      <c r="H90" s="957"/>
      <c r="I90" s="957"/>
      <c r="J90" s="957"/>
      <c r="K90" s="957"/>
      <c r="L90" s="957"/>
      <c r="M90" s="957"/>
      <c r="N90" s="957"/>
      <c r="O90" s="957"/>
      <c r="P90" s="957"/>
      <c r="Q90" s="957"/>
      <c r="R90" s="957"/>
      <c r="S90" s="957"/>
      <c r="T90" s="957"/>
      <c r="U90" s="957"/>
      <c r="V90" s="957"/>
      <c r="W90" s="957"/>
      <c r="X90" s="957"/>
      <c r="Y90" s="957"/>
      <c r="Z90" s="957"/>
      <c r="AA90" s="957"/>
      <c r="AB90" s="957"/>
      <c r="AC90" s="957"/>
      <c r="AD90" s="957"/>
      <c r="AE90" s="957"/>
      <c r="AF90" s="957"/>
      <c r="AG90" s="957"/>
      <c r="AH90" s="957"/>
      <c r="AI90" s="957"/>
      <c r="AJ90" s="957"/>
      <c r="AK90" s="957"/>
      <c r="AL90" s="957"/>
      <c r="AM90" s="957"/>
      <c r="AN90" s="957"/>
      <c r="AO90" s="957"/>
      <c r="AP90" s="957"/>
      <c r="AQ90" s="957"/>
      <c r="AR90" s="957"/>
      <c r="AS90" s="957"/>
      <c r="AT90" s="957"/>
      <c r="AU90" s="957"/>
      <c r="AV90" s="957"/>
      <c r="AW90" s="957"/>
      <c r="AX90" s="957"/>
      <c r="AY90" s="957"/>
      <c r="AZ90" s="957"/>
    </row>
    <row r="91" spans="1:53" ht="27" customHeight="1" x14ac:dyDescent="0.3">
      <c r="A91" s="1006" t="str">
        <f>ПОДПИСИ!D15</f>
        <v>Шлёнский С.В.</v>
      </c>
      <c r="B91" s="1006"/>
      <c r="C91" s="1006"/>
      <c r="D91" s="1006"/>
      <c r="E91" s="1006"/>
      <c r="F91" s="1006"/>
      <c r="G91" s="1006"/>
      <c r="H91" s="1006"/>
      <c r="I91" s="1006"/>
      <c r="J91" s="1006"/>
      <c r="K91" s="1006"/>
      <c r="L91" s="1006"/>
      <c r="M91" s="1006"/>
      <c r="N91" s="1006"/>
      <c r="O91" s="1006"/>
      <c r="P91" s="1006"/>
      <c r="Q91" s="1006"/>
      <c r="R91" s="1006"/>
      <c r="S91" s="1006"/>
      <c r="T91" s="1006"/>
      <c r="U91" s="1006"/>
      <c r="V91" s="1006"/>
      <c r="W91" s="1006"/>
      <c r="X91" s="1006"/>
      <c r="Y91" s="1006"/>
      <c r="Z91" s="1007"/>
      <c r="AA91" s="1007"/>
      <c r="AB91" s="1007"/>
      <c r="AC91" s="1007"/>
      <c r="AD91" s="1007"/>
      <c r="AE91" s="1007"/>
      <c r="AF91" s="1007"/>
      <c r="AG91" s="1007"/>
      <c r="AH91" s="1007"/>
      <c r="AI91" s="1007"/>
      <c r="AJ91" s="1007"/>
      <c r="AK91" s="1007"/>
      <c r="AL91" s="1007"/>
      <c r="AM91" s="1007"/>
      <c r="AN91" s="1007"/>
      <c r="AO91" s="1008"/>
      <c r="AP91" s="1008"/>
      <c r="AQ91" s="1008"/>
      <c r="AR91" s="1008"/>
      <c r="AS91" s="1008"/>
      <c r="AT91" s="1008"/>
      <c r="AU91" s="1008"/>
      <c r="AV91" s="1008"/>
      <c r="AW91" s="1008"/>
      <c r="AX91" s="1008"/>
      <c r="AY91" s="1008"/>
      <c r="AZ91" s="1008"/>
      <c r="BA91" s="330"/>
    </row>
    <row r="92" spans="1:53" s="333" customFormat="1" ht="6" customHeight="1" x14ac:dyDescent="0.15">
      <c r="A92" s="983" t="s">
        <v>801</v>
      </c>
      <c r="B92" s="983"/>
      <c r="C92" s="983"/>
      <c r="D92" s="983"/>
      <c r="E92" s="983"/>
      <c r="F92" s="983"/>
      <c r="G92" s="983"/>
      <c r="H92" s="983"/>
      <c r="I92" s="983"/>
      <c r="J92" s="983"/>
      <c r="K92" s="983"/>
      <c r="L92" s="983"/>
      <c r="M92" s="983"/>
      <c r="N92" s="983"/>
      <c r="O92" s="983"/>
      <c r="P92" s="983"/>
      <c r="Q92" s="983"/>
      <c r="R92" s="983"/>
      <c r="S92" s="983"/>
      <c r="T92" s="983"/>
      <c r="U92" s="983"/>
      <c r="V92" s="983"/>
      <c r="W92" s="983"/>
      <c r="X92" s="983"/>
      <c r="Y92" s="983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983" t="s">
        <v>49</v>
      </c>
      <c r="AP92" s="983"/>
      <c r="AQ92" s="983"/>
      <c r="AR92" s="983"/>
      <c r="AS92" s="983"/>
      <c r="AT92" s="983"/>
      <c r="AU92" s="983"/>
      <c r="AV92" s="983"/>
      <c r="AW92" s="983"/>
      <c r="AX92" s="983"/>
      <c r="AY92" s="983"/>
      <c r="AZ92" s="983"/>
      <c r="BA92" s="332"/>
    </row>
    <row r="93" spans="1:53" ht="6" customHeight="1" x14ac:dyDescent="0.25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 x14ac:dyDescent="0.25">
      <c r="A94" s="1014" t="s">
        <v>813</v>
      </c>
      <c r="B94" s="1014"/>
      <c r="C94" s="1014"/>
      <c r="D94" s="1014"/>
      <c r="E94" s="1014"/>
      <c r="F94" s="1014"/>
      <c r="G94" s="1014"/>
      <c r="H94" s="1014"/>
      <c r="I94" s="1014"/>
      <c r="J94" s="1014"/>
      <c r="K94" s="1014"/>
      <c r="L94" s="1014"/>
      <c r="M94" s="1014"/>
      <c r="N94" s="1014"/>
      <c r="O94" s="1014"/>
      <c r="P94" s="1014"/>
      <c r="Q94" s="1014"/>
      <c r="R94" s="1014"/>
      <c r="S94" s="1014"/>
      <c r="T94" s="1014"/>
      <c r="U94" s="1014"/>
      <c r="V94" s="1014"/>
      <c r="W94" s="1014"/>
      <c r="X94" s="1014"/>
      <c r="Y94" s="1014"/>
      <c r="Z94" s="1014"/>
      <c r="AA94" s="1014"/>
      <c r="AB94" s="1014"/>
      <c r="AC94" s="1014"/>
      <c r="AD94" s="1014"/>
      <c r="AE94" s="1014"/>
      <c r="AF94" s="1014"/>
      <c r="AG94" s="1014"/>
      <c r="AH94" s="1014"/>
      <c r="AI94" s="1014"/>
      <c r="AJ94" s="1014"/>
      <c r="AK94" s="1014"/>
      <c r="AL94" s="1014"/>
      <c r="AM94" s="1014"/>
      <c r="AN94" s="1014"/>
      <c r="AO94" s="1014"/>
      <c r="AP94" s="1014"/>
      <c r="AQ94" s="1014"/>
      <c r="AR94" s="1014"/>
      <c r="AS94" s="1014"/>
      <c r="AT94" s="1014"/>
      <c r="AU94" s="1014"/>
      <c r="AV94" s="1014"/>
      <c r="AW94" s="1014"/>
      <c r="AX94" s="1014"/>
      <c r="AY94" s="1014"/>
      <c r="AZ94" s="1014"/>
      <c r="BA94" s="330"/>
    </row>
    <row r="95" spans="1:53" ht="27" customHeight="1" x14ac:dyDescent="0.3">
      <c r="A95" s="1006" t="str">
        <f>ПОДПИСИ!D17</f>
        <v>Шлёнский С.В.</v>
      </c>
      <c r="B95" s="1006"/>
      <c r="C95" s="1006"/>
      <c r="D95" s="1006"/>
      <c r="E95" s="1006"/>
      <c r="F95" s="1006"/>
      <c r="G95" s="1006"/>
      <c r="H95" s="1006"/>
      <c r="I95" s="1006"/>
      <c r="J95" s="1006"/>
      <c r="K95" s="1006"/>
      <c r="L95" s="1006"/>
      <c r="M95" s="1006"/>
      <c r="N95" s="1006"/>
      <c r="O95" s="1006"/>
      <c r="P95" s="1006"/>
      <c r="Q95" s="1006"/>
      <c r="R95" s="1006"/>
      <c r="S95" s="1006"/>
      <c r="T95" s="1006"/>
      <c r="U95" s="1006"/>
      <c r="V95" s="1006"/>
      <c r="W95" s="1006"/>
      <c r="X95" s="1006"/>
      <c r="Y95" s="1006"/>
      <c r="Z95" s="1007"/>
      <c r="AA95" s="1007"/>
      <c r="AB95" s="1007"/>
      <c r="AC95" s="1007"/>
      <c r="AD95" s="1007"/>
      <c r="AE95" s="1007"/>
      <c r="AF95" s="1007"/>
      <c r="AG95" s="1007"/>
      <c r="AH95" s="1007"/>
      <c r="AI95" s="1007"/>
      <c r="AJ95" s="1007"/>
      <c r="AK95" s="1007"/>
      <c r="AL95" s="1007"/>
      <c r="AM95" s="1007"/>
      <c r="AN95" s="1007"/>
      <c r="AO95" s="1015" t="s">
        <v>64</v>
      </c>
      <c r="AP95" s="1015"/>
      <c r="AQ95" s="1015"/>
      <c r="AR95" s="1015"/>
      <c r="AS95" s="1015"/>
      <c r="AT95" s="1015"/>
      <c r="AU95" s="1015"/>
      <c r="AV95" s="1015"/>
      <c r="AW95" s="1015"/>
      <c r="AX95" s="1015"/>
      <c r="AY95" s="1015"/>
      <c r="AZ95" s="1015"/>
      <c r="BA95" s="1015"/>
    </row>
    <row r="96" spans="1:53" ht="6" customHeight="1" x14ac:dyDescent="0.25">
      <c r="A96" s="983" t="s">
        <v>801</v>
      </c>
      <c r="B96" s="983"/>
      <c r="C96" s="983"/>
      <c r="D96" s="983"/>
      <c r="E96" s="983"/>
      <c r="F96" s="983"/>
      <c r="G96" s="983"/>
      <c r="H96" s="983"/>
      <c r="I96" s="983"/>
      <c r="J96" s="983"/>
      <c r="K96" s="983"/>
      <c r="L96" s="983"/>
      <c r="M96" s="983"/>
      <c r="N96" s="983"/>
      <c r="O96" s="983"/>
      <c r="P96" s="983"/>
      <c r="Q96" s="983"/>
      <c r="R96" s="983"/>
      <c r="S96" s="983"/>
      <c r="T96" s="983"/>
      <c r="U96" s="983"/>
      <c r="V96" s="983"/>
      <c r="W96" s="983"/>
      <c r="X96" s="983"/>
      <c r="Y96" s="983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983" t="s">
        <v>49</v>
      </c>
      <c r="AP96" s="983"/>
      <c r="AQ96" s="983"/>
      <c r="AR96" s="983"/>
      <c r="AS96" s="983"/>
      <c r="AT96" s="983"/>
      <c r="AU96" s="983"/>
      <c r="AV96" s="983"/>
      <c r="AW96" s="983"/>
      <c r="AX96" s="983"/>
      <c r="AY96" s="983"/>
      <c r="AZ96" s="983"/>
      <c r="BA96" s="330"/>
    </row>
    <row r="97" spans="1:55" ht="6" customHeight="1" x14ac:dyDescent="0.25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 x14ac:dyDescent="0.25">
      <c r="A98" s="1012" t="s">
        <v>803</v>
      </c>
      <c r="B98" s="1013"/>
      <c r="C98" s="1013"/>
      <c r="D98" s="1013"/>
      <c r="E98" s="1013"/>
      <c r="F98" s="1013"/>
      <c r="G98" s="1013"/>
      <c r="H98" s="1013"/>
      <c r="I98" s="1013"/>
      <c r="J98" s="1013"/>
      <c r="K98" s="1013"/>
      <c r="L98" s="1013"/>
      <c r="M98" s="1013"/>
      <c r="N98" s="1013"/>
      <c r="O98" s="1013"/>
      <c r="P98" s="1013"/>
      <c r="Q98" s="1013"/>
      <c r="R98" s="1013"/>
      <c r="S98" s="1013"/>
      <c r="T98" s="1013"/>
      <c r="U98" s="1013"/>
      <c r="V98" s="1013"/>
      <c r="W98" s="1013"/>
      <c r="X98" s="1013"/>
      <c r="Y98" s="1013"/>
      <c r="Z98" s="1013"/>
      <c r="AA98" s="1013"/>
      <c r="AB98" s="1013"/>
      <c r="AC98" s="1013"/>
      <c r="AD98" s="1013"/>
      <c r="AE98" s="1013"/>
      <c r="AF98" s="1013"/>
      <c r="AG98" s="1013"/>
      <c r="AH98" s="1013"/>
      <c r="AI98" s="1013"/>
      <c r="AJ98" s="1013"/>
      <c r="AK98" s="1013"/>
      <c r="AL98" s="1013"/>
      <c r="AM98" s="1013"/>
      <c r="AN98" s="1013"/>
      <c r="AO98" s="1013"/>
      <c r="AP98" s="1013"/>
      <c r="AQ98" s="1013"/>
      <c r="AR98" s="1013"/>
      <c r="AS98" s="1013"/>
      <c r="AT98" s="1013"/>
      <c r="AU98" s="1013"/>
      <c r="AV98" s="1013"/>
      <c r="AW98" s="1013"/>
      <c r="AX98" s="1013"/>
      <c r="AY98" s="1013"/>
      <c r="AZ98" s="1013"/>
      <c r="BA98" s="330"/>
    </row>
    <row r="99" spans="1:55" ht="27" customHeight="1" x14ac:dyDescent="0.3">
      <c r="A99" s="1006" t="str">
        <f>ПОДПИСИ!D19</f>
        <v xml:space="preserve"> </v>
      </c>
      <c r="B99" s="1006"/>
      <c r="C99" s="1006"/>
      <c r="D99" s="1006"/>
      <c r="E99" s="1006"/>
      <c r="F99" s="1006"/>
      <c r="G99" s="1006"/>
      <c r="H99" s="1006"/>
      <c r="I99" s="1006"/>
      <c r="J99" s="1006"/>
      <c r="K99" s="1006"/>
      <c r="L99" s="1006"/>
      <c r="M99" s="1006"/>
      <c r="N99" s="1006"/>
      <c r="O99" s="1006"/>
      <c r="P99" s="1006"/>
      <c r="Q99" s="1006"/>
      <c r="R99" s="1006"/>
      <c r="S99" s="1006"/>
      <c r="T99" s="1006"/>
      <c r="U99" s="1006"/>
      <c r="V99" s="1006"/>
      <c r="W99" s="1006"/>
      <c r="X99" s="1006"/>
      <c r="Y99" s="1006"/>
      <c r="Z99" s="1007"/>
      <c r="AA99" s="1007"/>
      <c r="AB99" s="1007"/>
      <c r="AC99" s="1007"/>
      <c r="AD99" s="1007"/>
      <c r="AE99" s="1007"/>
      <c r="AF99" s="1007"/>
      <c r="AG99" s="1007"/>
      <c r="AH99" s="1007"/>
      <c r="AI99" s="1007"/>
      <c r="AJ99" s="1007"/>
      <c r="AK99" s="1007"/>
      <c r="AL99" s="1007"/>
      <c r="AM99" s="1007"/>
      <c r="AN99" s="1007"/>
      <c r="AO99" s="1008" t="s">
        <v>64</v>
      </c>
      <c r="AP99" s="1008"/>
      <c r="AQ99" s="1008"/>
      <c r="AR99" s="1008"/>
      <c r="AS99" s="1008"/>
      <c r="AT99" s="1008"/>
      <c r="AU99" s="1008"/>
      <c r="AV99" s="1008"/>
      <c r="AW99" s="1008"/>
      <c r="AX99" s="1008"/>
      <c r="AY99" s="1008"/>
      <c r="AZ99" s="1008"/>
      <c r="BA99" s="336"/>
    </row>
    <row r="100" spans="1:55" ht="6" customHeight="1" x14ac:dyDescent="0.25">
      <c r="A100" s="983" t="s">
        <v>801</v>
      </c>
      <c r="B100" s="983"/>
      <c r="C100" s="983"/>
      <c r="D100" s="983"/>
      <c r="E100" s="983"/>
      <c r="F100" s="983"/>
      <c r="G100" s="983"/>
      <c r="H100" s="983"/>
      <c r="I100" s="983"/>
      <c r="J100" s="983"/>
      <c r="K100" s="983"/>
      <c r="L100" s="983"/>
      <c r="M100" s="983"/>
      <c r="N100" s="983"/>
      <c r="O100" s="983"/>
      <c r="P100" s="983"/>
      <c r="Q100" s="983"/>
      <c r="R100" s="983"/>
      <c r="S100" s="983"/>
      <c r="T100" s="983"/>
      <c r="U100" s="983"/>
      <c r="V100" s="983"/>
      <c r="W100" s="983"/>
      <c r="X100" s="983"/>
      <c r="Y100" s="983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983" t="s">
        <v>49</v>
      </c>
      <c r="AP100" s="983"/>
      <c r="AQ100" s="983"/>
      <c r="AR100" s="983"/>
      <c r="AS100" s="983"/>
      <c r="AT100" s="983"/>
      <c r="AU100" s="983"/>
      <c r="AV100" s="983"/>
      <c r="AW100" s="983"/>
      <c r="AX100" s="983"/>
      <c r="AY100" s="983"/>
      <c r="AZ100" s="983"/>
      <c r="BA100" s="330"/>
    </row>
    <row r="101" spans="1:55" ht="6" customHeight="1" x14ac:dyDescent="0.25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 x14ac:dyDescent="0.25">
      <c r="A102" s="1012" t="s">
        <v>818</v>
      </c>
      <c r="B102" s="1012"/>
      <c r="C102" s="1012"/>
      <c r="D102" s="1012"/>
      <c r="E102" s="1012"/>
      <c r="F102" s="1012"/>
      <c r="G102" s="1012"/>
      <c r="H102" s="1012"/>
      <c r="I102" s="1012"/>
      <c r="J102" s="1012"/>
      <c r="K102" s="1012"/>
      <c r="L102" s="1012"/>
      <c r="M102" s="1012"/>
      <c r="N102" s="1012"/>
      <c r="O102" s="1012"/>
      <c r="P102" s="1012"/>
      <c r="Q102" s="1012"/>
      <c r="R102" s="1012"/>
      <c r="S102" s="1012"/>
      <c r="T102" s="1012"/>
      <c r="U102" s="1012"/>
      <c r="V102" s="1012"/>
      <c r="W102" s="1012"/>
      <c r="X102" s="1012"/>
      <c r="Y102" s="1012"/>
      <c r="Z102" s="1012"/>
      <c r="AA102" s="1012"/>
      <c r="AB102" s="1012"/>
      <c r="AC102" s="1012"/>
      <c r="AD102" s="1012"/>
      <c r="AE102" s="1012"/>
      <c r="AF102" s="1012"/>
      <c r="AG102" s="1012"/>
      <c r="AH102" s="1012"/>
      <c r="AI102" s="1012"/>
      <c r="AJ102" s="1012"/>
      <c r="AK102" s="1012"/>
      <c r="AL102" s="1012"/>
      <c r="AM102" s="1012"/>
      <c r="AN102" s="1012"/>
      <c r="AO102" s="1012"/>
      <c r="AP102" s="1012"/>
      <c r="AQ102" s="1012"/>
      <c r="AR102" s="1012"/>
      <c r="AS102" s="1012"/>
      <c r="AT102" s="1012"/>
      <c r="AU102" s="1012"/>
      <c r="AV102" s="1012"/>
      <c r="AW102" s="1012"/>
      <c r="AX102" s="1012"/>
      <c r="AY102" s="1012"/>
      <c r="AZ102" s="1012"/>
      <c r="BA102" s="330"/>
    </row>
    <row r="103" spans="1:55" ht="27" customHeight="1" x14ac:dyDescent="0.3">
      <c r="A103" s="1006" t="str">
        <f>ПОДПИСИ!D14</f>
        <v>Фатахова Е.Я.</v>
      </c>
      <c r="B103" s="1006"/>
      <c r="C103" s="1006"/>
      <c r="D103" s="1006"/>
      <c r="E103" s="1006"/>
      <c r="F103" s="1006"/>
      <c r="G103" s="1006"/>
      <c r="H103" s="1006"/>
      <c r="I103" s="1006"/>
      <c r="J103" s="1006"/>
      <c r="K103" s="1006"/>
      <c r="L103" s="1006"/>
      <c r="M103" s="1006"/>
      <c r="N103" s="1006"/>
      <c r="O103" s="1006"/>
      <c r="P103" s="1006"/>
      <c r="Q103" s="1006"/>
      <c r="R103" s="1006"/>
      <c r="S103" s="1006"/>
      <c r="T103" s="1006"/>
      <c r="U103" s="1006"/>
      <c r="V103" s="1006"/>
      <c r="W103" s="1006"/>
      <c r="X103" s="1006"/>
      <c r="Y103" s="1006"/>
      <c r="Z103" s="1007"/>
      <c r="AA103" s="1007"/>
      <c r="AB103" s="1007"/>
      <c r="AC103" s="1007"/>
      <c r="AD103" s="1007"/>
      <c r="AE103" s="1007"/>
      <c r="AF103" s="1007"/>
      <c r="AG103" s="1007"/>
      <c r="AH103" s="1007"/>
      <c r="AI103" s="1007"/>
      <c r="AJ103" s="1007"/>
      <c r="AK103" s="1007"/>
      <c r="AL103" s="1007"/>
      <c r="AM103" s="1007"/>
      <c r="AN103" s="1007"/>
      <c r="AO103" s="1008"/>
      <c r="AP103" s="1008"/>
      <c r="AQ103" s="1008"/>
      <c r="AR103" s="1008"/>
      <c r="AS103" s="1008"/>
      <c r="AT103" s="1008"/>
      <c r="AU103" s="1008"/>
      <c r="AV103" s="1008"/>
      <c r="AW103" s="1008"/>
      <c r="AX103" s="1008"/>
      <c r="AY103" s="1008"/>
      <c r="AZ103" s="1008"/>
      <c r="BA103" s="337"/>
      <c r="BB103" s="316"/>
      <c r="BC103" s="316"/>
    </row>
    <row r="104" spans="1:55" s="305" customFormat="1" ht="6" customHeight="1" x14ac:dyDescent="0.2">
      <c r="A104" s="983" t="s">
        <v>801</v>
      </c>
      <c r="B104" s="983"/>
      <c r="C104" s="983"/>
      <c r="D104" s="983"/>
      <c r="E104" s="983"/>
      <c r="F104" s="983"/>
      <c r="G104" s="983"/>
      <c r="H104" s="983"/>
      <c r="I104" s="983"/>
      <c r="J104" s="983"/>
      <c r="K104" s="983"/>
      <c r="L104" s="983"/>
      <c r="M104" s="983"/>
      <c r="N104" s="983"/>
      <c r="O104" s="983"/>
      <c r="P104" s="983"/>
      <c r="Q104" s="983"/>
      <c r="R104" s="983"/>
      <c r="S104" s="983"/>
      <c r="T104" s="983"/>
      <c r="U104" s="983"/>
      <c r="V104" s="983"/>
      <c r="W104" s="983"/>
      <c r="X104" s="983"/>
      <c r="Y104" s="983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983" t="s">
        <v>49</v>
      </c>
      <c r="AP104" s="983"/>
      <c r="AQ104" s="983"/>
      <c r="AR104" s="983"/>
      <c r="AS104" s="983"/>
      <c r="AT104" s="983"/>
      <c r="AU104" s="983"/>
      <c r="AV104" s="983"/>
      <c r="AW104" s="983"/>
      <c r="AX104" s="983"/>
      <c r="AY104" s="983"/>
      <c r="AZ104" s="983"/>
    </row>
    <row r="105" spans="1:55" x14ac:dyDescent="0.25">
      <c r="A105" s="967" t="s">
        <v>938</v>
      </c>
      <c r="B105" s="967"/>
      <c r="C105" s="967"/>
      <c r="D105" s="967"/>
      <c r="E105" s="967"/>
      <c r="F105" s="967"/>
      <c r="G105" s="967"/>
      <c r="H105" s="967"/>
      <c r="I105" s="967"/>
      <c r="J105" s="967"/>
      <c r="K105" s="967"/>
      <c r="L105" s="967"/>
      <c r="M105" s="967"/>
      <c r="N105" s="967"/>
      <c r="O105" s="967"/>
      <c r="P105" s="967"/>
      <c r="Q105" s="967"/>
      <c r="R105" s="967"/>
      <c r="S105" s="967"/>
      <c r="T105" s="967"/>
      <c r="U105" s="967"/>
      <c r="V105" s="967"/>
      <c r="W105" s="967"/>
      <c r="X105" s="967"/>
      <c r="Y105" s="967"/>
      <c r="Z105" s="967"/>
      <c r="AA105" s="967"/>
      <c r="AB105" s="967"/>
      <c r="AC105" s="967"/>
      <c r="AD105" s="967"/>
      <c r="AE105" s="967"/>
      <c r="AF105" s="967"/>
      <c r="AG105" s="967"/>
      <c r="AH105" s="967"/>
      <c r="AI105" s="967"/>
      <c r="AJ105" s="967"/>
      <c r="AK105" s="967"/>
      <c r="AL105" s="967"/>
      <c r="AM105" s="967"/>
      <c r="AN105" s="967"/>
      <c r="AO105" s="967"/>
      <c r="AP105" s="967"/>
      <c r="AQ105" s="967"/>
      <c r="AR105" s="967"/>
      <c r="AS105" s="967"/>
      <c r="AT105" s="967"/>
      <c r="AU105" s="967"/>
      <c r="AV105" s="967"/>
      <c r="AW105" s="967"/>
      <c r="AX105" s="967"/>
      <c r="AY105" s="967"/>
      <c r="AZ105" s="967"/>
    </row>
    <row r="106" spans="1:55" ht="27" customHeight="1" x14ac:dyDescent="0.3">
      <c r="A106" s="963" t="str">
        <f>IF(ПОДПИСИ!D9="","",ПОДПИСИ!D7)</f>
        <v xml:space="preserve"> </v>
      </c>
      <c r="B106" s="963"/>
      <c r="C106" s="963"/>
      <c r="D106" s="963"/>
      <c r="E106" s="963"/>
      <c r="F106" s="963"/>
      <c r="G106" s="963"/>
      <c r="H106" s="963"/>
      <c r="I106" s="963"/>
      <c r="J106" s="963"/>
      <c r="K106" s="963"/>
      <c r="L106" s="963"/>
      <c r="M106" s="963"/>
      <c r="N106" s="963"/>
      <c r="O106" s="963"/>
      <c r="P106" s="963"/>
      <c r="Q106" s="963"/>
      <c r="R106" s="963"/>
      <c r="S106" s="963"/>
      <c r="T106" s="963"/>
      <c r="U106" s="963"/>
      <c r="V106" s="963"/>
      <c r="W106" s="963"/>
      <c r="X106" s="963"/>
      <c r="Y106" s="963"/>
      <c r="Z106" s="964"/>
      <c r="AA106" s="964"/>
      <c r="AB106" s="964"/>
      <c r="AC106" s="964"/>
      <c r="AD106" s="964"/>
      <c r="AE106" s="964"/>
      <c r="AF106" s="964"/>
      <c r="AG106" s="964"/>
      <c r="AH106" s="964"/>
      <c r="AI106" s="964"/>
      <c r="AJ106" s="964"/>
      <c r="AK106" s="964"/>
      <c r="AL106" s="964"/>
      <c r="AM106" s="964"/>
      <c r="AN106" s="964"/>
      <c r="AO106" s="965"/>
      <c r="AP106" s="965"/>
      <c r="AQ106" s="965"/>
      <c r="AR106" s="965"/>
      <c r="AS106" s="965"/>
      <c r="AT106" s="965"/>
      <c r="AU106" s="965"/>
      <c r="AV106" s="965"/>
      <c r="AW106" s="965"/>
      <c r="AX106" s="965"/>
      <c r="AY106" s="965"/>
      <c r="AZ106" s="965"/>
    </row>
    <row r="107" spans="1:55" ht="6.75" customHeight="1" x14ac:dyDescent="0.25">
      <c r="A107" s="929" t="s">
        <v>801</v>
      </c>
      <c r="B107" s="929"/>
      <c r="C107" s="929"/>
      <c r="D107" s="929"/>
      <c r="E107" s="929"/>
      <c r="F107" s="929"/>
      <c r="G107" s="929"/>
      <c r="H107" s="929"/>
      <c r="I107" s="929"/>
      <c r="J107" s="929"/>
      <c r="K107" s="929"/>
      <c r="L107" s="929"/>
      <c r="M107" s="929"/>
      <c r="N107" s="929"/>
      <c r="O107" s="929"/>
      <c r="P107" s="929"/>
      <c r="Q107" s="929"/>
      <c r="R107" s="929"/>
      <c r="S107" s="929"/>
      <c r="T107" s="929"/>
      <c r="U107" s="929"/>
      <c r="V107" s="929"/>
      <c r="W107" s="929"/>
      <c r="X107" s="929"/>
      <c r="Y107" s="929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929" t="s">
        <v>49</v>
      </c>
      <c r="AP107" s="929"/>
      <c r="AQ107" s="929"/>
      <c r="AR107" s="929"/>
      <c r="AS107" s="929"/>
      <c r="AT107" s="929"/>
      <c r="AU107" s="929"/>
      <c r="AV107" s="929"/>
      <c r="AW107" s="929"/>
      <c r="AX107" s="929"/>
      <c r="AY107" s="929"/>
      <c r="AZ107" s="929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topLeftCell="AH10" zoomScaleNormal="100" zoomScaleSheetLayoutView="100" workbookViewId="0">
      <selection activeCell="A49" sqref="A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9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10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1-КЛ_0,4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>
        <f ca="1">INDIRECT("'АКТЫ скрытых работ'!R"&amp;BE3&amp;"C7",0)</f>
        <v>8</v>
      </c>
      <c r="AU23" s="1035"/>
      <c r="AV23" s="1035"/>
      <c r="AW23" s="293" t="s">
        <v>78</v>
      </c>
      <c r="AX23" s="1035" t="str">
        <f ca="1">INDIRECT("'АКТЫ скрытых работ'!R"&amp;BE3&amp;"C8",0)</f>
        <v>ноября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Разработка грунта приемных и стартовых котлованов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>Не применялись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Исполнительная схема №2.1 Разработка грунта котлованов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>
        <f ca="1">INDIRECT("'АКТЫ скрытых работ'!R"&amp;BE3&amp;"C4",0)</f>
        <v>29</v>
      </c>
      <c r="T66" s="1043"/>
      <c r="U66" s="1043"/>
      <c r="V66" s="497"/>
      <c r="W66" s="1044" t="str">
        <f ca="1">INDIRECT("'АКТЫ скрытых работ'!R"&amp;BE3&amp;"C5",0)</f>
        <v>октября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>
        <f ca="1">INDIRECT("'АКТЫ скрытых работ'!R"&amp;BE3&amp;"C7",0)</f>
        <v>8</v>
      </c>
      <c r="T67" s="1045"/>
      <c r="U67" s="1045"/>
      <c r="V67" s="497"/>
      <c r="W67" s="1046" t="str">
        <f ca="1">INDIRECT("'АКТЫ скрытых работ'!R"&amp;BE3&amp;"C8",0)</f>
        <v>ноября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СП45.13330.2017 «Земляные сооружения, основания и фундаменты»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Устройство ГНБ переходов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>-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Исполнительная схема №2.1 Разработка грунта котлованов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topLeftCell="A80" zoomScaleNormal="100" zoomScaleSheetLayoutView="100" workbookViewId="0">
      <selection activeCell="A49" sqref="A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10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11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2-КЛ_0,4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>
        <f ca="1">INDIRECT("'АКТЫ скрытых работ'!R"&amp;BE3&amp;"C7",0)</f>
        <v>30</v>
      </c>
      <c r="AU23" s="1035"/>
      <c r="AV23" s="1035"/>
      <c r="AW23" s="293" t="s">
        <v>78</v>
      </c>
      <c r="AX23" s="1035" t="str">
        <f ca="1">INDIRECT("'АКТЫ скрытых работ'!R"&amp;BE3&amp;"C8",0)</f>
        <v>октября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Устройство ГНБ перехода №1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41.4" customHeight="1" x14ac:dyDescent="0.25">
      <c r="A61" s="1054" t="str">
        <f ca="1">INDIRECT("'АКТЫ скрытых работ'!R"&amp;BE3&amp;"C10",0)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54"/>
      <c r="C61" s="1054"/>
      <c r="D61" s="1054"/>
      <c r="E61" s="1054"/>
      <c r="F61" s="1054"/>
      <c r="G61" s="1054"/>
      <c r="H61" s="1054"/>
      <c r="I61" s="1054"/>
      <c r="J61" s="1054"/>
      <c r="K61" s="1054"/>
      <c r="L61" s="1054"/>
      <c r="M61" s="1054"/>
      <c r="N61" s="1054"/>
      <c r="O61" s="1054"/>
      <c r="P61" s="1054"/>
      <c r="Q61" s="1054"/>
      <c r="R61" s="1054"/>
      <c r="S61" s="1054"/>
      <c r="T61" s="1054"/>
      <c r="U61" s="1054"/>
      <c r="V61" s="1054"/>
      <c r="W61" s="1054"/>
      <c r="X61" s="1054"/>
      <c r="Y61" s="1054"/>
      <c r="Z61" s="1054"/>
      <c r="AA61" s="1054"/>
      <c r="AB61" s="1054"/>
      <c r="AC61" s="1054"/>
      <c r="AD61" s="1054"/>
      <c r="AE61" s="1054"/>
      <c r="AF61" s="1054"/>
      <c r="AG61" s="1054"/>
      <c r="AH61" s="1054"/>
      <c r="AI61" s="1054"/>
      <c r="AJ61" s="1054"/>
      <c r="AK61" s="1054"/>
      <c r="AL61" s="1054"/>
      <c r="AM61" s="1054"/>
      <c r="AN61" s="1054"/>
      <c r="AO61" s="1054"/>
      <c r="AP61" s="1054"/>
      <c r="AQ61" s="1054"/>
      <c r="AR61" s="1054"/>
      <c r="AS61" s="1054"/>
      <c r="AT61" s="1054"/>
      <c r="AU61" s="1054"/>
      <c r="AV61" s="1054"/>
      <c r="AW61" s="1054"/>
      <c r="AX61" s="1054"/>
      <c r="AY61" s="1054"/>
      <c r="AZ61" s="1054"/>
      <c r="BA61" s="1054"/>
      <c r="BB61" s="1054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x14ac:dyDescent="0.25">
      <c r="A64" s="958" t="str">
        <f ca="1">INDIRECT("'АКТЫ скрытых работ'!R"&amp;BE3&amp;"C11",0)</f>
        <v>Контрольно-исполнительная съемка; Исполнительная схема №1 закрытого перехода методом ГНБ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>
        <f ca="1">INDIRECT("'АКТЫ скрытых работ'!R"&amp;BE3&amp;"C4",0)</f>
        <v>30</v>
      </c>
      <c r="T66" s="1043"/>
      <c r="U66" s="1043"/>
      <c r="V66" s="497"/>
      <c r="W66" s="1044" t="str">
        <f ca="1">INDIRECT("'АКТЫ скрытых работ'!R"&amp;BE3&amp;"C5",0)</f>
        <v>октября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>
        <f ca="1">INDIRECT("'АКТЫ скрытых работ'!R"&amp;BE3&amp;"C7",0)</f>
        <v>30</v>
      </c>
      <c r="T67" s="1045"/>
      <c r="U67" s="1045"/>
      <c r="V67" s="497"/>
      <c r="W67" s="1046" t="str">
        <f ca="1">INDIRECT("'АКТЫ скрытых работ'!R"&amp;BE3&amp;"C8",0)</f>
        <v>октября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СП45.13330.2017 «Земляные сооружения, основания и фундаменты»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Прокладка КЛ-10кВ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55" t="str">
        <f ca="1">INDIRECT("'АКТЫ скрытых работ'!R"&amp;BE3&amp;"C14",0)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55"/>
      <c r="K78" s="1055"/>
      <c r="L78" s="1055"/>
      <c r="M78" s="1055"/>
      <c r="N78" s="1055"/>
      <c r="O78" s="1055"/>
      <c r="P78" s="1055"/>
      <c r="Q78" s="1055"/>
      <c r="R78" s="1055"/>
      <c r="S78" s="1055"/>
      <c r="T78" s="1055"/>
      <c r="U78" s="1055"/>
      <c r="V78" s="1055"/>
      <c r="W78" s="1055"/>
      <c r="X78" s="1055"/>
      <c r="Y78" s="1055"/>
      <c r="Z78" s="1055"/>
      <c r="AA78" s="1055"/>
      <c r="AB78" s="1055"/>
      <c r="AC78" s="1055"/>
      <c r="AD78" s="1055"/>
      <c r="AE78" s="1055"/>
      <c r="AF78" s="1055"/>
      <c r="AG78" s="1055"/>
      <c r="AH78" s="1055"/>
      <c r="AI78" s="1055"/>
      <c r="AJ78" s="1055"/>
      <c r="AK78" s="1055"/>
      <c r="AL78" s="1055"/>
      <c r="AM78" s="1055"/>
      <c r="AN78" s="1055"/>
      <c r="AO78" s="1055"/>
      <c r="AP78" s="1055"/>
      <c r="AQ78" s="1055"/>
      <c r="AR78" s="1055"/>
      <c r="AS78" s="1055"/>
      <c r="AT78" s="1055"/>
      <c r="AU78" s="1055"/>
      <c r="AV78" s="1055"/>
      <c r="AW78" s="1055"/>
      <c r="AX78" s="1055"/>
      <c r="AY78" s="1055"/>
      <c r="AZ78" s="1055"/>
      <c r="BA78" s="1055"/>
      <c r="BB78" s="1055"/>
    </row>
    <row r="79" spans="1:54" x14ac:dyDescent="0.25">
      <c r="A79" s="958" t="str">
        <f ca="1">INDIRECT("'АКТЫ скрытых работ'!R"&amp;BE3&amp;"C11",0)</f>
        <v>Контрольно-исполнительная съемка; Исполнительная схема №1 закрытого перехода методом ГНБ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topLeftCell="A55" zoomScaleNormal="100" zoomScaleSheetLayoutView="100" workbookViewId="0">
      <selection activeCell="A49" sqref="A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11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12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3-КЛ_0,4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>
        <f ca="1">INDIRECT("'АКТЫ скрытых работ'!R"&amp;BE3&amp;"C7",0)</f>
        <v>30</v>
      </c>
      <c r="AU23" s="1035"/>
      <c r="AV23" s="1035"/>
      <c r="AW23" s="293" t="s">
        <v>78</v>
      </c>
      <c r="AX23" s="1035" t="str">
        <f ca="1">INDIRECT("'АКТЫ скрытых работ'!R"&amp;BE3&amp;"C8",0)</f>
        <v>октября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Устройство ГНБ перехода №2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41.4" customHeight="1" x14ac:dyDescent="0.25">
      <c r="A61" s="1054" t="str">
        <f ca="1">INDIRECT("'АКТЫ скрытых работ'!R"&amp;BE3&amp;"C10",0)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54"/>
      <c r="C61" s="1054"/>
      <c r="D61" s="1054"/>
      <c r="E61" s="1054"/>
      <c r="F61" s="1054"/>
      <c r="G61" s="1054"/>
      <c r="H61" s="1054"/>
      <c r="I61" s="1054"/>
      <c r="J61" s="1054"/>
      <c r="K61" s="1054"/>
      <c r="L61" s="1054"/>
      <c r="M61" s="1054"/>
      <c r="N61" s="1054"/>
      <c r="O61" s="1054"/>
      <c r="P61" s="1054"/>
      <c r="Q61" s="1054"/>
      <c r="R61" s="1054"/>
      <c r="S61" s="1054"/>
      <c r="T61" s="1054"/>
      <c r="U61" s="1054"/>
      <c r="V61" s="1054"/>
      <c r="W61" s="1054"/>
      <c r="X61" s="1054"/>
      <c r="Y61" s="1054"/>
      <c r="Z61" s="1054"/>
      <c r="AA61" s="1054"/>
      <c r="AB61" s="1054"/>
      <c r="AC61" s="1054"/>
      <c r="AD61" s="1054"/>
      <c r="AE61" s="1054"/>
      <c r="AF61" s="1054"/>
      <c r="AG61" s="1054"/>
      <c r="AH61" s="1054"/>
      <c r="AI61" s="1054"/>
      <c r="AJ61" s="1054"/>
      <c r="AK61" s="1054"/>
      <c r="AL61" s="1054"/>
      <c r="AM61" s="1054"/>
      <c r="AN61" s="1054"/>
      <c r="AO61" s="1054"/>
      <c r="AP61" s="1054"/>
      <c r="AQ61" s="1054"/>
      <c r="AR61" s="1054"/>
      <c r="AS61" s="1054"/>
      <c r="AT61" s="1054"/>
      <c r="AU61" s="1054"/>
      <c r="AV61" s="1054"/>
      <c r="AW61" s="1054"/>
      <c r="AX61" s="1054"/>
      <c r="AY61" s="1054"/>
      <c r="AZ61" s="1054"/>
      <c r="BA61" s="1054"/>
      <c r="BB61" s="1054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x14ac:dyDescent="0.25">
      <c r="A64" s="958" t="str">
        <f ca="1">INDIRECT("'АКТЫ скрытых работ'!R"&amp;BE3&amp;"C11",0)</f>
        <v>Контрольно-исполнительная съемка; Исполнительная схема №2 закрытого перехода методом ГНБ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>
        <f ca="1">INDIRECT("'АКТЫ скрытых работ'!R"&amp;BE3&amp;"C4",0)</f>
        <v>30</v>
      </c>
      <c r="T66" s="1043"/>
      <c r="U66" s="1043"/>
      <c r="V66" s="497"/>
      <c r="W66" s="1044" t="str">
        <f ca="1">INDIRECT("'АКТЫ скрытых работ'!R"&amp;BE3&amp;"C5",0)</f>
        <v>октября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>
        <f ca="1">INDIRECT("'АКТЫ скрытых работ'!R"&amp;BE3&amp;"C7",0)</f>
        <v>30</v>
      </c>
      <c r="T67" s="1045"/>
      <c r="U67" s="1045"/>
      <c r="V67" s="497"/>
      <c r="W67" s="1046" t="str">
        <f ca="1">INDIRECT("'АКТЫ скрытых работ'!R"&amp;BE3&amp;"C8",0)</f>
        <v>октября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СП45.13330.2017 «Земляные сооружения, основания и фундаменты»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Прокладка КЛ-10кВ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55" t="str">
        <f ca="1">INDIRECT("'АКТЫ скрытых работ'!R"&amp;BE3&amp;"C14",0)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55"/>
      <c r="K78" s="1055"/>
      <c r="L78" s="1055"/>
      <c r="M78" s="1055"/>
      <c r="N78" s="1055"/>
      <c r="O78" s="1055"/>
      <c r="P78" s="1055"/>
      <c r="Q78" s="1055"/>
      <c r="R78" s="1055"/>
      <c r="S78" s="1055"/>
      <c r="T78" s="1055"/>
      <c r="U78" s="1055"/>
      <c r="V78" s="1055"/>
      <c r="W78" s="1055"/>
      <c r="X78" s="1055"/>
      <c r="Y78" s="1055"/>
      <c r="Z78" s="1055"/>
      <c r="AA78" s="1055"/>
      <c r="AB78" s="1055"/>
      <c r="AC78" s="1055"/>
      <c r="AD78" s="1055"/>
      <c r="AE78" s="1055"/>
      <c r="AF78" s="1055"/>
      <c r="AG78" s="1055"/>
      <c r="AH78" s="1055"/>
      <c r="AI78" s="1055"/>
      <c r="AJ78" s="1055"/>
      <c r="AK78" s="1055"/>
      <c r="AL78" s="1055"/>
      <c r="AM78" s="1055"/>
      <c r="AN78" s="1055"/>
      <c r="AO78" s="1055"/>
      <c r="AP78" s="1055"/>
      <c r="AQ78" s="1055"/>
      <c r="AR78" s="1055"/>
      <c r="AS78" s="1055"/>
      <c r="AT78" s="1055"/>
      <c r="AU78" s="1055"/>
      <c r="AV78" s="1055"/>
      <c r="AW78" s="1055"/>
      <c r="AX78" s="1055"/>
      <c r="AY78" s="1055"/>
      <c r="AZ78" s="1055"/>
      <c r="BA78" s="1055"/>
      <c r="BB78" s="1055"/>
    </row>
    <row r="79" spans="1:54" x14ac:dyDescent="0.25">
      <c r="A79" s="958" t="str">
        <f ca="1">INDIRECT("'АКТЫ скрытых работ'!R"&amp;BE3&amp;"C11",0)</f>
        <v>Контрольно-исполнительная съемка; Исполнительная схема №2 закрытого перехода методом ГНБ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topLeftCell="AH10" zoomScaleNormal="100" zoomScaleSheetLayoutView="100" workbookViewId="0">
      <selection activeCell="A49" sqref="A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12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13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4-КЛ_0,4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>
        <f ca="1">INDIRECT("'АКТЫ скрытых работ'!R"&amp;BE3&amp;"C7",0)</f>
        <v>31</v>
      </c>
      <c r="AU23" s="1035"/>
      <c r="AV23" s="1035"/>
      <c r="AW23" s="293" t="s">
        <v>78</v>
      </c>
      <c r="AX23" s="1035" t="str">
        <f ca="1">INDIRECT("'АКТЫ скрытых работ'!R"&amp;BE3&amp;"C8",0)</f>
        <v>октября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Устройство ГНБ перехода №3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41.4" customHeight="1" x14ac:dyDescent="0.25">
      <c r="A61" s="1054" t="str">
        <f ca="1">INDIRECT("'АКТЫ скрытых работ'!R"&amp;BE3&amp;"C10",0)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54"/>
      <c r="C61" s="1054"/>
      <c r="D61" s="1054"/>
      <c r="E61" s="1054"/>
      <c r="F61" s="1054"/>
      <c r="G61" s="1054"/>
      <c r="H61" s="1054"/>
      <c r="I61" s="1054"/>
      <c r="J61" s="1054"/>
      <c r="K61" s="1054"/>
      <c r="L61" s="1054"/>
      <c r="M61" s="1054"/>
      <c r="N61" s="1054"/>
      <c r="O61" s="1054"/>
      <c r="P61" s="1054"/>
      <c r="Q61" s="1054"/>
      <c r="R61" s="1054"/>
      <c r="S61" s="1054"/>
      <c r="T61" s="1054"/>
      <c r="U61" s="1054"/>
      <c r="V61" s="1054"/>
      <c r="W61" s="1054"/>
      <c r="X61" s="1054"/>
      <c r="Y61" s="1054"/>
      <c r="Z61" s="1054"/>
      <c r="AA61" s="1054"/>
      <c r="AB61" s="1054"/>
      <c r="AC61" s="1054"/>
      <c r="AD61" s="1054"/>
      <c r="AE61" s="1054"/>
      <c r="AF61" s="1054"/>
      <c r="AG61" s="1054"/>
      <c r="AH61" s="1054"/>
      <c r="AI61" s="1054"/>
      <c r="AJ61" s="1054"/>
      <c r="AK61" s="1054"/>
      <c r="AL61" s="1054"/>
      <c r="AM61" s="1054"/>
      <c r="AN61" s="1054"/>
      <c r="AO61" s="1054"/>
      <c r="AP61" s="1054"/>
      <c r="AQ61" s="1054"/>
      <c r="AR61" s="1054"/>
      <c r="AS61" s="1054"/>
      <c r="AT61" s="1054"/>
      <c r="AU61" s="1054"/>
      <c r="AV61" s="1054"/>
      <c r="AW61" s="1054"/>
      <c r="AX61" s="1054"/>
      <c r="AY61" s="1054"/>
      <c r="AZ61" s="1054"/>
      <c r="BA61" s="1054"/>
      <c r="BB61" s="1054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x14ac:dyDescent="0.25">
      <c r="A64" s="958" t="str">
        <f ca="1">INDIRECT("'АКТЫ скрытых работ'!R"&amp;BE3&amp;"C11",0)</f>
        <v>Контрольно-исполнительная съемка; Исполнительная схема №3 закрытого перехода методом ГНБ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>
        <f ca="1">INDIRECT("'АКТЫ скрытых работ'!R"&amp;BE3&amp;"C4",0)</f>
        <v>31</v>
      </c>
      <c r="T66" s="1043"/>
      <c r="U66" s="1043"/>
      <c r="V66" s="497"/>
      <c r="W66" s="1044" t="str">
        <f ca="1">INDIRECT("'АКТЫ скрытых работ'!R"&amp;BE3&amp;"C5",0)</f>
        <v>октября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>
        <f ca="1">INDIRECT("'АКТЫ скрытых работ'!R"&amp;BE3&amp;"C7",0)</f>
        <v>31</v>
      </c>
      <c r="T67" s="1045"/>
      <c r="U67" s="1045"/>
      <c r="V67" s="497"/>
      <c r="W67" s="1046" t="str">
        <f ca="1">INDIRECT("'АКТЫ скрытых работ'!R"&amp;BE3&amp;"C8",0)</f>
        <v>октября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СП45.13330.2017 «Земляные сооружения, основания и фундаменты»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Прокладка КЛ-10кВ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55" t="str">
        <f ca="1">INDIRECT("'АКТЫ скрытых работ'!R"&amp;BE3&amp;"C14",0)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55"/>
      <c r="K78" s="1055"/>
      <c r="L78" s="1055"/>
      <c r="M78" s="1055"/>
      <c r="N78" s="1055"/>
      <c r="O78" s="1055"/>
      <c r="P78" s="1055"/>
      <c r="Q78" s="1055"/>
      <c r="R78" s="1055"/>
      <c r="S78" s="1055"/>
      <c r="T78" s="1055"/>
      <c r="U78" s="1055"/>
      <c r="V78" s="1055"/>
      <c r="W78" s="1055"/>
      <c r="X78" s="1055"/>
      <c r="Y78" s="1055"/>
      <c r="Z78" s="1055"/>
      <c r="AA78" s="1055"/>
      <c r="AB78" s="1055"/>
      <c r="AC78" s="1055"/>
      <c r="AD78" s="1055"/>
      <c r="AE78" s="1055"/>
      <c r="AF78" s="1055"/>
      <c r="AG78" s="1055"/>
      <c r="AH78" s="1055"/>
      <c r="AI78" s="1055"/>
      <c r="AJ78" s="1055"/>
      <c r="AK78" s="1055"/>
      <c r="AL78" s="1055"/>
      <c r="AM78" s="1055"/>
      <c r="AN78" s="1055"/>
      <c r="AO78" s="1055"/>
      <c r="AP78" s="1055"/>
      <c r="AQ78" s="1055"/>
      <c r="AR78" s="1055"/>
      <c r="AS78" s="1055"/>
      <c r="AT78" s="1055"/>
      <c r="AU78" s="1055"/>
      <c r="AV78" s="1055"/>
      <c r="AW78" s="1055"/>
      <c r="AX78" s="1055"/>
      <c r="AY78" s="1055"/>
      <c r="AZ78" s="1055"/>
      <c r="BA78" s="1055"/>
      <c r="BB78" s="1055"/>
    </row>
    <row r="79" spans="1:54" x14ac:dyDescent="0.25">
      <c r="A79" s="958" t="str">
        <f ca="1">INDIRECT("'АКТЫ скрытых работ'!R"&amp;BE3&amp;"C11",0)</f>
        <v>Контрольно-исполнительная съемка; Исполнительная схема №3 закрытого перехода методом ГНБ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topLeftCell="A61" zoomScaleNormal="100" zoomScaleSheetLayoutView="100" workbookViewId="0">
      <selection activeCell="A49" sqref="A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13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14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5-КЛ_0,4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>
        <f ca="1">INDIRECT("'АКТЫ скрытых работ'!R"&amp;BE3&amp;"C7",0)</f>
        <v>13</v>
      </c>
      <c r="AU23" s="1035"/>
      <c r="AV23" s="1035"/>
      <c r="AW23" s="293" t="s">
        <v>78</v>
      </c>
      <c r="AX23" s="1035" t="str">
        <f ca="1">INDIRECT("'АКТЫ скрытых работ'!R"&amp;BE3&amp;"C8",0)</f>
        <v>ноября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Разработка грунта траншеи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41.4" customHeight="1" x14ac:dyDescent="0.25">
      <c r="A61" s="1054" t="str">
        <f ca="1">INDIRECT("'АКТЫ скрытых работ'!R"&amp;BE3&amp;"C10",0)</f>
        <v>Не применялись</v>
      </c>
      <c r="B61" s="1054"/>
      <c r="C61" s="1054"/>
      <c r="D61" s="1054"/>
      <c r="E61" s="1054"/>
      <c r="F61" s="1054"/>
      <c r="G61" s="1054"/>
      <c r="H61" s="1054"/>
      <c r="I61" s="1054"/>
      <c r="J61" s="1054"/>
      <c r="K61" s="1054"/>
      <c r="L61" s="1054"/>
      <c r="M61" s="1054"/>
      <c r="N61" s="1054"/>
      <c r="O61" s="1054"/>
      <c r="P61" s="1054"/>
      <c r="Q61" s="1054"/>
      <c r="R61" s="1054"/>
      <c r="S61" s="1054"/>
      <c r="T61" s="1054"/>
      <c r="U61" s="1054"/>
      <c r="V61" s="1054"/>
      <c r="W61" s="1054"/>
      <c r="X61" s="1054"/>
      <c r="Y61" s="1054"/>
      <c r="Z61" s="1054"/>
      <c r="AA61" s="1054"/>
      <c r="AB61" s="1054"/>
      <c r="AC61" s="1054"/>
      <c r="AD61" s="1054"/>
      <c r="AE61" s="1054"/>
      <c r="AF61" s="1054"/>
      <c r="AG61" s="1054"/>
      <c r="AH61" s="1054"/>
      <c r="AI61" s="1054"/>
      <c r="AJ61" s="1054"/>
      <c r="AK61" s="1054"/>
      <c r="AL61" s="1054"/>
      <c r="AM61" s="1054"/>
      <c r="AN61" s="1054"/>
      <c r="AO61" s="1054"/>
      <c r="AP61" s="1054"/>
      <c r="AQ61" s="1054"/>
      <c r="AR61" s="1054"/>
      <c r="AS61" s="1054"/>
      <c r="AT61" s="1054"/>
      <c r="AU61" s="1054"/>
      <c r="AV61" s="1054"/>
      <c r="AW61" s="1054"/>
      <c r="AX61" s="1054"/>
      <c r="AY61" s="1054"/>
      <c r="AZ61" s="1054"/>
      <c r="BA61" s="1054"/>
      <c r="BB61" s="1054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x14ac:dyDescent="0.25">
      <c r="A64" s="958" t="str">
        <f ca="1">INDIRECT("'АКТЫ скрытых работ'!R"&amp;BE3&amp;"C11",0)</f>
        <v>Исполнительная схема №2.4 Разработка грунта траншеи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>
        <f ca="1">INDIRECT("'АКТЫ скрытых работ'!R"&amp;BE3&amp;"C4",0)</f>
        <v>12</v>
      </c>
      <c r="T66" s="1043"/>
      <c r="U66" s="1043"/>
      <c r="V66" s="497"/>
      <c r="W66" s="1044" t="str">
        <f ca="1">INDIRECT("'АКТЫ скрытых работ'!R"&amp;BE3&amp;"C5",0)</f>
        <v>ноября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>
        <f ca="1">INDIRECT("'АКТЫ скрытых работ'!R"&amp;BE3&amp;"C7",0)</f>
        <v>13</v>
      </c>
      <c r="T67" s="1045"/>
      <c r="U67" s="1045"/>
      <c r="V67" s="497"/>
      <c r="W67" s="1046" t="str">
        <f ca="1">INDIRECT("'АКТЫ скрытых работ'!R"&amp;BE3&amp;"C8",0)</f>
        <v>ноября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СП45.13330.2017 «Земляные сооружения, основания и фундаменты»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Устройство песчанного основания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55" t="str">
        <f ca="1">INDIRECT("'АКТЫ скрытых работ'!R"&amp;BE3&amp;"C14",0)</f>
        <v>-</v>
      </c>
      <c r="J78" s="1055"/>
      <c r="K78" s="1055"/>
      <c r="L78" s="1055"/>
      <c r="M78" s="1055"/>
      <c r="N78" s="1055"/>
      <c r="O78" s="1055"/>
      <c r="P78" s="1055"/>
      <c r="Q78" s="1055"/>
      <c r="R78" s="1055"/>
      <c r="S78" s="1055"/>
      <c r="T78" s="1055"/>
      <c r="U78" s="1055"/>
      <c r="V78" s="1055"/>
      <c r="W78" s="1055"/>
      <c r="X78" s="1055"/>
      <c r="Y78" s="1055"/>
      <c r="Z78" s="1055"/>
      <c r="AA78" s="1055"/>
      <c r="AB78" s="1055"/>
      <c r="AC78" s="1055"/>
      <c r="AD78" s="1055"/>
      <c r="AE78" s="1055"/>
      <c r="AF78" s="1055"/>
      <c r="AG78" s="1055"/>
      <c r="AH78" s="1055"/>
      <c r="AI78" s="1055"/>
      <c r="AJ78" s="1055"/>
      <c r="AK78" s="1055"/>
      <c r="AL78" s="1055"/>
      <c r="AM78" s="1055"/>
      <c r="AN78" s="1055"/>
      <c r="AO78" s="1055"/>
      <c r="AP78" s="1055"/>
      <c r="AQ78" s="1055"/>
      <c r="AR78" s="1055"/>
      <c r="AS78" s="1055"/>
      <c r="AT78" s="1055"/>
      <c r="AU78" s="1055"/>
      <c r="AV78" s="1055"/>
      <c r="AW78" s="1055"/>
      <c r="AX78" s="1055"/>
      <c r="AY78" s="1055"/>
      <c r="AZ78" s="1055"/>
      <c r="BA78" s="1055"/>
      <c r="BB78" s="1055"/>
    </row>
    <row r="79" spans="1:54" x14ac:dyDescent="0.25">
      <c r="A79" s="958" t="str">
        <f ca="1">INDIRECT("'АКТЫ скрытых работ'!R"&amp;BE3&amp;"C11",0)</f>
        <v>Исполнительная схема №2.4 Разработка грунта траншеи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topLeftCell="A40" zoomScaleNormal="100" zoomScaleSheetLayoutView="100" workbookViewId="0">
      <selection activeCell="A49" sqref="A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14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15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6-КЛ_0,4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>
        <f ca="1">INDIRECT("'АКТЫ скрытых работ'!R"&amp;BE3&amp;"C7",0)</f>
        <v>13</v>
      </c>
      <c r="AU23" s="1035"/>
      <c r="AV23" s="1035"/>
      <c r="AW23" s="293" t="s">
        <v>78</v>
      </c>
      <c r="AX23" s="1035" t="str">
        <f ca="1">INDIRECT("'АКТЫ скрытых работ'!R"&amp;BE3&amp;"C8",0)</f>
        <v>ноября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Устройство песчанного основания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41.4" customHeight="1" x14ac:dyDescent="0.25">
      <c r="A61" s="1054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054"/>
      <c r="C61" s="1054"/>
      <c r="D61" s="1054"/>
      <c r="E61" s="1054"/>
      <c r="F61" s="1054"/>
      <c r="G61" s="1054"/>
      <c r="H61" s="1054"/>
      <c r="I61" s="1054"/>
      <c r="J61" s="1054"/>
      <c r="K61" s="1054"/>
      <c r="L61" s="1054"/>
      <c r="M61" s="1054"/>
      <c r="N61" s="1054"/>
      <c r="O61" s="1054"/>
      <c r="P61" s="1054"/>
      <c r="Q61" s="1054"/>
      <c r="R61" s="1054"/>
      <c r="S61" s="1054"/>
      <c r="T61" s="1054"/>
      <c r="U61" s="1054"/>
      <c r="V61" s="1054"/>
      <c r="W61" s="1054"/>
      <c r="X61" s="1054"/>
      <c r="Y61" s="1054"/>
      <c r="Z61" s="1054"/>
      <c r="AA61" s="1054"/>
      <c r="AB61" s="1054"/>
      <c r="AC61" s="1054"/>
      <c r="AD61" s="1054"/>
      <c r="AE61" s="1054"/>
      <c r="AF61" s="1054"/>
      <c r="AG61" s="1054"/>
      <c r="AH61" s="1054"/>
      <c r="AI61" s="1054"/>
      <c r="AJ61" s="1054"/>
      <c r="AK61" s="1054"/>
      <c r="AL61" s="1054"/>
      <c r="AM61" s="1054"/>
      <c r="AN61" s="1054"/>
      <c r="AO61" s="1054"/>
      <c r="AP61" s="1054"/>
      <c r="AQ61" s="1054"/>
      <c r="AR61" s="1054"/>
      <c r="AS61" s="1054"/>
      <c r="AT61" s="1054"/>
      <c r="AU61" s="1054"/>
      <c r="AV61" s="1054"/>
      <c r="AW61" s="1054"/>
      <c r="AX61" s="1054"/>
      <c r="AY61" s="1054"/>
      <c r="AZ61" s="1054"/>
      <c r="BA61" s="1054"/>
      <c r="BB61" s="1054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x14ac:dyDescent="0.25">
      <c r="A64" s="958" t="str">
        <f ca="1">INDIRECT("'АКТЫ скрытых работ'!R"&amp;BE3&amp;"C11",0)</f>
        <v>Исполнительная схема №2.5 Устройство песчаного основания траншеи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>
        <f ca="1">INDIRECT("'АКТЫ скрытых работ'!R"&amp;BE3&amp;"C4",0)</f>
        <v>12</v>
      </c>
      <c r="T66" s="1043"/>
      <c r="U66" s="1043"/>
      <c r="V66" s="497"/>
      <c r="W66" s="1044" t="str">
        <f ca="1">INDIRECT("'АКТЫ скрытых работ'!R"&amp;BE3&amp;"C5",0)</f>
        <v>ноября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>
        <f ca="1">INDIRECT("'АКТЫ скрытых работ'!R"&amp;BE3&amp;"C7",0)</f>
        <v>13</v>
      </c>
      <c r="T67" s="1045"/>
      <c r="U67" s="1045"/>
      <c r="V67" s="497"/>
      <c r="W67" s="1046" t="str">
        <f ca="1">INDIRECT("'АКТЫ скрытых работ'!R"&amp;BE3&amp;"C8",0)</f>
        <v>ноября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СП45.13330.2017 «Земляные сооружения, основания и фундаменты»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Прокладка труб в траншее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55" t="str">
        <f ca="1">INDIRECT("'АКТЫ скрытых работ'!R"&amp;BE3&amp;"C14",0)</f>
        <v>Паспорт №31/08/22 от 31.08.2022 ООО "ДК "Горизонт"</v>
      </c>
      <c r="J78" s="1055"/>
      <c r="K78" s="1055"/>
      <c r="L78" s="1055"/>
      <c r="M78" s="1055"/>
      <c r="N78" s="1055"/>
      <c r="O78" s="1055"/>
      <c r="P78" s="1055"/>
      <c r="Q78" s="1055"/>
      <c r="R78" s="1055"/>
      <c r="S78" s="1055"/>
      <c r="T78" s="1055"/>
      <c r="U78" s="1055"/>
      <c r="V78" s="1055"/>
      <c r="W78" s="1055"/>
      <c r="X78" s="1055"/>
      <c r="Y78" s="1055"/>
      <c r="Z78" s="1055"/>
      <c r="AA78" s="1055"/>
      <c r="AB78" s="1055"/>
      <c r="AC78" s="1055"/>
      <c r="AD78" s="1055"/>
      <c r="AE78" s="1055"/>
      <c r="AF78" s="1055"/>
      <c r="AG78" s="1055"/>
      <c r="AH78" s="1055"/>
      <c r="AI78" s="1055"/>
      <c r="AJ78" s="1055"/>
      <c r="AK78" s="1055"/>
      <c r="AL78" s="1055"/>
      <c r="AM78" s="1055"/>
      <c r="AN78" s="1055"/>
      <c r="AO78" s="1055"/>
      <c r="AP78" s="1055"/>
      <c r="AQ78" s="1055"/>
      <c r="AR78" s="1055"/>
      <c r="AS78" s="1055"/>
      <c r="AT78" s="1055"/>
      <c r="AU78" s="1055"/>
      <c r="AV78" s="1055"/>
      <c r="AW78" s="1055"/>
      <c r="AX78" s="1055"/>
      <c r="AY78" s="1055"/>
      <c r="AZ78" s="1055"/>
      <c r="BA78" s="1055"/>
      <c r="BB78" s="1055"/>
    </row>
    <row r="79" spans="1:54" x14ac:dyDescent="0.25">
      <c r="A79" s="958" t="str">
        <f ca="1">INDIRECT("'АКТЫ скрытых работ'!R"&amp;BE3&amp;"C11",0)</f>
        <v>Исполнительная схема №2.5 Устройство песчаного основания траншеи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topLeftCell="AH10" zoomScaleNormal="100" zoomScaleSheetLayoutView="100" workbookViewId="0">
      <selection activeCell="A49" sqref="A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15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16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7-КЛ_0,4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>
        <f ca="1">INDIRECT("'АКТЫ скрытых работ'!R"&amp;BE3&amp;"C7",0)</f>
        <v>13</v>
      </c>
      <c r="AU23" s="1035"/>
      <c r="AV23" s="1035"/>
      <c r="AW23" s="293" t="s">
        <v>78</v>
      </c>
      <c r="AX23" s="1035" t="str">
        <f ca="1">INDIRECT("'АКТЫ скрытых работ'!R"&amp;BE3&amp;"C8",0)</f>
        <v>ноября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Прокладка труб в траншее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41.4" customHeight="1" x14ac:dyDescent="0.25">
      <c r="A61" s="1054" t="str">
        <f ca="1">INDIRECT("'АКТЫ скрытых работ'!R"&amp;BE3&amp;"C10",0)</f>
        <v>Труба ГЕОПРО NF. Паспорт №2116/24 от 18.11.2024</v>
      </c>
      <c r="B61" s="1054"/>
      <c r="C61" s="1054"/>
      <c r="D61" s="1054"/>
      <c r="E61" s="1054"/>
      <c r="F61" s="1054"/>
      <c r="G61" s="1054"/>
      <c r="H61" s="1054"/>
      <c r="I61" s="1054"/>
      <c r="J61" s="1054"/>
      <c r="K61" s="1054"/>
      <c r="L61" s="1054"/>
      <c r="M61" s="1054"/>
      <c r="N61" s="1054"/>
      <c r="O61" s="1054"/>
      <c r="P61" s="1054"/>
      <c r="Q61" s="1054"/>
      <c r="R61" s="1054"/>
      <c r="S61" s="1054"/>
      <c r="T61" s="1054"/>
      <c r="U61" s="1054"/>
      <c r="V61" s="1054"/>
      <c r="W61" s="1054"/>
      <c r="X61" s="1054"/>
      <c r="Y61" s="1054"/>
      <c r="Z61" s="1054"/>
      <c r="AA61" s="1054"/>
      <c r="AB61" s="1054"/>
      <c r="AC61" s="1054"/>
      <c r="AD61" s="1054"/>
      <c r="AE61" s="1054"/>
      <c r="AF61" s="1054"/>
      <c r="AG61" s="1054"/>
      <c r="AH61" s="1054"/>
      <c r="AI61" s="1054"/>
      <c r="AJ61" s="1054"/>
      <c r="AK61" s="1054"/>
      <c r="AL61" s="1054"/>
      <c r="AM61" s="1054"/>
      <c r="AN61" s="1054"/>
      <c r="AO61" s="1054"/>
      <c r="AP61" s="1054"/>
      <c r="AQ61" s="1054"/>
      <c r="AR61" s="1054"/>
      <c r="AS61" s="1054"/>
      <c r="AT61" s="1054"/>
      <c r="AU61" s="1054"/>
      <c r="AV61" s="1054"/>
      <c r="AW61" s="1054"/>
      <c r="AX61" s="1054"/>
      <c r="AY61" s="1054"/>
      <c r="AZ61" s="1054"/>
      <c r="BA61" s="1054"/>
      <c r="BB61" s="1054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x14ac:dyDescent="0.25">
      <c r="A64" s="958" t="str">
        <f ca="1">INDIRECT("'АКТЫ скрытых работ'!R"&amp;BE3&amp;"C11",0)</f>
        <v>Исполнительная схема №2.6 Прокладка труб в траншее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>
        <f ca="1">INDIRECT("'АКТЫ скрытых работ'!R"&amp;BE3&amp;"C4",0)</f>
        <v>13</v>
      </c>
      <c r="T66" s="1043"/>
      <c r="U66" s="1043"/>
      <c r="V66" s="497"/>
      <c r="W66" s="1044" t="str">
        <f ca="1">INDIRECT("'АКТЫ скрытых работ'!R"&amp;BE3&amp;"C5",0)</f>
        <v>ноября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>
        <f ca="1">INDIRECT("'АКТЫ скрытых работ'!R"&amp;BE3&amp;"C7",0)</f>
        <v>13</v>
      </c>
      <c r="T67" s="1045"/>
      <c r="U67" s="1045"/>
      <c r="V67" s="497"/>
      <c r="W67" s="1046" t="str">
        <f ca="1">INDIRECT("'АКТЫ скрытых работ'!R"&amp;BE3&amp;"C8",0)</f>
        <v>ноября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СП45.13330.2017 «Земляные сооружения, основания и фундаменты»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Прокладка КЛ-0,4кВ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55" t="str">
        <f ca="1">INDIRECT("'АКТЫ скрытых работ'!R"&amp;BE3&amp;"C14",0)</f>
        <v>Паспорт №2116/24 от 18.11.2024</v>
      </c>
      <c r="J78" s="1055"/>
      <c r="K78" s="1055"/>
      <c r="L78" s="1055"/>
      <c r="M78" s="1055"/>
      <c r="N78" s="1055"/>
      <c r="O78" s="1055"/>
      <c r="P78" s="1055"/>
      <c r="Q78" s="1055"/>
      <c r="R78" s="1055"/>
      <c r="S78" s="1055"/>
      <c r="T78" s="1055"/>
      <c r="U78" s="1055"/>
      <c r="V78" s="1055"/>
      <c r="W78" s="1055"/>
      <c r="X78" s="1055"/>
      <c r="Y78" s="1055"/>
      <c r="Z78" s="1055"/>
      <c r="AA78" s="1055"/>
      <c r="AB78" s="1055"/>
      <c r="AC78" s="1055"/>
      <c r="AD78" s="1055"/>
      <c r="AE78" s="1055"/>
      <c r="AF78" s="1055"/>
      <c r="AG78" s="1055"/>
      <c r="AH78" s="1055"/>
      <c r="AI78" s="1055"/>
      <c r="AJ78" s="1055"/>
      <c r="AK78" s="1055"/>
      <c r="AL78" s="1055"/>
      <c r="AM78" s="1055"/>
      <c r="AN78" s="1055"/>
      <c r="AO78" s="1055"/>
      <c r="AP78" s="1055"/>
      <c r="AQ78" s="1055"/>
      <c r="AR78" s="1055"/>
      <c r="AS78" s="1055"/>
      <c r="AT78" s="1055"/>
      <c r="AU78" s="1055"/>
      <c r="AV78" s="1055"/>
      <c r="AW78" s="1055"/>
      <c r="AX78" s="1055"/>
      <c r="AY78" s="1055"/>
      <c r="AZ78" s="1055"/>
      <c r="BA78" s="1055"/>
      <c r="BB78" s="1055"/>
    </row>
    <row r="79" spans="1:54" x14ac:dyDescent="0.25">
      <c r="A79" s="958" t="str">
        <f ca="1">INDIRECT("'АКТЫ скрытых работ'!R"&amp;BE3&amp;"C11",0)</f>
        <v>Исполнительная схема №2.6 Прокладка труб в траншее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topLeftCell="AH10" zoomScaleNormal="100" zoomScaleSheetLayoutView="100" workbookViewId="0">
      <selection activeCell="A49" sqref="A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16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17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8-КЛ_0,4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 t="str">
        <f ca="1">INDIRECT("'АКТЫ скрытых работ'!R"&amp;BE3&amp;"C7",0)</f>
        <v>14</v>
      </c>
      <c r="AU23" s="1035"/>
      <c r="AV23" s="1035"/>
      <c r="AW23" s="293" t="s">
        <v>78</v>
      </c>
      <c r="AX23" s="1035" t="str">
        <f ca="1">INDIRECT("'АКТЫ скрытых работ'!R"&amp;BE3&amp;"C8",0)</f>
        <v>ноября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Прокладка КЛ-0,4кВ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41.4" customHeight="1" x14ac:dyDescent="0.25">
      <c r="A61" s="1054" t="str">
        <f ca="1">INDIRECT("'АКТЫ скрытых работ'!R"&amp;BE3&amp;"C10",0)</f>
        <v>Кабель силовой АПвПу2г 1х150(70). Паспорт качества №2313-23-1 от 26.09.2023</v>
      </c>
      <c r="B61" s="1054"/>
      <c r="C61" s="1054"/>
      <c r="D61" s="1054"/>
      <c r="E61" s="1054"/>
      <c r="F61" s="1054"/>
      <c r="G61" s="1054"/>
      <c r="H61" s="1054"/>
      <c r="I61" s="1054"/>
      <c r="J61" s="1054"/>
      <c r="K61" s="1054"/>
      <c r="L61" s="1054"/>
      <c r="M61" s="1054"/>
      <c r="N61" s="1054"/>
      <c r="O61" s="1054"/>
      <c r="P61" s="1054"/>
      <c r="Q61" s="1054"/>
      <c r="R61" s="1054"/>
      <c r="S61" s="1054"/>
      <c r="T61" s="1054"/>
      <c r="U61" s="1054"/>
      <c r="V61" s="1054"/>
      <c r="W61" s="1054"/>
      <c r="X61" s="1054"/>
      <c r="Y61" s="1054"/>
      <c r="Z61" s="1054"/>
      <c r="AA61" s="1054"/>
      <c r="AB61" s="1054"/>
      <c r="AC61" s="1054"/>
      <c r="AD61" s="1054"/>
      <c r="AE61" s="1054"/>
      <c r="AF61" s="1054"/>
      <c r="AG61" s="1054"/>
      <c r="AH61" s="1054"/>
      <c r="AI61" s="1054"/>
      <c r="AJ61" s="1054"/>
      <c r="AK61" s="1054"/>
      <c r="AL61" s="1054"/>
      <c r="AM61" s="1054"/>
      <c r="AN61" s="1054"/>
      <c r="AO61" s="1054"/>
      <c r="AP61" s="1054"/>
      <c r="AQ61" s="1054"/>
      <c r="AR61" s="1054"/>
      <c r="AS61" s="1054"/>
      <c r="AT61" s="1054"/>
      <c r="AU61" s="1054"/>
      <c r="AV61" s="1054"/>
      <c r="AW61" s="1054"/>
      <c r="AX61" s="1054"/>
      <c r="AY61" s="1054"/>
      <c r="AZ61" s="1054"/>
      <c r="BA61" s="1054"/>
      <c r="BB61" s="1054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x14ac:dyDescent="0.25">
      <c r="A64" s="958" t="str">
        <f ca="1">INDIRECT("'АКТЫ скрытых работ'!R"&amp;BE3&amp;"C11",0)</f>
        <v>Исполнительная схема №2.7 Прокладка КЛ-0,4кВ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 t="str">
        <f ca="1">INDIRECT("'АКТЫ скрытых работ'!R"&amp;BE3&amp;"C4",0)</f>
        <v>13</v>
      </c>
      <c r="T66" s="1043"/>
      <c r="U66" s="1043"/>
      <c r="V66" s="497"/>
      <c r="W66" s="1044" t="str">
        <f ca="1">INDIRECT("'АКТЫ скрытых работ'!R"&amp;BE3&amp;"C5",0)</f>
        <v>ноября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 t="str">
        <f ca="1">INDIRECT("'АКТЫ скрытых работ'!R"&amp;BE3&amp;"C7",0)</f>
        <v>14</v>
      </c>
      <c r="T67" s="1045"/>
      <c r="U67" s="1045"/>
      <c r="V67" s="497"/>
      <c r="W67" s="1046" t="str">
        <f ca="1">INDIRECT("'АКТЫ скрытых работ'!R"&amp;BE3&amp;"C8",0)</f>
        <v>ноября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 76.13330.2016 "Электротехнические устройства"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Монтаж несгораемых перегородок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55" t="str">
        <f ca="1">INDIRECT("'АКТЫ скрытых работ'!R"&amp;BE3&amp;"C14",0)</f>
        <v>Паспорт качества №24ТП 993 от 31.08.2024</v>
      </c>
      <c r="J78" s="1055"/>
      <c r="K78" s="1055"/>
      <c r="L78" s="1055"/>
      <c r="M78" s="1055"/>
      <c r="N78" s="1055"/>
      <c r="O78" s="1055"/>
      <c r="P78" s="1055"/>
      <c r="Q78" s="1055"/>
      <c r="R78" s="1055"/>
      <c r="S78" s="1055"/>
      <c r="T78" s="1055"/>
      <c r="U78" s="1055"/>
      <c r="V78" s="1055"/>
      <c r="W78" s="1055"/>
      <c r="X78" s="1055"/>
      <c r="Y78" s="1055"/>
      <c r="Z78" s="1055"/>
      <c r="AA78" s="1055"/>
      <c r="AB78" s="1055"/>
      <c r="AC78" s="1055"/>
      <c r="AD78" s="1055"/>
      <c r="AE78" s="1055"/>
      <c r="AF78" s="1055"/>
      <c r="AG78" s="1055"/>
      <c r="AH78" s="1055"/>
      <c r="AI78" s="1055"/>
      <c r="AJ78" s="1055"/>
      <c r="AK78" s="1055"/>
      <c r="AL78" s="1055"/>
      <c r="AM78" s="1055"/>
      <c r="AN78" s="1055"/>
      <c r="AO78" s="1055"/>
      <c r="AP78" s="1055"/>
      <c r="AQ78" s="1055"/>
      <c r="AR78" s="1055"/>
      <c r="AS78" s="1055"/>
      <c r="AT78" s="1055"/>
      <c r="AU78" s="1055"/>
      <c r="AV78" s="1055"/>
      <c r="AW78" s="1055"/>
      <c r="AX78" s="1055"/>
      <c r="AY78" s="1055"/>
      <c r="AZ78" s="1055"/>
      <c r="BA78" s="1055"/>
      <c r="BB78" s="1055"/>
    </row>
    <row r="79" spans="1:54" x14ac:dyDescent="0.25">
      <c r="A79" s="958" t="str">
        <f ca="1">INDIRECT("'АКТЫ скрытых работ'!R"&amp;BE3&amp;"C11",0)</f>
        <v>Исполнительная схема №2.7 Прокладка КЛ-0,4кВ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topLeftCell="AH10" zoomScaleNormal="100" zoomScaleSheetLayoutView="100" workbookViewId="0">
      <selection activeCell="A49" sqref="A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17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18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9-КЛ_0,4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 t="str">
        <f ca="1">INDIRECT("'АКТЫ скрытых работ'!R"&amp;BE3&amp;"C7",0)</f>
        <v>14</v>
      </c>
      <c r="AU23" s="1035"/>
      <c r="AV23" s="1035"/>
      <c r="AW23" s="293" t="s">
        <v>78</v>
      </c>
      <c r="AX23" s="1035" t="str">
        <f ca="1">INDIRECT("'АКТЫ скрытых работ'!R"&amp;BE3&amp;"C8",0)</f>
        <v>ноября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Монтаж несгораемых перегородок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>Кирпич; Сертификат соответствия №РОСС RU.СМ29.Н00498 срок действия с 16.09.2022 г. по 15.09.2025 г.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Исполнительная схема №2.8 Монтаж несгораемых перегородок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 t="str">
        <f ca="1">INDIRECT("'АКТЫ скрытых работ'!R"&amp;BE3&amp;"C4",0)</f>
        <v>13</v>
      </c>
      <c r="T66" s="1043"/>
      <c r="U66" s="1043"/>
      <c r="V66" s="497"/>
      <c r="W66" s="1044" t="str">
        <f ca="1">INDIRECT("'АКТЫ скрытых работ'!R"&amp;BE3&amp;"C5",0)</f>
        <v>ноября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 t="str">
        <f ca="1">INDIRECT("'АКТЫ скрытых работ'!R"&amp;BE3&amp;"C7",0)</f>
        <v>14</v>
      </c>
      <c r="T67" s="1045"/>
      <c r="U67" s="1045"/>
      <c r="V67" s="497"/>
      <c r="W67" s="1046" t="str">
        <f ca="1">INDIRECT("'АКТЫ скрытых работ'!R"&amp;BE3&amp;"C8",0)</f>
        <v>ноября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 76.13330.2016 "Электротехнические устройства"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Засыпка кабеля песком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>Сертификат соответствия №РОСС RU.СМ29.Н00498 срок действия с 16.09.2022 г. по 15.09.2025 г.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Исполнительная схема №2.8 Монтаж несгораемых перегородок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topLeftCell="AH10" zoomScaleNormal="100" zoomScaleSheetLayoutView="100" workbookViewId="0">
      <selection activeCell="A49" sqref="A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18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19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10-КЛ_0,4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>
        <f ca="1">INDIRECT("'АКТЫ скрытых работ'!R"&amp;BE3&amp;"C7",0)</f>
        <v>14</v>
      </c>
      <c r="AU23" s="1035"/>
      <c r="AV23" s="1035"/>
      <c r="AW23" s="293" t="s">
        <v>78</v>
      </c>
      <c r="AX23" s="1035" t="str">
        <f ca="1">INDIRECT("'АКТЫ скрытых работ'!R"&amp;BE3&amp;"C8",0)</f>
        <v>ноября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Засыпка кабеля песком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Исполнительная схема №2.9 Обратная засыпка кабеля песком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>
        <f ca="1">INDIRECT("'АКТЫ скрытых работ'!R"&amp;BE3&amp;"C4",0)</f>
        <v>13</v>
      </c>
      <c r="T66" s="1043"/>
      <c r="U66" s="1043"/>
      <c r="V66" s="497"/>
      <c r="W66" s="1044" t="str">
        <f ca="1">INDIRECT("'АКТЫ скрытых работ'!R"&amp;BE3&amp;"C5",0)</f>
        <v>ноября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>
        <f ca="1">INDIRECT("'АКТЫ скрытых работ'!R"&amp;BE3&amp;"C7",0)</f>
        <v>14</v>
      </c>
      <c r="T67" s="1045"/>
      <c r="U67" s="1045"/>
      <c r="V67" s="497"/>
      <c r="W67" s="1046" t="str">
        <f ca="1">INDIRECT("'АКТЫ скрытых работ'!R"&amp;BE3&amp;"C8",0)</f>
        <v>ноября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 76.13330.2016 "Электротехнические устройства"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Укладка плитки ПЗК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>Паспорт №31/08/22 от 31.08.2022 ООО "ДК "Горизонт"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Исполнительная схема №2.9 Обратная засыпка кабеля песком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topLeftCell="AH10" zoomScaleNormal="100" zoomScaleSheetLayoutView="100" workbookViewId="0">
      <selection activeCell="A49" sqref="A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19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20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11-КЛ_0,4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 t="str">
        <f ca="1">INDIRECT("'АКТЫ скрытых работ'!R"&amp;BE3&amp;"C7",0)</f>
        <v>15</v>
      </c>
      <c r="AU23" s="1035"/>
      <c r="AV23" s="1035"/>
      <c r="AW23" s="293" t="s">
        <v>78</v>
      </c>
      <c r="AX23" s="1035" t="str">
        <f ca="1">INDIRECT("'АКТЫ скрытых работ'!R"&amp;BE3&amp;"C8",0)</f>
        <v>ноября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Укладка плитки ПЗК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>Плитка ПЗК. Технический паспорт б/н от 12.03.2021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Исполнительная схема №2.10 Укладка плитки ПЗК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 t="str">
        <f ca="1">INDIRECT("'АКТЫ скрытых работ'!R"&amp;BE3&amp;"C4",0)</f>
        <v>14</v>
      </c>
      <c r="T66" s="1043"/>
      <c r="U66" s="1043"/>
      <c r="V66" s="497"/>
      <c r="W66" s="1044" t="str">
        <f ca="1">INDIRECT("'АКТЫ скрытых работ'!R"&amp;BE3&amp;"C5",0)</f>
        <v>ноября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 t="str">
        <f ca="1">INDIRECT("'АКТЫ скрытых работ'!R"&amp;BE3&amp;"C7",0)</f>
        <v>15</v>
      </c>
      <c r="T67" s="1045"/>
      <c r="U67" s="1045"/>
      <c r="V67" s="497"/>
      <c r="W67" s="1046" t="str">
        <f ca="1">INDIRECT("'АКТЫ скрытых работ'!R"&amp;BE3&amp;"C8",0)</f>
        <v>ноября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 76.13330.2016 "Электротехнические устройства"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Засыпка траншеи грунтом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>Технический паспорт б/н от 12.03.2021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Исполнительная схема №2.10 Укладка плитки ПЗК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Normal="100" zoomScaleSheetLayoutView="100" workbookViewId="0">
      <selection activeCell="A49" sqref="A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20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21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12-КЛ_0,4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>
        <f ca="1">INDIRECT("'АКТЫ скрытых работ'!R"&amp;BE3&amp;"C7",0)</f>
        <v>15</v>
      </c>
      <c r="AU23" s="1035"/>
      <c r="AV23" s="1035"/>
      <c r="AW23" s="293" t="s">
        <v>78</v>
      </c>
      <c r="AX23" s="1035" t="str">
        <f ca="1">INDIRECT("'АКТЫ скрытых работ'!R"&amp;BE3&amp;"C8",0)</f>
        <v>ноября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Засыпка траншеи грунтом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>Вырытый грунт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Исполнительная схема №2.11 Обратная засыпка траншеи грунтом; Исполнительная схема №2.12 Обратная засыпка котлованов грунтом; Исполнительная схема №2.13 Обратная засыпка котлованов грунтом;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>
        <f ca="1">INDIRECT("'АКТЫ скрытых работ'!R"&amp;BE3&amp;"C4",0)</f>
        <v>14</v>
      </c>
      <c r="T66" s="1043"/>
      <c r="U66" s="1043"/>
      <c r="V66" s="497"/>
      <c r="W66" s="1044" t="str">
        <f ca="1">INDIRECT("'АКТЫ скрытых работ'!R"&amp;BE3&amp;"C5",0)</f>
        <v>ноября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>
        <f ca="1">INDIRECT("'АКТЫ скрытых работ'!R"&amp;BE3&amp;"C7",0)</f>
        <v>15</v>
      </c>
      <c r="T67" s="1045"/>
      <c r="U67" s="1045"/>
      <c r="V67" s="497"/>
      <c r="W67" s="1046" t="str">
        <f ca="1">INDIRECT("'АКТЫ скрытых работ'!R"&amp;BE3&amp;"C8",0)</f>
        <v>ноября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 76.13330.2016 "Электротехнические устройства"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Заводка кабеля в КТП, КК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>-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Исполнительная схема №2.11 Обратная засыпка траншеи грунтом; Исполнительная схема №2.12 Обратная засыпка котлованов грунтом; Исполнительная схема №2.13 Обратная засыпка котлованов грунтом;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topLeftCell="AH10" zoomScaleNormal="100" zoomScaleSheetLayoutView="100" workbookViewId="0">
      <selection activeCell="AQ49" sqref="AQ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21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22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17-КЛ_0,4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>
        <f ca="1">INDIRECT("'АКТЫ скрытых работ'!R"&amp;BE3&amp;"C7",0)</f>
        <v>28</v>
      </c>
      <c r="AU23" s="1035"/>
      <c r="AV23" s="1035"/>
      <c r="AW23" s="293" t="s">
        <v>78</v>
      </c>
      <c r="AX23" s="1035" t="str">
        <f ca="1">INDIRECT("'АКТЫ скрытых работ'!R"&amp;BE3&amp;"C8",0)</f>
        <v>января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Прокладка труб в траншее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>
        <f ca="1">INDIRECT("'АКТЫ скрытых работ'!R"&amp;BE3&amp;"C4",0)</f>
        <v>27</v>
      </c>
      <c r="T66" s="1043"/>
      <c r="U66" s="1043"/>
      <c r="V66" s="497"/>
      <c r="W66" s="1044" t="str">
        <f ca="1">INDIRECT("'АКТЫ скрытых работ'!R"&amp;BE3&amp;"C5",0)</f>
        <v>января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>
        <f ca="1">INDIRECT("'АКТЫ скрытых работ'!R"&amp;BE3&amp;"C7",0)</f>
        <v>28</v>
      </c>
      <c r="T67" s="1045"/>
      <c r="U67" s="1045"/>
      <c r="V67" s="497"/>
      <c r="W67" s="1046" t="str">
        <f ca="1">INDIRECT("'АКТЫ скрытых работ'!R"&amp;BE3&amp;"C8",0)</f>
        <v>января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СП45.13330.2017 «Земляные сооружения, основания и фундаменты»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Разработка грунта траншеи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 xml:space="preserve">Сертификат соответсвия №РОСС.RU.HX37.H02706 с 07.07.2020 по 06.07.2023 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topLeftCell="AH10" zoomScaleNormal="100" zoomScaleSheetLayoutView="100" workbookViewId="0">
      <selection activeCell="AQ49" sqref="AQ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22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23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1-КЗ_ОП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 t="str">
        <f ca="1">INDIRECT("'АКТЫ скрытых работ'!R"&amp;BE3&amp;"C7",0)</f>
        <v>29</v>
      </c>
      <c r="AU23" s="1035"/>
      <c r="AV23" s="1035"/>
      <c r="AW23" s="293" t="s">
        <v>78</v>
      </c>
      <c r="AX23" s="1035" t="str">
        <f ca="1">INDIRECT("'АКТЫ скрытых работ'!R"&amp;BE3&amp;"C8",0)</f>
        <v>февраля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Разработка грунта траншеи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>Не применялись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 t="str">
        <f ca="1">INDIRECT("'АКТЫ скрытых работ'!R"&amp;BE3&amp;"C4",0)</f>
        <v>28</v>
      </c>
      <c r="T66" s="1043"/>
      <c r="U66" s="1043"/>
      <c r="V66" s="497"/>
      <c r="W66" s="1044" t="str">
        <f ca="1">INDIRECT("'АКТЫ скрытых работ'!R"&amp;BE3&amp;"C5",0)</f>
        <v>февраля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 t="str">
        <f ca="1">INDIRECT("'АКТЫ скрытых работ'!R"&amp;BE3&amp;"C7",0)</f>
        <v>29</v>
      </c>
      <c r="T67" s="1045"/>
      <c r="U67" s="1045"/>
      <c r="V67" s="497"/>
      <c r="W67" s="1046" t="str">
        <f ca="1">INDIRECT("'АКТЫ скрытых работ'!R"&amp;BE3&amp;"C8",0)</f>
        <v>февраля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СП45.13330.2017 «Земляные сооружения, основания и фундаменты»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Монтаж вертикальных электродов контура заземления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>-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topLeftCell="AH10" zoomScaleNormal="100" zoomScaleSheetLayoutView="100" workbookViewId="0">
      <selection activeCell="AQ49" sqref="AQ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23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24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2-КЗ_ОП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 t="str">
        <f ca="1">INDIRECT("'АКТЫ скрытых работ'!R"&amp;BE3&amp;"C7",0)</f>
        <v>29</v>
      </c>
      <c r="AU23" s="1035"/>
      <c r="AV23" s="1035"/>
      <c r="AW23" s="293" t="s">
        <v>78</v>
      </c>
      <c r="AX23" s="1035" t="str">
        <f ca="1">INDIRECT("'АКТЫ скрытых работ'!R"&amp;BE3&amp;"C8",0)</f>
        <v>февраля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Монтаж вертикальных электродов контура заземления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 t="str">
        <f ca="1">INDIRECT("'АКТЫ скрытых работ'!R"&amp;BE3&amp;"C4",0)</f>
        <v>28</v>
      </c>
      <c r="T66" s="1043"/>
      <c r="U66" s="1043"/>
      <c r="V66" s="497"/>
      <c r="W66" s="1044" t="str">
        <f ca="1">INDIRECT("'АКТЫ скрытых работ'!R"&amp;BE3&amp;"C5",0)</f>
        <v>февраля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 t="str">
        <f ca="1">INDIRECT("'АКТЫ скрытых работ'!R"&amp;BE3&amp;"C7",0)</f>
        <v>29</v>
      </c>
      <c r="T67" s="1045"/>
      <c r="U67" s="1045"/>
      <c r="V67" s="497"/>
      <c r="W67" s="1046" t="str">
        <f ca="1">INDIRECT("'АКТЫ скрытых работ'!R"&amp;BE3&amp;"C8",0)</f>
        <v>февраля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 76.13330.2016 "Электротехнические устройства"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Монтаж горизонтального заземлителя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topLeftCell="AH16" zoomScaleNormal="100" zoomScaleSheetLayoutView="100" workbookViewId="0">
      <selection activeCell="AQ49" sqref="AQ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24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25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3-КЗ_ОП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 t="str">
        <f ca="1">INDIRECT("'АКТЫ скрытых работ'!R"&amp;BE3&amp;"C7",0)</f>
        <v>29</v>
      </c>
      <c r="AU23" s="1035"/>
      <c r="AV23" s="1035"/>
      <c r="AW23" s="293" t="s">
        <v>78</v>
      </c>
      <c r="AX23" s="1035" t="str">
        <f ca="1">INDIRECT("'АКТЫ скрытых работ'!R"&amp;BE3&amp;"C8",0)</f>
        <v>февраля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Монтаж горизонтального заземлителя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 t="str">
        <f ca="1">INDIRECT("'АКТЫ скрытых работ'!R"&amp;BE3&amp;"C4",0)</f>
        <v>28</v>
      </c>
      <c r="T66" s="1043"/>
      <c r="U66" s="1043"/>
      <c r="V66" s="497"/>
      <c r="W66" s="1044" t="str">
        <f ca="1">INDIRECT("'АКТЫ скрытых работ'!R"&amp;BE3&amp;"C5",0)</f>
        <v>февраля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 t="str">
        <f ca="1">INDIRECT("'АКТЫ скрытых работ'!R"&amp;BE3&amp;"C7",0)</f>
        <v>29</v>
      </c>
      <c r="T67" s="1045"/>
      <c r="U67" s="1045"/>
      <c r="V67" s="497"/>
      <c r="W67" s="1046" t="str">
        <f ca="1">INDIRECT("'АКТЫ скрытых работ'!R"&amp;BE3&amp;"C8",0)</f>
        <v>февраля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 76.13330.2016 "Электротехнические устройства"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Огрунтовка и окраска сварных соединений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FF0000"/>
    <pageSetUpPr fitToPage="1"/>
  </sheetPr>
  <dimension ref="A1:DH42"/>
  <sheetViews>
    <sheetView view="pageBreakPreview" zoomScale="60" zoomScaleNormal="100" workbookViewId="0"/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380</v>
      </c>
      <c r="DH1" s="141"/>
    </row>
    <row r="2" spans="1:112" ht="15" customHeight="1" outlineLevel="1" x14ac:dyDescent="0.3">
      <c r="A2" s="789"/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89"/>
      <c r="X2" s="789"/>
      <c r="Y2" s="789"/>
      <c r="Z2" s="789"/>
      <c r="AA2" s="789"/>
      <c r="AB2" s="789"/>
      <c r="AC2" s="789"/>
      <c r="AD2" s="789"/>
      <c r="AE2" s="789"/>
      <c r="AF2" s="789"/>
      <c r="AG2" s="789"/>
      <c r="AH2" s="789"/>
      <c r="AI2" s="789"/>
      <c r="AJ2" s="789"/>
      <c r="AK2" s="789"/>
      <c r="AL2" s="789"/>
      <c r="AM2" s="789"/>
      <c r="AN2" s="789"/>
      <c r="AO2" s="789"/>
      <c r="AP2" s="789"/>
      <c r="AQ2" s="789"/>
      <c r="AR2" s="789"/>
      <c r="AS2" s="789"/>
      <c r="AT2" s="19"/>
      <c r="AU2" s="19"/>
      <c r="AV2" s="19"/>
      <c r="AW2" s="19"/>
      <c r="AX2" s="19"/>
      <c r="AY2" s="19"/>
      <c r="AZ2" s="19"/>
      <c r="BA2" s="19"/>
      <c r="BB2" s="710" t="str">
        <f>ФОРМА!G2</f>
        <v>Санкт-Петербург</v>
      </c>
      <c r="BC2" s="710"/>
      <c r="BD2" s="710"/>
      <c r="BE2" s="710"/>
      <c r="BF2" s="710"/>
      <c r="BG2" s="710"/>
      <c r="BH2" s="710"/>
      <c r="BI2" s="710"/>
      <c r="BJ2" s="710"/>
      <c r="BK2" s="710"/>
      <c r="BL2" s="710"/>
      <c r="BM2" s="710"/>
      <c r="BN2" s="710"/>
      <c r="BO2" s="710"/>
      <c r="BP2" s="710"/>
      <c r="BQ2" s="710"/>
      <c r="BR2" s="710"/>
      <c r="BS2" s="710"/>
      <c r="BT2" s="710"/>
      <c r="BU2" s="710"/>
      <c r="BV2" s="710"/>
      <c r="BW2" s="710"/>
      <c r="BX2" s="710"/>
      <c r="BY2" s="710"/>
      <c r="BZ2" s="710"/>
      <c r="CA2" s="710"/>
      <c r="CB2" s="710"/>
      <c r="CC2" s="710"/>
      <c r="CD2" s="710"/>
      <c r="CE2" s="710"/>
      <c r="CF2" s="710"/>
      <c r="CG2" s="710"/>
      <c r="CH2" s="710"/>
      <c r="CI2" s="710"/>
      <c r="CJ2" s="710"/>
      <c r="CK2" s="710"/>
      <c r="CL2" s="710"/>
      <c r="CM2" s="710"/>
      <c r="CN2" s="710"/>
      <c r="CO2" s="710"/>
      <c r="CP2" s="710"/>
      <c r="CQ2" s="710"/>
      <c r="CR2" s="710"/>
      <c r="CS2" s="710"/>
      <c r="CT2" s="710"/>
      <c r="CU2" s="710"/>
      <c r="CV2" s="710"/>
      <c r="CW2" s="710"/>
      <c r="CX2" s="710"/>
      <c r="CY2" s="710"/>
      <c r="CZ2" s="710"/>
      <c r="DA2" s="710"/>
      <c r="DB2" s="710"/>
      <c r="DH2" s="142"/>
    </row>
    <row r="3" spans="1:112" s="2" customFormat="1" ht="12" customHeight="1" outlineLevel="1" x14ac:dyDescent="0.3">
      <c r="A3" s="786"/>
      <c r="B3" s="786"/>
      <c r="C3" s="786"/>
      <c r="D3" s="786"/>
      <c r="E3" s="786"/>
      <c r="F3" s="786"/>
      <c r="G3" s="786"/>
      <c r="H3" s="786"/>
      <c r="I3" s="786"/>
      <c r="J3" s="786"/>
      <c r="K3" s="786"/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  <c r="AF3" s="786"/>
      <c r="AG3" s="786"/>
      <c r="AH3" s="786"/>
      <c r="AI3" s="786"/>
      <c r="AJ3" s="786"/>
      <c r="AK3" s="786"/>
      <c r="AL3" s="786"/>
      <c r="AM3" s="786"/>
      <c r="AN3" s="786"/>
      <c r="AO3" s="786"/>
      <c r="AP3" s="786"/>
      <c r="AQ3" s="786"/>
      <c r="AR3" s="786"/>
      <c r="AS3" s="786"/>
      <c r="AT3" s="21"/>
      <c r="AU3" s="21"/>
      <c r="AV3" s="21"/>
      <c r="AW3" s="21"/>
      <c r="AX3" s="21"/>
      <c r="AY3" s="21"/>
      <c r="AZ3" s="21"/>
      <c r="BA3" s="21"/>
      <c r="BB3" s="786" t="s">
        <v>0</v>
      </c>
      <c r="BC3" s="786"/>
      <c r="BD3" s="786"/>
      <c r="BE3" s="786"/>
      <c r="BF3" s="786"/>
      <c r="BG3" s="786"/>
      <c r="BH3" s="786"/>
      <c r="BI3" s="786"/>
      <c r="BJ3" s="786"/>
      <c r="BK3" s="786"/>
      <c r="BL3" s="786"/>
      <c r="BM3" s="786"/>
      <c r="BN3" s="786"/>
      <c r="BO3" s="786"/>
      <c r="BP3" s="786"/>
      <c r="BQ3" s="786"/>
      <c r="BR3" s="786"/>
      <c r="BS3" s="786"/>
      <c r="BT3" s="786"/>
      <c r="BU3" s="786"/>
      <c r="BV3" s="786"/>
      <c r="BW3" s="786"/>
      <c r="BX3" s="786"/>
      <c r="BY3" s="786"/>
      <c r="BZ3" s="786"/>
      <c r="CA3" s="786"/>
      <c r="CB3" s="786"/>
      <c r="CC3" s="786"/>
      <c r="CD3" s="786"/>
      <c r="CE3" s="786"/>
      <c r="CF3" s="786"/>
      <c r="CG3" s="786"/>
      <c r="CH3" s="786"/>
      <c r="CI3" s="786"/>
      <c r="CJ3" s="786"/>
      <c r="CK3" s="786"/>
      <c r="CL3" s="786"/>
      <c r="CM3" s="786"/>
      <c r="CN3" s="786"/>
      <c r="CO3" s="786"/>
      <c r="CP3" s="786"/>
      <c r="CQ3" s="786"/>
      <c r="CR3" s="786"/>
      <c r="CS3" s="786"/>
      <c r="CT3" s="786"/>
      <c r="CU3" s="786"/>
      <c r="CV3" s="786"/>
      <c r="CW3" s="786"/>
      <c r="CX3" s="786"/>
      <c r="CY3" s="786"/>
      <c r="CZ3" s="786"/>
      <c r="DA3" s="786"/>
      <c r="DB3" s="786"/>
      <c r="DH3" s="143"/>
    </row>
    <row r="4" spans="1:112" outlineLevel="1" x14ac:dyDescent="0.3">
      <c r="A4" s="710" t="str">
        <f>ФОРМА!B4</f>
        <v>ООО «Электромонтаж-110»</v>
      </c>
      <c r="B4" s="710"/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19"/>
      <c r="AU4" s="19"/>
      <c r="AV4" s="19"/>
      <c r="AW4" s="19"/>
      <c r="AX4" s="19"/>
      <c r="AY4" s="19"/>
      <c r="AZ4" s="19"/>
      <c r="BA4" s="19"/>
      <c r="BB4" s="787" t="str">
        <f>ФОРМА!B2</f>
        <v>ПАО "Россети Ленэнерго"</v>
      </c>
      <c r="BC4" s="787"/>
      <c r="BD4" s="787"/>
      <c r="BE4" s="787"/>
      <c r="BF4" s="787"/>
      <c r="BG4" s="787"/>
      <c r="BH4" s="787"/>
      <c r="BI4" s="787"/>
      <c r="BJ4" s="787"/>
      <c r="BK4" s="787"/>
      <c r="BL4" s="787"/>
      <c r="BM4" s="787"/>
      <c r="BN4" s="787"/>
      <c r="BO4" s="787"/>
      <c r="BP4" s="787"/>
      <c r="BQ4" s="787"/>
      <c r="BR4" s="787"/>
      <c r="BS4" s="787"/>
      <c r="BT4" s="787"/>
      <c r="BU4" s="787"/>
      <c r="BV4" s="787"/>
      <c r="BW4" s="787"/>
      <c r="BX4" s="787"/>
      <c r="BY4" s="787"/>
      <c r="BZ4" s="787"/>
      <c r="CA4" s="787"/>
      <c r="CB4" s="787"/>
      <c r="CC4" s="787"/>
      <c r="CD4" s="787"/>
      <c r="CE4" s="787"/>
      <c r="CF4" s="787"/>
      <c r="CG4" s="787"/>
      <c r="CH4" s="787"/>
      <c r="CI4" s="787"/>
      <c r="CJ4" s="787"/>
      <c r="CK4" s="787"/>
      <c r="CL4" s="787"/>
      <c r="CM4" s="787"/>
      <c r="CN4" s="787"/>
      <c r="CO4" s="787"/>
      <c r="CP4" s="787"/>
      <c r="CQ4" s="787"/>
      <c r="CR4" s="787"/>
      <c r="CS4" s="787"/>
      <c r="CT4" s="787"/>
      <c r="CU4" s="787"/>
      <c r="CV4" s="787"/>
      <c r="CW4" s="787"/>
      <c r="CX4" s="787"/>
      <c r="CY4" s="787"/>
      <c r="CZ4" s="787"/>
      <c r="DA4" s="787"/>
      <c r="DB4" s="787"/>
      <c r="DH4" s="144" t="str">
        <f>BB4</f>
        <v>ПАО "Россети Ленэнерго"</v>
      </c>
    </row>
    <row r="5" spans="1:112" ht="15" customHeight="1" outlineLevel="1" x14ac:dyDescent="0.3">
      <c r="A5" s="786" t="s">
        <v>44</v>
      </c>
      <c r="B5" s="786"/>
      <c r="C5" s="786"/>
      <c r="D5" s="786"/>
      <c r="E5" s="786"/>
      <c r="F5" s="786"/>
      <c r="G5" s="786"/>
      <c r="H5" s="786"/>
      <c r="I5" s="786"/>
      <c r="J5" s="786"/>
      <c r="K5" s="786"/>
      <c r="L5" s="786"/>
      <c r="M5" s="786"/>
      <c r="N5" s="786"/>
      <c r="O5" s="786"/>
      <c r="P5" s="786"/>
      <c r="Q5" s="786"/>
      <c r="R5" s="786"/>
      <c r="S5" s="786"/>
      <c r="T5" s="786"/>
      <c r="U5" s="786"/>
      <c r="V5" s="786"/>
      <c r="W5" s="786"/>
      <c r="X5" s="786"/>
      <c r="Y5" s="786"/>
      <c r="Z5" s="786"/>
      <c r="AA5" s="786"/>
      <c r="AB5" s="786"/>
      <c r="AC5" s="786"/>
      <c r="AD5" s="786"/>
      <c r="AE5" s="786"/>
      <c r="AF5" s="786"/>
      <c r="AG5" s="786"/>
      <c r="AH5" s="786"/>
      <c r="AI5" s="786"/>
      <c r="AJ5" s="786"/>
      <c r="AK5" s="786"/>
      <c r="AL5" s="786"/>
      <c r="AM5" s="786"/>
      <c r="AN5" s="786"/>
      <c r="AO5" s="786"/>
      <c r="AP5" s="786"/>
      <c r="AQ5" s="786"/>
      <c r="AR5" s="786"/>
      <c r="AS5" s="786"/>
      <c r="AT5" s="21"/>
      <c r="AU5" s="21"/>
      <c r="AV5" s="21"/>
      <c r="AW5" s="21"/>
      <c r="AX5" s="21"/>
      <c r="AY5" s="21"/>
      <c r="AZ5" s="21"/>
      <c r="BA5" s="21"/>
      <c r="BB5" s="786" t="s">
        <v>2</v>
      </c>
      <c r="BC5" s="786"/>
      <c r="BD5" s="786"/>
      <c r="BE5" s="786"/>
      <c r="BF5" s="786"/>
      <c r="BG5" s="786"/>
      <c r="BH5" s="786"/>
      <c r="BI5" s="786"/>
      <c r="BJ5" s="786"/>
      <c r="BK5" s="786"/>
      <c r="BL5" s="786"/>
      <c r="BM5" s="786"/>
      <c r="BN5" s="786"/>
      <c r="BO5" s="786"/>
      <c r="BP5" s="786"/>
      <c r="BQ5" s="786"/>
      <c r="BR5" s="786"/>
      <c r="BS5" s="786"/>
      <c r="BT5" s="786"/>
      <c r="BU5" s="786"/>
      <c r="BV5" s="786"/>
      <c r="BW5" s="786"/>
      <c r="BX5" s="786"/>
      <c r="BY5" s="786"/>
      <c r="BZ5" s="786"/>
      <c r="CA5" s="786"/>
      <c r="CB5" s="786"/>
      <c r="CC5" s="786"/>
      <c r="CD5" s="786"/>
      <c r="CE5" s="786"/>
      <c r="CF5" s="786"/>
      <c r="CG5" s="786"/>
      <c r="CH5" s="786"/>
      <c r="CI5" s="786"/>
      <c r="CJ5" s="786"/>
      <c r="CK5" s="786"/>
      <c r="CL5" s="786"/>
      <c r="CM5" s="786"/>
      <c r="CN5" s="786"/>
      <c r="CO5" s="786"/>
      <c r="CP5" s="786"/>
      <c r="CQ5" s="786"/>
      <c r="CR5" s="786"/>
      <c r="CS5" s="786"/>
      <c r="CT5" s="786"/>
      <c r="CU5" s="786"/>
      <c r="CV5" s="786"/>
      <c r="CW5" s="786"/>
      <c r="CX5" s="786"/>
      <c r="CY5" s="786"/>
      <c r="CZ5" s="786"/>
      <c r="DA5" s="786"/>
      <c r="DB5" s="786"/>
      <c r="DH5" s="143"/>
    </row>
    <row r="6" spans="1:112" ht="124.8" outlineLevel="1" x14ac:dyDescent="0.3">
      <c r="A6" s="785"/>
      <c r="B6" s="785"/>
      <c r="C6" s="785"/>
      <c r="D6" s="785"/>
      <c r="E6" s="785"/>
      <c r="F6" s="785"/>
      <c r="G6" s="785"/>
      <c r="H6" s="785"/>
      <c r="I6" s="785"/>
      <c r="J6" s="785"/>
      <c r="K6" s="785"/>
      <c r="L6" s="785"/>
      <c r="M6" s="785"/>
      <c r="N6" s="785"/>
      <c r="O6" s="785"/>
      <c r="P6" s="785"/>
      <c r="Q6" s="785"/>
      <c r="R6" s="785"/>
      <c r="S6" s="785"/>
      <c r="T6" s="785"/>
      <c r="U6" s="785"/>
      <c r="V6" s="785"/>
      <c r="W6" s="785"/>
      <c r="X6" s="785"/>
      <c r="Y6" s="785"/>
      <c r="Z6" s="785"/>
      <c r="AA6" s="785"/>
      <c r="AB6" s="785"/>
      <c r="AC6" s="785"/>
      <c r="AD6" s="785"/>
      <c r="AE6" s="785"/>
      <c r="AF6" s="785"/>
      <c r="AG6" s="785"/>
      <c r="AH6" s="785"/>
      <c r="AI6" s="785"/>
      <c r="AJ6" s="785"/>
      <c r="AK6" s="785"/>
      <c r="AL6" s="785"/>
      <c r="AM6" s="785"/>
      <c r="AN6" s="785"/>
      <c r="AO6" s="785"/>
      <c r="AP6" s="785"/>
      <c r="AQ6" s="785"/>
      <c r="AR6" s="785"/>
      <c r="AS6" s="785"/>
      <c r="AT6" s="21"/>
      <c r="AU6" s="21"/>
      <c r="AV6" s="21"/>
      <c r="AW6" s="21"/>
      <c r="AX6" s="21"/>
      <c r="AY6" s="21"/>
      <c r="AZ6" s="21"/>
      <c r="BA6" s="21"/>
      <c r="BB6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C6" s="787"/>
      <c r="BD6" s="787"/>
      <c r="BE6" s="787"/>
      <c r="BF6" s="787"/>
      <c r="BG6" s="787"/>
      <c r="BH6" s="787"/>
      <c r="BI6" s="787"/>
      <c r="BJ6" s="787"/>
      <c r="BK6" s="787"/>
      <c r="BL6" s="787"/>
      <c r="BM6" s="787"/>
      <c r="BN6" s="787"/>
      <c r="BO6" s="787"/>
      <c r="BP6" s="787"/>
      <c r="BQ6" s="787"/>
      <c r="BR6" s="787"/>
      <c r="BS6" s="787"/>
      <c r="BT6" s="787"/>
      <c r="BU6" s="787"/>
      <c r="BV6" s="787"/>
      <c r="BW6" s="787"/>
      <c r="BX6" s="787"/>
      <c r="BY6" s="787"/>
      <c r="BZ6" s="787"/>
      <c r="CA6" s="787"/>
      <c r="CB6" s="787"/>
      <c r="CC6" s="787"/>
      <c r="CD6" s="787"/>
      <c r="CE6" s="787"/>
      <c r="CF6" s="787"/>
      <c r="CG6" s="787"/>
      <c r="CH6" s="787"/>
      <c r="CI6" s="787"/>
      <c r="CJ6" s="787"/>
      <c r="CK6" s="787"/>
      <c r="CL6" s="787"/>
      <c r="CM6" s="787"/>
      <c r="CN6" s="787"/>
      <c r="CO6" s="787"/>
      <c r="CP6" s="787"/>
      <c r="CQ6" s="787"/>
      <c r="CR6" s="787"/>
      <c r="CS6" s="787"/>
      <c r="CT6" s="787"/>
      <c r="CU6" s="787"/>
      <c r="CV6" s="787"/>
      <c r="CW6" s="787"/>
      <c r="CX6" s="787"/>
      <c r="CY6" s="787"/>
      <c r="CZ6" s="787"/>
      <c r="DA6" s="787"/>
      <c r="DB6" s="787"/>
      <c r="DH6" s="144" t="str">
        <f>BB6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outlineLevel="1" x14ac:dyDescent="0.3">
      <c r="A7" s="786" t="s">
        <v>45</v>
      </c>
      <c r="B7" s="786"/>
      <c r="C7" s="786"/>
      <c r="D7" s="786"/>
      <c r="E7" s="786"/>
      <c r="F7" s="786"/>
      <c r="G7" s="786"/>
      <c r="H7" s="786"/>
      <c r="I7" s="786"/>
      <c r="J7" s="786"/>
      <c r="K7" s="786"/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  <c r="AF7" s="786"/>
      <c r="AG7" s="786"/>
      <c r="AH7" s="786"/>
      <c r="AI7" s="786"/>
      <c r="AJ7" s="786"/>
      <c r="AK7" s="786"/>
      <c r="AL7" s="786"/>
      <c r="AM7" s="786"/>
      <c r="AN7" s="786"/>
      <c r="AO7" s="786"/>
      <c r="AP7" s="786"/>
      <c r="AQ7" s="786"/>
      <c r="AR7" s="786"/>
      <c r="AS7" s="786"/>
      <c r="AT7" s="21"/>
      <c r="AU7" s="21"/>
      <c r="AV7" s="21"/>
      <c r="AW7" s="21"/>
      <c r="AX7" s="21"/>
      <c r="AY7" s="21"/>
      <c r="AZ7" s="21"/>
      <c r="BA7" s="21"/>
      <c r="BB7" s="786" t="s">
        <v>38</v>
      </c>
      <c r="BC7" s="786"/>
      <c r="BD7" s="786"/>
      <c r="BE7" s="786"/>
      <c r="BF7" s="786"/>
      <c r="BG7" s="786"/>
      <c r="BH7" s="786"/>
      <c r="BI7" s="786"/>
      <c r="BJ7" s="786"/>
      <c r="BK7" s="786"/>
      <c r="BL7" s="786"/>
      <c r="BM7" s="786"/>
      <c r="BN7" s="786"/>
      <c r="BO7" s="786"/>
      <c r="BP7" s="786"/>
      <c r="BQ7" s="786"/>
      <c r="BR7" s="786"/>
      <c r="BS7" s="786"/>
      <c r="BT7" s="786"/>
      <c r="BU7" s="786"/>
      <c r="BV7" s="786"/>
      <c r="BW7" s="786"/>
      <c r="BX7" s="786"/>
      <c r="BY7" s="786"/>
      <c r="BZ7" s="786"/>
      <c r="CA7" s="786"/>
      <c r="CB7" s="786"/>
      <c r="CC7" s="786"/>
      <c r="CD7" s="786"/>
      <c r="CE7" s="786"/>
      <c r="CF7" s="786"/>
      <c r="CG7" s="786"/>
      <c r="CH7" s="786"/>
      <c r="CI7" s="786"/>
      <c r="CJ7" s="786"/>
      <c r="CK7" s="786"/>
      <c r="CL7" s="786"/>
      <c r="CM7" s="786"/>
      <c r="CN7" s="786"/>
      <c r="CO7" s="786"/>
      <c r="CP7" s="786"/>
      <c r="CQ7" s="786"/>
      <c r="CR7" s="786"/>
      <c r="CS7" s="786"/>
      <c r="CT7" s="786"/>
      <c r="CU7" s="786"/>
      <c r="CV7" s="786"/>
      <c r="CW7" s="786"/>
      <c r="CX7" s="786"/>
      <c r="CY7" s="786"/>
      <c r="CZ7" s="786"/>
      <c r="DA7" s="786"/>
      <c r="DB7" s="786"/>
      <c r="DH7" s="143"/>
    </row>
    <row r="8" spans="1:112" outlineLevel="1" x14ac:dyDescent="0.3">
      <c r="A8" s="710"/>
      <c r="B8" s="710"/>
      <c r="C8" s="710"/>
      <c r="D8" s="710"/>
      <c r="E8" s="710"/>
      <c r="F8" s="710"/>
      <c r="G8" s="710"/>
      <c r="H8" s="710"/>
      <c r="I8" s="710"/>
      <c r="J8" s="710"/>
      <c r="K8" s="710"/>
      <c r="L8" s="710"/>
      <c r="M8" s="710"/>
      <c r="N8" s="710"/>
      <c r="O8" s="710"/>
      <c r="P8" s="710"/>
      <c r="Q8" s="710"/>
      <c r="R8" s="710"/>
      <c r="S8" s="710"/>
      <c r="T8" s="710"/>
      <c r="U8" s="710"/>
      <c r="V8" s="710"/>
      <c r="W8" s="710"/>
      <c r="X8" s="710"/>
      <c r="Y8" s="710"/>
      <c r="Z8" s="710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19"/>
      <c r="AU8" s="19"/>
      <c r="AV8" s="19"/>
      <c r="AW8" s="19"/>
      <c r="AX8" s="19"/>
      <c r="AY8" s="19"/>
      <c r="AZ8" s="19"/>
      <c r="BA8" s="19"/>
      <c r="BB8" s="734">
        <f>ФОРМА!B13</f>
        <v>45646</v>
      </c>
      <c r="BC8" s="734"/>
      <c r="BD8" s="734"/>
      <c r="BE8" s="734"/>
      <c r="BF8" s="734"/>
      <c r="BG8" s="734"/>
      <c r="BH8" s="734"/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C8" s="14"/>
      <c r="DH8" s="145"/>
    </row>
    <row r="9" spans="1:112" outlineLevel="1" x14ac:dyDescent="0.3">
      <c r="A9" s="786" t="s">
        <v>1</v>
      </c>
      <c r="B9" s="786"/>
      <c r="C9" s="786"/>
      <c r="D9" s="786"/>
      <c r="E9" s="786"/>
      <c r="F9" s="786"/>
      <c r="G9" s="786"/>
      <c r="H9" s="786"/>
      <c r="I9" s="786"/>
      <c r="J9" s="786"/>
      <c r="K9" s="786"/>
      <c r="L9" s="786"/>
      <c r="M9" s="786"/>
      <c r="N9" s="786"/>
      <c r="O9" s="786"/>
      <c r="P9" s="786"/>
      <c r="Q9" s="786"/>
      <c r="R9" s="786"/>
      <c r="S9" s="786"/>
      <c r="T9" s="786"/>
      <c r="U9" s="786"/>
      <c r="V9" s="786"/>
      <c r="W9" s="786"/>
      <c r="X9" s="786"/>
      <c r="Y9" s="786"/>
      <c r="Z9" s="786"/>
      <c r="AA9" s="786"/>
      <c r="AB9" s="786"/>
      <c r="AC9" s="786"/>
      <c r="AD9" s="786"/>
      <c r="AE9" s="786"/>
      <c r="AF9" s="786"/>
      <c r="AG9" s="786"/>
      <c r="AH9" s="786"/>
      <c r="AI9" s="786"/>
      <c r="AJ9" s="786"/>
      <c r="AK9" s="786"/>
      <c r="AL9" s="786"/>
      <c r="AM9" s="786"/>
      <c r="AN9" s="786"/>
      <c r="AO9" s="786"/>
      <c r="AP9" s="786"/>
      <c r="AQ9" s="786"/>
      <c r="AR9" s="786"/>
      <c r="AS9" s="786"/>
      <c r="AT9" s="21"/>
      <c r="AU9" s="21"/>
      <c r="AV9" s="21"/>
      <c r="AW9" s="21"/>
      <c r="AX9" s="21"/>
      <c r="AY9" s="21"/>
      <c r="AZ9" s="21"/>
      <c r="BA9" s="21"/>
      <c r="BB9" s="786" t="s">
        <v>3</v>
      </c>
      <c r="BC9" s="786"/>
      <c r="BD9" s="786"/>
      <c r="BE9" s="786"/>
      <c r="BF9" s="786"/>
      <c r="BG9" s="786"/>
      <c r="BH9" s="786"/>
      <c r="BI9" s="786"/>
      <c r="BJ9" s="786"/>
      <c r="BK9" s="786"/>
      <c r="BL9" s="786"/>
      <c r="BM9" s="786"/>
      <c r="BN9" s="786"/>
      <c r="BO9" s="786"/>
      <c r="BP9" s="786"/>
      <c r="BQ9" s="786"/>
      <c r="BR9" s="786"/>
      <c r="BS9" s="786"/>
      <c r="BT9" s="786"/>
      <c r="BU9" s="786"/>
      <c r="BV9" s="786"/>
      <c r="BW9" s="786"/>
      <c r="BX9" s="786"/>
      <c r="BY9" s="786"/>
      <c r="BZ9" s="786"/>
      <c r="CA9" s="786"/>
      <c r="CB9" s="786"/>
      <c r="CC9" s="786"/>
      <c r="CD9" s="786"/>
      <c r="CE9" s="786"/>
      <c r="CF9" s="786"/>
      <c r="CG9" s="786"/>
      <c r="CH9" s="786"/>
      <c r="CI9" s="786"/>
      <c r="CJ9" s="786"/>
      <c r="CK9" s="786"/>
      <c r="CL9" s="786"/>
      <c r="CM9" s="786"/>
      <c r="CN9" s="786"/>
      <c r="CO9" s="786"/>
      <c r="CP9" s="786"/>
      <c r="CQ9" s="786"/>
      <c r="CR9" s="786"/>
      <c r="CS9" s="786"/>
      <c r="CT9" s="786"/>
      <c r="CU9" s="786"/>
      <c r="CV9" s="786"/>
      <c r="CW9" s="786"/>
      <c r="CX9" s="786"/>
      <c r="CY9" s="786"/>
      <c r="CZ9" s="786"/>
      <c r="DA9" s="786"/>
      <c r="DB9" s="786"/>
      <c r="DH9" s="146"/>
    </row>
    <row r="10" spans="1:112" ht="30.75" customHeight="1" x14ac:dyDescent="0.3">
      <c r="A10" s="736" t="s">
        <v>520</v>
      </c>
      <c r="B10" s="737"/>
      <c r="C10" s="737"/>
      <c r="D10" s="737"/>
      <c r="E10" s="737"/>
      <c r="F10" s="737"/>
      <c r="G10" s="737"/>
      <c r="H10" s="737"/>
      <c r="I10" s="737"/>
      <c r="J10" s="737"/>
      <c r="K10" s="737"/>
      <c r="L10" s="737"/>
      <c r="M10" s="737"/>
      <c r="N10" s="737"/>
      <c r="O10" s="737"/>
      <c r="P10" s="737"/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  <c r="AI10" s="737"/>
      <c r="AJ10" s="737"/>
      <c r="AK10" s="737"/>
      <c r="AL10" s="737"/>
      <c r="AM10" s="737"/>
      <c r="AN10" s="737"/>
      <c r="AO10" s="737"/>
      <c r="AP10" s="737"/>
      <c r="AQ10" s="737"/>
      <c r="AR10" s="737"/>
      <c r="AS10" s="737"/>
      <c r="AT10" s="737"/>
      <c r="AU10" s="737"/>
      <c r="AV10" s="737"/>
      <c r="AW10" s="737"/>
      <c r="AX10" s="737"/>
      <c r="AY10" s="737"/>
      <c r="AZ10" s="737"/>
      <c r="BA10" s="737"/>
      <c r="BB10" s="737"/>
      <c r="BC10" s="737"/>
      <c r="BD10" s="737"/>
      <c r="BE10" s="737"/>
      <c r="BF10" s="737"/>
      <c r="BG10" s="737"/>
      <c r="BH10" s="737"/>
      <c r="BI10" s="737"/>
      <c r="BJ10" s="737"/>
      <c r="BK10" s="737"/>
      <c r="BL10" s="737"/>
      <c r="BM10" s="737"/>
      <c r="BN10" s="737"/>
      <c r="BO10" s="737"/>
      <c r="BP10" s="737"/>
      <c r="BQ10" s="737"/>
      <c r="BR10" s="737"/>
      <c r="BS10" s="737"/>
      <c r="BT10" s="737"/>
      <c r="BU10" s="737"/>
      <c r="BV10" s="737"/>
      <c r="BW10" s="737"/>
      <c r="BX10" s="737"/>
      <c r="BY10" s="737"/>
      <c r="BZ10" s="737"/>
      <c r="CA10" s="737"/>
      <c r="CB10" s="737"/>
      <c r="CC10" s="737"/>
      <c r="CD10" s="737"/>
      <c r="CE10" s="737"/>
      <c r="CF10" s="737"/>
      <c r="CG10" s="737"/>
      <c r="CH10" s="737"/>
      <c r="CI10" s="737"/>
      <c r="CJ10" s="737"/>
      <c r="CK10" s="737"/>
      <c r="CL10" s="737"/>
      <c r="CM10" s="737"/>
      <c r="CN10" s="737"/>
      <c r="CO10" s="737"/>
      <c r="CP10" s="737"/>
      <c r="CQ10" s="737"/>
      <c r="CR10" s="737"/>
      <c r="CS10" s="737"/>
      <c r="CT10" s="737"/>
      <c r="CU10" s="737"/>
      <c r="CV10" s="737"/>
      <c r="CW10" s="737"/>
      <c r="CX10" s="737"/>
      <c r="CY10" s="737"/>
      <c r="CZ10" s="737"/>
      <c r="DA10" s="737"/>
      <c r="DB10" s="737"/>
    </row>
    <row r="11" spans="1:112" ht="35.4" customHeight="1" x14ac:dyDescent="0.3">
      <c r="A11" s="1056" t="s">
        <v>1047</v>
      </c>
      <c r="B11" s="1056"/>
      <c r="C11" s="1056"/>
      <c r="D11" s="1056"/>
      <c r="E11" s="1056"/>
      <c r="F11" s="1056"/>
      <c r="G11" s="1056"/>
      <c r="H11" s="1056"/>
      <c r="I11" s="1056"/>
      <c r="J11" s="1056"/>
      <c r="K11" s="1056"/>
      <c r="L11" s="1056"/>
      <c r="M11" s="1056"/>
      <c r="N11" s="1056"/>
      <c r="O11" s="1056"/>
      <c r="P11" s="1056"/>
      <c r="Q11" s="1056"/>
      <c r="R11" s="1056"/>
      <c r="S11" s="1056"/>
      <c r="T11" s="1056"/>
      <c r="U11" s="1056"/>
      <c r="V11" s="1056"/>
      <c r="W11" s="1056"/>
      <c r="X11" s="1056"/>
      <c r="Y11" s="1056"/>
      <c r="Z11" s="1056"/>
      <c r="AA11" s="1056"/>
      <c r="AB11" s="1056"/>
      <c r="AC11" s="1056"/>
      <c r="AD11" s="1056"/>
      <c r="AE11" s="1056"/>
      <c r="AF11" s="1056"/>
      <c r="AG11" s="1056"/>
      <c r="AH11" s="1056"/>
      <c r="AI11" s="1056"/>
      <c r="AJ11" s="1056"/>
      <c r="AK11" s="1056"/>
      <c r="AL11" s="1056"/>
      <c r="AM11" s="1056"/>
      <c r="AN11" s="1056"/>
      <c r="AO11" s="1056"/>
      <c r="AP11" s="1056"/>
      <c r="AQ11" s="1056"/>
      <c r="AR11" s="1056"/>
      <c r="AS11" s="1056"/>
      <c r="AT11" s="1056"/>
      <c r="AU11" s="1056"/>
      <c r="AV11" s="1056"/>
      <c r="AW11" s="1056"/>
      <c r="AX11" s="1056"/>
      <c r="AY11" s="1056"/>
      <c r="AZ11" s="1056"/>
      <c r="BA11" s="1056"/>
      <c r="BB11" s="1056"/>
      <c r="BC11" s="1056"/>
      <c r="BD11" s="1056"/>
      <c r="BE11" s="1056"/>
      <c r="BF11" s="1056"/>
      <c r="BG11" s="1056"/>
      <c r="BH11" s="1056"/>
      <c r="BI11" s="1056"/>
      <c r="BJ11" s="1056"/>
      <c r="BK11" s="1056"/>
      <c r="BL11" s="1056"/>
      <c r="BM11" s="1056"/>
      <c r="BN11" s="1056"/>
      <c r="BO11" s="1056"/>
      <c r="BP11" s="1056"/>
      <c r="BQ11" s="1056"/>
      <c r="BR11" s="1056"/>
      <c r="BS11" s="1056"/>
      <c r="BT11" s="1056"/>
      <c r="BU11" s="1056"/>
      <c r="BV11" s="1056"/>
      <c r="BW11" s="1056"/>
      <c r="BX11" s="1056"/>
      <c r="BY11" s="1056"/>
      <c r="BZ11" s="1056"/>
      <c r="CA11" s="1056"/>
      <c r="CB11" s="1056"/>
      <c r="CC11" s="1056"/>
      <c r="CD11" s="1056"/>
      <c r="CE11" s="1056"/>
      <c r="CF11" s="1056"/>
      <c r="CG11" s="1056"/>
      <c r="CH11" s="1056"/>
      <c r="CI11" s="1056"/>
      <c r="CJ11" s="1056"/>
      <c r="CK11" s="1056"/>
      <c r="CL11" s="1056"/>
      <c r="CM11" s="1056"/>
      <c r="CN11" s="1056"/>
      <c r="CO11" s="1056"/>
      <c r="CP11" s="1056"/>
      <c r="CQ11" s="1056"/>
      <c r="CR11" s="1056"/>
      <c r="CS11" s="1056"/>
      <c r="CT11" s="1056"/>
      <c r="CU11" s="1056"/>
      <c r="CV11" s="1056"/>
      <c r="CW11" s="1056"/>
      <c r="CX11" s="1056"/>
      <c r="CY11" s="1056"/>
      <c r="CZ11" s="1056"/>
      <c r="DA11" s="1056"/>
      <c r="DB11" s="1056"/>
    </row>
    <row r="12" spans="1:112" x14ac:dyDescent="0.3">
      <c r="A12" s="1056" t="s">
        <v>1048</v>
      </c>
      <c r="B12" s="1056"/>
      <c r="C12" s="1056"/>
      <c r="D12" s="1056"/>
      <c r="E12" s="1056"/>
      <c r="F12" s="1056"/>
      <c r="G12" s="1056"/>
      <c r="H12" s="1056"/>
      <c r="I12" s="1056"/>
      <c r="J12" s="1056"/>
      <c r="K12" s="1056"/>
      <c r="L12" s="1056"/>
      <c r="M12" s="1056"/>
      <c r="N12" s="1056"/>
      <c r="O12" s="1056"/>
      <c r="P12" s="1056"/>
      <c r="Q12" s="1056"/>
      <c r="R12" s="1056"/>
      <c r="S12" s="1056"/>
      <c r="T12" s="1056"/>
      <c r="U12" s="1056"/>
      <c r="V12" s="1056"/>
      <c r="W12" s="1056"/>
      <c r="X12" s="1056"/>
      <c r="Y12" s="1056"/>
      <c r="Z12" s="1056"/>
      <c r="AA12" s="1056"/>
      <c r="AB12" s="1056"/>
      <c r="AC12" s="1056"/>
      <c r="AD12" s="1056"/>
      <c r="AE12" s="1056"/>
      <c r="AF12" s="1056"/>
      <c r="AG12" s="1056"/>
      <c r="AH12" s="1056"/>
      <c r="AI12" s="1056"/>
      <c r="AJ12" s="1056"/>
      <c r="AK12" s="1056"/>
      <c r="AL12" s="1056"/>
      <c r="AM12" s="1056"/>
      <c r="AN12" s="1056"/>
      <c r="AO12" s="1056"/>
      <c r="AP12" s="1056"/>
      <c r="AQ12" s="1056"/>
      <c r="AR12" s="1056"/>
      <c r="AS12" s="1056"/>
      <c r="AT12" s="1056"/>
      <c r="AU12" s="1056"/>
      <c r="AV12" s="1056"/>
      <c r="AW12" s="1056"/>
      <c r="AX12" s="1056"/>
      <c r="AY12" s="1056"/>
      <c r="AZ12" s="1056"/>
      <c r="BA12" s="1056"/>
      <c r="BB12" s="1056"/>
      <c r="BC12" s="1056"/>
      <c r="BD12" s="1056"/>
      <c r="BE12" s="1056"/>
      <c r="BF12" s="1056"/>
      <c r="BG12" s="1056"/>
      <c r="BH12" s="1056"/>
      <c r="BI12" s="1056"/>
      <c r="BJ12" s="1056"/>
      <c r="BK12" s="1056"/>
      <c r="BL12" s="1056"/>
      <c r="BM12" s="1056"/>
      <c r="BN12" s="1056"/>
      <c r="BO12" s="1056"/>
      <c r="BP12" s="1056"/>
      <c r="BQ12" s="1056"/>
      <c r="BR12" s="1056"/>
      <c r="BS12" s="1056"/>
      <c r="BT12" s="1056"/>
      <c r="BU12" s="1056"/>
      <c r="BV12" s="1056"/>
      <c r="BW12" s="1056"/>
      <c r="BX12" s="1056"/>
      <c r="BY12" s="1056"/>
      <c r="BZ12" s="1056"/>
      <c r="CA12" s="1056"/>
      <c r="CB12" s="1056"/>
      <c r="CC12" s="1056"/>
      <c r="CD12" s="1056"/>
      <c r="CE12" s="1056"/>
      <c r="CF12" s="1056"/>
      <c r="CG12" s="1056"/>
      <c r="CH12" s="1056"/>
      <c r="CI12" s="1056"/>
      <c r="CJ12" s="1056"/>
      <c r="CK12" s="1056"/>
      <c r="CL12" s="1056"/>
      <c r="CM12" s="1056"/>
      <c r="CN12" s="1056"/>
      <c r="CO12" s="1056"/>
      <c r="CP12" s="1056"/>
      <c r="CQ12" s="1056"/>
      <c r="CR12" s="1056"/>
      <c r="CS12" s="1056"/>
      <c r="CT12" s="1056"/>
      <c r="CU12" s="1056"/>
      <c r="CV12" s="1056"/>
      <c r="CW12" s="1056"/>
      <c r="CX12" s="1056"/>
      <c r="CY12" s="1056"/>
      <c r="CZ12" s="1056"/>
      <c r="DA12" s="1056"/>
      <c r="DB12" s="1056"/>
    </row>
    <row r="13" spans="1:112" x14ac:dyDescent="0.3">
      <c r="A13" s="1057" t="s">
        <v>376</v>
      </c>
      <c r="B13" s="1057"/>
      <c r="C13" s="1057"/>
      <c r="D13" s="1057"/>
      <c r="E13" s="1057"/>
      <c r="F13" s="1057"/>
      <c r="G13" s="1057"/>
      <c r="H13" s="1057"/>
      <c r="I13" s="1057"/>
      <c r="J13" s="1057"/>
      <c r="K13" s="1057"/>
      <c r="L13" s="1057"/>
      <c r="M13" s="1057"/>
      <c r="N13" s="1057"/>
      <c r="O13" s="1057"/>
      <c r="P13" s="1057"/>
      <c r="Q13" s="1057"/>
      <c r="R13" s="1057"/>
      <c r="S13" s="1057"/>
      <c r="T13" s="1057"/>
      <c r="U13" s="1057"/>
      <c r="V13" s="1057"/>
      <c r="W13" s="1057"/>
      <c r="X13" s="1057"/>
      <c r="Y13" s="1057"/>
      <c r="Z13" s="1057"/>
      <c r="AA13" s="1057"/>
      <c r="AB13" s="1057"/>
      <c r="AC13" s="1057"/>
      <c r="AD13" s="1057"/>
      <c r="AE13" s="1057"/>
      <c r="AF13" s="1057"/>
      <c r="AG13" s="1057"/>
      <c r="AH13" s="1057"/>
      <c r="AI13" s="1057"/>
      <c r="AJ13" s="1057"/>
      <c r="AK13" s="1057"/>
      <c r="AL13" s="1057"/>
      <c r="AM13" s="1057"/>
      <c r="AN13" s="1057"/>
      <c r="AO13" s="1057"/>
      <c r="AP13" s="1057"/>
      <c r="AQ13" s="1057"/>
      <c r="AR13" s="1057"/>
      <c r="AS13" s="1057"/>
      <c r="AT13" s="1057"/>
      <c r="AU13" s="1057"/>
      <c r="AV13" s="1057"/>
      <c r="AW13" s="1057"/>
      <c r="AX13" s="1057"/>
      <c r="AY13" s="1057"/>
      <c r="AZ13" s="1057"/>
      <c r="BA13" s="1057"/>
      <c r="BB13" s="1057"/>
      <c r="BC13" s="1057"/>
      <c r="BD13" s="1057"/>
      <c r="BE13" s="1057"/>
      <c r="BF13" s="1057"/>
      <c r="BG13" s="1057"/>
      <c r="BH13" s="1057"/>
      <c r="BI13" s="1057"/>
      <c r="BJ13" s="1057"/>
      <c r="BK13" s="1057"/>
      <c r="BL13" s="1057"/>
      <c r="BM13" s="1057"/>
      <c r="BN13" s="1057"/>
      <c r="BO13" s="1057"/>
      <c r="BP13" s="1057"/>
      <c r="BQ13" s="1057"/>
      <c r="BR13" s="1057"/>
      <c r="BS13" s="1057"/>
      <c r="BT13" s="1057"/>
      <c r="BU13" s="1057"/>
      <c r="BV13" s="1057"/>
      <c r="BW13" s="1057"/>
      <c r="BX13" s="1057"/>
      <c r="BY13" s="1057"/>
      <c r="BZ13" s="1057"/>
      <c r="CA13" s="1057"/>
      <c r="CB13" s="1057"/>
      <c r="CC13" s="1057"/>
      <c r="CD13" s="1057"/>
      <c r="CE13" s="1057"/>
      <c r="CF13" s="1057"/>
      <c r="CG13" s="1057"/>
      <c r="CH13" s="1057"/>
      <c r="CI13" s="1057"/>
      <c r="CJ13" s="1057"/>
      <c r="CK13" s="1057"/>
      <c r="CL13" s="1057"/>
      <c r="CM13" s="1057"/>
      <c r="CN13" s="1057"/>
      <c r="CO13" s="1057"/>
      <c r="CP13" s="1057"/>
      <c r="CQ13" s="1057"/>
      <c r="CR13" s="1057"/>
      <c r="CS13" s="1057"/>
      <c r="CT13" s="1057"/>
      <c r="CU13" s="1057"/>
      <c r="CV13" s="1057"/>
      <c r="CW13" s="1057"/>
      <c r="CX13" s="1057"/>
      <c r="CY13" s="1057"/>
      <c r="CZ13" s="1057"/>
      <c r="DA13" s="1057"/>
      <c r="DB13" s="1057"/>
    </row>
    <row r="14" spans="1:112" ht="10.95" customHeight="1" x14ac:dyDescent="0.3">
      <c r="A14" s="1058" t="s">
        <v>377</v>
      </c>
      <c r="B14" s="1058"/>
      <c r="C14" s="1058"/>
      <c r="D14" s="1058"/>
      <c r="E14" s="1058"/>
      <c r="F14" s="1058"/>
      <c r="G14" s="1058"/>
      <c r="H14" s="1058"/>
      <c r="I14" s="1058"/>
      <c r="J14" s="1058"/>
      <c r="K14" s="1058"/>
      <c r="L14" s="1058"/>
      <c r="M14" s="1058"/>
      <c r="N14" s="1058"/>
      <c r="O14" s="1058"/>
      <c r="P14" s="1058"/>
      <c r="Q14" s="1058"/>
      <c r="R14" s="1058"/>
      <c r="S14" s="1058"/>
      <c r="T14" s="1058"/>
      <c r="U14" s="1058"/>
      <c r="V14" s="1058"/>
      <c r="W14" s="1058"/>
      <c r="X14" s="1058"/>
      <c r="Y14" s="1058"/>
      <c r="Z14" s="1058"/>
      <c r="AA14" s="1058"/>
      <c r="AB14" s="1058"/>
      <c r="AC14" s="1058"/>
      <c r="AD14" s="1058"/>
      <c r="AE14" s="1058"/>
      <c r="AF14" s="1058"/>
      <c r="AG14" s="1058"/>
      <c r="AH14" s="1058"/>
      <c r="AI14" s="1058"/>
      <c r="AJ14" s="1058"/>
      <c r="AK14" s="1058"/>
      <c r="AL14" s="1058"/>
      <c r="AM14" s="1058"/>
      <c r="AN14" s="1058"/>
      <c r="AO14" s="1058"/>
      <c r="AP14" s="1058"/>
      <c r="AQ14" s="1058"/>
      <c r="AR14" s="1058"/>
      <c r="AS14" s="1058"/>
      <c r="AT14" s="1058"/>
      <c r="AU14" s="1058"/>
      <c r="AV14" s="1058"/>
      <c r="AW14" s="1058"/>
      <c r="AX14" s="1058"/>
      <c r="AY14" s="1058"/>
      <c r="AZ14" s="1058"/>
      <c r="BA14" s="1058"/>
      <c r="BB14" s="1058"/>
      <c r="BC14" s="1058"/>
      <c r="BD14" s="1058"/>
      <c r="BE14" s="1058"/>
      <c r="BF14" s="1058"/>
      <c r="BG14" s="1058"/>
      <c r="BH14" s="1058"/>
      <c r="BI14" s="1058"/>
      <c r="BJ14" s="1058"/>
      <c r="BK14" s="1058"/>
      <c r="BL14" s="1058"/>
      <c r="BM14" s="1058"/>
      <c r="BN14" s="1058"/>
      <c r="BO14" s="1058"/>
      <c r="BP14" s="1058"/>
      <c r="BQ14" s="1058"/>
      <c r="BR14" s="1058"/>
      <c r="BS14" s="1058"/>
      <c r="BT14" s="1058"/>
      <c r="BU14" s="1058"/>
      <c r="BV14" s="1058"/>
      <c r="BW14" s="1058"/>
      <c r="BX14" s="1058"/>
      <c r="BY14" s="1058"/>
      <c r="BZ14" s="1058"/>
      <c r="CA14" s="1058"/>
      <c r="CB14" s="1058"/>
      <c r="CC14" s="1058"/>
      <c r="CD14" s="1058"/>
      <c r="CE14" s="1058"/>
      <c r="CF14" s="1058"/>
      <c r="CG14" s="1058"/>
      <c r="CH14" s="1058"/>
      <c r="CI14" s="1058"/>
      <c r="CJ14" s="1058"/>
      <c r="CK14" s="1058"/>
      <c r="CL14" s="1058"/>
      <c r="CM14" s="1058"/>
      <c r="CN14" s="1058"/>
      <c r="CO14" s="1058"/>
      <c r="CP14" s="1058"/>
      <c r="CQ14" s="1058"/>
      <c r="CR14" s="1058"/>
      <c r="CS14" s="1058"/>
      <c r="CT14" s="1058"/>
      <c r="CU14" s="1058"/>
      <c r="CV14" s="1058"/>
      <c r="CW14" s="1058"/>
      <c r="CX14" s="1058"/>
      <c r="CY14" s="1058"/>
      <c r="CZ14" s="1058"/>
      <c r="DA14" s="1058"/>
      <c r="DB14" s="1058"/>
    </row>
    <row r="15" spans="1:112" ht="28.2" customHeight="1" x14ac:dyDescent="0.3">
      <c r="A15" s="1056" t="s">
        <v>1049</v>
      </c>
      <c r="B15" s="1056"/>
      <c r="C15" s="1056"/>
      <c r="D15" s="1056"/>
      <c r="E15" s="1056"/>
      <c r="F15" s="1056"/>
      <c r="G15" s="1056"/>
      <c r="H15" s="1056"/>
      <c r="I15" s="1056"/>
      <c r="J15" s="1056"/>
      <c r="K15" s="1056"/>
      <c r="L15" s="1056"/>
      <c r="M15" s="1056"/>
      <c r="N15" s="1056"/>
      <c r="O15" s="1056"/>
      <c r="P15" s="1056"/>
      <c r="Q15" s="1056"/>
      <c r="R15" s="1056"/>
      <c r="S15" s="1056"/>
      <c r="T15" s="1056"/>
      <c r="U15" s="1056"/>
      <c r="V15" s="1056"/>
      <c r="W15" s="1056"/>
      <c r="X15" s="1056"/>
      <c r="Y15" s="1056"/>
      <c r="Z15" s="1056"/>
      <c r="AA15" s="1056"/>
      <c r="AB15" s="1056"/>
      <c r="AC15" s="1056"/>
      <c r="AD15" s="1056"/>
      <c r="AE15" s="1056"/>
      <c r="AF15" s="1056"/>
      <c r="AG15" s="1056"/>
      <c r="AH15" s="1056"/>
      <c r="AI15" s="1056"/>
      <c r="AJ15" s="1056"/>
      <c r="AK15" s="1056"/>
      <c r="AL15" s="1056"/>
      <c r="AM15" s="1056"/>
      <c r="AN15" s="1056"/>
      <c r="AO15" s="1056"/>
      <c r="AP15" s="1056"/>
      <c r="AQ15" s="1056"/>
      <c r="AR15" s="1056"/>
      <c r="AS15" s="1056"/>
      <c r="AT15" s="1056"/>
      <c r="AU15" s="1056"/>
      <c r="AV15" s="1056"/>
      <c r="AW15" s="1056"/>
      <c r="AX15" s="1056"/>
      <c r="AY15" s="1056"/>
      <c r="AZ15" s="1056"/>
      <c r="BA15" s="1056"/>
      <c r="BB15" s="1056"/>
      <c r="BC15" s="1056"/>
      <c r="BD15" s="1056"/>
      <c r="BE15" s="1056"/>
      <c r="BF15" s="1056"/>
      <c r="BG15" s="1056"/>
      <c r="BH15" s="1056"/>
      <c r="BI15" s="1056"/>
      <c r="BJ15" s="1056"/>
      <c r="BK15" s="1056"/>
      <c r="BL15" s="1056"/>
      <c r="BM15" s="1056"/>
      <c r="BN15" s="1056"/>
      <c r="BO15" s="1056"/>
      <c r="BP15" s="1056"/>
      <c r="BQ15" s="1056"/>
      <c r="BR15" s="1056"/>
      <c r="BS15" s="1056"/>
      <c r="BT15" s="1056"/>
      <c r="BU15" s="1056"/>
      <c r="BV15" s="1056"/>
      <c r="BW15" s="1056"/>
      <c r="BX15" s="1056"/>
      <c r="BY15" s="1056"/>
      <c r="BZ15" s="1056"/>
      <c r="CA15" s="1056"/>
      <c r="CB15" s="1056"/>
      <c r="CC15" s="1056"/>
      <c r="CD15" s="1056"/>
      <c r="CE15" s="1056"/>
      <c r="CF15" s="1056"/>
      <c r="CG15" s="1056"/>
      <c r="CH15" s="1056"/>
      <c r="CI15" s="1056"/>
      <c r="CJ15" s="1056"/>
      <c r="CK15" s="1056"/>
      <c r="CL15" s="1056"/>
      <c r="CM15" s="1056"/>
      <c r="CN15" s="1056"/>
      <c r="CO15" s="1056"/>
      <c r="CP15" s="1056"/>
      <c r="CQ15" s="1056"/>
      <c r="CR15" s="1056"/>
      <c r="CS15" s="1056"/>
      <c r="CT15" s="1056"/>
      <c r="CU15" s="1056"/>
      <c r="CV15" s="1056"/>
      <c r="CW15" s="1056"/>
      <c r="CX15" s="1056"/>
      <c r="CY15" s="1056"/>
      <c r="CZ15" s="1056"/>
      <c r="DA15" s="1056"/>
      <c r="DB15" s="1056"/>
    </row>
    <row r="16" spans="1:112" x14ac:dyDescent="0.3">
      <c r="A16" s="1057" t="s">
        <v>376</v>
      </c>
      <c r="B16" s="1057"/>
      <c r="C16" s="1057"/>
      <c r="D16" s="1057"/>
      <c r="E16" s="1057"/>
      <c r="F16" s="1057"/>
      <c r="G16" s="1057"/>
      <c r="H16" s="1057"/>
      <c r="I16" s="1057"/>
      <c r="J16" s="1057"/>
      <c r="K16" s="1057"/>
      <c r="L16" s="1057"/>
      <c r="M16" s="1057"/>
      <c r="N16" s="1057"/>
      <c r="O16" s="1057"/>
      <c r="P16" s="1057"/>
      <c r="Q16" s="1057"/>
      <c r="R16" s="1057"/>
      <c r="S16" s="1057"/>
      <c r="T16" s="1057"/>
      <c r="U16" s="1057"/>
      <c r="V16" s="1057"/>
      <c r="W16" s="1057"/>
      <c r="X16" s="1057"/>
      <c r="Y16" s="1057"/>
      <c r="Z16" s="1057"/>
      <c r="AA16" s="1057"/>
      <c r="AB16" s="1057"/>
      <c r="AC16" s="1057"/>
      <c r="AD16" s="1057"/>
      <c r="AE16" s="1057"/>
      <c r="AF16" s="1057"/>
      <c r="AG16" s="1057"/>
      <c r="AH16" s="1057"/>
      <c r="AI16" s="1057"/>
      <c r="AJ16" s="1057"/>
      <c r="AK16" s="1057"/>
      <c r="AL16" s="1057"/>
      <c r="AM16" s="1057"/>
      <c r="AN16" s="1057"/>
      <c r="AO16" s="1057"/>
      <c r="AP16" s="1057"/>
      <c r="AQ16" s="1057"/>
      <c r="AR16" s="1057"/>
      <c r="AS16" s="1057"/>
      <c r="AT16" s="1057"/>
      <c r="AU16" s="1057"/>
      <c r="AV16" s="1057"/>
      <c r="AW16" s="1057"/>
      <c r="AX16" s="1057"/>
      <c r="AY16" s="1057"/>
      <c r="AZ16" s="1057"/>
      <c r="BA16" s="1057"/>
      <c r="BB16" s="1057"/>
      <c r="BC16" s="1057"/>
      <c r="BD16" s="1057"/>
      <c r="BE16" s="1057"/>
      <c r="BF16" s="1057"/>
      <c r="BG16" s="1057"/>
      <c r="BH16" s="1057"/>
      <c r="BI16" s="1057"/>
      <c r="BJ16" s="1057"/>
      <c r="BK16" s="1057"/>
      <c r="BL16" s="1057"/>
      <c r="BM16" s="1057"/>
      <c r="BN16" s="1057"/>
      <c r="BO16" s="1057"/>
      <c r="BP16" s="1057"/>
      <c r="BQ16" s="1057"/>
      <c r="BR16" s="1057"/>
      <c r="BS16" s="1057"/>
      <c r="BT16" s="1057"/>
      <c r="BU16" s="1057"/>
      <c r="BV16" s="1057"/>
      <c r="BW16" s="1057"/>
      <c r="BX16" s="1057"/>
      <c r="BY16" s="1057"/>
      <c r="BZ16" s="1057"/>
      <c r="CA16" s="1057"/>
      <c r="CB16" s="1057"/>
      <c r="CC16" s="1057"/>
      <c r="CD16" s="1057"/>
      <c r="CE16" s="1057"/>
      <c r="CF16" s="1057"/>
      <c r="CG16" s="1057"/>
      <c r="CH16" s="1057"/>
      <c r="CI16" s="1057"/>
      <c r="CJ16" s="1057"/>
      <c r="CK16" s="1057"/>
      <c r="CL16" s="1057"/>
      <c r="CM16" s="1057"/>
      <c r="CN16" s="1057"/>
      <c r="CO16" s="1057"/>
      <c r="CP16" s="1057"/>
      <c r="CQ16" s="1057"/>
      <c r="CR16" s="1057"/>
      <c r="CS16" s="1057"/>
      <c r="CT16" s="1057"/>
      <c r="CU16" s="1057"/>
      <c r="CV16" s="1057"/>
      <c r="CW16" s="1057"/>
      <c r="CX16" s="1057"/>
      <c r="CY16" s="1057"/>
      <c r="CZ16" s="1057"/>
      <c r="DA16" s="1057"/>
      <c r="DB16" s="1057"/>
    </row>
    <row r="17" spans="1:106" ht="10.199999999999999" customHeight="1" x14ac:dyDescent="0.3">
      <c r="A17" s="1058" t="s">
        <v>377</v>
      </c>
      <c r="B17" s="1058"/>
      <c r="C17" s="1058"/>
      <c r="D17" s="1058"/>
      <c r="E17" s="1058"/>
      <c r="F17" s="1058"/>
      <c r="G17" s="1058"/>
      <c r="H17" s="1058"/>
      <c r="I17" s="1058"/>
      <c r="J17" s="1058"/>
      <c r="K17" s="1058"/>
      <c r="L17" s="1058"/>
      <c r="M17" s="1058"/>
      <c r="N17" s="1058"/>
      <c r="O17" s="1058"/>
      <c r="P17" s="1058"/>
      <c r="Q17" s="1058"/>
      <c r="R17" s="1058"/>
      <c r="S17" s="1058"/>
      <c r="T17" s="1058"/>
      <c r="U17" s="1058"/>
      <c r="V17" s="1058"/>
      <c r="W17" s="1058"/>
      <c r="X17" s="1058"/>
      <c r="Y17" s="1058"/>
      <c r="Z17" s="1058"/>
      <c r="AA17" s="1058"/>
      <c r="AB17" s="1058"/>
      <c r="AC17" s="1058"/>
      <c r="AD17" s="1058"/>
      <c r="AE17" s="1058"/>
      <c r="AF17" s="1058"/>
      <c r="AG17" s="1058"/>
      <c r="AH17" s="1058"/>
      <c r="AI17" s="1058"/>
      <c r="AJ17" s="1058"/>
      <c r="AK17" s="1058"/>
      <c r="AL17" s="1058"/>
      <c r="AM17" s="1058"/>
      <c r="AN17" s="1058"/>
      <c r="AO17" s="1058"/>
      <c r="AP17" s="1058"/>
      <c r="AQ17" s="1058"/>
      <c r="AR17" s="1058"/>
      <c r="AS17" s="1058"/>
      <c r="AT17" s="1058"/>
      <c r="AU17" s="1058"/>
      <c r="AV17" s="1058"/>
      <c r="AW17" s="1058"/>
      <c r="AX17" s="1058"/>
      <c r="AY17" s="1058"/>
      <c r="AZ17" s="1058"/>
      <c r="BA17" s="1058"/>
      <c r="BB17" s="1058"/>
      <c r="BC17" s="1058"/>
      <c r="BD17" s="1058"/>
      <c r="BE17" s="1058"/>
      <c r="BF17" s="1058"/>
      <c r="BG17" s="1058"/>
      <c r="BH17" s="1058"/>
      <c r="BI17" s="1058"/>
      <c r="BJ17" s="1058"/>
      <c r="BK17" s="1058"/>
      <c r="BL17" s="1058"/>
      <c r="BM17" s="1058"/>
      <c r="BN17" s="1058"/>
      <c r="BO17" s="1058"/>
      <c r="BP17" s="1058"/>
      <c r="BQ17" s="1058"/>
      <c r="BR17" s="1058"/>
      <c r="BS17" s="1058"/>
      <c r="BT17" s="1058"/>
      <c r="BU17" s="1058"/>
      <c r="BV17" s="1058"/>
      <c r="BW17" s="1058"/>
      <c r="BX17" s="1058"/>
      <c r="BY17" s="1058"/>
      <c r="BZ17" s="1058"/>
      <c r="CA17" s="1058"/>
      <c r="CB17" s="1058"/>
      <c r="CC17" s="1058"/>
      <c r="CD17" s="1058"/>
      <c r="CE17" s="1058"/>
      <c r="CF17" s="1058"/>
      <c r="CG17" s="1058"/>
      <c r="CH17" s="1058"/>
      <c r="CI17" s="1058"/>
      <c r="CJ17" s="1058"/>
      <c r="CK17" s="1058"/>
      <c r="CL17" s="1058"/>
      <c r="CM17" s="1058"/>
      <c r="CN17" s="1058"/>
      <c r="CO17" s="1058"/>
      <c r="CP17" s="1058"/>
      <c r="CQ17" s="1058"/>
      <c r="CR17" s="1058"/>
      <c r="CS17" s="1058"/>
      <c r="CT17" s="1058"/>
      <c r="CU17" s="1058"/>
      <c r="CV17" s="1058"/>
      <c r="CW17" s="1058"/>
      <c r="CX17" s="1058"/>
      <c r="CY17" s="1058"/>
      <c r="CZ17" s="1058"/>
      <c r="DA17" s="1058"/>
      <c r="DB17" s="1058"/>
    </row>
    <row r="18" spans="1:106" x14ac:dyDescent="0.3">
      <c r="A18" s="1056" t="s">
        <v>378</v>
      </c>
      <c r="B18" s="1056"/>
      <c r="C18" s="1056"/>
      <c r="D18" s="1056"/>
      <c r="E18" s="1056"/>
      <c r="F18" s="1056"/>
      <c r="G18" s="1056"/>
      <c r="H18" s="1056"/>
      <c r="I18" s="1056"/>
      <c r="J18" s="1056"/>
      <c r="K18" s="1056"/>
      <c r="L18" s="1056"/>
      <c r="M18" s="1056"/>
      <c r="N18" s="1056"/>
      <c r="O18" s="1056"/>
      <c r="P18" s="1056"/>
      <c r="Q18" s="1056"/>
      <c r="R18" s="1056"/>
      <c r="S18" s="1056"/>
      <c r="T18" s="1056"/>
      <c r="U18" s="1056"/>
      <c r="V18" s="1056"/>
      <c r="W18" s="1056"/>
      <c r="X18" s="1056"/>
      <c r="Y18" s="1056"/>
      <c r="Z18" s="1056"/>
      <c r="AA18" s="1056"/>
      <c r="AB18" s="1056"/>
      <c r="AC18" s="1056"/>
      <c r="AD18" s="1056"/>
      <c r="AE18" s="1056"/>
      <c r="AF18" s="1056"/>
      <c r="AG18" s="1056"/>
      <c r="AH18" s="1056"/>
      <c r="AI18" s="1056"/>
      <c r="AJ18" s="1056"/>
      <c r="AK18" s="1056"/>
      <c r="AL18" s="1056"/>
      <c r="AM18" s="1056"/>
      <c r="AN18" s="1056"/>
      <c r="AO18" s="1056"/>
      <c r="AP18" s="1056"/>
      <c r="AQ18" s="1056"/>
      <c r="AR18" s="1056"/>
      <c r="AS18" s="1056"/>
      <c r="AT18" s="1056"/>
      <c r="AU18" s="1056"/>
      <c r="AV18" s="1056"/>
      <c r="AW18" s="1056"/>
      <c r="AX18" s="1056"/>
      <c r="AY18" s="1056"/>
      <c r="AZ18" s="1056"/>
      <c r="BA18" s="1056"/>
      <c r="BB18" s="1056"/>
      <c r="BC18" s="1056"/>
      <c r="BD18" s="1056"/>
      <c r="BE18" s="1056"/>
      <c r="BF18" s="1056"/>
      <c r="BG18" s="1056"/>
      <c r="BH18" s="1056"/>
      <c r="BI18" s="1056"/>
      <c r="BJ18" s="1056"/>
      <c r="BK18" s="1056"/>
      <c r="BL18" s="1056"/>
      <c r="BM18" s="1056"/>
      <c r="BN18" s="1056"/>
      <c r="BO18" s="1056"/>
      <c r="BP18" s="1056"/>
      <c r="BQ18" s="1056"/>
      <c r="BR18" s="1056"/>
      <c r="BS18" s="1056"/>
      <c r="BT18" s="1056"/>
      <c r="BU18" s="1056"/>
      <c r="BV18" s="1056"/>
      <c r="BW18" s="1056"/>
      <c r="BX18" s="1056"/>
      <c r="BY18" s="1056"/>
      <c r="BZ18" s="1056"/>
      <c r="CA18" s="1056"/>
      <c r="CB18" s="1056"/>
      <c r="CC18" s="1056"/>
      <c r="CD18" s="1056"/>
      <c r="CE18" s="1056"/>
      <c r="CF18" s="1056"/>
      <c r="CG18" s="1056"/>
      <c r="CH18" s="1056"/>
      <c r="CI18" s="1056"/>
      <c r="CJ18" s="1056"/>
      <c r="CK18" s="1056"/>
      <c r="CL18" s="1056"/>
      <c r="CM18" s="1056"/>
      <c r="CN18" s="1056"/>
      <c r="CO18" s="1056"/>
      <c r="CP18" s="1056"/>
      <c r="CQ18" s="1056"/>
      <c r="CR18" s="1056"/>
      <c r="CS18" s="1056"/>
      <c r="CT18" s="1056"/>
      <c r="CU18" s="1056"/>
      <c r="CV18" s="1056"/>
      <c r="CW18" s="1056"/>
      <c r="CX18" s="1056"/>
      <c r="CY18" s="1056"/>
      <c r="CZ18" s="1056"/>
      <c r="DA18" s="1056"/>
      <c r="DB18" s="1056"/>
    </row>
    <row r="19" spans="1:106" x14ac:dyDescent="0.3">
      <c r="A19" s="1057" t="s">
        <v>376</v>
      </c>
      <c r="B19" s="1057"/>
      <c r="C19" s="1057"/>
      <c r="D19" s="1057"/>
      <c r="E19" s="1057"/>
      <c r="F19" s="1057"/>
      <c r="G19" s="1057"/>
      <c r="H19" s="1057"/>
      <c r="I19" s="1057"/>
      <c r="J19" s="1057"/>
      <c r="K19" s="1057"/>
      <c r="L19" s="1057"/>
      <c r="M19" s="1057"/>
      <c r="N19" s="1057"/>
      <c r="O19" s="1057"/>
      <c r="P19" s="1057"/>
      <c r="Q19" s="1057"/>
      <c r="R19" s="1057"/>
      <c r="S19" s="1057"/>
      <c r="T19" s="1057"/>
      <c r="U19" s="1057"/>
      <c r="V19" s="1057"/>
      <c r="W19" s="1057"/>
      <c r="X19" s="1057"/>
      <c r="Y19" s="1057"/>
      <c r="Z19" s="1057"/>
      <c r="AA19" s="1057"/>
      <c r="AB19" s="1057"/>
      <c r="AC19" s="1057"/>
      <c r="AD19" s="1057"/>
      <c r="AE19" s="1057"/>
      <c r="AF19" s="1057"/>
      <c r="AG19" s="1057"/>
      <c r="AH19" s="1057"/>
      <c r="AI19" s="1057"/>
      <c r="AJ19" s="1057"/>
      <c r="AK19" s="1057"/>
      <c r="AL19" s="1057"/>
      <c r="AM19" s="1057"/>
      <c r="AN19" s="1057"/>
      <c r="AO19" s="1057"/>
      <c r="AP19" s="1057"/>
      <c r="AQ19" s="1057"/>
      <c r="AR19" s="1057"/>
      <c r="AS19" s="1057"/>
      <c r="AT19" s="1057"/>
      <c r="AU19" s="1057"/>
      <c r="AV19" s="1057"/>
      <c r="AW19" s="1057"/>
      <c r="AX19" s="1057"/>
      <c r="AY19" s="1057"/>
      <c r="AZ19" s="1057"/>
      <c r="BA19" s="1057"/>
      <c r="BB19" s="1057"/>
      <c r="BC19" s="1057"/>
      <c r="BD19" s="1057"/>
      <c r="BE19" s="1057"/>
      <c r="BF19" s="1057"/>
      <c r="BG19" s="1057"/>
      <c r="BH19" s="1057"/>
      <c r="BI19" s="1057"/>
      <c r="BJ19" s="1057"/>
      <c r="BK19" s="1057"/>
      <c r="BL19" s="1057"/>
      <c r="BM19" s="1057"/>
      <c r="BN19" s="1057"/>
      <c r="BO19" s="1057"/>
      <c r="BP19" s="1057"/>
      <c r="BQ19" s="1057"/>
      <c r="BR19" s="1057"/>
      <c r="BS19" s="1057"/>
      <c r="BT19" s="1057"/>
      <c r="BU19" s="1057"/>
      <c r="BV19" s="1057"/>
      <c r="BW19" s="1057"/>
      <c r="BX19" s="1057"/>
      <c r="BY19" s="1057"/>
      <c r="BZ19" s="1057"/>
      <c r="CA19" s="1057"/>
      <c r="CB19" s="1057"/>
      <c r="CC19" s="1057"/>
      <c r="CD19" s="1057"/>
      <c r="CE19" s="1057"/>
      <c r="CF19" s="1057"/>
      <c r="CG19" s="1057"/>
      <c r="CH19" s="1057"/>
      <c r="CI19" s="1057"/>
      <c r="CJ19" s="1057"/>
      <c r="CK19" s="1057"/>
      <c r="CL19" s="1057"/>
      <c r="CM19" s="1057"/>
      <c r="CN19" s="1057"/>
      <c r="CO19" s="1057"/>
      <c r="CP19" s="1057"/>
      <c r="CQ19" s="1057"/>
      <c r="CR19" s="1057"/>
      <c r="CS19" s="1057"/>
      <c r="CT19" s="1057"/>
      <c r="CU19" s="1057"/>
      <c r="CV19" s="1057"/>
      <c r="CW19" s="1057"/>
      <c r="CX19" s="1057"/>
      <c r="CY19" s="1057"/>
      <c r="CZ19" s="1057"/>
      <c r="DA19" s="1057"/>
      <c r="DB19" s="1057"/>
    </row>
    <row r="20" spans="1:106" ht="10.199999999999999" customHeight="1" x14ac:dyDescent="0.3">
      <c r="A20" s="1058" t="s">
        <v>377</v>
      </c>
      <c r="B20" s="1058"/>
      <c r="C20" s="1058"/>
      <c r="D20" s="1058"/>
      <c r="E20" s="1058"/>
      <c r="F20" s="1058"/>
      <c r="G20" s="1058"/>
      <c r="H20" s="1058"/>
      <c r="I20" s="1058"/>
      <c r="J20" s="1058"/>
      <c r="K20" s="1058"/>
      <c r="L20" s="1058"/>
      <c r="M20" s="1058"/>
      <c r="N20" s="1058"/>
      <c r="O20" s="1058"/>
      <c r="P20" s="1058"/>
      <c r="Q20" s="1058"/>
      <c r="R20" s="1058"/>
      <c r="S20" s="1058"/>
      <c r="T20" s="1058"/>
      <c r="U20" s="1058"/>
      <c r="V20" s="1058"/>
      <c r="W20" s="1058"/>
      <c r="X20" s="1058"/>
      <c r="Y20" s="1058"/>
      <c r="Z20" s="1058"/>
      <c r="AA20" s="1058"/>
      <c r="AB20" s="1058"/>
      <c r="AC20" s="1058"/>
      <c r="AD20" s="1058"/>
      <c r="AE20" s="1058"/>
      <c r="AF20" s="1058"/>
      <c r="AG20" s="1058"/>
      <c r="AH20" s="1058"/>
      <c r="AI20" s="1058"/>
      <c r="AJ20" s="1058"/>
      <c r="AK20" s="1058"/>
      <c r="AL20" s="1058"/>
      <c r="AM20" s="1058"/>
      <c r="AN20" s="1058"/>
      <c r="AO20" s="1058"/>
      <c r="AP20" s="1058"/>
      <c r="AQ20" s="1058"/>
      <c r="AR20" s="1058"/>
      <c r="AS20" s="1058"/>
      <c r="AT20" s="1058"/>
      <c r="AU20" s="1058"/>
      <c r="AV20" s="1058"/>
      <c r="AW20" s="1058"/>
      <c r="AX20" s="1058"/>
      <c r="AY20" s="1058"/>
      <c r="AZ20" s="1058"/>
      <c r="BA20" s="1058"/>
      <c r="BB20" s="1058"/>
      <c r="BC20" s="1058"/>
      <c r="BD20" s="1058"/>
      <c r="BE20" s="1058"/>
      <c r="BF20" s="1058"/>
      <c r="BG20" s="1058"/>
      <c r="BH20" s="1058"/>
      <c r="BI20" s="1058"/>
      <c r="BJ20" s="1058"/>
      <c r="BK20" s="1058"/>
      <c r="BL20" s="1058"/>
      <c r="BM20" s="1058"/>
      <c r="BN20" s="1058"/>
      <c r="BO20" s="1058"/>
      <c r="BP20" s="1058"/>
      <c r="BQ20" s="1058"/>
      <c r="BR20" s="1058"/>
      <c r="BS20" s="1058"/>
      <c r="BT20" s="1058"/>
      <c r="BU20" s="1058"/>
      <c r="BV20" s="1058"/>
      <c r="BW20" s="1058"/>
      <c r="BX20" s="1058"/>
      <c r="BY20" s="1058"/>
      <c r="BZ20" s="1058"/>
      <c r="CA20" s="1058"/>
      <c r="CB20" s="1058"/>
      <c r="CC20" s="1058"/>
      <c r="CD20" s="1058"/>
      <c r="CE20" s="1058"/>
      <c r="CF20" s="1058"/>
      <c r="CG20" s="1058"/>
      <c r="CH20" s="1058"/>
      <c r="CI20" s="1058"/>
      <c r="CJ20" s="1058"/>
      <c r="CK20" s="1058"/>
      <c r="CL20" s="1058"/>
      <c r="CM20" s="1058"/>
      <c r="CN20" s="1058"/>
      <c r="CO20" s="1058"/>
      <c r="CP20" s="1058"/>
      <c r="CQ20" s="1058"/>
      <c r="CR20" s="1058"/>
      <c r="CS20" s="1058"/>
      <c r="CT20" s="1058"/>
      <c r="CU20" s="1058"/>
      <c r="CV20" s="1058"/>
      <c r="CW20" s="1058"/>
      <c r="CX20" s="1058"/>
      <c r="CY20" s="1058"/>
      <c r="CZ20" s="1058"/>
      <c r="DA20" s="1058"/>
      <c r="DB20" s="1058"/>
    </row>
    <row r="21" spans="1:106" ht="29.4" customHeight="1" x14ac:dyDescent="0.3">
      <c r="A21" s="1056" t="s">
        <v>1050</v>
      </c>
      <c r="B21" s="1056"/>
      <c r="C21" s="1056"/>
      <c r="D21" s="1056"/>
      <c r="E21" s="1056"/>
      <c r="F21" s="1056"/>
      <c r="G21" s="1056"/>
      <c r="H21" s="1056"/>
      <c r="I21" s="1056"/>
      <c r="J21" s="1056"/>
      <c r="K21" s="1056"/>
      <c r="L21" s="1056"/>
      <c r="M21" s="1056"/>
      <c r="N21" s="1056"/>
      <c r="O21" s="1056"/>
      <c r="P21" s="1056"/>
      <c r="Q21" s="1056"/>
      <c r="R21" s="1056"/>
      <c r="S21" s="1056"/>
      <c r="T21" s="1056"/>
      <c r="U21" s="1056"/>
      <c r="V21" s="1056"/>
      <c r="W21" s="1056"/>
      <c r="X21" s="1056"/>
      <c r="Y21" s="1056"/>
      <c r="Z21" s="1056"/>
      <c r="AA21" s="1056"/>
      <c r="AB21" s="1056"/>
      <c r="AC21" s="1056"/>
      <c r="AD21" s="1056"/>
      <c r="AE21" s="1056"/>
      <c r="AF21" s="1056"/>
      <c r="AG21" s="1056"/>
      <c r="AH21" s="1056"/>
      <c r="AI21" s="1056"/>
      <c r="AJ21" s="1056"/>
      <c r="AK21" s="1056"/>
      <c r="AL21" s="1056"/>
      <c r="AM21" s="1056"/>
      <c r="AN21" s="1056"/>
      <c r="AO21" s="1056"/>
      <c r="AP21" s="1056"/>
      <c r="AQ21" s="1056"/>
      <c r="AR21" s="1056"/>
      <c r="AS21" s="1056"/>
      <c r="AT21" s="1056"/>
      <c r="AU21" s="1056"/>
      <c r="AV21" s="1056"/>
      <c r="AW21" s="1056"/>
      <c r="AX21" s="1056"/>
      <c r="AY21" s="1056"/>
      <c r="AZ21" s="1056"/>
      <c r="BA21" s="1056"/>
      <c r="BB21" s="1056"/>
      <c r="BC21" s="1056"/>
      <c r="BD21" s="1056"/>
      <c r="BE21" s="1056"/>
      <c r="BF21" s="1056"/>
      <c r="BG21" s="1056"/>
      <c r="BH21" s="1056"/>
      <c r="BI21" s="1056"/>
      <c r="BJ21" s="1056"/>
      <c r="BK21" s="1056"/>
      <c r="BL21" s="1056"/>
      <c r="BM21" s="1056"/>
      <c r="BN21" s="1056"/>
      <c r="BO21" s="1056"/>
      <c r="BP21" s="1056"/>
      <c r="BQ21" s="1056"/>
      <c r="BR21" s="1056"/>
      <c r="BS21" s="1056"/>
      <c r="BT21" s="1056"/>
      <c r="BU21" s="1056"/>
      <c r="BV21" s="1056"/>
      <c r="BW21" s="1056"/>
      <c r="BX21" s="1056"/>
      <c r="BY21" s="1056"/>
      <c r="BZ21" s="1056"/>
      <c r="CA21" s="1056"/>
      <c r="CB21" s="1056"/>
      <c r="CC21" s="1056"/>
      <c r="CD21" s="1056"/>
      <c r="CE21" s="1056"/>
      <c r="CF21" s="1056"/>
      <c r="CG21" s="1056"/>
      <c r="CH21" s="1056"/>
      <c r="CI21" s="1056"/>
      <c r="CJ21" s="1056"/>
      <c r="CK21" s="1056"/>
      <c r="CL21" s="1056"/>
      <c r="CM21" s="1056"/>
      <c r="CN21" s="1056"/>
      <c r="CO21" s="1056"/>
      <c r="CP21" s="1056"/>
      <c r="CQ21" s="1056"/>
      <c r="CR21" s="1056"/>
      <c r="CS21" s="1056"/>
      <c r="CT21" s="1056"/>
      <c r="CU21" s="1056"/>
      <c r="CV21" s="1056"/>
      <c r="CW21" s="1056"/>
      <c r="CX21" s="1056"/>
      <c r="CY21" s="1056"/>
      <c r="CZ21" s="1056"/>
      <c r="DA21" s="1056"/>
      <c r="DB21" s="1056"/>
    </row>
    <row r="22" spans="1:106" x14ac:dyDescent="0.3">
      <c r="A22" s="1057" t="s">
        <v>376</v>
      </c>
      <c r="B22" s="1057"/>
      <c r="C22" s="1057"/>
      <c r="D22" s="1057"/>
      <c r="E22" s="1057"/>
      <c r="F22" s="1057"/>
      <c r="G22" s="1057"/>
      <c r="H22" s="1057"/>
      <c r="I22" s="1057"/>
      <c r="J22" s="1057"/>
      <c r="K22" s="1057"/>
      <c r="L22" s="1057"/>
      <c r="M22" s="1057"/>
      <c r="N22" s="1057"/>
      <c r="O22" s="1057"/>
      <c r="P22" s="1057"/>
      <c r="Q22" s="1057"/>
      <c r="R22" s="1057"/>
      <c r="S22" s="1057"/>
      <c r="T22" s="1057"/>
      <c r="U22" s="1057"/>
      <c r="V22" s="1057"/>
      <c r="W22" s="1057"/>
      <c r="X22" s="1057"/>
      <c r="Y22" s="1057"/>
      <c r="Z22" s="1057"/>
      <c r="AA22" s="1057"/>
      <c r="AB22" s="1057"/>
      <c r="AC22" s="1057"/>
      <c r="AD22" s="1057"/>
      <c r="AE22" s="1057"/>
      <c r="AF22" s="1057"/>
      <c r="AG22" s="1057"/>
      <c r="AH22" s="1057"/>
      <c r="AI22" s="1057"/>
      <c r="AJ22" s="1057"/>
      <c r="AK22" s="1057"/>
      <c r="AL22" s="1057"/>
      <c r="AM22" s="1057"/>
      <c r="AN22" s="1057"/>
      <c r="AO22" s="1057"/>
      <c r="AP22" s="1057"/>
      <c r="AQ22" s="1057"/>
      <c r="AR22" s="1057"/>
      <c r="AS22" s="1057"/>
      <c r="AT22" s="1057"/>
      <c r="AU22" s="1057"/>
      <c r="AV22" s="1057"/>
      <c r="AW22" s="1057"/>
      <c r="AX22" s="1057"/>
      <c r="AY22" s="1057"/>
      <c r="AZ22" s="1057"/>
      <c r="BA22" s="1057"/>
      <c r="BB22" s="1057"/>
      <c r="BC22" s="1057"/>
      <c r="BD22" s="1057"/>
      <c r="BE22" s="1057"/>
      <c r="BF22" s="1057"/>
      <c r="BG22" s="1057"/>
      <c r="BH22" s="1057"/>
      <c r="BI22" s="1057"/>
      <c r="BJ22" s="1057"/>
      <c r="BK22" s="1057"/>
      <c r="BL22" s="1057"/>
      <c r="BM22" s="1057"/>
      <c r="BN22" s="1057"/>
      <c r="BO22" s="1057"/>
      <c r="BP22" s="1057"/>
      <c r="BQ22" s="1057"/>
      <c r="BR22" s="1057"/>
      <c r="BS22" s="1057"/>
      <c r="BT22" s="1057"/>
      <c r="BU22" s="1057"/>
      <c r="BV22" s="1057"/>
      <c r="BW22" s="1057"/>
      <c r="BX22" s="1057"/>
      <c r="BY22" s="1057"/>
      <c r="BZ22" s="1057"/>
      <c r="CA22" s="1057"/>
      <c r="CB22" s="1057"/>
      <c r="CC22" s="1057"/>
      <c r="CD22" s="1057"/>
      <c r="CE22" s="1057"/>
      <c r="CF22" s="1057"/>
      <c r="CG22" s="1057"/>
      <c r="CH22" s="1057"/>
      <c r="CI22" s="1057"/>
      <c r="CJ22" s="1057"/>
      <c r="CK22" s="1057"/>
      <c r="CL22" s="1057"/>
      <c r="CM22" s="1057"/>
      <c r="CN22" s="1057"/>
      <c r="CO22" s="1057"/>
      <c r="CP22" s="1057"/>
      <c r="CQ22" s="1057"/>
      <c r="CR22" s="1057"/>
      <c r="CS22" s="1057"/>
      <c r="CT22" s="1057"/>
      <c r="CU22" s="1057"/>
      <c r="CV22" s="1057"/>
      <c r="CW22" s="1057"/>
      <c r="CX22" s="1057"/>
      <c r="CY22" s="1057"/>
      <c r="CZ22" s="1057"/>
      <c r="DA22" s="1057"/>
      <c r="DB22" s="1057"/>
    </row>
    <row r="23" spans="1:106" ht="10.199999999999999" customHeight="1" x14ac:dyDescent="0.3">
      <c r="A23" s="1058" t="s">
        <v>377</v>
      </c>
      <c r="B23" s="1058"/>
      <c r="C23" s="1058"/>
      <c r="D23" s="1058"/>
      <c r="E23" s="1058"/>
      <c r="F23" s="1058"/>
      <c r="G23" s="1058"/>
      <c r="H23" s="1058"/>
      <c r="I23" s="1058"/>
      <c r="J23" s="1058"/>
      <c r="K23" s="1058"/>
      <c r="L23" s="1058"/>
      <c r="M23" s="1058"/>
      <c r="N23" s="1058"/>
      <c r="O23" s="1058"/>
      <c r="P23" s="1058"/>
      <c r="Q23" s="1058"/>
      <c r="R23" s="1058"/>
      <c r="S23" s="1058"/>
      <c r="T23" s="1058"/>
      <c r="U23" s="1058"/>
      <c r="V23" s="1058"/>
      <c r="W23" s="1058"/>
      <c r="X23" s="1058"/>
      <c r="Y23" s="1058"/>
      <c r="Z23" s="1058"/>
      <c r="AA23" s="1058"/>
      <c r="AB23" s="1058"/>
      <c r="AC23" s="1058"/>
      <c r="AD23" s="1058"/>
      <c r="AE23" s="1058"/>
      <c r="AF23" s="1058"/>
      <c r="AG23" s="1058"/>
      <c r="AH23" s="1058"/>
      <c r="AI23" s="1058"/>
      <c r="AJ23" s="1058"/>
      <c r="AK23" s="1058"/>
      <c r="AL23" s="1058"/>
      <c r="AM23" s="1058"/>
      <c r="AN23" s="1058"/>
      <c r="AO23" s="1058"/>
      <c r="AP23" s="1058"/>
      <c r="AQ23" s="1058"/>
      <c r="AR23" s="1058"/>
      <c r="AS23" s="1058"/>
      <c r="AT23" s="1058"/>
      <c r="AU23" s="1058"/>
      <c r="AV23" s="1058"/>
      <c r="AW23" s="1058"/>
      <c r="AX23" s="1058"/>
      <c r="AY23" s="1058"/>
      <c r="AZ23" s="1058"/>
      <c r="BA23" s="1058"/>
      <c r="BB23" s="1058"/>
      <c r="BC23" s="1058"/>
      <c r="BD23" s="1058"/>
      <c r="BE23" s="1058"/>
      <c r="BF23" s="1058"/>
      <c r="BG23" s="1058"/>
      <c r="BH23" s="1058"/>
      <c r="BI23" s="1058"/>
      <c r="BJ23" s="1058"/>
      <c r="BK23" s="1058"/>
      <c r="BL23" s="1058"/>
      <c r="BM23" s="1058"/>
      <c r="BN23" s="1058"/>
      <c r="BO23" s="1058"/>
      <c r="BP23" s="1058"/>
      <c r="BQ23" s="1058"/>
      <c r="BR23" s="1058"/>
      <c r="BS23" s="1058"/>
      <c r="BT23" s="1058"/>
      <c r="BU23" s="1058"/>
      <c r="BV23" s="1058"/>
      <c r="BW23" s="1058"/>
      <c r="BX23" s="1058"/>
      <c r="BY23" s="1058"/>
      <c r="BZ23" s="1058"/>
      <c r="CA23" s="1058"/>
      <c r="CB23" s="1058"/>
      <c r="CC23" s="1058"/>
      <c r="CD23" s="1058"/>
      <c r="CE23" s="1058"/>
      <c r="CF23" s="1058"/>
      <c r="CG23" s="1058"/>
      <c r="CH23" s="1058"/>
      <c r="CI23" s="1058"/>
      <c r="CJ23" s="1058"/>
      <c r="CK23" s="1058"/>
      <c r="CL23" s="1058"/>
      <c r="CM23" s="1058"/>
      <c r="CN23" s="1058"/>
      <c r="CO23" s="1058"/>
      <c r="CP23" s="1058"/>
      <c r="CQ23" s="1058"/>
      <c r="CR23" s="1058"/>
      <c r="CS23" s="1058"/>
      <c r="CT23" s="1058"/>
      <c r="CU23" s="1058"/>
      <c r="CV23" s="1058"/>
      <c r="CW23" s="1058"/>
      <c r="CX23" s="1058"/>
      <c r="CY23" s="1058"/>
      <c r="CZ23" s="1058"/>
      <c r="DA23" s="1058"/>
      <c r="DB23" s="1058"/>
    </row>
    <row r="24" spans="1:106" x14ac:dyDescent="0.3">
      <c r="A24" s="1056" t="s">
        <v>379</v>
      </c>
      <c r="B24" s="1056"/>
      <c r="C24" s="1056"/>
      <c r="D24" s="1056"/>
      <c r="E24" s="1056"/>
      <c r="F24" s="1056"/>
      <c r="G24" s="1056"/>
      <c r="H24" s="1056"/>
      <c r="I24" s="1056"/>
      <c r="J24" s="1056"/>
      <c r="K24" s="1056"/>
      <c r="L24" s="1056"/>
      <c r="M24" s="1056"/>
      <c r="N24" s="1056"/>
      <c r="O24" s="1056"/>
      <c r="P24" s="1056"/>
      <c r="Q24" s="1056"/>
      <c r="R24" s="1056"/>
      <c r="S24" s="1056"/>
      <c r="T24" s="1056"/>
      <c r="U24" s="1056"/>
      <c r="V24" s="1056"/>
      <c r="W24" s="1056"/>
      <c r="X24" s="1056"/>
      <c r="Y24" s="1056"/>
      <c r="Z24" s="1056"/>
      <c r="AA24" s="1056"/>
      <c r="AB24" s="1056"/>
      <c r="AC24" s="1056"/>
      <c r="AD24" s="1056"/>
      <c r="AE24" s="1056"/>
      <c r="AF24" s="1056"/>
      <c r="AG24" s="1056"/>
      <c r="AH24" s="1056"/>
      <c r="AI24" s="1056"/>
      <c r="AJ24" s="1056"/>
      <c r="AK24" s="1056"/>
      <c r="AL24" s="1056"/>
      <c r="AM24" s="1056"/>
      <c r="AN24" s="1056"/>
      <c r="AO24" s="1056"/>
      <c r="AP24" s="1056"/>
      <c r="AQ24" s="1056"/>
      <c r="AR24" s="1056"/>
      <c r="AS24" s="1056"/>
      <c r="AT24" s="1056"/>
      <c r="AU24" s="1056"/>
      <c r="AV24" s="1056"/>
      <c r="AW24" s="1056"/>
      <c r="AX24" s="1056"/>
      <c r="AY24" s="1056"/>
      <c r="AZ24" s="1056"/>
      <c r="BA24" s="1056"/>
      <c r="BB24" s="1056"/>
      <c r="BC24" s="1056"/>
      <c r="BD24" s="1056"/>
      <c r="BE24" s="1056"/>
      <c r="BF24" s="1056"/>
      <c r="BG24" s="1056"/>
      <c r="BH24" s="1056"/>
      <c r="BI24" s="1056"/>
      <c r="BJ24" s="1056"/>
      <c r="BK24" s="1056"/>
      <c r="BL24" s="1056"/>
      <c r="BM24" s="1056"/>
      <c r="BN24" s="1056"/>
      <c r="BO24" s="1056"/>
      <c r="BP24" s="1056"/>
      <c r="BQ24" s="1056"/>
      <c r="BR24" s="1056"/>
      <c r="BS24" s="1056"/>
      <c r="BT24" s="1056"/>
      <c r="BU24" s="1056"/>
      <c r="BV24" s="1056"/>
      <c r="BW24" s="1056"/>
      <c r="BX24" s="1056"/>
      <c r="BY24" s="1056"/>
      <c r="BZ24" s="1056"/>
      <c r="CA24" s="1056"/>
      <c r="CB24" s="1056"/>
      <c r="CC24" s="1056"/>
      <c r="CD24" s="1056"/>
      <c r="CE24" s="1056"/>
      <c r="CF24" s="1056"/>
      <c r="CG24" s="1056"/>
      <c r="CH24" s="1056"/>
      <c r="CI24" s="1056"/>
      <c r="CJ24" s="1056"/>
      <c r="CK24" s="1056"/>
      <c r="CL24" s="1056"/>
      <c r="CM24" s="1056"/>
      <c r="CN24" s="1056"/>
      <c r="CO24" s="1056"/>
      <c r="CP24" s="1056"/>
      <c r="CQ24" s="1056"/>
      <c r="CR24" s="1056"/>
      <c r="CS24" s="1056"/>
      <c r="CT24" s="1056"/>
      <c r="CU24" s="1056"/>
      <c r="CV24" s="1056"/>
      <c r="CW24" s="1056"/>
      <c r="CX24" s="1056"/>
      <c r="CY24" s="1056"/>
      <c r="CZ24" s="1056"/>
      <c r="DA24" s="1056"/>
      <c r="DB24" s="1056"/>
    </row>
    <row r="25" spans="1:106" x14ac:dyDescent="0.3">
      <c r="A25" s="1057" t="s">
        <v>376</v>
      </c>
      <c r="B25" s="1057"/>
      <c r="C25" s="1057"/>
      <c r="D25" s="1057"/>
      <c r="E25" s="1057"/>
      <c r="F25" s="1057"/>
      <c r="G25" s="1057"/>
      <c r="H25" s="1057"/>
      <c r="I25" s="1057"/>
      <c r="J25" s="1057"/>
      <c r="K25" s="1057"/>
      <c r="L25" s="1057"/>
      <c r="M25" s="1057"/>
      <c r="N25" s="1057"/>
      <c r="O25" s="1057"/>
      <c r="P25" s="1057"/>
      <c r="Q25" s="1057"/>
      <c r="R25" s="1057"/>
      <c r="S25" s="1057"/>
      <c r="T25" s="1057"/>
      <c r="U25" s="1057"/>
      <c r="V25" s="1057"/>
      <c r="W25" s="1057"/>
      <c r="X25" s="1057"/>
      <c r="Y25" s="1057"/>
      <c r="Z25" s="1057"/>
      <c r="AA25" s="1057"/>
      <c r="AB25" s="1057"/>
      <c r="AC25" s="1057"/>
      <c r="AD25" s="1057"/>
      <c r="AE25" s="1057"/>
      <c r="AF25" s="1057"/>
      <c r="AG25" s="1057"/>
      <c r="AH25" s="1057"/>
      <c r="AI25" s="1057"/>
      <c r="AJ25" s="1057"/>
      <c r="AK25" s="1057"/>
      <c r="AL25" s="1057"/>
      <c r="AM25" s="1057"/>
      <c r="AN25" s="1057"/>
      <c r="AO25" s="1057"/>
      <c r="AP25" s="1057"/>
      <c r="AQ25" s="1057"/>
      <c r="AR25" s="1057"/>
      <c r="AS25" s="1057"/>
      <c r="AT25" s="1057"/>
      <c r="AU25" s="1057"/>
      <c r="AV25" s="1057"/>
      <c r="AW25" s="1057"/>
      <c r="AX25" s="1057"/>
      <c r="AY25" s="1057"/>
      <c r="AZ25" s="1057"/>
      <c r="BA25" s="1057"/>
      <c r="BB25" s="1057"/>
      <c r="BC25" s="1057"/>
      <c r="BD25" s="1057"/>
      <c r="BE25" s="1057"/>
      <c r="BF25" s="1057"/>
      <c r="BG25" s="1057"/>
      <c r="BH25" s="1057"/>
      <c r="BI25" s="1057"/>
      <c r="BJ25" s="1057"/>
      <c r="BK25" s="1057"/>
      <c r="BL25" s="1057"/>
      <c r="BM25" s="1057"/>
      <c r="BN25" s="1057"/>
      <c r="BO25" s="1057"/>
      <c r="BP25" s="1057"/>
      <c r="BQ25" s="1057"/>
      <c r="BR25" s="1057"/>
      <c r="BS25" s="1057"/>
      <c r="BT25" s="1057"/>
      <c r="BU25" s="1057"/>
      <c r="BV25" s="1057"/>
      <c r="BW25" s="1057"/>
      <c r="BX25" s="1057"/>
      <c r="BY25" s="1057"/>
      <c r="BZ25" s="1057"/>
      <c r="CA25" s="1057"/>
      <c r="CB25" s="1057"/>
      <c r="CC25" s="1057"/>
      <c r="CD25" s="1057"/>
      <c r="CE25" s="1057"/>
      <c r="CF25" s="1057"/>
      <c r="CG25" s="1057"/>
      <c r="CH25" s="1057"/>
      <c r="CI25" s="1057"/>
      <c r="CJ25" s="1057"/>
      <c r="CK25" s="1057"/>
      <c r="CL25" s="1057"/>
      <c r="CM25" s="1057"/>
      <c r="CN25" s="1057"/>
      <c r="CO25" s="1057"/>
      <c r="CP25" s="1057"/>
      <c r="CQ25" s="1057"/>
      <c r="CR25" s="1057"/>
      <c r="CS25" s="1057"/>
      <c r="CT25" s="1057"/>
      <c r="CU25" s="1057"/>
      <c r="CV25" s="1057"/>
      <c r="CW25" s="1057"/>
      <c r="CX25" s="1057"/>
      <c r="CY25" s="1057"/>
      <c r="CZ25" s="1057"/>
      <c r="DA25" s="1057"/>
      <c r="DB25" s="1057"/>
    </row>
    <row r="26" spans="1:106" ht="10.199999999999999" customHeight="1" x14ac:dyDescent="0.3">
      <c r="A26" s="1058" t="s">
        <v>377</v>
      </c>
      <c r="B26" s="1058"/>
      <c r="C26" s="1058"/>
      <c r="D26" s="1058"/>
      <c r="E26" s="1058"/>
      <c r="F26" s="1058"/>
      <c r="G26" s="1058"/>
      <c r="H26" s="1058"/>
      <c r="I26" s="1058"/>
      <c r="J26" s="1058"/>
      <c r="K26" s="1058"/>
      <c r="L26" s="1058"/>
      <c r="M26" s="1058"/>
      <c r="N26" s="1058"/>
      <c r="O26" s="1058"/>
      <c r="P26" s="1058"/>
      <c r="Q26" s="1058"/>
      <c r="R26" s="1058"/>
      <c r="S26" s="1058"/>
      <c r="T26" s="1058"/>
      <c r="U26" s="1058"/>
      <c r="V26" s="1058"/>
      <c r="W26" s="1058"/>
      <c r="X26" s="1058"/>
      <c r="Y26" s="1058"/>
      <c r="Z26" s="1058"/>
      <c r="AA26" s="1058"/>
      <c r="AB26" s="1058"/>
      <c r="AC26" s="1058"/>
      <c r="AD26" s="1058"/>
      <c r="AE26" s="1058"/>
      <c r="AF26" s="1058"/>
      <c r="AG26" s="1058"/>
      <c r="AH26" s="1058"/>
      <c r="AI26" s="1058"/>
      <c r="AJ26" s="1058"/>
      <c r="AK26" s="1058"/>
      <c r="AL26" s="1058"/>
      <c r="AM26" s="1058"/>
      <c r="AN26" s="1058"/>
      <c r="AO26" s="1058"/>
      <c r="AP26" s="1058"/>
      <c r="AQ26" s="1058"/>
      <c r="AR26" s="1058"/>
      <c r="AS26" s="1058"/>
      <c r="AT26" s="1058"/>
      <c r="AU26" s="1058"/>
      <c r="AV26" s="1058"/>
      <c r="AW26" s="1058"/>
      <c r="AX26" s="1058"/>
      <c r="AY26" s="1058"/>
      <c r="AZ26" s="1058"/>
      <c r="BA26" s="1058"/>
      <c r="BB26" s="1058"/>
      <c r="BC26" s="1058"/>
      <c r="BD26" s="1058"/>
      <c r="BE26" s="1058"/>
      <c r="BF26" s="1058"/>
      <c r="BG26" s="1058"/>
      <c r="BH26" s="1058"/>
      <c r="BI26" s="1058"/>
      <c r="BJ26" s="1058"/>
      <c r="BK26" s="1058"/>
      <c r="BL26" s="1058"/>
      <c r="BM26" s="1058"/>
      <c r="BN26" s="1058"/>
      <c r="BO26" s="1058"/>
      <c r="BP26" s="1058"/>
      <c r="BQ26" s="1058"/>
      <c r="BR26" s="1058"/>
      <c r="BS26" s="1058"/>
      <c r="BT26" s="1058"/>
      <c r="BU26" s="1058"/>
      <c r="BV26" s="1058"/>
      <c r="BW26" s="1058"/>
      <c r="BX26" s="1058"/>
      <c r="BY26" s="1058"/>
      <c r="BZ26" s="1058"/>
      <c r="CA26" s="1058"/>
      <c r="CB26" s="1058"/>
      <c r="CC26" s="1058"/>
      <c r="CD26" s="1058"/>
      <c r="CE26" s="1058"/>
      <c r="CF26" s="1058"/>
      <c r="CG26" s="1058"/>
      <c r="CH26" s="1058"/>
      <c r="CI26" s="1058"/>
      <c r="CJ26" s="1058"/>
      <c r="CK26" s="1058"/>
      <c r="CL26" s="1058"/>
      <c r="CM26" s="1058"/>
      <c r="CN26" s="1058"/>
      <c r="CO26" s="1058"/>
      <c r="CP26" s="1058"/>
      <c r="CQ26" s="1058"/>
      <c r="CR26" s="1058"/>
      <c r="CS26" s="1058"/>
      <c r="CT26" s="1058"/>
      <c r="CU26" s="1058"/>
      <c r="CV26" s="1058"/>
      <c r="CW26" s="1058"/>
      <c r="CX26" s="1058"/>
      <c r="CY26" s="1058"/>
      <c r="CZ26" s="1058"/>
      <c r="DA26" s="1058"/>
      <c r="DB26" s="1058"/>
    </row>
    <row r="27" spans="1:106" x14ac:dyDescent="0.3">
      <c r="A27" s="1056" t="s">
        <v>1051</v>
      </c>
      <c r="B27" s="1056"/>
      <c r="C27" s="1056"/>
      <c r="D27" s="1056"/>
      <c r="E27" s="1056"/>
      <c r="F27" s="1056"/>
      <c r="G27" s="1056"/>
      <c r="H27" s="1056"/>
      <c r="I27" s="1056"/>
      <c r="J27" s="1056"/>
      <c r="K27" s="1056"/>
      <c r="L27" s="1056"/>
      <c r="M27" s="1056"/>
      <c r="N27" s="1056"/>
      <c r="O27" s="1056"/>
      <c r="P27" s="1056"/>
      <c r="Q27" s="1056"/>
      <c r="R27" s="1056"/>
      <c r="S27" s="1056"/>
      <c r="T27" s="1056"/>
      <c r="U27" s="1056"/>
      <c r="V27" s="1056"/>
      <c r="W27" s="1056"/>
      <c r="X27" s="1056"/>
      <c r="Y27" s="1056"/>
      <c r="Z27" s="1056"/>
      <c r="AA27" s="1056"/>
      <c r="AB27" s="1056"/>
      <c r="AC27" s="1056"/>
      <c r="AD27" s="1056"/>
      <c r="AE27" s="1056"/>
      <c r="AF27" s="1056"/>
      <c r="AG27" s="1056"/>
      <c r="AH27" s="1056"/>
      <c r="AI27" s="1056"/>
      <c r="AJ27" s="1056"/>
      <c r="AK27" s="1056"/>
      <c r="AL27" s="1056"/>
      <c r="AM27" s="1056"/>
      <c r="AN27" s="1056"/>
      <c r="AO27" s="1056"/>
      <c r="AP27" s="1056"/>
      <c r="AQ27" s="1056"/>
      <c r="AR27" s="1056"/>
      <c r="AS27" s="1056"/>
      <c r="AT27" s="1056"/>
      <c r="AU27" s="1056"/>
      <c r="AV27" s="1056"/>
      <c r="AW27" s="1056"/>
      <c r="AX27" s="1056"/>
      <c r="AY27" s="1056"/>
      <c r="AZ27" s="1056"/>
      <c r="BA27" s="1056"/>
      <c r="BB27" s="1056"/>
      <c r="BC27" s="1056"/>
      <c r="BD27" s="1056"/>
      <c r="BE27" s="1056"/>
      <c r="BF27" s="1056"/>
      <c r="BG27" s="1056"/>
      <c r="BH27" s="1056"/>
      <c r="BI27" s="1056"/>
      <c r="BJ27" s="1056"/>
      <c r="BK27" s="1056"/>
      <c r="BL27" s="1056"/>
      <c r="BM27" s="1056"/>
      <c r="BN27" s="1056"/>
      <c r="BO27" s="1056"/>
      <c r="BP27" s="1056"/>
      <c r="BQ27" s="1056"/>
      <c r="BR27" s="1056"/>
      <c r="BS27" s="1056"/>
      <c r="BT27" s="1056"/>
      <c r="BU27" s="1056"/>
      <c r="BV27" s="1056"/>
      <c r="BW27" s="1056"/>
      <c r="BX27" s="1056"/>
      <c r="BY27" s="1056"/>
      <c r="BZ27" s="1056"/>
      <c r="CA27" s="1056"/>
      <c r="CB27" s="1056"/>
      <c r="CC27" s="1056"/>
      <c r="CD27" s="1056"/>
      <c r="CE27" s="1056"/>
      <c r="CF27" s="1056"/>
      <c r="CG27" s="1056"/>
      <c r="CH27" s="1056"/>
      <c r="CI27" s="1056"/>
      <c r="CJ27" s="1056"/>
      <c r="CK27" s="1056"/>
      <c r="CL27" s="1056"/>
      <c r="CM27" s="1056"/>
      <c r="CN27" s="1056"/>
      <c r="CO27" s="1056"/>
      <c r="CP27" s="1056"/>
      <c r="CQ27" s="1056"/>
      <c r="CR27" s="1056"/>
      <c r="CS27" s="1056"/>
      <c r="CT27" s="1056"/>
      <c r="CU27" s="1056"/>
      <c r="CV27" s="1056"/>
      <c r="CW27" s="1056"/>
      <c r="CX27" s="1056"/>
      <c r="CY27" s="1056"/>
      <c r="CZ27" s="1056"/>
      <c r="DA27" s="1056"/>
      <c r="DB27" s="1056"/>
    </row>
    <row r="28" spans="1:106" x14ac:dyDescent="0.3">
      <c r="A28" s="1057" t="s">
        <v>376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  <c r="BC28" s="1057"/>
      <c r="BD28" s="1057"/>
      <c r="BE28" s="1057"/>
      <c r="BF28" s="1057"/>
      <c r="BG28" s="1057"/>
      <c r="BH28" s="1057"/>
      <c r="BI28" s="1057"/>
      <c r="BJ28" s="1057"/>
      <c r="BK28" s="1057"/>
      <c r="BL28" s="1057"/>
      <c r="BM28" s="1057"/>
      <c r="BN28" s="1057"/>
      <c r="BO28" s="1057"/>
      <c r="BP28" s="1057"/>
      <c r="BQ28" s="1057"/>
      <c r="BR28" s="1057"/>
      <c r="BS28" s="1057"/>
      <c r="BT28" s="1057"/>
      <c r="BU28" s="1057"/>
      <c r="BV28" s="1057"/>
      <c r="BW28" s="1057"/>
      <c r="BX28" s="1057"/>
      <c r="BY28" s="1057"/>
      <c r="BZ28" s="1057"/>
      <c r="CA28" s="1057"/>
      <c r="CB28" s="1057"/>
      <c r="CC28" s="1057"/>
      <c r="CD28" s="1057"/>
      <c r="CE28" s="1057"/>
      <c r="CF28" s="1057"/>
      <c r="CG28" s="1057"/>
      <c r="CH28" s="1057"/>
      <c r="CI28" s="1057"/>
      <c r="CJ28" s="1057"/>
      <c r="CK28" s="1057"/>
      <c r="CL28" s="1057"/>
      <c r="CM28" s="1057"/>
      <c r="CN28" s="1057"/>
      <c r="CO28" s="1057"/>
      <c r="CP28" s="1057"/>
      <c r="CQ28" s="1057"/>
      <c r="CR28" s="1057"/>
      <c r="CS28" s="1057"/>
      <c r="CT28" s="1057"/>
      <c r="CU28" s="1057"/>
      <c r="CV28" s="1057"/>
      <c r="CW28" s="1057"/>
      <c r="CX28" s="1057"/>
      <c r="CY28" s="1057"/>
      <c r="CZ28" s="1057"/>
      <c r="DA28" s="1057"/>
      <c r="DB28" s="1057"/>
    </row>
    <row r="29" spans="1:106" ht="10.199999999999999" customHeight="1" x14ac:dyDescent="0.3">
      <c r="A29" s="1058" t="s">
        <v>377</v>
      </c>
      <c r="B29" s="1058"/>
      <c r="C29" s="1058"/>
      <c r="D29" s="1058"/>
      <c r="E29" s="1058"/>
      <c r="F29" s="1058"/>
      <c r="G29" s="1058"/>
      <c r="H29" s="1058"/>
      <c r="I29" s="1058"/>
      <c r="J29" s="1058"/>
      <c r="K29" s="1058"/>
      <c r="L29" s="1058"/>
      <c r="M29" s="1058"/>
      <c r="N29" s="1058"/>
      <c r="O29" s="1058"/>
      <c r="P29" s="1058"/>
      <c r="Q29" s="1058"/>
      <c r="R29" s="1058"/>
      <c r="S29" s="1058"/>
      <c r="T29" s="1058"/>
      <c r="U29" s="1058"/>
      <c r="V29" s="1058"/>
      <c r="W29" s="1058"/>
      <c r="X29" s="1058"/>
      <c r="Y29" s="1058"/>
      <c r="Z29" s="1058"/>
      <c r="AA29" s="1058"/>
      <c r="AB29" s="1058"/>
      <c r="AC29" s="1058"/>
      <c r="AD29" s="1058"/>
      <c r="AE29" s="1058"/>
      <c r="AF29" s="1058"/>
      <c r="AG29" s="1058"/>
      <c r="AH29" s="1058"/>
      <c r="AI29" s="1058"/>
      <c r="AJ29" s="1058"/>
      <c r="AK29" s="1058"/>
      <c r="AL29" s="1058"/>
      <c r="AM29" s="1058"/>
      <c r="AN29" s="1058"/>
      <c r="AO29" s="1058"/>
      <c r="AP29" s="1058"/>
      <c r="AQ29" s="1058"/>
      <c r="AR29" s="1058"/>
      <c r="AS29" s="1058"/>
      <c r="AT29" s="1058"/>
      <c r="AU29" s="1058"/>
      <c r="AV29" s="1058"/>
      <c r="AW29" s="1058"/>
      <c r="AX29" s="1058"/>
      <c r="AY29" s="1058"/>
      <c r="AZ29" s="1058"/>
      <c r="BA29" s="1058"/>
      <c r="BB29" s="1058"/>
      <c r="BC29" s="1058"/>
      <c r="BD29" s="1058"/>
      <c r="BE29" s="1058"/>
      <c r="BF29" s="1058"/>
      <c r="BG29" s="1058"/>
      <c r="BH29" s="1058"/>
      <c r="BI29" s="1058"/>
      <c r="BJ29" s="1058"/>
      <c r="BK29" s="1058"/>
      <c r="BL29" s="1058"/>
      <c r="BM29" s="1058"/>
      <c r="BN29" s="1058"/>
      <c r="BO29" s="1058"/>
      <c r="BP29" s="1058"/>
      <c r="BQ29" s="1058"/>
      <c r="BR29" s="1058"/>
      <c r="BS29" s="1058"/>
      <c r="BT29" s="1058"/>
      <c r="BU29" s="1058"/>
      <c r="BV29" s="1058"/>
      <c r="BW29" s="1058"/>
      <c r="BX29" s="1058"/>
      <c r="BY29" s="1058"/>
      <c r="BZ29" s="1058"/>
      <c r="CA29" s="1058"/>
      <c r="CB29" s="1058"/>
      <c r="CC29" s="1058"/>
      <c r="CD29" s="1058"/>
      <c r="CE29" s="1058"/>
      <c r="CF29" s="1058"/>
      <c r="CG29" s="1058"/>
      <c r="CH29" s="1058"/>
      <c r="CI29" s="1058"/>
      <c r="CJ29" s="1058"/>
      <c r="CK29" s="1058"/>
      <c r="CL29" s="1058"/>
      <c r="CM29" s="1058"/>
      <c r="CN29" s="1058"/>
      <c r="CO29" s="1058"/>
      <c r="CP29" s="1058"/>
      <c r="CQ29" s="1058"/>
      <c r="CR29" s="1058"/>
      <c r="CS29" s="1058"/>
      <c r="CT29" s="1058"/>
      <c r="CU29" s="1058"/>
      <c r="CV29" s="1058"/>
      <c r="CW29" s="1058"/>
      <c r="CX29" s="1058"/>
      <c r="CY29" s="1058"/>
      <c r="CZ29" s="1058"/>
      <c r="DA29" s="1058"/>
      <c r="DB29" s="1058"/>
    </row>
    <row r="30" spans="1:106" ht="28.95" customHeight="1" x14ac:dyDescent="0.3">
      <c r="A30" s="1056" t="s">
        <v>1052</v>
      </c>
      <c r="B30" s="1056"/>
      <c r="C30" s="1056"/>
      <c r="D30" s="1056"/>
      <c r="E30" s="1056"/>
      <c r="F30" s="1056"/>
      <c r="G30" s="1056"/>
      <c r="H30" s="1056"/>
      <c r="I30" s="1056"/>
      <c r="J30" s="1056"/>
      <c r="K30" s="1056"/>
      <c r="L30" s="1056"/>
      <c r="M30" s="1056"/>
      <c r="N30" s="1056"/>
      <c r="O30" s="1056"/>
      <c r="P30" s="1056"/>
      <c r="Q30" s="1056"/>
      <c r="R30" s="1056"/>
      <c r="S30" s="1056"/>
      <c r="T30" s="1056"/>
      <c r="U30" s="1056"/>
      <c r="V30" s="1056"/>
      <c r="W30" s="1056"/>
      <c r="X30" s="1056"/>
      <c r="Y30" s="1056"/>
      <c r="Z30" s="1056"/>
      <c r="AA30" s="1056"/>
      <c r="AB30" s="1056"/>
      <c r="AC30" s="1056"/>
      <c r="AD30" s="1056"/>
      <c r="AE30" s="1056"/>
      <c r="AF30" s="1056"/>
      <c r="AG30" s="1056"/>
      <c r="AH30" s="1056"/>
      <c r="AI30" s="1056"/>
      <c r="AJ30" s="1056"/>
      <c r="AK30" s="1056"/>
      <c r="AL30" s="1056"/>
      <c r="AM30" s="1056"/>
      <c r="AN30" s="1056"/>
      <c r="AO30" s="1056"/>
      <c r="AP30" s="1056"/>
      <c r="AQ30" s="1056"/>
      <c r="AR30" s="1056"/>
      <c r="AS30" s="1056"/>
      <c r="AT30" s="1056"/>
      <c r="AU30" s="1056"/>
      <c r="AV30" s="1056"/>
      <c r="AW30" s="1056"/>
      <c r="AX30" s="1056"/>
      <c r="AY30" s="1056"/>
      <c r="AZ30" s="1056"/>
      <c r="BA30" s="1056"/>
      <c r="BB30" s="1056"/>
      <c r="BC30" s="1056"/>
      <c r="BD30" s="1056"/>
      <c r="BE30" s="1056"/>
      <c r="BF30" s="1056"/>
      <c r="BG30" s="1056"/>
      <c r="BH30" s="1056"/>
      <c r="BI30" s="1056"/>
      <c r="BJ30" s="1056"/>
      <c r="BK30" s="1056"/>
      <c r="BL30" s="1056"/>
      <c r="BM30" s="1056"/>
      <c r="BN30" s="1056"/>
      <c r="BO30" s="1056"/>
      <c r="BP30" s="1056"/>
      <c r="BQ30" s="1056"/>
      <c r="BR30" s="1056"/>
      <c r="BS30" s="1056"/>
      <c r="BT30" s="1056"/>
      <c r="BU30" s="1056"/>
      <c r="BV30" s="1056"/>
      <c r="BW30" s="1056"/>
      <c r="BX30" s="1056"/>
      <c r="BY30" s="1056"/>
      <c r="BZ30" s="1056"/>
      <c r="CA30" s="1056"/>
      <c r="CB30" s="1056"/>
      <c r="CC30" s="1056"/>
      <c r="CD30" s="1056"/>
      <c r="CE30" s="1056"/>
      <c r="CF30" s="1056"/>
      <c r="CG30" s="1056"/>
      <c r="CH30" s="1056"/>
      <c r="CI30" s="1056"/>
      <c r="CJ30" s="1056"/>
      <c r="CK30" s="1056"/>
      <c r="CL30" s="1056"/>
      <c r="CM30" s="1056"/>
      <c r="CN30" s="1056"/>
      <c r="CO30" s="1056"/>
      <c r="CP30" s="1056"/>
      <c r="CQ30" s="1056"/>
      <c r="CR30" s="1056"/>
      <c r="CS30" s="1056"/>
      <c r="CT30" s="1056"/>
      <c r="CU30" s="1056"/>
      <c r="CV30" s="1056"/>
      <c r="CW30" s="1056"/>
      <c r="CX30" s="1056"/>
      <c r="CY30" s="1056"/>
      <c r="CZ30" s="1056"/>
      <c r="DA30" s="1056"/>
      <c r="DB30" s="1056"/>
    </row>
    <row r="31" spans="1:106" x14ac:dyDescent="0.3">
      <c r="A31" s="1057" t="s">
        <v>376</v>
      </c>
      <c r="B31" s="1057"/>
      <c r="C31" s="1057"/>
      <c r="D31" s="1057"/>
      <c r="E31" s="1057"/>
      <c r="F31" s="1057"/>
      <c r="G31" s="1057"/>
      <c r="H31" s="1057"/>
      <c r="I31" s="1057"/>
      <c r="J31" s="1057"/>
      <c r="K31" s="1057"/>
      <c r="L31" s="1057"/>
      <c r="M31" s="1057"/>
      <c r="N31" s="1057"/>
      <c r="O31" s="1057"/>
      <c r="P31" s="1057"/>
      <c r="Q31" s="1057"/>
      <c r="R31" s="1057"/>
      <c r="S31" s="1057"/>
      <c r="T31" s="1057"/>
      <c r="U31" s="1057"/>
      <c r="V31" s="1057"/>
      <c r="W31" s="1057"/>
      <c r="X31" s="1057"/>
      <c r="Y31" s="1057"/>
      <c r="Z31" s="1057"/>
      <c r="AA31" s="1057"/>
      <c r="AB31" s="1057"/>
      <c r="AC31" s="1057"/>
      <c r="AD31" s="1057"/>
      <c r="AE31" s="1057"/>
      <c r="AF31" s="1057"/>
      <c r="AG31" s="1057"/>
      <c r="AH31" s="1057"/>
      <c r="AI31" s="1057"/>
      <c r="AJ31" s="1057"/>
      <c r="AK31" s="1057"/>
      <c r="AL31" s="1057"/>
      <c r="AM31" s="1057"/>
      <c r="AN31" s="1057"/>
      <c r="AO31" s="1057"/>
      <c r="AP31" s="1057"/>
      <c r="AQ31" s="1057"/>
      <c r="AR31" s="1057"/>
      <c r="AS31" s="1057"/>
      <c r="AT31" s="1057"/>
      <c r="AU31" s="1057"/>
      <c r="AV31" s="1057"/>
      <c r="AW31" s="1057"/>
      <c r="AX31" s="1057"/>
      <c r="AY31" s="1057"/>
      <c r="AZ31" s="1057"/>
      <c r="BA31" s="1057"/>
      <c r="BB31" s="1057"/>
      <c r="BC31" s="1057"/>
      <c r="BD31" s="1057"/>
      <c r="BE31" s="1057"/>
      <c r="BF31" s="1057"/>
      <c r="BG31" s="1057"/>
      <c r="BH31" s="1057"/>
      <c r="BI31" s="1057"/>
      <c r="BJ31" s="1057"/>
      <c r="BK31" s="1057"/>
      <c r="BL31" s="1057"/>
      <c r="BM31" s="1057"/>
      <c r="BN31" s="1057"/>
      <c r="BO31" s="1057"/>
      <c r="BP31" s="1057"/>
      <c r="BQ31" s="1057"/>
      <c r="BR31" s="1057"/>
      <c r="BS31" s="1057"/>
      <c r="BT31" s="1057"/>
      <c r="BU31" s="1057"/>
      <c r="BV31" s="1057"/>
      <c r="BW31" s="1057"/>
      <c r="BX31" s="1057"/>
      <c r="BY31" s="1057"/>
      <c r="BZ31" s="1057"/>
      <c r="CA31" s="1057"/>
      <c r="CB31" s="1057"/>
      <c r="CC31" s="1057"/>
      <c r="CD31" s="1057"/>
      <c r="CE31" s="1057"/>
      <c r="CF31" s="1057"/>
      <c r="CG31" s="1057"/>
      <c r="CH31" s="1057"/>
      <c r="CI31" s="1057"/>
      <c r="CJ31" s="1057"/>
      <c r="CK31" s="1057"/>
      <c r="CL31" s="1057"/>
      <c r="CM31" s="1057"/>
      <c r="CN31" s="1057"/>
      <c r="CO31" s="1057"/>
      <c r="CP31" s="1057"/>
      <c r="CQ31" s="1057"/>
      <c r="CR31" s="1057"/>
      <c r="CS31" s="1057"/>
      <c r="CT31" s="1057"/>
      <c r="CU31" s="1057"/>
      <c r="CV31" s="1057"/>
      <c r="CW31" s="1057"/>
      <c r="CX31" s="1057"/>
      <c r="CY31" s="1057"/>
      <c r="CZ31" s="1057"/>
      <c r="DA31" s="1057"/>
      <c r="DB31" s="1057"/>
    </row>
    <row r="32" spans="1:106" ht="10.199999999999999" customHeight="1" x14ac:dyDescent="0.3">
      <c r="A32" s="1058" t="s">
        <v>377</v>
      </c>
      <c r="B32" s="1058"/>
      <c r="C32" s="1058"/>
      <c r="D32" s="1058"/>
      <c r="E32" s="1058"/>
      <c r="F32" s="1058"/>
      <c r="G32" s="1058"/>
      <c r="H32" s="1058"/>
      <c r="I32" s="1058"/>
      <c r="J32" s="1058"/>
      <c r="K32" s="1058"/>
      <c r="L32" s="1058"/>
      <c r="M32" s="1058"/>
      <c r="N32" s="1058"/>
      <c r="O32" s="1058"/>
      <c r="P32" s="1058"/>
      <c r="Q32" s="1058"/>
      <c r="R32" s="1058"/>
      <c r="S32" s="1058"/>
      <c r="T32" s="1058"/>
      <c r="U32" s="1058"/>
      <c r="V32" s="1058"/>
      <c r="W32" s="1058"/>
      <c r="X32" s="1058"/>
      <c r="Y32" s="1058"/>
      <c r="Z32" s="1058"/>
      <c r="AA32" s="1058"/>
      <c r="AB32" s="1058"/>
      <c r="AC32" s="1058"/>
      <c r="AD32" s="1058"/>
      <c r="AE32" s="1058"/>
      <c r="AF32" s="1058"/>
      <c r="AG32" s="1058"/>
      <c r="AH32" s="1058"/>
      <c r="AI32" s="1058"/>
      <c r="AJ32" s="1058"/>
      <c r="AK32" s="1058"/>
      <c r="AL32" s="1058"/>
      <c r="AM32" s="1058"/>
      <c r="AN32" s="1058"/>
      <c r="AO32" s="1058"/>
      <c r="AP32" s="1058"/>
      <c r="AQ32" s="1058"/>
      <c r="AR32" s="1058"/>
      <c r="AS32" s="1058"/>
      <c r="AT32" s="1058"/>
      <c r="AU32" s="1058"/>
      <c r="AV32" s="1058"/>
      <c r="AW32" s="1058"/>
      <c r="AX32" s="1058"/>
      <c r="AY32" s="1058"/>
      <c r="AZ32" s="1058"/>
      <c r="BA32" s="1058"/>
      <c r="BB32" s="1058"/>
      <c r="BC32" s="1058"/>
      <c r="BD32" s="1058"/>
      <c r="BE32" s="1058"/>
      <c r="BF32" s="1058"/>
      <c r="BG32" s="1058"/>
      <c r="BH32" s="1058"/>
      <c r="BI32" s="1058"/>
      <c r="BJ32" s="1058"/>
      <c r="BK32" s="1058"/>
      <c r="BL32" s="1058"/>
      <c r="BM32" s="1058"/>
      <c r="BN32" s="1058"/>
      <c r="BO32" s="1058"/>
      <c r="BP32" s="1058"/>
      <c r="BQ32" s="1058"/>
      <c r="BR32" s="1058"/>
      <c r="BS32" s="1058"/>
      <c r="BT32" s="1058"/>
      <c r="BU32" s="1058"/>
      <c r="BV32" s="1058"/>
      <c r="BW32" s="1058"/>
      <c r="BX32" s="1058"/>
      <c r="BY32" s="1058"/>
      <c r="BZ32" s="1058"/>
      <c r="CA32" s="1058"/>
      <c r="CB32" s="1058"/>
      <c r="CC32" s="1058"/>
      <c r="CD32" s="1058"/>
      <c r="CE32" s="1058"/>
      <c r="CF32" s="1058"/>
      <c r="CG32" s="1058"/>
      <c r="CH32" s="1058"/>
      <c r="CI32" s="1058"/>
      <c r="CJ32" s="1058"/>
      <c r="CK32" s="1058"/>
      <c r="CL32" s="1058"/>
      <c r="CM32" s="1058"/>
      <c r="CN32" s="1058"/>
      <c r="CO32" s="1058"/>
      <c r="CP32" s="1058"/>
      <c r="CQ32" s="1058"/>
      <c r="CR32" s="1058"/>
      <c r="CS32" s="1058"/>
      <c r="CT32" s="1058"/>
      <c r="CU32" s="1058"/>
      <c r="CV32" s="1058"/>
      <c r="CW32" s="1058"/>
      <c r="CX32" s="1058"/>
      <c r="CY32" s="1058"/>
      <c r="CZ32" s="1058"/>
      <c r="DA32" s="1058"/>
      <c r="DB32" s="1058"/>
    </row>
    <row r="33" spans="1:112" x14ac:dyDescent="0.3">
      <c r="A33" s="1056" t="s">
        <v>1053</v>
      </c>
      <c r="B33" s="1056"/>
      <c r="C33" s="1056"/>
      <c r="D33" s="1056"/>
      <c r="E33" s="1056"/>
      <c r="F33" s="1056"/>
      <c r="G33" s="1056"/>
      <c r="H33" s="1056"/>
      <c r="I33" s="1056"/>
      <c r="J33" s="1056"/>
      <c r="K33" s="1056"/>
      <c r="L33" s="1056"/>
      <c r="M33" s="1056"/>
      <c r="N33" s="1056"/>
      <c r="O33" s="1056"/>
      <c r="P33" s="1056"/>
      <c r="Q33" s="1056"/>
      <c r="R33" s="1056"/>
      <c r="S33" s="1056"/>
      <c r="T33" s="1056"/>
      <c r="U33" s="1056"/>
      <c r="V33" s="1056"/>
      <c r="W33" s="1056"/>
      <c r="X33" s="1056"/>
      <c r="Y33" s="1056"/>
      <c r="Z33" s="1056"/>
      <c r="AA33" s="1056"/>
      <c r="AB33" s="1056"/>
      <c r="AC33" s="1056"/>
      <c r="AD33" s="1056"/>
      <c r="AE33" s="1056"/>
      <c r="AF33" s="1056"/>
      <c r="AG33" s="1056"/>
      <c r="AH33" s="1056"/>
      <c r="AI33" s="1056"/>
      <c r="AJ33" s="1056"/>
      <c r="AK33" s="1056"/>
      <c r="AL33" s="1056"/>
      <c r="AM33" s="1056"/>
      <c r="AN33" s="1056"/>
      <c r="AO33" s="1056"/>
      <c r="AP33" s="1056"/>
      <c r="AQ33" s="1056"/>
      <c r="AR33" s="1056"/>
      <c r="AS33" s="1056"/>
      <c r="AT33" s="1056"/>
      <c r="AU33" s="1056"/>
      <c r="AV33" s="1056"/>
      <c r="AW33" s="1056"/>
      <c r="AX33" s="1056"/>
      <c r="AY33" s="1056"/>
      <c r="AZ33" s="1056"/>
      <c r="BA33" s="1056"/>
      <c r="BB33" s="1056"/>
      <c r="BC33" s="1056"/>
      <c r="BD33" s="1056"/>
      <c r="BE33" s="1056"/>
      <c r="BF33" s="1056"/>
      <c r="BG33" s="1056"/>
      <c r="BH33" s="1056"/>
      <c r="BI33" s="1056"/>
      <c r="BJ33" s="1056"/>
      <c r="BK33" s="1056"/>
      <c r="BL33" s="1056"/>
      <c r="BM33" s="1056"/>
      <c r="BN33" s="1056"/>
      <c r="BO33" s="1056"/>
      <c r="BP33" s="1056"/>
      <c r="BQ33" s="1056"/>
      <c r="BR33" s="1056"/>
      <c r="BS33" s="1056"/>
      <c r="BT33" s="1056"/>
      <c r="BU33" s="1056"/>
      <c r="BV33" s="1056"/>
      <c r="BW33" s="1056"/>
      <c r="BX33" s="1056"/>
      <c r="BY33" s="1056"/>
      <c r="BZ33" s="1056"/>
      <c r="CA33" s="1056"/>
      <c r="CB33" s="1056"/>
      <c r="CC33" s="1056"/>
      <c r="CD33" s="1056"/>
      <c r="CE33" s="1056"/>
      <c r="CF33" s="1056"/>
      <c r="CG33" s="1056"/>
      <c r="CH33" s="1056"/>
      <c r="CI33" s="1056"/>
      <c r="CJ33" s="1056"/>
      <c r="CK33" s="1056"/>
      <c r="CL33" s="1056"/>
      <c r="CM33" s="1056"/>
      <c r="CN33" s="1056"/>
      <c r="CO33" s="1056"/>
      <c r="CP33" s="1056"/>
      <c r="CQ33" s="1056"/>
      <c r="CR33" s="1056"/>
      <c r="CS33" s="1056"/>
      <c r="CT33" s="1056"/>
      <c r="CU33" s="1056"/>
      <c r="CV33" s="1056"/>
      <c r="CW33" s="1056"/>
      <c r="CX33" s="1056"/>
      <c r="CY33" s="1056"/>
      <c r="CZ33" s="1056"/>
      <c r="DA33" s="1056"/>
      <c r="DB33" s="1056"/>
    </row>
    <row r="34" spans="1:112" x14ac:dyDescent="0.3">
      <c r="A34" s="1057" t="s">
        <v>376</v>
      </c>
      <c r="B34" s="1057"/>
      <c r="C34" s="1057"/>
      <c r="D34" s="1057"/>
      <c r="E34" s="1057"/>
      <c r="F34" s="1057"/>
      <c r="G34" s="1057"/>
      <c r="H34" s="1057"/>
      <c r="I34" s="1057"/>
      <c r="J34" s="1057"/>
      <c r="K34" s="1057"/>
      <c r="L34" s="1057"/>
      <c r="M34" s="1057"/>
      <c r="N34" s="1057"/>
      <c r="O34" s="1057"/>
      <c r="P34" s="1057"/>
      <c r="Q34" s="1057"/>
      <c r="R34" s="1057"/>
      <c r="S34" s="1057"/>
      <c r="T34" s="1057"/>
      <c r="U34" s="1057"/>
      <c r="V34" s="1057"/>
      <c r="W34" s="1057"/>
      <c r="X34" s="1057"/>
      <c r="Y34" s="1057"/>
      <c r="Z34" s="1057"/>
      <c r="AA34" s="1057"/>
      <c r="AB34" s="1057"/>
      <c r="AC34" s="1057"/>
      <c r="AD34" s="1057"/>
      <c r="AE34" s="1057"/>
      <c r="AF34" s="1057"/>
      <c r="AG34" s="1057"/>
      <c r="AH34" s="1057"/>
      <c r="AI34" s="1057"/>
      <c r="AJ34" s="1057"/>
      <c r="AK34" s="1057"/>
      <c r="AL34" s="1057"/>
      <c r="AM34" s="1057"/>
      <c r="AN34" s="1057"/>
      <c r="AO34" s="1057"/>
      <c r="AP34" s="1057"/>
      <c r="AQ34" s="1057"/>
      <c r="AR34" s="1057"/>
      <c r="AS34" s="1057"/>
      <c r="AT34" s="1057"/>
      <c r="AU34" s="1057"/>
      <c r="AV34" s="1057"/>
      <c r="AW34" s="1057"/>
      <c r="AX34" s="1057"/>
      <c r="AY34" s="1057"/>
      <c r="AZ34" s="1057"/>
      <c r="BA34" s="1057"/>
      <c r="BB34" s="1057"/>
      <c r="BC34" s="1057"/>
      <c r="BD34" s="1057"/>
      <c r="BE34" s="1057"/>
      <c r="BF34" s="1057"/>
      <c r="BG34" s="1057"/>
      <c r="BH34" s="1057"/>
      <c r="BI34" s="1057"/>
      <c r="BJ34" s="1057"/>
      <c r="BK34" s="1057"/>
      <c r="BL34" s="1057"/>
      <c r="BM34" s="1057"/>
      <c r="BN34" s="1057"/>
      <c r="BO34" s="1057"/>
      <c r="BP34" s="1057"/>
      <c r="BQ34" s="1057"/>
      <c r="BR34" s="1057"/>
      <c r="BS34" s="1057"/>
      <c r="BT34" s="1057"/>
      <c r="BU34" s="1057"/>
      <c r="BV34" s="1057"/>
      <c r="BW34" s="1057"/>
      <c r="BX34" s="1057"/>
      <c r="BY34" s="1057"/>
      <c r="BZ34" s="1057"/>
      <c r="CA34" s="1057"/>
      <c r="CB34" s="1057"/>
      <c r="CC34" s="1057"/>
      <c r="CD34" s="1057"/>
      <c r="CE34" s="1057"/>
      <c r="CF34" s="1057"/>
      <c r="CG34" s="1057"/>
      <c r="CH34" s="1057"/>
      <c r="CI34" s="1057"/>
      <c r="CJ34" s="1057"/>
      <c r="CK34" s="1057"/>
      <c r="CL34" s="1057"/>
      <c r="CM34" s="1057"/>
      <c r="CN34" s="1057"/>
      <c r="CO34" s="1057"/>
      <c r="CP34" s="1057"/>
      <c r="CQ34" s="1057"/>
      <c r="CR34" s="1057"/>
      <c r="CS34" s="1057"/>
      <c r="CT34" s="1057"/>
      <c r="CU34" s="1057"/>
      <c r="CV34" s="1057"/>
      <c r="CW34" s="1057"/>
      <c r="CX34" s="1057"/>
      <c r="CY34" s="1057"/>
      <c r="CZ34" s="1057"/>
      <c r="DA34" s="1057"/>
      <c r="DB34" s="1057"/>
    </row>
    <row r="35" spans="1:112" ht="10.199999999999999" customHeight="1" x14ac:dyDescent="0.3">
      <c r="A35" s="1058" t="s">
        <v>377</v>
      </c>
      <c r="B35" s="1058"/>
      <c r="C35" s="1058"/>
      <c r="D35" s="1058"/>
      <c r="E35" s="1058"/>
      <c r="F35" s="1058"/>
      <c r="G35" s="1058"/>
      <c r="H35" s="1058"/>
      <c r="I35" s="1058"/>
      <c r="J35" s="1058"/>
      <c r="K35" s="1058"/>
      <c r="L35" s="1058"/>
      <c r="M35" s="1058"/>
      <c r="N35" s="1058"/>
      <c r="O35" s="1058"/>
      <c r="P35" s="1058"/>
      <c r="Q35" s="1058"/>
      <c r="R35" s="1058"/>
      <c r="S35" s="1058"/>
      <c r="T35" s="1058"/>
      <c r="U35" s="1058"/>
      <c r="V35" s="1058"/>
      <c r="W35" s="1058"/>
      <c r="X35" s="1058"/>
      <c r="Y35" s="1058"/>
      <c r="Z35" s="1058"/>
      <c r="AA35" s="1058"/>
      <c r="AB35" s="1058"/>
      <c r="AC35" s="1058"/>
      <c r="AD35" s="1058"/>
      <c r="AE35" s="1058"/>
      <c r="AF35" s="1058"/>
      <c r="AG35" s="1058"/>
      <c r="AH35" s="1058"/>
      <c r="AI35" s="1058"/>
      <c r="AJ35" s="1058"/>
      <c r="AK35" s="1058"/>
      <c r="AL35" s="1058"/>
      <c r="AM35" s="1058"/>
      <c r="AN35" s="1058"/>
      <c r="AO35" s="1058"/>
      <c r="AP35" s="1058"/>
      <c r="AQ35" s="1058"/>
      <c r="AR35" s="1058"/>
      <c r="AS35" s="1058"/>
      <c r="AT35" s="1058"/>
      <c r="AU35" s="1058"/>
      <c r="AV35" s="1058"/>
      <c r="AW35" s="1058"/>
      <c r="AX35" s="1058"/>
      <c r="AY35" s="1058"/>
      <c r="AZ35" s="1058"/>
      <c r="BA35" s="1058"/>
      <c r="BB35" s="1058"/>
      <c r="BC35" s="1058"/>
      <c r="BD35" s="1058"/>
      <c r="BE35" s="1058"/>
      <c r="BF35" s="1058"/>
      <c r="BG35" s="1058"/>
      <c r="BH35" s="1058"/>
      <c r="BI35" s="1058"/>
      <c r="BJ35" s="1058"/>
      <c r="BK35" s="1058"/>
      <c r="BL35" s="1058"/>
      <c r="BM35" s="1058"/>
      <c r="BN35" s="1058"/>
      <c r="BO35" s="1058"/>
      <c r="BP35" s="1058"/>
      <c r="BQ35" s="1058"/>
      <c r="BR35" s="1058"/>
      <c r="BS35" s="1058"/>
      <c r="BT35" s="1058"/>
      <c r="BU35" s="1058"/>
      <c r="BV35" s="1058"/>
      <c r="BW35" s="1058"/>
      <c r="BX35" s="1058"/>
      <c r="BY35" s="1058"/>
      <c r="BZ35" s="1058"/>
      <c r="CA35" s="1058"/>
      <c r="CB35" s="1058"/>
      <c r="CC35" s="1058"/>
      <c r="CD35" s="1058"/>
      <c r="CE35" s="1058"/>
      <c r="CF35" s="1058"/>
      <c r="CG35" s="1058"/>
      <c r="CH35" s="1058"/>
      <c r="CI35" s="1058"/>
      <c r="CJ35" s="1058"/>
      <c r="CK35" s="1058"/>
      <c r="CL35" s="1058"/>
      <c r="CM35" s="1058"/>
      <c r="CN35" s="1058"/>
      <c r="CO35" s="1058"/>
      <c r="CP35" s="1058"/>
      <c r="CQ35" s="1058"/>
      <c r="CR35" s="1058"/>
      <c r="CS35" s="1058"/>
      <c r="CT35" s="1058"/>
      <c r="CU35" s="1058"/>
      <c r="CV35" s="1058"/>
      <c r="CW35" s="1058"/>
      <c r="CX35" s="1058"/>
      <c r="CY35" s="1058"/>
      <c r="CZ35" s="1058"/>
      <c r="DA35" s="1058"/>
      <c r="DB35" s="1058"/>
    </row>
    <row r="36" spans="1:112" x14ac:dyDescent="0.3">
      <c r="A36" s="736" t="s">
        <v>225</v>
      </c>
      <c r="B36" s="736"/>
      <c r="C36" s="736"/>
      <c r="D36" s="736"/>
      <c r="E36" s="736"/>
      <c r="F36" s="736"/>
      <c r="G36" s="736"/>
      <c r="H36" s="736"/>
      <c r="I36" s="736"/>
      <c r="J36" s="736"/>
      <c r="K36" s="736"/>
      <c r="L36" s="736"/>
      <c r="M36" s="736"/>
      <c r="N36" s="736"/>
      <c r="O36" s="736"/>
      <c r="P36" s="452"/>
      <c r="Q36" s="452"/>
      <c r="R36" s="784" t="s">
        <v>1054</v>
      </c>
      <c r="S36" s="784"/>
      <c r="T36" s="784"/>
      <c r="U36" s="784"/>
      <c r="V36" s="784"/>
      <c r="W36" s="784"/>
      <c r="X36" s="784"/>
      <c r="Y36" s="784"/>
      <c r="Z36" s="784"/>
      <c r="AA36" s="784"/>
      <c r="AB36" s="784"/>
      <c r="AC36" s="784"/>
      <c r="AD36" s="784"/>
      <c r="AE36" s="784"/>
      <c r="AF36" s="784"/>
      <c r="AG36" s="784"/>
      <c r="AH36" s="784"/>
      <c r="AI36" s="784"/>
      <c r="AJ36" s="784"/>
      <c r="AK36" s="784"/>
      <c r="AL36" s="784"/>
      <c r="AM36" s="784"/>
      <c r="AN36" s="784"/>
      <c r="AO36" s="784"/>
      <c r="AP36" s="784"/>
      <c r="AQ36" s="784"/>
      <c r="AR36" s="784"/>
      <c r="AS36" s="784"/>
      <c r="AT36" s="784"/>
      <c r="AU36" s="784"/>
      <c r="AV36" s="784"/>
      <c r="AW36" s="784"/>
      <c r="AX36" s="784"/>
      <c r="AY36" s="784"/>
      <c r="AZ36" s="784"/>
      <c r="BA36" s="784"/>
      <c r="BB36" s="784"/>
      <c r="BC36" s="784"/>
      <c r="BD36" s="784"/>
      <c r="BE36" s="784"/>
      <c r="BF36" s="784"/>
      <c r="BG36" s="784"/>
      <c r="BH36" s="784"/>
      <c r="BI36" s="784"/>
      <c r="BJ36" s="784"/>
      <c r="BK36" s="784"/>
      <c r="BL36" s="784"/>
      <c r="BM36" s="784"/>
      <c r="BN36" s="784"/>
      <c r="BO36" s="784"/>
      <c r="BP36" s="784"/>
      <c r="BQ36" s="784"/>
      <c r="BR36" s="784"/>
      <c r="BS36" s="784"/>
      <c r="BT36" s="784"/>
      <c r="BU36" s="784"/>
      <c r="BV36" s="784"/>
      <c r="BW36" s="784"/>
      <c r="BX36" s="784"/>
      <c r="BY36" s="784"/>
      <c r="BZ36" s="784"/>
      <c r="CA36" s="784"/>
      <c r="CB36" s="784"/>
      <c r="CC36" s="784"/>
      <c r="CD36" s="784"/>
      <c r="CE36" s="784"/>
      <c r="CF36" s="784"/>
      <c r="CG36" s="784"/>
      <c r="CH36" s="784"/>
      <c r="CI36" s="784"/>
      <c r="CJ36" s="784"/>
      <c r="CK36" s="784"/>
      <c r="CL36" s="784"/>
      <c r="CM36" s="784"/>
      <c r="CN36" s="784"/>
      <c r="CO36" s="784"/>
      <c r="CP36" s="784"/>
      <c r="CQ36" s="784"/>
      <c r="CR36" s="784"/>
      <c r="CS36" s="784"/>
      <c r="CT36" s="784"/>
      <c r="CU36" s="784"/>
      <c r="CV36" s="784"/>
      <c r="CW36" s="784"/>
      <c r="CX36" s="784"/>
      <c r="CY36" s="784"/>
      <c r="CZ36" s="784"/>
      <c r="DA36" s="784"/>
      <c r="DB36" s="784"/>
    </row>
    <row r="37" spans="1:112" ht="14.4" customHeight="1" x14ac:dyDescent="0.3">
      <c r="A37" s="784" t="s">
        <v>1055</v>
      </c>
      <c r="B37" s="784"/>
      <c r="C37" s="784"/>
      <c r="D37" s="784"/>
      <c r="E37" s="784"/>
      <c r="F37" s="784"/>
      <c r="G37" s="784"/>
      <c r="H37" s="784"/>
      <c r="I37" s="784"/>
      <c r="J37" s="784"/>
      <c r="K37" s="784"/>
      <c r="L37" s="784"/>
      <c r="M37" s="784"/>
      <c r="N37" s="784"/>
      <c r="O37" s="784"/>
      <c r="P37" s="784"/>
      <c r="Q37" s="784"/>
      <c r="R37" s="784"/>
      <c r="S37" s="784"/>
      <c r="T37" s="784"/>
      <c r="U37" s="784"/>
      <c r="V37" s="784"/>
      <c r="W37" s="784"/>
      <c r="X37" s="784"/>
      <c r="Y37" s="784"/>
      <c r="Z37" s="784"/>
      <c r="AA37" s="784"/>
      <c r="AB37" s="784"/>
      <c r="AC37" s="784"/>
      <c r="AD37" s="784"/>
      <c r="AE37" s="784"/>
      <c r="AF37" s="784"/>
      <c r="AG37" s="784"/>
      <c r="AH37" s="784"/>
      <c r="AI37" s="784"/>
      <c r="AJ37" s="784"/>
      <c r="AK37" s="784"/>
      <c r="AL37" s="784"/>
      <c r="AM37" s="784"/>
      <c r="AN37" s="784"/>
      <c r="AO37" s="784"/>
      <c r="AP37" s="784"/>
      <c r="AQ37" s="784"/>
      <c r="AR37" s="784"/>
      <c r="AS37" s="784"/>
      <c r="AT37" s="784"/>
      <c r="AU37" s="784"/>
      <c r="AV37" s="784"/>
      <c r="AW37" s="784"/>
      <c r="AX37" s="784"/>
      <c r="AY37" s="784"/>
      <c r="AZ37" s="784"/>
      <c r="BA37" s="784"/>
      <c r="BB37" s="784"/>
      <c r="BC37" s="784"/>
      <c r="BD37" s="784"/>
      <c r="BE37" s="784"/>
      <c r="BF37" s="784"/>
      <c r="BG37" s="784"/>
      <c r="BH37" s="784"/>
      <c r="BI37" s="784"/>
      <c r="BJ37" s="784"/>
      <c r="BK37" s="784"/>
      <c r="BL37" s="784"/>
      <c r="BM37" s="784"/>
      <c r="BN37" s="784"/>
      <c r="BO37" s="784"/>
      <c r="BP37" s="784"/>
      <c r="BQ37" s="784"/>
      <c r="BR37" s="784"/>
      <c r="BS37" s="784"/>
      <c r="BT37" s="784"/>
      <c r="BU37" s="784"/>
      <c r="BV37" s="784"/>
      <c r="BW37" s="784"/>
      <c r="BX37" s="784"/>
      <c r="BY37" s="784"/>
      <c r="BZ37" s="784"/>
      <c r="CA37" s="784"/>
      <c r="CB37" s="784"/>
      <c r="CC37" s="784"/>
      <c r="CD37" s="784"/>
      <c r="CE37" s="784"/>
      <c r="CF37" s="784"/>
      <c r="CG37" s="784"/>
      <c r="CH37" s="784"/>
      <c r="CI37" s="784"/>
      <c r="CJ37" s="784"/>
      <c r="CK37" s="784"/>
      <c r="CL37" s="784"/>
      <c r="CM37" s="784"/>
      <c r="CN37" s="784"/>
      <c r="CO37" s="784"/>
      <c r="CP37" s="784"/>
      <c r="CQ37" s="784"/>
      <c r="CR37" s="784"/>
      <c r="CS37" s="784"/>
      <c r="CT37" s="784"/>
      <c r="CU37" s="784"/>
      <c r="CV37" s="784"/>
      <c r="CW37" s="784"/>
      <c r="CX37" s="784"/>
      <c r="CY37" s="784"/>
      <c r="CZ37" s="784"/>
      <c r="DA37" s="784"/>
      <c r="DB37" s="784"/>
    </row>
    <row r="38" spans="1:112" x14ac:dyDescent="0.3">
      <c r="A38" s="451"/>
      <c r="B38" s="452"/>
      <c r="C38" s="452"/>
      <c r="D38" s="452"/>
      <c r="E38" s="452"/>
      <c r="F38" s="452"/>
      <c r="G38" s="452"/>
      <c r="H38" s="452"/>
      <c r="I38" s="452"/>
      <c r="J38" s="452"/>
      <c r="K38" s="452"/>
      <c r="L38" s="452"/>
      <c r="M38" s="452"/>
      <c r="N38" s="452"/>
      <c r="O38" s="452"/>
      <c r="P38" s="452"/>
      <c r="Q38" s="452"/>
      <c r="R38" s="452"/>
      <c r="S38" s="452"/>
      <c r="T38" s="452"/>
      <c r="U38" s="452"/>
      <c r="V38" s="452"/>
      <c r="W38" s="452"/>
      <c r="X38" s="452"/>
      <c r="Y38" s="452"/>
      <c r="Z38" s="452"/>
      <c r="AA38" s="452"/>
      <c r="AB38" s="452"/>
      <c r="AC38" s="452"/>
      <c r="AD38" s="452"/>
      <c r="AE38" s="452"/>
      <c r="AF38" s="452"/>
      <c r="AG38" s="452"/>
      <c r="AH38" s="452"/>
      <c r="AI38" s="452"/>
      <c r="AJ38" s="452"/>
      <c r="AK38" s="452"/>
      <c r="AL38" s="452"/>
      <c r="AM38" s="452"/>
      <c r="AN38" s="452"/>
      <c r="AO38" s="452"/>
      <c r="AP38" s="452"/>
      <c r="AQ38" s="452"/>
      <c r="AR38" s="452"/>
      <c r="AS38" s="452"/>
      <c r="AT38" s="452"/>
      <c r="AU38" s="452"/>
      <c r="AV38" s="452"/>
      <c r="AW38" s="452"/>
      <c r="AX38" s="452"/>
      <c r="AY38" s="452"/>
      <c r="AZ38" s="452"/>
      <c r="BA38" s="452"/>
      <c r="BB38" s="452"/>
      <c r="BC38" s="452"/>
      <c r="BD38" s="452"/>
      <c r="BE38" s="452"/>
      <c r="BF38" s="452"/>
      <c r="BG38" s="452"/>
      <c r="BH38" s="452"/>
      <c r="BI38" s="452"/>
      <c r="BJ38" s="452"/>
      <c r="BK38" s="452"/>
      <c r="BL38" s="452"/>
      <c r="BM38" s="452"/>
      <c r="BN38" s="452"/>
      <c r="BO38" s="452"/>
      <c r="BP38" s="452"/>
      <c r="BQ38" s="452"/>
      <c r="BR38" s="452"/>
      <c r="BS38" s="452"/>
      <c r="BT38" s="452"/>
      <c r="BU38" s="452"/>
      <c r="BV38" s="452"/>
      <c r="BW38" s="452"/>
      <c r="BX38" s="452"/>
      <c r="BY38" s="452"/>
      <c r="BZ38" s="452"/>
      <c r="CA38" s="452"/>
      <c r="CB38" s="452"/>
      <c r="CC38" s="452"/>
      <c r="CD38" s="452"/>
      <c r="CE38" s="452"/>
      <c r="CF38" s="452"/>
      <c r="CG38" s="452"/>
      <c r="CH38" s="452"/>
      <c r="CI38" s="452"/>
      <c r="CJ38" s="452"/>
      <c r="CK38" s="452"/>
      <c r="CL38" s="452"/>
      <c r="CM38" s="452"/>
      <c r="CN38" s="452"/>
      <c r="CO38" s="452"/>
      <c r="CP38" s="452"/>
      <c r="CQ38" s="452"/>
      <c r="CR38" s="452"/>
      <c r="CS38" s="452"/>
      <c r="CT38" s="452"/>
      <c r="CU38" s="452"/>
      <c r="CV38" s="452"/>
      <c r="CW38" s="452"/>
      <c r="CX38" s="452"/>
      <c r="CY38" s="452"/>
      <c r="CZ38" s="452"/>
      <c r="DA38" s="452"/>
      <c r="DB38" s="452"/>
    </row>
    <row r="39" spans="1:112" ht="34.5" customHeight="1" x14ac:dyDescent="0.3">
      <c r="A39" s="842" t="s">
        <v>712</v>
      </c>
      <c r="B39" s="783"/>
      <c r="C39" s="783"/>
      <c r="D39" s="783"/>
      <c r="E39" s="783"/>
      <c r="F39" s="783"/>
      <c r="G39" s="783"/>
      <c r="H39" s="783"/>
      <c r="I39" s="783"/>
      <c r="J39" s="783"/>
      <c r="K39" s="783"/>
      <c r="L39" s="783"/>
      <c r="M39" s="783"/>
      <c r="N39" s="783"/>
      <c r="O39" s="783"/>
      <c r="P39" s="783"/>
      <c r="Q39" s="783"/>
      <c r="R39" s="783"/>
      <c r="S39" s="783"/>
      <c r="T39" s="783"/>
      <c r="U39" s="783"/>
      <c r="V39" s="783"/>
      <c r="W39" s="783"/>
      <c r="X39" s="783"/>
      <c r="Y39" s="783"/>
      <c r="Z39" s="783"/>
      <c r="AA39" s="783"/>
      <c r="AB39" s="783"/>
      <c r="AC39" s="783"/>
      <c r="AD39" s="783"/>
      <c r="AE39" s="783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90"/>
      <c r="BJ39" s="790"/>
      <c r="BK39" s="790"/>
      <c r="BL39" s="790"/>
      <c r="BM39" s="790"/>
      <c r="BN39" s="790"/>
      <c r="BO39" s="790"/>
      <c r="BP39" s="790"/>
      <c r="BQ39" s="790"/>
      <c r="BR39" s="790"/>
      <c r="BS39" s="790"/>
      <c r="BT39" s="790"/>
      <c r="BU39" s="790"/>
      <c r="BV39" s="790"/>
      <c r="BW39" s="790"/>
      <c r="BX39" s="790"/>
      <c r="BY39" s="790"/>
      <c r="BZ39" s="790"/>
      <c r="CA39" s="790"/>
      <c r="CB39" s="790"/>
      <c r="CC39" s="790"/>
      <c r="CD39" s="790"/>
      <c r="CE39" s="790"/>
      <c r="CF39" s="790"/>
      <c r="CG39" s="19"/>
      <c r="CH39" s="19"/>
      <c r="CI39" s="19"/>
      <c r="CJ39" s="710" t="str">
        <f>ПОДПИСИ!E5</f>
        <v xml:space="preserve"> </v>
      </c>
      <c r="CK39" s="710"/>
      <c r="CL39" s="710"/>
      <c r="CM39" s="710"/>
      <c r="CN39" s="710"/>
      <c r="CO39" s="710"/>
      <c r="CP39" s="710"/>
      <c r="CQ39" s="710"/>
      <c r="CR39" s="710"/>
      <c r="CS39" s="710"/>
      <c r="CT39" s="710"/>
      <c r="CU39" s="710"/>
      <c r="CV39" s="710"/>
      <c r="CW39" s="710"/>
      <c r="CX39" s="710"/>
      <c r="CY39" s="710"/>
      <c r="CZ39" s="710"/>
      <c r="DA39" s="710"/>
      <c r="DB39" s="710"/>
      <c r="DH39" s="141"/>
    </row>
    <row r="40" spans="1:112" ht="11.25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35" t="s">
        <v>11</v>
      </c>
      <c r="BJ40" s="735"/>
      <c r="BK40" s="735"/>
      <c r="BL40" s="735"/>
      <c r="BM40" s="735"/>
      <c r="BN40" s="735"/>
      <c r="BO40" s="735"/>
      <c r="BP40" s="735"/>
      <c r="BQ40" s="735"/>
      <c r="BR40" s="735"/>
      <c r="BS40" s="735"/>
      <c r="BT40" s="735"/>
      <c r="BU40" s="735"/>
      <c r="BV40" s="735"/>
      <c r="BW40" s="735"/>
      <c r="BX40" s="735"/>
      <c r="BY40" s="735"/>
      <c r="BZ40" s="735"/>
      <c r="CA40" s="735"/>
      <c r="CB40" s="735"/>
      <c r="CC40" s="735"/>
      <c r="CD40" s="735"/>
      <c r="CE40" s="735"/>
      <c r="CF40" s="735"/>
      <c r="CG40" s="21"/>
      <c r="CH40" s="21"/>
      <c r="CI40" s="21"/>
      <c r="CJ40" s="735" t="s">
        <v>50</v>
      </c>
      <c r="CK40" s="735"/>
      <c r="CL40" s="735"/>
      <c r="CM40" s="735"/>
      <c r="CN40" s="735"/>
      <c r="CO40" s="735"/>
      <c r="CP40" s="735"/>
      <c r="CQ40" s="735"/>
      <c r="CR40" s="735"/>
      <c r="CS40" s="735"/>
      <c r="CT40" s="735"/>
      <c r="CU40" s="735"/>
      <c r="CV40" s="735"/>
      <c r="CW40" s="735"/>
      <c r="CX40" s="735"/>
      <c r="CY40" s="735"/>
      <c r="CZ40" s="735"/>
      <c r="DA40" s="735"/>
      <c r="DB40" s="735"/>
    </row>
    <row r="41" spans="1:112" ht="38.25" customHeight="1" x14ac:dyDescent="0.3">
      <c r="A41" s="842" t="s">
        <v>720</v>
      </c>
      <c r="B41" s="783"/>
      <c r="C41" s="783"/>
      <c r="D41" s="783"/>
      <c r="E41" s="783"/>
      <c r="F41" s="783"/>
      <c r="G41" s="783"/>
      <c r="H41" s="783"/>
      <c r="I41" s="783"/>
      <c r="J41" s="783"/>
      <c r="K41" s="783"/>
      <c r="L41" s="783"/>
      <c r="M41" s="783"/>
      <c r="N41" s="783"/>
      <c r="O41" s="783"/>
      <c r="P41" s="783"/>
      <c r="Q41" s="783"/>
      <c r="R41" s="783"/>
      <c r="S41" s="783"/>
      <c r="T41" s="783"/>
      <c r="U41" s="783"/>
      <c r="V41" s="783"/>
      <c r="W41" s="783"/>
      <c r="X41" s="783"/>
      <c r="Y41" s="783"/>
      <c r="Z41" s="783"/>
      <c r="AA41" s="783"/>
      <c r="AB41" s="783"/>
      <c r="AC41" s="783"/>
      <c r="AD41" s="783"/>
      <c r="AE41" s="783"/>
      <c r="AF41" s="783"/>
      <c r="AG41" s="783"/>
      <c r="AH41" s="783"/>
      <c r="AI41" s="783"/>
      <c r="AJ41" s="783"/>
      <c r="AK41" s="783"/>
      <c r="AL41" s="783"/>
      <c r="AM41" s="783"/>
      <c r="AN41" s="783"/>
      <c r="AO41" s="783"/>
      <c r="AP41" s="783"/>
      <c r="AQ41" s="783"/>
      <c r="AR41" s="783"/>
      <c r="AS41" s="783"/>
      <c r="AT41" s="783"/>
      <c r="AU41" s="783"/>
      <c r="AV41" s="783"/>
      <c r="AW41" s="783"/>
      <c r="AX41" s="783"/>
      <c r="AY41" s="783"/>
      <c r="AZ41" s="783"/>
      <c r="BA41" s="783"/>
      <c r="BB41" s="783"/>
      <c r="BC41" s="783"/>
      <c r="BD41" s="783"/>
      <c r="BE41" s="783"/>
      <c r="BF41" s="19"/>
      <c r="BG41" s="19"/>
      <c r="BH41" s="19"/>
      <c r="BI41" s="790"/>
      <c r="BJ41" s="790"/>
      <c r="BK41" s="790"/>
      <c r="BL41" s="790"/>
      <c r="BM41" s="790"/>
      <c r="BN41" s="790"/>
      <c r="BO41" s="790"/>
      <c r="BP41" s="790"/>
      <c r="BQ41" s="790"/>
      <c r="BR41" s="790"/>
      <c r="BS41" s="790"/>
      <c r="BT41" s="790"/>
      <c r="BU41" s="790"/>
      <c r="BV41" s="790"/>
      <c r="BW41" s="790"/>
      <c r="BX41" s="790"/>
      <c r="BY41" s="790"/>
      <c r="BZ41" s="790"/>
      <c r="CA41" s="790"/>
      <c r="CB41" s="790"/>
      <c r="CC41" s="790"/>
      <c r="CD41" s="790"/>
      <c r="CE41" s="790"/>
      <c r="CF41" s="790"/>
      <c r="CG41" s="23"/>
      <c r="CH41" s="23"/>
      <c r="CI41" s="23"/>
      <c r="CJ41" s="710" t="str">
        <f>IF(ПОДПИСИ!E12=0," ",ПОДПИСИ!E12)</f>
        <v>А.В. Курбатов</v>
      </c>
      <c r="CK41" s="710"/>
      <c r="CL41" s="710"/>
      <c r="CM41" s="710"/>
      <c r="CN41" s="710"/>
      <c r="CO41" s="710"/>
      <c r="CP41" s="710"/>
      <c r="CQ41" s="710"/>
      <c r="CR41" s="710"/>
      <c r="CS41" s="710"/>
      <c r="CT41" s="710"/>
      <c r="CU41" s="710"/>
      <c r="CV41" s="710"/>
      <c r="CW41" s="710"/>
      <c r="CX41" s="710"/>
      <c r="CY41" s="710"/>
      <c r="CZ41" s="710"/>
      <c r="DA41" s="710"/>
      <c r="DB41" s="710"/>
      <c r="DH41" s="141"/>
    </row>
    <row r="42" spans="1:112" ht="11.25" customHeight="1" x14ac:dyDescent="0.3">
      <c r="BI42" s="735" t="s">
        <v>11</v>
      </c>
      <c r="BJ42" s="735"/>
      <c r="BK42" s="735"/>
      <c r="BL42" s="735"/>
      <c r="BM42" s="735"/>
      <c r="BN42" s="735"/>
      <c r="BO42" s="735"/>
      <c r="BP42" s="735"/>
      <c r="BQ42" s="735"/>
      <c r="BR42" s="735"/>
      <c r="BS42" s="735"/>
      <c r="BT42" s="735"/>
      <c r="BU42" s="735"/>
      <c r="BV42" s="735"/>
      <c r="BW42" s="735"/>
      <c r="BX42" s="735"/>
      <c r="BY42" s="735"/>
      <c r="BZ42" s="735"/>
      <c r="CA42" s="735"/>
      <c r="CB42" s="735"/>
      <c r="CC42" s="735"/>
      <c r="CD42" s="735"/>
      <c r="CE42" s="735"/>
      <c r="CF42" s="735"/>
      <c r="CG42" s="21"/>
      <c r="CH42" s="21"/>
      <c r="CI42" s="21"/>
      <c r="CJ42" s="735" t="s">
        <v>50</v>
      </c>
      <c r="CK42" s="735"/>
      <c r="CL42" s="735"/>
      <c r="CM42" s="735"/>
      <c r="CN42" s="735"/>
      <c r="CO42" s="735"/>
      <c r="CP42" s="735"/>
      <c r="CQ42" s="735"/>
      <c r="CR42" s="735"/>
      <c r="CS42" s="735"/>
      <c r="CT42" s="735"/>
      <c r="CU42" s="735"/>
      <c r="CV42" s="735"/>
      <c r="CW42" s="735"/>
      <c r="CX42" s="735"/>
      <c r="CY42" s="735"/>
      <c r="CZ42" s="735"/>
      <c r="DA42" s="735"/>
      <c r="DB42" s="735"/>
    </row>
  </sheetData>
  <mergeCells count="55">
    <mergeCell ref="A30:DB30"/>
    <mergeCell ref="A31:DB31"/>
    <mergeCell ref="A37:DB37"/>
    <mergeCell ref="A33:DB33"/>
    <mergeCell ref="A34:DB34"/>
    <mergeCell ref="A35:DB35"/>
    <mergeCell ref="A36:O36"/>
    <mergeCell ref="R36:DB36"/>
    <mergeCell ref="A25:DB25"/>
    <mergeCell ref="A26:DB26"/>
    <mergeCell ref="A27:DB27"/>
    <mergeCell ref="A28:DB28"/>
    <mergeCell ref="A29:DB29"/>
    <mergeCell ref="A15:DB15"/>
    <mergeCell ref="A16:DB16"/>
    <mergeCell ref="A17:DB17"/>
    <mergeCell ref="A18:DB18"/>
    <mergeCell ref="A19:DB19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68" priority="3" operator="equal">
      <formula>0</formula>
    </cfRule>
  </conditionalFormatting>
  <conditionalFormatting sqref="DH2:DH7">
    <cfRule type="cellIs" dxfId="67" priority="2" operator="equal">
      <formula>0</formula>
    </cfRule>
  </conditionalFormatting>
  <conditionalFormatting sqref="DH9">
    <cfRule type="cellIs" dxfId="6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pageSetUpPr fitToPage="1"/>
  </sheetPr>
  <dimension ref="A1:P17"/>
  <sheetViews>
    <sheetView view="pageBreakPreview" topLeftCell="C1" zoomScaleNormal="100" zoomScaleSheetLayoutView="100" workbookViewId="0"/>
  </sheetViews>
  <sheetFormatPr defaultColWidth="9.109375" defaultRowHeight="13.8" x14ac:dyDescent="0.25"/>
  <cols>
    <col min="1" max="1" width="9.88671875" style="19" customWidth="1"/>
    <col min="2" max="2" width="23.109375" style="19" customWidth="1"/>
    <col min="3" max="3" width="2.6640625" style="19" customWidth="1"/>
    <col min="4" max="4" width="17.88671875" style="19" customWidth="1"/>
    <col min="5" max="5" width="2.6640625" style="19" customWidth="1"/>
    <col min="6" max="6" width="15.109375" style="19" customWidth="1"/>
    <col min="7" max="7" width="4.5546875" style="19" customWidth="1"/>
    <col min="8" max="8" width="2.6640625" style="19" customWidth="1"/>
    <col min="9" max="9" width="14.33203125" style="19" customWidth="1"/>
    <col min="10" max="10" width="0.88671875" style="19" customWidth="1"/>
    <col min="11" max="11" width="9.109375" style="19"/>
    <col min="12" max="12" width="2.5546875" style="19" customWidth="1"/>
    <col min="13" max="15" width="15.6640625" style="19" customWidth="1"/>
    <col min="16" max="16384" width="9.109375" style="19"/>
  </cols>
  <sheetData>
    <row r="1" spans="1:16" ht="14.4" x14ac:dyDescent="0.3">
      <c r="A1" s="1071" t="s">
        <v>398</v>
      </c>
      <c r="B1" s="1071"/>
      <c r="C1" s="1071"/>
      <c r="D1" s="1071"/>
      <c r="E1" s="1071"/>
      <c r="F1" s="1071"/>
      <c r="G1" s="1071"/>
      <c r="H1" s="1071"/>
      <c r="I1" s="1071"/>
      <c r="J1" s="1072"/>
      <c r="K1" s="845">
        <v>0</v>
      </c>
      <c r="L1" s="845"/>
      <c r="M1"/>
      <c r="N1"/>
      <c r="O1"/>
      <c r="P1"/>
    </row>
    <row r="2" spans="1:16" ht="14.4" x14ac:dyDescent="0.3">
      <c r="A2" s="1071" t="s">
        <v>399</v>
      </c>
      <c r="B2" s="1071"/>
      <c r="C2" s="1071"/>
      <c r="D2" s="1071"/>
      <c r="E2" s="1071"/>
      <c r="F2" s="1071"/>
      <c r="G2" s="1071"/>
      <c r="H2" s="1071"/>
      <c r="I2" s="1071"/>
      <c r="J2" s="1071"/>
      <c r="M2"/>
      <c r="N2"/>
      <c r="O2"/>
      <c r="P2"/>
    </row>
    <row r="3" spans="1:16" x14ac:dyDescent="0.25">
      <c r="A3" s="740"/>
      <c r="B3" s="740"/>
      <c r="C3" s="740"/>
      <c r="D3" s="740"/>
      <c r="E3" s="740"/>
      <c r="F3" s="740"/>
      <c r="G3" s="740"/>
      <c r="H3" s="740"/>
      <c r="I3" s="740"/>
      <c r="J3" s="740"/>
    </row>
    <row r="4" spans="1:16" x14ac:dyDescent="0.25">
      <c r="A4" s="737" t="s">
        <v>18</v>
      </c>
      <c r="B4" s="737"/>
      <c r="C4" s="737"/>
      <c r="D4" s="737"/>
      <c r="E4" s="737"/>
      <c r="F4" s="737"/>
      <c r="G4" s="737"/>
      <c r="H4" s="737"/>
      <c r="I4" s="737"/>
      <c r="J4" s="737"/>
    </row>
    <row r="5" spans="1:16" x14ac:dyDescent="0.25">
      <c r="A5" s="737" t="s">
        <v>400</v>
      </c>
      <c r="B5" s="737"/>
      <c r="C5" s="737"/>
      <c r="D5" s="737"/>
      <c r="E5" s="737"/>
      <c r="F5" s="737"/>
      <c r="G5" s="737"/>
      <c r="H5" s="737"/>
      <c r="I5" s="737"/>
      <c r="J5" s="737"/>
    </row>
    <row r="6" spans="1:16" x14ac:dyDescent="0.25">
      <c r="A6" s="737" t="s">
        <v>401</v>
      </c>
      <c r="B6" s="737"/>
      <c r="C6" s="737"/>
      <c r="D6" s="737"/>
      <c r="E6" s="737"/>
      <c r="F6" s="737"/>
      <c r="G6" s="737"/>
      <c r="H6" s="737"/>
      <c r="I6" s="737"/>
      <c r="J6" s="737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 x14ac:dyDescent="0.25">
      <c r="A8" s="738" t="s">
        <v>402</v>
      </c>
      <c r="B8" s="820" t="s">
        <v>89</v>
      </c>
      <c r="C8" s="822"/>
      <c r="D8" s="738" t="s">
        <v>36</v>
      </c>
      <c r="E8" s="803"/>
      <c r="F8" s="826" t="s">
        <v>28</v>
      </c>
      <c r="G8" s="738" t="s">
        <v>27</v>
      </c>
      <c r="H8" s="738"/>
      <c r="I8" s="738"/>
      <c r="J8" s="738"/>
    </row>
    <row r="9" spans="1:16" ht="15" customHeight="1" x14ac:dyDescent="0.25">
      <c r="A9" s="738"/>
      <c r="B9" s="823"/>
      <c r="C9" s="825"/>
      <c r="D9" s="738"/>
      <c r="E9" s="803"/>
      <c r="F9" s="829"/>
      <c r="G9" s="738"/>
      <c r="H9" s="738"/>
      <c r="I9" s="738"/>
      <c r="J9" s="738"/>
    </row>
    <row r="10" spans="1:16" ht="78.599999999999994" customHeight="1" x14ac:dyDescent="0.25">
      <c r="A10" s="238">
        <v>1</v>
      </c>
      <c r="B10" s="1059" t="str">
        <f>'Форма 5_Обор.'!B16</f>
        <v>Кабель силовой с изоляцией сшитого полиэтилена, сеч. 240</v>
      </c>
      <c r="C10" s="1060"/>
      <c r="D10" s="1061" t="str">
        <f>'Форма 5_Обор.'!C16</f>
        <v>АПвБШп 4х240</v>
      </c>
      <c r="E10" s="1062"/>
      <c r="F10" s="616">
        <v>1</v>
      </c>
      <c r="G10" s="1063"/>
      <c r="H10" s="1064"/>
      <c r="I10" s="1064"/>
      <c r="J10" s="1065"/>
    </row>
    <row r="11" spans="1:16" ht="60" customHeight="1" x14ac:dyDescent="0.25">
      <c r="A11" s="238">
        <v>2</v>
      </c>
      <c r="B11" s="1059" t="str">
        <f>'Форма 5_Обор.'!B17</f>
        <v>Муфта концевая кабельная</v>
      </c>
      <c r="C11" s="1060"/>
      <c r="D11" s="1061" t="str">
        <f>'Форма 5_Обор.'!C17</f>
        <v>4ПКВНТпН-Б-1-150...240</v>
      </c>
      <c r="E11" s="1062"/>
      <c r="F11" s="617">
        <v>1</v>
      </c>
      <c r="G11" s="1063"/>
      <c r="H11" s="1064"/>
      <c r="I11" s="1064"/>
      <c r="J11" s="1065"/>
    </row>
    <row r="12" spans="1:16" ht="56.25" hidden="1" customHeight="1" x14ac:dyDescent="0.25">
      <c r="A12" s="238">
        <v>3</v>
      </c>
      <c r="B12" s="1067" t="s">
        <v>626</v>
      </c>
      <c r="C12" s="1068"/>
      <c r="D12" s="1069" t="s">
        <v>627</v>
      </c>
      <c r="E12" s="1070"/>
      <c r="F12" s="259">
        <v>5</v>
      </c>
      <c r="G12" s="1063"/>
      <c r="H12" s="1064"/>
      <c r="I12" s="1064"/>
      <c r="J12" s="1065"/>
    </row>
    <row r="13" spans="1:16" ht="25.5" hidden="1" customHeight="1" x14ac:dyDescent="0.25">
      <c r="A13" s="238">
        <v>4</v>
      </c>
      <c r="B13" s="1067" t="s">
        <v>616</v>
      </c>
      <c r="C13" s="1068"/>
      <c r="D13" s="1069" t="s">
        <v>628</v>
      </c>
      <c r="E13" s="1070"/>
      <c r="F13" s="259">
        <v>3</v>
      </c>
      <c r="G13" s="1063"/>
      <c r="H13" s="1064"/>
      <c r="I13" s="1064"/>
      <c r="J13" s="1065"/>
    </row>
    <row r="14" spans="1:16" ht="25.5" hidden="1" customHeight="1" x14ac:dyDescent="0.25">
      <c r="A14" s="238">
        <v>5</v>
      </c>
      <c r="B14" s="1067" t="s">
        <v>624</v>
      </c>
      <c r="C14" s="1068"/>
      <c r="D14" s="1069" t="s">
        <v>625</v>
      </c>
      <c r="E14" s="1070"/>
      <c r="F14" s="259">
        <v>1</v>
      </c>
      <c r="G14" s="1063"/>
      <c r="H14" s="1064"/>
      <c r="I14" s="1064"/>
      <c r="J14" s="1065"/>
    </row>
    <row r="15" spans="1:16" ht="55.2" customHeight="1" x14ac:dyDescent="0.25">
      <c r="A15" s="791" t="s">
        <v>483</v>
      </c>
      <c r="B15" s="792"/>
      <c r="D15" s="209" t="str">
        <f>ПОДПИСИ!B12</f>
        <v>Начальник участка ООО «Электромонтаж-110»</v>
      </c>
      <c r="F15" s="1066"/>
      <c r="G15" s="1066"/>
      <c r="I15" s="710" t="str">
        <f>ПОДПИСИ!E12</f>
        <v>А.В. Курбатов</v>
      </c>
      <c r="J15" s="710"/>
    </row>
    <row r="16" spans="1:16" ht="15" customHeight="1" x14ac:dyDescent="0.25">
      <c r="A16" s="737"/>
      <c r="B16" s="737"/>
      <c r="D16" s="46" t="s">
        <v>48</v>
      </c>
      <c r="E16" s="21"/>
      <c r="F16" s="786" t="s">
        <v>49</v>
      </c>
      <c r="G16" s="786"/>
      <c r="H16" s="21"/>
      <c r="I16" s="786" t="s">
        <v>50</v>
      </c>
      <c r="J16" s="786"/>
      <c r="K16" s="23"/>
      <c r="L16" s="23"/>
      <c r="M16" s="23"/>
      <c r="N16" s="23"/>
      <c r="O16" s="23"/>
      <c r="P16" s="23"/>
    </row>
    <row r="17" spans="1:16" ht="12.75" customHeight="1" x14ac:dyDescent="0.25">
      <c r="A17" s="24"/>
      <c r="K17" s="24"/>
      <c r="L17" s="24"/>
      <c r="M17" s="24"/>
      <c r="N17" s="24"/>
      <c r="O17" s="24"/>
      <c r="P17" s="24"/>
    </row>
  </sheetData>
  <mergeCells count="33">
    <mergeCell ref="D14:E14"/>
    <mergeCell ref="G14:J14"/>
    <mergeCell ref="B13:C13"/>
    <mergeCell ref="D13:E13"/>
    <mergeCell ref="G13:J13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pageSetUpPr fitToPage="1"/>
  </sheetPr>
  <dimension ref="A1:BH23"/>
  <sheetViews>
    <sheetView view="pageBreakPreview" zoomScale="60" zoomScaleNormal="100" workbookViewId="0"/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1073" t="s">
        <v>943</v>
      </c>
      <c r="B2" s="1073"/>
      <c r="C2" s="1073"/>
      <c r="D2" s="1073"/>
      <c r="E2" s="1073"/>
      <c r="F2" s="1073"/>
      <c r="G2" s="1073"/>
      <c r="H2" s="1073"/>
      <c r="I2" s="1073"/>
    </row>
    <row r="3" spans="1:60" x14ac:dyDescent="0.3">
      <c r="A3" s="1074"/>
      <c r="B3" s="1074"/>
      <c r="C3" s="1074"/>
      <c r="D3" s="1074"/>
      <c r="E3" s="1074"/>
      <c r="F3" s="1074"/>
      <c r="G3" s="1074"/>
      <c r="H3" s="1074"/>
      <c r="I3" s="1074"/>
    </row>
    <row r="4" spans="1:60" ht="59.25" customHeight="1" x14ac:dyDescent="0.3">
      <c r="A4" s="1080" t="s">
        <v>969</v>
      </c>
      <c r="B4" s="1075"/>
      <c r="C4" s="1075"/>
      <c r="D4" s="1075"/>
      <c r="E4" s="1075"/>
      <c r="F4" s="1075"/>
      <c r="G4" s="1075"/>
      <c r="H4" s="1075"/>
      <c r="I4" s="1075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1076" t="s">
        <v>69</v>
      </c>
      <c r="B11" s="1076"/>
      <c r="C11" s="1076"/>
      <c r="D11" s="1076"/>
      <c r="E11" s="1076"/>
      <c r="F11" s="1076"/>
      <c r="G11" s="1076"/>
      <c r="H11" s="1076"/>
      <c r="I11" s="1076"/>
    </row>
    <row r="12" spans="1:60" ht="18" x14ac:dyDescent="0.3">
      <c r="A12" s="1075" t="s">
        <v>70</v>
      </c>
      <c r="B12" s="1075"/>
      <c r="C12" s="1075"/>
      <c r="D12" s="1075"/>
      <c r="E12" s="1075"/>
      <c r="F12" s="1075"/>
      <c r="G12" s="1075"/>
      <c r="H12" s="1075"/>
      <c r="I12" s="1075"/>
    </row>
    <row r="13" spans="1:60" ht="31.5" customHeight="1" x14ac:dyDescent="0.3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4999999999999" customHeight="1" x14ac:dyDescent="0.3">
      <c r="A14" s="107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14" s="1077"/>
      <c r="C14" s="1077"/>
      <c r="D14" s="1077"/>
      <c r="E14" s="1077"/>
      <c r="F14" s="1077"/>
      <c r="G14" s="1077"/>
      <c r="H14" s="1077"/>
      <c r="I14" s="1077"/>
    </row>
    <row r="15" spans="1:60" ht="2.25" customHeight="1" x14ac:dyDescent="0.3">
      <c r="A15" s="1077"/>
      <c r="B15" s="1077"/>
      <c r="C15" s="1077"/>
      <c r="D15" s="1077"/>
      <c r="E15" s="1077"/>
      <c r="F15" s="1077"/>
      <c r="G15" s="1077"/>
      <c r="H15" s="1077"/>
      <c r="I15" s="1077"/>
    </row>
    <row r="16" spans="1:60" ht="2.25" customHeight="1" x14ac:dyDescent="0.3">
      <c r="A16" s="1078"/>
      <c r="B16" s="1078"/>
      <c r="C16" s="1078"/>
      <c r="D16" s="1078"/>
      <c r="E16" s="1078"/>
      <c r="F16" s="1078"/>
      <c r="G16" s="1078"/>
      <c r="H16" s="1078"/>
      <c r="I16" s="1078"/>
    </row>
    <row r="17" spans="1:9" ht="60" customHeight="1" x14ac:dyDescent="0.3">
      <c r="A17" s="5"/>
      <c r="B17" s="6"/>
    </row>
    <row r="18" spans="1:9" ht="44.4" customHeight="1" x14ac:dyDescent="0.3">
      <c r="A18" s="1079" t="str">
        <f>ФОРМА!B2</f>
        <v>ПАО "Россети Ленэнерго"</v>
      </c>
      <c r="B18" s="1079"/>
      <c r="C18" s="1079"/>
      <c r="D18" s="1079"/>
    </row>
    <row r="19" spans="1:9" x14ac:dyDescent="0.3">
      <c r="A19" s="1074" t="s">
        <v>71</v>
      </c>
      <c r="B19" s="1074"/>
      <c r="C19" s="1074"/>
      <c r="D19" s="1074"/>
    </row>
    <row r="20" spans="1:9" ht="142.19999999999999" customHeight="1" x14ac:dyDescent="0.3">
      <c r="A20" s="5"/>
      <c r="B20" s="6"/>
    </row>
    <row r="21" spans="1:9" ht="18" x14ac:dyDescent="0.3">
      <c r="A21" s="1075" t="str">
        <f>ФОРМА!G2</f>
        <v>Санкт-Петербург</v>
      </c>
      <c r="B21" s="1075"/>
      <c r="C21" s="1075"/>
      <c r="D21" s="1075"/>
      <c r="E21" s="1075"/>
      <c r="F21" s="1075"/>
      <c r="G21" s="1075"/>
      <c r="H21" s="1075"/>
      <c r="I21" s="1075"/>
    </row>
    <row r="22" spans="1:9" ht="18" x14ac:dyDescent="0.3">
      <c r="A22" s="1075">
        <f>ФОРМА!G3</f>
        <v>2024</v>
      </c>
      <c r="B22" s="1075"/>
      <c r="C22" s="1075"/>
      <c r="D22" s="1075"/>
      <c r="E22" s="1075"/>
      <c r="F22" s="1075"/>
      <c r="G22" s="1075"/>
      <c r="H22" s="1075"/>
      <c r="I22" s="1075"/>
    </row>
    <row r="23" spans="1:9" ht="49.5" customHeight="1" x14ac:dyDescent="0.3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view="pageBreakPreview" topLeftCell="A3" zoomScale="60" zoomScaleNormal="100" workbookViewId="0"/>
  </sheetViews>
  <sheetFormatPr defaultColWidth="9.109375" defaultRowHeight="13.8" outlineLevelRow="1" x14ac:dyDescent="0.25"/>
  <cols>
    <col min="1" max="1" width="5" style="19" customWidth="1"/>
    <col min="2" max="2" width="27.88671875" style="19" customWidth="1"/>
    <col min="3" max="3" width="1" style="19" customWidth="1"/>
    <col min="4" max="4" width="11.44140625" style="19" customWidth="1"/>
    <col min="5" max="5" width="3.33203125" style="19" customWidth="1"/>
    <col min="6" max="6" width="8.88671875" style="19" customWidth="1"/>
    <col min="7" max="7" width="3.6640625" style="19" customWidth="1"/>
    <col min="8" max="8" width="8.6640625" style="19" customWidth="1"/>
    <col min="9" max="9" width="3.6640625" style="19" customWidth="1"/>
    <col min="10" max="10" width="16.88671875" style="19" customWidth="1"/>
    <col min="11" max="11" width="9.109375" style="19"/>
    <col min="12" max="12" width="4" style="19" customWidth="1"/>
    <col min="13" max="15" width="15.6640625" style="19" customWidth="1"/>
    <col min="16" max="16" width="0" style="19" hidden="1" customWidth="1"/>
    <col min="17" max="17" width="47.88671875" style="141" customWidth="1"/>
    <col min="18" max="18" width="8.88671875" style="19" customWidth="1"/>
    <col min="19" max="19" width="3.6640625" style="19" customWidth="1"/>
    <col min="20" max="20" width="8.6640625" style="19" customWidth="1"/>
    <col min="21" max="21" width="3.6640625" style="19" customWidth="1"/>
    <col min="22" max="22" width="16.88671875" style="19" customWidth="1"/>
    <col min="23" max="16384" width="9.109375" style="19"/>
  </cols>
  <sheetData>
    <row r="1" spans="1:22" ht="14.4" outlineLevel="1" x14ac:dyDescent="0.3">
      <c r="A1" s="740"/>
      <c r="B1" s="740"/>
      <c r="C1" s="740"/>
      <c r="D1" s="740"/>
      <c r="E1" s="740"/>
      <c r="F1" s="740"/>
      <c r="G1" s="740"/>
      <c r="H1" s="740"/>
      <c r="I1" s="740"/>
      <c r="J1" s="740"/>
      <c r="K1" s="1094"/>
      <c r="L1" s="1094"/>
      <c r="M1" s="207"/>
      <c r="N1"/>
      <c r="O1"/>
    </row>
    <row r="2" spans="1:22" ht="15.75" customHeight="1" outlineLevel="1" x14ac:dyDescent="0.3">
      <c r="A2" s="789"/>
      <c r="B2" s="789"/>
      <c r="C2" s="789"/>
      <c r="D2" s="23"/>
      <c r="E2" s="710" t="s">
        <v>72</v>
      </c>
      <c r="F2" s="710"/>
      <c r="G2" s="710"/>
      <c r="H2" s="710"/>
      <c r="I2" s="710"/>
      <c r="J2" s="710"/>
      <c r="K2" s="845"/>
      <c r="L2" s="845"/>
      <c r="M2" s="208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 x14ac:dyDescent="0.3">
      <c r="A3" s="786"/>
      <c r="B3" s="786"/>
      <c r="C3" s="786"/>
      <c r="D3" s="21"/>
      <c r="E3" s="735" t="s">
        <v>0</v>
      </c>
      <c r="F3" s="735"/>
      <c r="G3" s="735"/>
      <c r="H3" s="735"/>
      <c r="I3" s="735"/>
      <c r="J3" s="735"/>
      <c r="Q3" s="146"/>
      <c r="R3" s="21"/>
      <c r="S3" s="21"/>
      <c r="T3" s="21"/>
      <c r="U3" s="21"/>
      <c r="V3" s="21"/>
    </row>
    <row r="4" spans="1:22" outlineLevel="1" x14ac:dyDescent="0.25">
      <c r="A4" s="710" t="str">
        <f>ФОРМА!B4</f>
        <v>ООО «Электромонтаж-110»</v>
      </c>
      <c r="B4" s="710"/>
      <c r="C4" s="710"/>
      <c r="D4" s="23"/>
      <c r="E4" s="787" t="str">
        <f>ФОРМА!B2</f>
        <v>ПАО "Россети Ленэнерго"</v>
      </c>
      <c r="F4" s="787"/>
      <c r="G4" s="787"/>
      <c r="H4" s="787"/>
      <c r="I4" s="787"/>
      <c r="J4" s="787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 x14ac:dyDescent="0.25">
      <c r="A5" s="735" t="s">
        <v>44</v>
      </c>
      <c r="B5" s="735"/>
      <c r="C5" s="735"/>
      <c r="D5" s="21"/>
      <c r="E5" s="735" t="s">
        <v>2</v>
      </c>
      <c r="F5" s="735"/>
      <c r="G5" s="735"/>
      <c r="H5" s="735"/>
      <c r="I5" s="735"/>
      <c r="J5" s="735"/>
      <c r="Q5" s="146"/>
      <c r="R5" s="21"/>
      <c r="S5" s="21"/>
      <c r="T5" s="21"/>
      <c r="U5" s="21"/>
      <c r="V5" s="21"/>
    </row>
    <row r="6" spans="1:22" ht="124.2" outlineLevel="1" x14ac:dyDescent="0.25">
      <c r="A6" s="710"/>
      <c r="B6" s="710"/>
      <c r="C6" s="710"/>
      <c r="D6" s="23"/>
      <c r="E6" s="109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F6" s="1093"/>
      <c r="G6" s="1093"/>
      <c r="H6" s="1093"/>
      <c r="I6" s="1093"/>
      <c r="J6" s="1093"/>
      <c r="Q6" s="155" t="str">
        <f>E6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R6" s="105"/>
      <c r="S6" s="105"/>
      <c r="T6" s="105"/>
      <c r="U6" s="105"/>
      <c r="V6" s="105"/>
    </row>
    <row r="7" spans="1:22" outlineLevel="1" x14ac:dyDescent="0.25">
      <c r="A7" s="735" t="s">
        <v>45</v>
      </c>
      <c r="B7" s="735"/>
      <c r="C7" s="735"/>
      <c r="D7" s="21"/>
      <c r="E7" s="786" t="s">
        <v>38</v>
      </c>
      <c r="F7" s="786"/>
      <c r="G7" s="786"/>
      <c r="H7" s="786"/>
      <c r="I7" s="786"/>
      <c r="J7" s="786"/>
      <c r="Q7" s="146"/>
      <c r="R7" s="21"/>
      <c r="S7" s="21"/>
      <c r="T7" s="21"/>
      <c r="U7" s="21"/>
      <c r="V7" s="21"/>
    </row>
    <row r="8" spans="1:22" outlineLevel="1" x14ac:dyDescent="0.25">
      <c r="A8" s="710"/>
      <c r="B8" s="710"/>
      <c r="C8" s="710"/>
      <c r="D8" s="23"/>
      <c r="E8" s="734">
        <f>ФОРМА!B13</f>
        <v>45646</v>
      </c>
      <c r="F8" s="710"/>
      <c r="G8" s="710"/>
      <c r="H8" s="710"/>
      <c r="I8" s="710"/>
      <c r="J8" s="710"/>
      <c r="Q8" s="170"/>
      <c r="R8" s="23"/>
      <c r="S8" s="23"/>
      <c r="T8" s="23"/>
      <c r="U8" s="23"/>
      <c r="V8" s="23"/>
    </row>
    <row r="9" spans="1:22" ht="14.4" customHeight="1" outlineLevel="1" x14ac:dyDescent="0.25">
      <c r="A9" s="735" t="s">
        <v>1</v>
      </c>
      <c r="B9" s="735"/>
      <c r="C9" s="735"/>
      <c r="D9" s="21"/>
      <c r="E9" s="735" t="s">
        <v>3</v>
      </c>
      <c r="F9" s="735"/>
      <c r="G9" s="735"/>
      <c r="H9" s="735"/>
      <c r="I9" s="735"/>
      <c r="J9" s="735"/>
      <c r="Q9" s="146"/>
      <c r="R9" s="21"/>
      <c r="S9" s="21"/>
      <c r="T9" s="21"/>
      <c r="U9" s="21"/>
      <c r="V9" s="21"/>
    </row>
    <row r="10" spans="1:22" ht="41.4" customHeight="1" x14ac:dyDescent="0.25">
      <c r="A10" s="804" t="s">
        <v>1134</v>
      </c>
      <c r="B10" s="805"/>
      <c r="C10" s="805"/>
      <c r="D10" s="805"/>
      <c r="E10" s="805"/>
      <c r="F10" s="805"/>
      <c r="G10" s="805"/>
      <c r="H10" s="805"/>
      <c r="I10" s="805"/>
      <c r="J10" s="805"/>
    </row>
    <row r="11" spans="1:22" ht="41.4" customHeight="1" x14ac:dyDescent="0.25">
      <c r="A11" s="1081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«Электромонтаж-110» демонтировало следующее оборудование:</v>
      </c>
      <c r="B11" s="1082"/>
      <c r="C11" s="1082"/>
      <c r="D11" s="1082"/>
      <c r="E11" s="1082"/>
      <c r="F11" s="1082"/>
      <c r="G11" s="1082"/>
      <c r="H11" s="1082"/>
      <c r="I11" s="1082"/>
      <c r="J11" s="1082"/>
    </row>
    <row r="12" spans="1:22" ht="40.5" customHeight="1" x14ac:dyDescent="0.25">
      <c r="A12" s="59" t="s">
        <v>19</v>
      </c>
      <c r="B12" s="107" t="s">
        <v>89</v>
      </c>
      <c r="C12" s="853" t="s">
        <v>36</v>
      </c>
      <c r="D12" s="854"/>
      <c r="E12" s="855"/>
      <c r="F12" s="1087" t="s">
        <v>94</v>
      </c>
      <c r="G12" s="848"/>
      <c r="H12" s="798" t="s">
        <v>59</v>
      </c>
      <c r="I12" s="798"/>
      <c r="J12" s="59" t="s">
        <v>27</v>
      </c>
      <c r="R12" s="165"/>
      <c r="S12" s="165"/>
      <c r="T12" s="166"/>
      <c r="U12" s="166"/>
      <c r="V12" s="57"/>
    </row>
    <row r="13" spans="1:22" x14ac:dyDescent="0.25">
      <c r="A13" s="59">
        <v>1</v>
      </c>
      <c r="B13" s="254" t="s">
        <v>629</v>
      </c>
      <c r="C13" s="1090" t="s">
        <v>634</v>
      </c>
      <c r="D13" s="1091"/>
      <c r="E13" s="1092"/>
      <c r="F13" s="1088"/>
      <c r="G13" s="1089"/>
      <c r="H13" s="1090" t="s">
        <v>630</v>
      </c>
      <c r="I13" s="1092"/>
      <c r="J13" s="59"/>
      <c r="R13" s="165"/>
      <c r="S13" s="165"/>
      <c r="T13" s="166"/>
      <c r="U13" s="166"/>
      <c r="V13" s="57"/>
    </row>
    <row r="14" spans="1:22" x14ac:dyDescent="0.25">
      <c r="A14" s="59">
        <v>2</v>
      </c>
      <c r="B14" s="110" t="s">
        <v>631</v>
      </c>
      <c r="C14" s="1083" t="s">
        <v>632</v>
      </c>
      <c r="D14" s="1084"/>
      <c r="E14" s="1085"/>
      <c r="F14" s="728"/>
      <c r="G14" s="730"/>
      <c r="H14" s="1086" t="s">
        <v>633</v>
      </c>
      <c r="I14" s="1086"/>
      <c r="J14" s="102"/>
      <c r="R14" s="167"/>
      <c r="S14" s="167"/>
      <c r="T14" s="168"/>
      <c r="U14" s="168"/>
      <c r="V14" s="163"/>
    </row>
    <row r="15" spans="1:22" ht="36.75" customHeight="1" x14ac:dyDescent="0.25">
      <c r="A15" s="1095" t="s">
        <v>397</v>
      </c>
      <c r="B15" s="1095"/>
      <c r="C15" s="1095"/>
      <c r="D15" s="779" t="str">
        <f>ФОРМА!B7</f>
        <v xml:space="preserve">  </v>
      </c>
      <c r="E15" s="779"/>
      <c r="F15" s="779"/>
      <c r="G15" s="779"/>
      <c r="H15" s="779"/>
      <c r="I15" s="779"/>
      <c r="J15" s="779"/>
      <c r="K15" s="1097" t="s">
        <v>1183</v>
      </c>
    </row>
    <row r="16" spans="1:22" ht="15.75" customHeight="1" x14ac:dyDescent="0.25">
      <c r="A16" s="1096"/>
      <c r="B16" s="1096"/>
      <c r="C16" s="1096"/>
      <c r="D16" s="1096"/>
      <c r="E16" s="1096"/>
      <c r="F16" s="1096"/>
      <c r="G16" s="1096"/>
      <c r="H16" s="1096"/>
      <c r="I16" s="1096"/>
      <c r="J16" s="1096"/>
      <c r="K16" s="1097"/>
      <c r="O16" s="23"/>
      <c r="Q16" s="169"/>
      <c r="R16" s="23"/>
      <c r="S16" s="23"/>
    </row>
    <row r="17" spans="1:22" ht="59.4" customHeight="1" outlineLevel="1" x14ac:dyDescent="0.25">
      <c r="A17" s="783" t="s">
        <v>15</v>
      </c>
      <c r="B17" s="783"/>
      <c r="D17" s="787" t="str">
        <f>ПОДПИСИ!B5</f>
        <v xml:space="preserve"> </v>
      </c>
      <c r="E17" s="787"/>
      <c r="F17" s="787"/>
      <c r="H17" s="54"/>
      <c r="I17" s="23"/>
      <c r="J17" s="48" t="str">
        <f>ПОДПИСИ!E6</f>
        <v xml:space="preserve"> </v>
      </c>
      <c r="K17" s="19">
        <f>IF(OR(ФОРМА!I16=1,ФОРМА!I16="+"),1,0)</f>
        <v>0</v>
      </c>
      <c r="O17" s="21"/>
      <c r="Q17" s="146"/>
      <c r="R17" s="21"/>
      <c r="T17" s="23"/>
      <c r="U17" s="23"/>
      <c r="V17" s="164"/>
    </row>
    <row r="18" spans="1:22" ht="12" customHeight="1" outlineLevel="1" x14ac:dyDescent="0.25">
      <c r="A18" s="740"/>
      <c r="B18" s="740"/>
      <c r="D18" s="735" t="s">
        <v>48</v>
      </c>
      <c r="E18" s="735"/>
      <c r="F18" s="735"/>
      <c r="H18" s="46" t="s">
        <v>49</v>
      </c>
      <c r="I18" s="21"/>
      <c r="J18" s="46" t="s">
        <v>50</v>
      </c>
      <c r="K18" s="550">
        <f>IF(K17=1,1,0)</f>
        <v>0</v>
      </c>
      <c r="T18" s="45"/>
      <c r="U18" s="21"/>
      <c r="V18" s="45"/>
    </row>
    <row r="19" spans="1:22" ht="59.4" customHeight="1" outlineLevel="1" x14ac:dyDescent="0.25">
      <c r="A19" s="783" t="s">
        <v>15</v>
      </c>
      <c r="B19" s="783"/>
      <c r="D19" s="787" t="str">
        <f>ПОДПИСИ!B6</f>
        <v xml:space="preserve"> </v>
      </c>
      <c r="E19" s="787"/>
      <c r="F19" s="787"/>
      <c r="H19" s="54"/>
      <c r="I19" s="23"/>
      <c r="J19" s="48" t="str">
        <f>ПОДПИСИ!E6</f>
        <v xml:space="preserve"> 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 x14ac:dyDescent="0.25">
      <c r="A20" s="740"/>
      <c r="B20" s="740"/>
      <c r="D20" s="735" t="s">
        <v>48</v>
      </c>
      <c r="E20" s="735"/>
      <c r="F20" s="735"/>
      <c r="H20" s="46" t="s">
        <v>49</v>
      </c>
      <c r="I20" s="21"/>
      <c r="J20" s="46" t="s">
        <v>50</v>
      </c>
      <c r="K20" s="550">
        <f>IF(K19=1,1,0)</f>
        <v>0</v>
      </c>
      <c r="T20" s="45"/>
      <c r="U20" s="21"/>
      <c r="V20" s="45"/>
    </row>
    <row r="21" spans="1:22" ht="59.25" customHeight="1" x14ac:dyDescent="0.25">
      <c r="A21" s="783" t="s">
        <v>15</v>
      </c>
      <c r="B21" s="783"/>
      <c r="D21" s="787" t="str">
        <f>ПОДПИСИ!B7</f>
        <v xml:space="preserve"> </v>
      </c>
      <c r="E21" s="787"/>
      <c r="F21" s="787"/>
      <c r="H21" s="54"/>
      <c r="I21" s="23"/>
      <c r="J21" s="48" t="str">
        <f>ПОДПИСИ!E7</f>
        <v xml:space="preserve"> </v>
      </c>
      <c r="K21" s="19">
        <f>IF(OR(ФОРМА!H16=1,ФОРМА!H16="+"),1,0)</f>
        <v>1</v>
      </c>
      <c r="O21" s="21"/>
      <c r="Q21" s="146"/>
      <c r="R21" s="21"/>
      <c r="T21" s="23"/>
      <c r="U21" s="23"/>
      <c r="V21" s="164"/>
    </row>
    <row r="22" spans="1:22" ht="12" customHeight="1" x14ac:dyDescent="0.25">
      <c r="A22" s="740"/>
      <c r="B22" s="740"/>
      <c r="D22" s="735" t="s">
        <v>48</v>
      </c>
      <c r="E22" s="735"/>
      <c r="F22" s="735"/>
      <c r="H22" s="46" t="s">
        <v>49</v>
      </c>
      <c r="I22" s="21"/>
      <c r="J22" s="46" t="s">
        <v>50</v>
      </c>
      <c r="K22" s="550">
        <f>IF(K21=1,1,0)</f>
        <v>1</v>
      </c>
      <c r="T22" s="45"/>
      <c r="U22" s="21"/>
      <c r="V22" s="45"/>
    </row>
    <row r="23" spans="1:22" ht="34.200000000000003" customHeight="1" x14ac:dyDescent="0.25">
      <c r="A23" s="842" t="s">
        <v>254</v>
      </c>
      <c r="B23" s="842"/>
      <c r="D23" s="787" t="str">
        <f>IF(ПОДПИСИ!B15=0," ",ПОДПИСИ!B15)</f>
        <v>Заместитель генерального директора по капитальному  строительству ООО «Электромонтаж-110»</v>
      </c>
      <c r="E23" s="787"/>
      <c r="F23" s="787"/>
      <c r="H23" s="54"/>
      <c r="I23" s="23"/>
      <c r="J23" s="48" t="str">
        <f>IF(ПОДПИСИ!E15=0," ",ПОДПИСИ!E15)</f>
        <v>С.В. Шлёнский</v>
      </c>
      <c r="K23" s="19">
        <v>1</v>
      </c>
      <c r="O23" s="21"/>
      <c r="Q23" s="146"/>
      <c r="R23" s="21"/>
      <c r="T23" s="23"/>
      <c r="U23" s="23"/>
      <c r="V23" s="164"/>
    </row>
    <row r="24" spans="1:22" x14ac:dyDescent="0.25">
      <c r="A24" s="740"/>
      <c r="B24" s="740"/>
      <c r="D24" s="735" t="s">
        <v>48</v>
      </c>
      <c r="E24" s="735"/>
      <c r="F24" s="735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</mergeCells>
  <phoneticPr fontId="75" type="noConversion"/>
  <conditionalFormatting sqref="A2:A9 D2:E9 M15:P15 W15 O16:O17 H17:J17 D17:D22 I18:J18 H19:J19 O19 I20:J20 H21:J21 O21 I22:J22">
    <cfRule type="cellIs" dxfId="65" priority="5" operator="equal">
      <formula>0</formula>
    </cfRule>
  </conditionalFormatting>
  <conditionalFormatting sqref="D24">
    <cfRule type="cellIs" dxfId="64" priority="4" operator="equal">
      <formula>0</formula>
    </cfRule>
  </conditionalFormatting>
  <conditionalFormatting sqref="Q2:Q9 T17:V17 U18:V18 T19:V19 U20:V20 T21:V21 U22:V22">
    <cfRule type="cellIs" dxfId="6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topLeftCell="A6" zoomScale="60" zoomScaleNormal="100" workbookViewId="0"/>
  </sheetViews>
  <sheetFormatPr defaultRowHeight="14.4" x14ac:dyDescent="0.3"/>
  <cols>
    <col min="1" max="81" width="0.88671875" customWidth="1"/>
    <col min="82" max="82" width="1" customWidth="1"/>
    <col min="83" max="106" width="0.88671875" customWidth="1"/>
    <col min="108" max="110" width="15.6640625" customWidth="1"/>
    <col min="112" max="112" width="50.33203125" style="216" customWidth="1"/>
    <col min="113" max="158" width="0.88671875" customWidth="1"/>
  </cols>
  <sheetData>
    <row r="1" spans="1:158" x14ac:dyDescent="0.3">
      <c r="A1" s="1100" t="s">
        <v>458</v>
      </c>
      <c r="B1" s="1100"/>
      <c r="C1" s="1100"/>
      <c r="D1" s="1100"/>
      <c r="E1" s="1100"/>
      <c r="F1" s="1100"/>
      <c r="G1" s="1100"/>
      <c r="H1" s="1100"/>
      <c r="I1" s="1100"/>
      <c r="J1" s="1100"/>
      <c r="K1" s="1100"/>
      <c r="L1" s="1100"/>
      <c r="M1" s="1100"/>
      <c r="N1" s="1100"/>
      <c r="O1" s="1100"/>
      <c r="P1" s="1100"/>
      <c r="Q1" s="1100"/>
      <c r="R1" s="1100"/>
      <c r="S1" s="1100"/>
      <c r="T1" s="1100"/>
      <c r="U1" s="1100"/>
      <c r="V1" s="1100"/>
      <c r="W1" s="1100"/>
      <c r="X1" s="1100"/>
      <c r="Y1" s="1100"/>
      <c r="Z1" s="1100"/>
      <c r="AA1" s="1100"/>
      <c r="AB1" s="1100"/>
      <c r="AC1" s="1100"/>
      <c r="AD1" s="1100"/>
      <c r="AE1" s="1100"/>
      <c r="AF1" s="1100"/>
      <c r="AG1" s="1100"/>
      <c r="AH1" s="1100"/>
      <c r="AI1" s="1100"/>
      <c r="AJ1" s="1100"/>
      <c r="AK1" s="1100"/>
      <c r="AL1" s="1100"/>
      <c r="AM1" s="1100"/>
      <c r="AN1" s="1100"/>
      <c r="AO1" s="1100"/>
      <c r="AP1" s="1100"/>
      <c r="AQ1" s="1100"/>
      <c r="AR1" s="1100"/>
      <c r="AS1" s="1100"/>
      <c r="AT1" s="1100"/>
      <c r="AU1" s="1100"/>
      <c r="AV1" s="1100"/>
      <c r="AW1" s="1100"/>
      <c r="AX1" s="1100"/>
      <c r="AY1" s="1100"/>
      <c r="AZ1" s="1100"/>
      <c r="BA1" s="1100"/>
      <c r="BB1" s="1100"/>
      <c r="BC1" s="1100"/>
      <c r="BD1" s="1100"/>
      <c r="BE1" s="1100"/>
      <c r="BF1" s="1100"/>
      <c r="BG1" s="1100"/>
      <c r="BH1" s="1100"/>
      <c r="BI1" s="1100"/>
      <c r="BJ1" s="1100"/>
      <c r="BK1" s="1100"/>
      <c r="BL1" s="1100"/>
      <c r="BM1" s="1100"/>
      <c r="BN1" s="1100"/>
      <c r="BO1" s="1100"/>
      <c r="BP1" s="1100"/>
      <c r="BQ1" s="1100"/>
      <c r="BR1" s="1100"/>
      <c r="BS1" s="1100"/>
      <c r="BT1" s="1100"/>
      <c r="BU1" s="1100"/>
      <c r="BV1" s="1100"/>
      <c r="BW1" s="1100"/>
      <c r="BX1" s="1100"/>
      <c r="BY1" s="1100"/>
      <c r="BZ1" s="1100"/>
      <c r="CA1" s="1100"/>
      <c r="CB1" s="1100"/>
      <c r="CC1" s="1100"/>
      <c r="CD1" s="1100"/>
      <c r="CE1" s="1100"/>
      <c r="CF1" s="1100"/>
      <c r="CG1" s="1100"/>
      <c r="CH1" s="1100"/>
      <c r="CI1" s="1100"/>
      <c r="CJ1" s="1100"/>
      <c r="CK1" s="1100"/>
      <c r="CL1" s="1100"/>
      <c r="CM1" s="1100"/>
      <c r="CN1" s="1100"/>
      <c r="CO1" s="1100"/>
      <c r="CP1" s="1100"/>
      <c r="CQ1" s="1100"/>
      <c r="CR1" s="1100"/>
      <c r="CS1" s="1100"/>
      <c r="CT1" s="1100"/>
      <c r="CU1" s="1100"/>
      <c r="CV1" s="1100"/>
      <c r="CW1" s="1100"/>
      <c r="CX1" s="1100"/>
      <c r="CY1" s="1100"/>
      <c r="CZ1" s="1100"/>
      <c r="DA1" s="1100"/>
      <c r="DB1" s="1100"/>
    </row>
    <row r="2" spans="1:158" ht="15" customHeight="1" x14ac:dyDescent="0.3">
      <c r="A2" s="1102"/>
      <c r="B2" s="1102"/>
      <c r="C2" s="1102"/>
      <c r="D2" s="1102"/>
      <c r="E2" s="1102"/>
      <c r="F2" s="1102"/>
      <c r="G2" s="1102"/>
      <c r="H2" s="1102"/>
      <c r="I2" s="1102"/>
      <c r="J2" s="1102"/>
      <c r="K2" s="1102"/>
      <c r="L2" s="1102"/>
      <c r="M2" s="1102"/>
      <c r="N2" s="1102"/>
      <c r="O2" s="1102"/>
      <c r="P2" s="1102"/>
      <c r="Q2" s="1102"/>
      <c r="R2" s="1102"/>
      <c r="S2" s="1102"/>
      <c r="T2" s="1102"/>
      <c r="U2" s="1102"/>
      <c r="V2" s="1102"/>
      <c r="W2" s="1102"/>
      <c r="X2" s="1102"/>
      <c r="Y2" s="1102"/>
      <c r="Z2" s="1102"/>
      <c r="AA2" s="1102"/>
      <c r="AB2" s="1102"/>
      <c r="AC2" s="1102"/>
      <c r="AD2" s="1102"/>
      <c r="AE2" s="1102"/>
      <c r="AF2" s="1102"/>
      <c r="AG2" s="1102"/>
      <c r="AH2" s="1102"/>
      <c r="AI2" s="1102"/>
      <c r="AJ2" s="1102"/>
      <c r="AK2" s="1102"/>
      <c r="AL2" s="1102"/>
      <c r="AM2" s="1102"/>
      <c r="AN2" s="1102"/>
      <c r="AO2" s="1102"/>
      <c r="AP2" s="1102"/>
      <c r="AQ2" s="1102"/>
      <c r="AR2" s="1102"/>
      <c r="AS2" s="1102"/>
      <c r="AT2" s="1102"/>
      <c r="AU2" s="1102"/>
      <c r="AV2" s="1102"/>
      <c r="AW2" s="19"/>
      <c r="AX2" s="19"/>
      <c r="AY2" s="19"/>
      <c r="AZ2" s="19"/>
      <c r="BA2" s="19"/>
      <c r="BB2" s="19"/>
      <c r="BC2" s="710" t="str">
        <f>ФОРМА!G2</f>
        <v>Санкт-Петербург</v>
      </c>
      <c r="BD2" s="710"/>
      <c r="BE2" s="710"/>
      <c r="BF2" s="710"/>
      <c r="BG2" s="710"/>
      <c r="BH2" s="710"/>
      <c r="BI2" s="710"/>
      <c r="BJ2" s="710"/>
      <c r="BK2" s="710"/>
      <c r="BL2" s="710"/>
      <c r="BM2" s="710"/>
      <c r="BN2" s="710"/>
      <c r="BO2" s="710"/>
      <c r="BP2" s="710"/>
      <c r="BQ2" s="710"/>
      <c r="BR2" s="710"/>
      <c r="BS2" s="710"/>
      <c r="BT2" s="710"/>
      <c r="BU2" s="710"/>
      <c r="BV2" s="710"/>
      <c r="BW2" s="710"/>
      <c r="BX2" s="710"/>
      <c r="BY2" s="710"/>
      <c r="BZ2" s="710"/>
      <c r="CA2" s="710"/>
      <c r="CB2" s="710"/>
      <c r="CC2" s="710"/>
      <c r="CD2" s="710"/>
      <c r="CE2" s="710"/>
      <c r="CF2" s="710"/>
      <c r="CG2" s="710"/>
      <c r="CH2" s="710"/>
      <c r="CI2" s="710"/>
      <c r="CJ2" s="710"/>
      <c r="CK2" s="710"/>
      <c r="CL2" s="710"/>
      <c r="CM2" s="710"/>
      <c r="CN2" s="710"/>
      <c r="CO2" s="710"/>
      <c r="CP2" s="710"/>
      <c r="CQ2" s="710"/>
      <c r="CR2" s="710"/>
      <c r="CS2" s="710"/>
      <c r="CT2" s="710"/>
      <c r="CU2" s="710"/>
      <c r="CV2" s="710"/>
      <c r="CW2" s="710"/>
      <c r="CX2" s="710"/>
      <c r="CY2" s="710"/>
      <c r="CZ2" s="710"/>
      <c r="DA2" s="710"/>
      <c r="DB2" s="710"/>
      <c r="DH2" s="217"/>
      <c r="DI2" s="213"/>
      <c r="DJ2" s="213"/>
      <c r="DK2" s="213"/>
      <c r="DL2" s="213"/>
      <c r="DM2" s="213"/>
      <c r="DN2" s="213"/>
      <c r="DO2" s="213"/>
      <c r="DP2" s="213"/>
      <c r="DQ2" s="213"/>
      <c r="DR2" s="213"/>
      <c r="DS2" s="213"/>
      <c r="DT2" s="213"/>
      <c r="DU2" s="213"/>
      <c r="DV2" s="213"/>
      <c r="DW2" s="213"/>
      <c r="DX2" s="213"/>
      <c r="DY2" s="213"/>
      <c r="DZ2" s="213"/>
      <c r="EA2" s="213"/>
      <c r="EB2" s="213"/>
      <c r="EC2" s="213"/>
      <c r="ED2" s="213"/>
      <c r="EE2" s="213"/>
      <c r="EF2" s="213"/>
      <c r="EG2" s="213"/>
      <c r="EH2" s="213"/>
      <c r="EI2" s="213"/>
      <c r="EJ2" s="213"/>
      <c r="EK2" s="213"/>
      <c r="EL2" s="213"/>
      <c r="EM2" s="213"/>
      <c r="EN2" s="213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213"/>
      <c r="EZ2" s="213"/>
      <c r="FA2" s="213"/>
      <c r="FB2" s="213"/>
    </row>
    <row r="3" spans="1:158" s="2" customFormat="1" ht="12" customHeight="1" x14ac:dyDescent="0.3">
      <c r="A3" s="1101"/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21"/>
      <c r="AX3" s="21"/>
      <c r="AY3" s="21"/>
      <c r="AZ3" s="21"/>
      <c r="BA3" s="21"/>
      <c r="BB3" s="21"/>
      <c r="BC3" s="1112" t="s">
        <v>0</v>
      </c>
      <c r="BD3" s="1112"/>
      <c r="BE3" s="1112"/>
      <c r="BF3" s="1112"/>
      <c r="BG3" s="1112"/>
      <c r="BH3" s="1112"/>
      <c r="BI3" s="1112"/>
      <c r="BJ3" s="1112"/>
      <c r="BK3" s="1112"/>
      <c r="BL3" s="1112"/>
      <c r="BM3" s="1112"/>
      <c r="BN3" s="1112"/>
      <c r="BO3" s="1112"/>
      <c r="BP3" s="1112"/>
      <c r="BQ3" s="1112"/>
      <c r="BR3" s="1112"/>
      <c r="BS3" s="1112"/>
      <c r="BT3" s="1112"/>
      <c r="BU3" s="1112"/>
      <c r="BV3" s="1112"/>
      <c r="BW3" s="1112"/>
      <c r="BX3" s="1112"/>
      <c r="BY3" s="1112"/>
      <c r="BZ3" s="1112"/>
      <c r="CA3" s="1112"/>
      <c r="CB3" s="1112"/>
      <c r="CC3" s="1112"/>
      <c r="CD3" s="1112"/>
      <c r="CE3" s="1112"/>
      <c r="CF3" s="1112"/>
      <c r="CG3" s="1112"/>
      <c r="CH3" s="1112"/>
      <c r="CI3" s="1112"/>
      <c r="CJ3" s="1112"/>
      <c r="CK3" s="1112"/>
      <c r="CL3" s="1112"/>
      <c r="CM3" s="1112"/>
      <c r="CN3" s="1112"/>
      <c r="CO3" s="1112"/>
      <c r="CP3" s="1112"/>
      <c r="CQ3" s="1112"/>
      <c r="CR3" s="1112"/>
      <c r="CS3" s="1112"/>
      <c r="CT3" s="1112"/>
      <c r="CU3" s="1112"/>
      <c r="CV3" s="1112"/>
      <c r="CW3" s="1112"/>
      <c r="CX3" s="1112"/>
      <c r="CY3" s="1112"/>
      <c r="CZ3" s="1112"/>
      <c r="DA3" s="1112"/>
      <c r="DB3" s="1112"/>
      <c r="DH3" s="218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" customHeight="1" x14ac:dyDescent="0.3">
      <c r="A4" s="710" t="str">
        <f>ФОРМА!B4</f>
        <v>ООО «Электромонтаж-110»</v>
      </c>
      <c r="B4" s="710"/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19"/>
      <c r="AX4" s="19"/>
      <c r="AY4" s="19"/>
      <c r="AZ4" s="19"/>
      <c r="BA4" s="19"/>
      <c r="BB4" s="19"/>
      <c r="BC4" s="787" t="str">
        <f>ФОРМА!B2</f>
        <v>ПАО "Россети Ленэнерго"</v>
      </c>
      <c r="BD4" s="787"/>
      <c r="BE4" s="787"/>
      <c r="BF4" s="787"/>
      <c r="BG4" s="787"/>
      <c r="BH4" s="787"/>
      <c r="BI4" s="787"/>
      <c r="BJ4" s="787"/>
      <c r="BK4" s="787"/>
      <c r="BL4" s="787"/>
      <c r="BM4" s="787"/>
      <c r="BN4" s="787"/>
      <c r="BO4" s="787"/>
      <c r="BP4" s="787"/>
      <c r="BQ4" s="787"/>
      <c r="BR4" s="787"/>
      <c r="BS4" s="787"/>
      <c r="BT4" s="787"/>
      <c r="BU4" s="787"/>
      <c r="BV4" s="787"/>
      <c r="BW4" s="787"/>
      <c r="BX4" s="787"/>
      <c r="BY4" s="787"/>
      <c r="BZ4" s="787"/>
      <c r="CA4" s="787"/>
      <c r="CB4" s="787"/>
      <c r="CC4" s="787"/>
      <c r="CD4" s="787"/>
      <c r="CE4" s="787"/>
      <c r="CF4" s="787"/>
      <c r="CG4" s="787"/>
      <c r="CH4" s="787"/>
      <c r="CI4" s="787"/>
      <c r="CJ4" s="787"/>
      <c r="CK4" s="787"/>
      <c r="CL4" s="787"/>
      <c r="CM4" s="787"/>
      <c r="CN4" s="787"/>
      <c r="CO4" s="787"/>
      <c r="CP4" s="787"/>
      <c r="CQ4" s="787"/>
      <c r="CR4" s="787"/>
      <c r="CS4" s="787"/>
      <c r="CT4" s="787"/>
      <c r="CU4" s="787"/>
      <c r="CV4" s="787"/>
      <c r="CW4" s="787"/>
      <c r="CX4" s="787"/>
      <c r="CY4" s="787"/>
      <c r="CZ4" s="787"/>
      <c r="DA4" s="787"/>
      <c r="DB4" s="787"/>
      <c r="DH4" s="217" t="str">
        <f>BC4</f>
        <v>ПАО "Россети Ленэнерго"</v>
      </c>
      <c r="DI4" s="213"/>
      <c r="DJ4" s="213"/>
      <c r="DK4" s="213"/>
      <c r="DL4" s="213"/>
      <c r="DM4" s="213"/>
      <c r="DN4" s="213"/>
      <c r="DO4" s="213"/>
      <c r="DP4" s="213"/>
      <c r="DQ4" s="213"/>
      <c r="DR4" s="213"/>
      <c r="DS4" s="213"/>
      <c r="DT4" s="213"/>
      <c r="DU4" s="213"/>
      <c r="DV4" s="213"/>
      <c r="DW4" s="213"/>
      <c r="DX4" s="213"/>
      <c r="DY4" s="213"/>
      <c r="DZ4" s="213"/>
      <c r="EA4" s="213"/>
      <c r="EB4" s="213"/>
      <c r="EC4" s="213"/>
      <c r="ED4" s="213"/>
      <c r="EE4" s="213"/>
      <c r="EF4" s="213"/>
      <c r="EG4" s="213"/>
      <c r="EH4" s="213"/>
      <c r="EI4" s="213"/>
      <c r="EJ4" s="213"/>
      <c r="EK4" s="213"/>
      <c r="EL4" s="213"/>
      <c r="EM4" s="213"/>
      <c r="EN4" s="213"/>
      <c r="EO4" s="213"/>
      <c r="EP4" s="213"/>
      <c r="EQ4" s="213"/>
      <c r="ER4" s="213"/>
      <c r="ES4" s="213"/>
      <c r="ET4" s="213"/>
      <c r="EU4" s="213"/>
      <c r="EV4" s="213"/>
      <c r="EW4" s="213"/>
      <c r="EX4" s="213"/>
      <c r="EY4" s="213"/>
      <c r="EZ4" s="213"/>
      <c r="FA4" s="213"/>
      <c r="FB4" s="213"/>
    </row>
    <row r="5" spans="1:158" ht="15" customHeight="1" x14ac:dyDescent="0.3">
      <c r="A5" s="1101" t="s">
        <v>44</v>
      </c>
      <c r="B5" s="1101"/>
      <c r="C5" s="1101"/>
      <c r="D5" s="1101"/>
      <c r="E5" s="1101"/>
      <c r="F5" s="1101"/>
      <c r="G5" s="1101"/>
      <c r="H5" s="1101"/>
      <c r="I5" s="1101"/>
      <c r="J5" s="1101"/>
      <c r="K5" s="1101"/>
      <c r="L5" s="1101"/>
      <c r="M5" s="1101"/>
      <c r="N5" s="1101"/>
      <c r="O5" s="1101"/>
      <c r="P5" s="1101"/>
      <c r="Q5" s="1101"/>
      <c r="R5" s="1101"/>
      <c r="S5" s="1101"/>
      <c r="T5" s="1101"/>
      <c r="U5" s="1101"/>
      <c r="V5" s="1101"/>
      <c r="W5" s="1101"/>
      <c r="X5" s="1101"/>
      <c r="Y5" s="1101"/>
      <c r="Z5" s="1101"/>
      <c r="AA5" s="1101"/>
      <c r="AB5" s="1101"/>
      <c r="AC5" s="1101"/>
      <c r="AD5" s="1101"/>
      <c r="AE5" s="1101"/>
      <c r="AF5" s="1101"/>
      <c r="AG5" s="1101"/>
      <c r="AH5" s="1101"/>
      <c r="AI5" s="1101"/>
      <c r="AJ5" s="1101"/>
      <c r="AK5" s="1101"/>
      <c r="AL5" s="1101"/>
      <c r="AM5" s="1101"/>
      <c r="AN5" s="1101"/>
      <c r="AO5" s="1101"/>
      <c r="AP5" s="1101"/>
      <c r="AQ5" s="1101"/>
      <c r="AR5" s="1101"/>
      <c r="AS5" s="1101"/>
      <c r="AT5" s="1101"/>
      <c r="AU5" s="1101"/>
      <c r="AV5" s="1101"/>
      <c r="AW5" s="21"/>
      <c r="AX5" s="21"/>
      <c r="AY5" s="21"/>
      <c r="AZ5" s="21"/>
      <c r="BA5" s="21"/>
      <c r="BB5" s="21"/>
      <c r="BC5" s="1112" t="s">
        <v>2</v>
      </c>
      <c r="BD5" s="1112"/>
      <c r="BE5" s="1112"/>
      <c r="BF5" s="1112"/>
      <c r="BG5" s="1112"/>
      <c r="BH5" s="1112"/>
      <c r="BI5" s="1112"/>
      <c r="BJ5" s="1112"/>
      <c r="BK5" s="1112"/>
      <c r="BL5" s="1112"/>
      <c r="BM5" s="1112"/>
      <c r="BN5" s="1112"/>
      <c r="BO5" s="1112"/>
      <c r="BP5" s="1112"/>
      <c r="BQ5" s="1112"/>
      <c r="BR5" s="1112"/>
      <c r="BS5" s="1112"/>
      <c r="BT5" s="1112"/>
      <c r="BU5" s="1112"/>
      <c r="BV5" s="1112"/>
      <c r="BW5" s="1112"/>
      <c r="BX5" s="1112"/>
      <c r="BY5" s="1112"/>
      <c r="BZ5" s="1112"/>
      <c r="CA5" s="1112"/>
      <c r="CB5" s="1112"/>
      <c r="CC5" s="1112"/>
      <c r="CD5" s="1112"/>
      <c r="CE5" s="1112"/>
      <c r="CF5" s="1112"/>
      <c r="CG5" s="1112"/>
      <c r="CH5" s="1112"/>
      <c r="CI5" s="1112"/>
      <c r="CJ5" s="1112"/>
      <c r="CK5" s="1112"/>
      <c r="CL5" s="1112"/>
      <c r="CM5" s="1112"/>
      <c r="CN5" s="1112"/>
      <c r="CO5" s="1112"/>
      <c r="CP5" s="1112"/>
      <c r="CQ5" s="1112"/>
      <c r="CR5" s="1112"/>
      <c r="CS5" s="1112"/>
      <c r="CT5" s="1112"/>
      <c r="CU5" s="1112"/>
      <c r="CV5" s="1112"/>
      <c r="CW5" s="1112"/>
      <c r="CX5" s="1112"/>
      <c r="CY5" s="1112"/>
      <c r="CZ5" s="1112"/>
      <c r="DA5" s="1112"/>
      <c r="DB5" s="1112"/>
      <c r="DH5" s="218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10.4" x14ac:dyDescent="0.3">
      <c r="A6" s="785"/>
      <c r="B6" s="785"/>
      <c r="C6" s="785"/>
      <c r="D6" s="785"/>
      <c r="E6" s="785"/>
      <c r="F6" s="785"/>
      <c r="G6" s="785"/>
      <c r="H6" s="785"/>
      <c r="I6" s="785"/>
      <c r="J6" s="785"/>
      <c r="K6" s="785"/>
      <c r="L6" s="785"/>
      <c r="M6" s="785"/>
      <c r="N6" s="785"/>
      <c r="O6" s="785"/>
      <c r="P6" s="785"/>
      <c r="Q6" s="785"/>
      <c r="R6" s="785"/>
      <c r="S6" s="785"/>
      <c r="T6" s="785"/>
      <c r="U6" s="785"/>
      <c r="V6" s="785"/>
      <c r="W6" s="785"/>
      <c r="X6" s="785"/>
      <c r="Y6" s="785"/>
      <c r="Z6" s="785"/>
      <c r="AA6" s="785"/>
      <c r="AB6" s="785"/>
      <c r="AC6" s="785"/>
      <c r="AD6" s="785"/>
      <c r="AE6" s="785"/>
      <c r="AF6" s="785"/>
      <c r="AG6" s="785"/>
      <c r="AH6" s="785"/>
      <c r="AI6" s="785"/>
      <c r="AJ6" s="785"/>
      <c r="AK6" s="785"/>
      <c r="AL6" s="785"/>
      <c r="AM6" s="785"/>
      <c r="AN6" s="785"/>
      <c r="AO6" s="785"/>
      <c r="AP6" s="785"/>
      <c r="AQ6" s="785"/>
      <c r="AR6" s="785"/>
      <c r="AS6" s="785"/>
      <c r="AT6" s="785"/>
      <c r="AU6" s="785"/>
      <c r="AV6" s="785"/>
      <c r="AW6" s="21"/>
      <c r="AX6" s="21"/>
      <c r="AY6" s="21"/>
      <c r="AZ6" s="21"/>
      <c r="BA6" s="21"/>
      <c r="BB6" s="21"/>
      <c r="BC6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D6" s="787"/>
      <c r="BE6" s="787"/>
      <c r="BF6" s="787"/>
      <c r="BG6" s="787"/>
      <c r="BH6" s="787"/>
      <c r="BI6" s="787"/>
      <c r="BJ6" s="787"/>
      <c r="BK6" s="787"/>
      <c r="BL6" s="787"/>
      <c r="BM6" s="787"/>
      <c r="BN6" s="787"/>
      <c r="BO6" s="787"/>
      <c r="BP6" s="787"/>
      <c r="BQ6" s="787"/>
      <c r="BR6" s="787"/>
      <c r="BS6" s="787"/>
      <c r="BT6" s="787"/>
      <c r="BU6" s="787"/>
      <c r="BV6" s="787"/>
      <c r="BW6" s="787"/>
      <c r="BX6" s="787"/>
      <c r="BY6" s="787"/>
      <c r="BZ6" s="787"/>
      <c r="CA6" s="787"/>
      <c r="CB6" s="787"/>
      <c r="CC6" s="787"/>
      <c r="CD6" s="787"/>
      <c r="CE6" s="787"/>
      <c r="CF6" s="787"/>
      <c r="CG6" s="787"/>
      <c r="CH6" s="787"/>
      <c r="CI6" s="787"/>
      <c r="CJ6" s="787"/>
      <c r="CK6" s="787"/>
      <c r="CL6" s="787"/>
      <c r="CM6" s="787"/>
      <c r="CN6" s="787"/>
      <c r="CO6" s="787"/>
      <c r="CP6" s="787"/>
      <c r="CQ6" s="787"/>
      <c r="CR6" s="787"/>
      <c r="CS6" s="787"/>
      <c r="CT6" s="787"/>
      <c r="CU6" s="787"/>
      <c r="CV6" s="787"/>
      <c r="CW6" s="787"/>
      <c r="CX6" s="787"/>
      <c r="CY6" s="787"/>
      <c r="CZ6" s="787"/>
      <c r="DA6" s="787"/>
      <c r="DB6" s="787"/>
      <c r="DH6" s="215" t="str">
        <f>BC6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DI6" s="214"/>
      <c r="DJ6" s="214"/>
      <c r="DK6" s="214"/>
      <c r="DL6" s="214"/>
      <c r="DM6" s="214"/>
      <c r="DN6" s="214"/>
      <c r="DO6" s="214"/>
      <c r="DP6" s="214"/>
      <c r="DQ6" s="214"/>
      <c r="DR6" s="214"/>
      <c r="DS6" s="214"/>
      <c r="DT6" s="214"/>
      <c r="DU6" s="214"/>
      <c r="DV6" s="214"/>
      <c r="DW6" s="214"/>
      <c r="DX6" s="214"/>
      <c r="DY6" s="214"/>
      <c r="DZ6" s="214"/>
      <c r="EA6" s="214"/>
      <c r="EB6" s="214"/>
      <c r="EC6" s="214"/>
      <c r="ED6" s="214"/>
      <c r="EE6" s="214"/>
      <c r="EF6" s="214"/>
      <c r="EG6" s="214"/>
      <c r="EH6" s="214"/>
      <c r="EI6" s="214"/>
      <c r="EJ6" s="214"/>
      <c r="EK6" s="214"/>
      <c r="EL6" s="214"/>
      <c r="EM6" s="214"/>
      <c r="EN6" s="214"/>
      <c r="EO6" s="214"/>
      <c r="EP6" s="214"/>
      <c r="EQ6" s="214"/>
      <c r="ER6" s="214"/>
      <c r="ES6" s="214"/>
      <c r="ET6" s="214"/>
      <c r="EU6" s="214"/>
      <c r="EV6" s="214"/>
      <c r="EW6" s="214"/>
      <c r="EX6" s="214"/>
      <c r="EY6" s="214"/>
      <c r="EZ6" s="214"/>
      <c r="FA6" s="214"/>
      <c r="FB6" s="214"/>
    </row>
    <row r="7" spans="1:158" x14ac:dyDescent="0.3">
      <c r="A7" s="1101" t="s">
        <v>45</v>
      </c>
      <c r="B7" s="1101"/>
      <c r="C7" s="1101"/>
      <c r="D7" s="1101"/>
      <c r="E7" s="1101"/>
      <c r="F7" s="1101"/>
      <c r="G7" s="1101"/>
      <c r="H7" s="1101"/>
      <c r="I7" s="1101"/>
      <c r="J7" s="1101"/>
      <c r="K7" s="1101"/>
      <c r="L7" s="1101"/>
      <c r="M7" s="1101"/>
      <c r="N7" s="1101"/>
      <c r="O7" s="1101"/>
      <c r="P7" s="1101"/>
      <c r="Q7" s="1101"/>
      <c r="R7" s="1101"/>
      <c r="S7" s="1101"/>
      <c r="T7" s="1101"/>
      <c r="U7" s="1101"/>
      <c r="V7" s="1101"/>
      <c r="W7" s="1101"/>
      <c r="X7" s="1101"/>
      <c r="Y7" s="1101"/>
      <c r="Z7" s="1101"/>
      <c r="AA7" s="1101"/>
      <c r="AB7" s="1101"/>
      <c r="AC7" s="1101"/>
      <c r="AD7" s="1101"/>
      <c r="AE7" s="1101"/>
      <c r="AF7" s="1101"/>
      <c r="AG7" s="1101"/>
      <c r="AH7" s="1101"/>
      <c r="AI7" s="1101"/>
      <c r="AJ7" s="1101"/>
      <c r="AK7" s="1101"/>
      <c r="AL7" s="1101"/>
      <c r="AM7" s="1101"/>
      <c r="AN7" s="1101"/>
      <c r="AO7" s="1101"/>
      <c r="AP7" s="1101"/>
      <c r="AQ7" s="1101"/>
      <c r="AR7" s="1101"/>
      <c r="AS7" s="1101"/>
      <c r="AT7" s="1101"/>
      <c r="AU7" s="1101"/>
      <c r="AV7" s="1101"/>
      <c r="AW7" s="21"/>
      <c r="AX7" s="21"/>
      <c r="AY7" s="21"/>
      <c r="AZ7" s="21"/>
      <c r="BA7" s="21"/>
      <c r="BB7" s="21"/>
      <c r="BC7" s="1101" t="s">
        <v>38</v>
      </c>
      <c r="BD7" s="1101"/>
      <c r="BE7" s="1101"/>
      <c r="BF7" s="1101"/>
      <c r="BG7" s="1101"/>
      <c r="BH7" s="1101"/>
      <c r="BI7" s="1101"/>
      <c r="BJ7" s="1101"/>
      <c r="BK7" s="1101"/>
      <c r="BL7" s="1101"/>
      <c r="BM7" s="1101"/>
      <c r="BN7" s="1101"/>
      <c r="BO7" s="1101"/>
      <c r="BP7" s="1101"/>
      <c r="BQ7" s="1101"/>
      <c r="BR7" s="1101"/>
      <c r="BS7" s="1101"/>
      <c r="BT7" s="1101"/>
      <c r="BU7" s="1101"/>
      <c r="BV7" s="1101"/>
      <c r="BW7" s="1101"/>
      <c r="BX7" s="1101"/>
      <c r="BY7" s="1101"/>
      <c r="BZ7" s="1101"/>
      <c r="CA7" s="1101"/>
      <c r="CB7" s="1101"/>
      <c r="CC7" s="1101"/>
      <c r="CD7" s="1101"/>
      <c r="CE7" s="1101"/>
      <c r="CF7" s="1101"/>
      <c r="CG7" s="1101"/>
      <c r="CH7" s="1101"/>
      <c r="CI7" s="1101"/>
      <c r="CJ7" s="1101"/>
      <c r="CK7" s="1101"/>
      <c r="CL7" s="1101"/>
      <c r="CM7" s="1101"/>
      <c r="CN7" s="1101"/>
      <c r="CO7" s="1101"/>
      <c r="CP7" s="1101"/>
      <c r="CQ7" s="1101"/>
      <c r="CR7" s="1101"/>
      <c r="CS7" s="1101"/>
      <c r="CT7" s="1101"/>
      <c r="CU7" s="1101"/>
      <c r="CV7" s="1101"/>
      <c r="CW7" s="1101"/>
      <c r="CX7" s="1101"/>
      <c r="CY7" s="1101"/>
      <c r="CZ7" s="1101"/>
      <c r="DA7" s="1101"/>
      <c r="DB7" s="1101"/>
      <c r="DH7" s="218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 x14ac:dyDescent="0.3">
      <c r="A8" s="1057"/>
      <c r="B8" s="1057"/>
      <c r="C8" s="1057"/>
      <c r="D8" s="1057"/>
      <c r="E8" s="1057"/>
      <c r="F8" s="1057"/>
      <c r="G8" s="1057"/>
      <c r="H8" s="1057"/>
      <c r="I8" s="1057"/>
      <c r="J8" s="1057"/>
      <c r="K8" s="1057"/>
      <c r="L8" s="1057"/>
      <c r="M8" s="1057"/>
      <c r="N8" s="1057"/>
      <c r="O8" s="1057"/>
      <c r="P8" s="1057"/>
      <c r="Q8" s="1057"/>
      <c r="R8" s="1057"/>
      <c r="S8" s="1057"/>
      <c r="T8" s="1057"/>
      <c r="U8" s="1057"/>
      <c r="V8" s="1057"/>
      <c r="W8" s="1057"/>
      <c r="X8" s="1057"/>
      <c r="Y8" s="1057"/>
      <c r="Z8" s="1057"/>
      <c r="AA8" s="1057"/>
      <c r="AB8" s="1057"/>
      <c r="AC8" s="1057"/>
      <c r="AD8" s="1057"/>
      <c r="AE8" s="1057"/>
      <c r="AF8" s="1057"/>
      <c r="AG8" s="1057"/>
      <c r="AH8" s="1057"/>
      <c r="AI8" s="1057"/>
      <c r="AJ8" s="1057"/>
      <c r="AK8" s="1057"/>
      <c r="AL8" s="1057"/>
      <c r="AM8" s="1057"/>
      <c r="AN8" s="1057"/>
      <c r="AO8" s="1057"/>
      <c r="AP8" s="1057"/>
      <c r="AQ8" s="1057"/>
      <c r="AR8" s="1057"/>
      <c r="AS8" s="1057"/>
      <c r="AT8" s="1057"/>
      <c r="AU8" s="1057"/>
      <c r="AV8" s="1057"/>
      <c r="AW8" s="19"/>
      <c r="AX8" s="19"/>
      <c r="AY8" s="19"/>
      <c r="AZ8" s="19"/>
      <c r="BA8" s="19"/>
      <c r="BB8" s="19"/>
      <c r="BC8" s="734">
        <f>ФОРМА!B13</f>
        <v>45646</v>
      </c>
      <c r="BD8" s="734"/>
      <c r="BE8" s="734"/>
      <c r="BF8" s="734"/>
      <c r="BG8" s="734"/>
      <c r="BH8" s="734"/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C8" s="14"/>
      <c r="DH8" s="219"/>
      <c r="DI8" s="213"/>
      <c r="DJ8" s="213"/>
      <c r="DK8" s="213"/>
      <c r="DL8" s="213"/>
      <c r="DM8" s="213"/>
      <c r="DN8" s="213"/>
      <c r="DO8" s="213"/>
      <c r="DP8" s="213"/>
      <c r="DQ8" s="213"/>
      <c r="DR8" s="213"/>
      <c r="DS8" s="213"/>
      <c r="DT8" s="213"/>
      <c r="DU8" s="213"/>
      <c r="DV8" s="213"/>
      <c r="DW8" s="213"/>
      <c r="DX8" s="213"/>
      <c r="DY8" s="213"/>
      <c r="DZ8" s="213"/>
      <c r="EA8" s="213"/>
      <c r="EB8" s="213"/>
      <c r="EC8" s="213"/>
      <c r="ED8" s="213"/>
      <c r="EE8" s="213"/>
      <c r="EF8" s="213"/>
      <c r="EG8" s="213"/>
      <c r="EH8" s="213"/>
      <c r="EI8" s="213"/>
      <c r="EJ8" s="213"/>
      <c r="EK8" s="213"/>
      <c r="EL8" s="213"/>
      <c r="EM8" s="213"/>
      <c r="EN8" s="213"/>
      <c r="EO8" s="213"/>
      <c r="EP8" s="213"/>
      <c r="EQ8" s="213"/>
      <c r="ER8" s="213"/>
      <c r="ES8" s="213"/>
      <c r="ET8" s="213"/>
      <c r="EU8" s="213"/>
      <c r="EV8" s="213"/>
      <c r="EW8" s="213"/>
      <c r="EX8" s="213"/>
      <c r="EY8" s="213"/>
      <c r="EZ8" s="213"/>
      <c r="FA8" s="213"/>
      <c r="FB8" s="213"/>
    </row>
    <row r="9" spans="1:158" x14ac:dyDescent="0.3">
      <c r="A9" s="1101" t="s">
        <v>1</v>
      </c>
      <c r="B9" s="1101"/>
      <c r="C9" s="1101"/>
      <c r="D9" s="1101"/>
      <c r="E9" s="1101"/>
      <c r="F9" s="1101"/>
      <c r="G9" s="1101"/>
      <c r="H9" s="1101"/>
      <c r="I9" s="1101"/>
      <c r="J9" s="1101"/>
      <c r="K9" s="1101"/>
      <c r="L9" s="1101"/>
      <c r="M9" s="1101"/>
      <c r="N9" s="1101"/>
      <c r="O9" s="1101"/>
      <c r="P9" s="1101"/>
      <c r="Q9" s="1101"/>
      <c r="R9" s="1101"/>
      <c r="S9" s="1101"/>
      <c r="T9" s="1101"/>
      <c r="U9" s="1101"/>
      <c r="V9" s="1101"/>
      <c r="W9" s="1101"/>
      <c r="X9" s="1101"/>
      <c r="Y9" s="1101"/>
      <c r="Z9" s="1101"/>
      <c r="AA9" s="1101"/>
      <c r="AB9" s="1101"/>
      <c r="AC9" s="1101"/>
      <c r="AD9" s="1101"/>
      <c r="AE9" s="1101"/>
      <c r="AF9" s="1101"/>
      <c r="AG9" s="1101"/>
      <c r="AH9" s="1101"/>
      <c r="AI9" s="1101"/>
      <c r="AJ9" s="1101"/>
      <c r="AK9" s="1101"/>
      <c r="AL9" s="1101"/>
      <c r="AM9" s="1101"/>
      <c r="AN9" s="1101"/>
      <c r="AO9" s="1101"/>
      <c r="AP9" s="1101"/>
      <c r="AQ9" s="1101"/>
      <c r="AR9" s="1101"/>
      <c r="AS9" s="1101"/>
      <c r="AT9" s="1101"/>
      <c r="AU9" s="1101"/>
      <c r="AV9" s="1101"/>
      <c r="AW9" s="21"/>
      <c r="AX9" s="21"/>
      <c r="AY9" s="21"/>
      <c r="AZ9" s="21"/>
      <c r="BA9" s="21"/>
      <c r="BB9" s="21"/>
      <c r="BC9" s="1112" t="s">
        <v>459</v>
      </c>
      <c r="BD9" s="1112"/>
      <c r="BE9" s="1112"/>
      <c r="BF9" s="1112"/>
      <c r="BG9" s="1112"/>
      <c r="BH9" s="1112"/>
      <c r="BI9" s="1112"/>
      <c r="BJ9" s="1112"/>
      <c r="BK9" s="1112"/>
      <c r="BL9" s="1112"/>
      <c r="BM9" s="1112"/>
      <c r="BN9" s="1112"/>
      <c r="BO9" s="1112"/>
      <c r="BP9" s="1112"/>
      <c r="BQ9" s="1112"/>
      <c r="BR9" s="1112"/>
      <c r="BS9" s="1112"/>
      <c r="BT9" s="1112"/>
      <c r="BU9" s="1112"/>
      <c r="BV9" s="1112"/>
      <c r="BW9" s="1112"/>
      <c r="BX9" s="1112"/>
      <c r="BY9" s="1112"/>
      <c r="BZ9" s="1112"/>
      <c r="CA9" s="1112"/>
      <c r="CB9" s="1112"/>
      <c r="CC9" s="1112"/>
      <c r="CD9" s="1112"/>
      <c r="CE9" s="1112"/>
      <c r="CF9" s="1112"/>
      <c r="CG9" s="1112"/>
      <c r="CH9" s="1112"/>
      <c r="CI9" s="1112"/>
      <c r="CJ9" s="1112"/>
      <c r="CK9" s="1112"/>
      <c r="CL9" s="1112"/>
      <c r="CM9" s="1112"/>
      <c r="CN9" s="1112"/>
      <c r="CO9" s="1112"/>
      <c r="CP9" s="1112"/>
      <c r="CQ9" s="1112"/>
      <c r="CR9" s="1112"/>
      <c r="CS9" s="1112"/>
      <c r="CT9" s="1112"/>
      <c r="CU9" s="1112"/>
      <c r="CV9" s="1112"/>
      <c r="CW9" s="1112"/>
      <c r="CX9" s="1112"/>
      <c r="CY9" s="1112"/>
      <c r="CZ9" s="1112"/>
      <c r="DA9" s="1112"/>
      <c r="DB9" s="1112"/>
      <c r="DH9" s="218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20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5" customHeight="1" x14ac:dyDescent="0.3">
      <c r="A11" s="804" t="s">
        <v>513</v>
      </c>
      <c r="B11" s="805"/>
      <c r="C11" s="805"/>
      <c r="D11" s="805"/>
      <c r="E11" s="805"/>
      <c r="F11" s="805"/>
      <c r="G11" s="805"/>
      <c r="H11" s="805"/>
      <c r="I11" s="805"/>
      <c r="J11" s="805"/>
      <c r="K11" s="805"/>
      <c r="L11" s="805"/>
      <c r="M11" s="805"/>
      <c r="N11" s="805"/>
      <c r="O11" s="805"/>
      <c r="P11" s="805"/>
      <c r="Q11" s="805"/>
      <c r="R11" s="805"/>
      <c r="S11" s="805"/>
      <c r="T11" s="805"/>
      <c r="U11" s="805"/>
      <c r="V11" s="805"/>
      <c r="W11" s="805"/>
      <c r="X11" s="805"/>
      <c r="Y11" s="805"/>
      <c r="Z11" s="805"/>
      <c r="AA11" s="805"/>
      <c r="AB11" s="805"/>
      <c r="AC11" s="805"/>
      <c r="AD11" s="805"/>
      <c r="AE11" s="805"/>
      <c r="AF11" s="805"/>
      <c r="AG11" s="805"/>
      <c r="AH11" s="805"/>
      <c r="AI11" s="805"/>
      <c r="AJ11" s="805"/>
      <c r="AK11" s="805"/>
      <c r="AL11" s="805"/>
      <c r="AM11" s="805"/>
      <c r="AN11" s="805"/>
      <c r="AO11" s="805"/>
      <c r="AP11" s="805"/>
      <c r="AQ11" s="805"/>
      <c r="AR11" s="805"/>
      <c r="AS11" s="805"/>
      <c r="AT11" s="805"/>
      <c r="AU11" s="805"/>
      <c r="AV11" s="805"/>
      <c r="AW11" s="805"/>
      <c r="AX11" s="805"/>
      <c r="AY11" s="805"/>
      <c r="AZ11" s="805"/>
      <c r="BA11" s="805"/>
      <c r="BB11" s="805"/>
      <c r="BC11" s="805"/>
      <c r="BD11" s="805"/>
      <c r="BE11" s="805"/>
      <c r="BF11" s="805"/>
      <c r="BG11" s="805"/>
      <c r="BH11" s="805"/>
      <c r="BI11" s="805"/>
      <c r="BJ11" s="805"/>
      <c r="BK11" s="805"/>
      <c r="BL11" s="805"/>
      <c r="BM11" s="805"/>
      <c r="BN11" s="805"/>
      <c r="BO11" s="805"/>
      <c r="BP11" s="805"/>
      <c r="BQ11" s="805"/>
      <c r="BR11" s="805"/>
      <c r="BS11" s="805"/>
      <c r="BT11" s="805"/>
      <c r="BU11" s="805"/>
      <c r="BV11" s="805"/>
      <c r="BW11" s="805"/>
      <c r="BX11" s="805"/>
      <c r="BY11" s="805"/>
      <c r="BZ11" s="805"/>
      <c r="CA11" s="805"/>
      <c r="CB11" s="805"/>
      <c r="CC11" s="805"/>
      <c r="CD11" s="805"/>
      <c r="CE11" s="805"/>
      <c r="CF11" s="805"/>
      <c r="CG11" s="805"/>
      <c r="CH11" s="805"/>
      <c r="CI11" s="805"/>
      <c r="CJ11" s="805"/>
      <c r="CK11" s="805"/>
      <c r="CL11" s="805"/>
      <c r="CM11" s="805"/>
      <c r="CN11" s="805"/>
      <c r="CO11" s="805"/>
      <c r="CP11" s="805"/>
      <c r="CQ11" s="805"/>
      <c r="CR11" s="805"/>
      <c r="CS11" s="805"/>
      <c r="CT11" s="805"/>
      <c r="CU11" s="805"/>
      <c r="CV11" s="805"/>
      <c r="CW11" s="805"/>
      <c r="CX11" s="805"/>
      <c r="CY11" s="805"/>
      <c r="CZ11" s="805"/>
      <c r="DA11" s="805"/>
      <c r="DB11" s="805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1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2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792" t="s">
        <v>12</v>
      </c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792"/>
      <c r="P14" s="792"/>
      <c r="Q14" s="792"/>
      <c r="R14" s="792"/>
      <c r="S14" s="792"/>
      <c r="T14" s="792"/>
      <c r="U14" s="792"/>
      <c r="V14" s="792"/>
      <c r="W14" s="792"/>
      <c r="X14" s="792"/>
      <c r="Y14" s="792"/>
      <c r="Z14" s="792"/>
      <c r="AA14" s="792"/>
      <c r="AB14" s="792"/>
      <c r="AC14" s="792"/>
      <c r="AD14" s="792"/>
      <c r="AE14" s="788" t="str">
        <f>ПОДПИСИ!B5</f>
        <v xml:space="preserve"> </v>
      </c>
      <c r="AF14" s="788"/>
      <c r="AG14" s="788"/>
      <c r="AH14" s="788"/>
      <c r="AI14" s="788"/>
      <c r="AJ14" s="788"/>
      <c r="AK14" s="788"/>
      <c r="AL14" s="788"/>
      <c r="AM14" s="788"/>
      <c r="AN14" s="788"/>
      <c r="AO14" s="788"/>
      <c r="AP14" s="788"/>
      <c r="AQ14" s="788"/>
      <c r="AR14" s="788"/>
      <c r="AS14" s="788"/>
      <c r="AT14" s="788"/>
      <c r="AU14" s="788"/>
      <c r="AV14" s="788"/>
      <c r="AW14" s="788"/>
      <c r="AX14" s="788"/>
      <c r="AY14" s="788"/>
      <c r="AZ14" s="788"/>
      <c r="BA14" s="788"/>
      <c r="BB14" s="788"/>
      <c r="BC14" s="788"/>
      <c r="BD14" s="788"/>
      <c r="BE14" s="788"/>
      <c r="BF14" s="788"/>
      <c r="BG14" s="788"/>
      <c r="BH14" s="788"/>
      <c r="BI14" s="788"/>
      <c r="BJ14" s="788"/>
      <c r="BK14" s="788"/>
      <c r="BL14" s="788"/>
      <c r="BM14" s="788"/>
      <c r="BN14" s="788"/>
      <c r="BO14" s="788"/>
      <c r="BP14" s="788"/>
      <c r="BQ14" s="788"/>
      <c r="BR14" s="788"/>
      <c r="BS14" s="788"/>
      <c r="BT14" s="788"/>
      <c r="BU14" s="788"/>
      <c r="BV14" s="788"/>
      <c r="BW14" s="788"/>
      <c r="BX14" s="788"/>
      <c r="BY14" s="788"/>
      <c r="BZ14" s="788"/>
      <c r="CA14" s="788"/>
      <c r="CB14" s="788"/>
      <c r="CC14" s="788"/>
      <c r="CD14" s="788"/>
      <c r="CE14" s="788"/>
      <c r="CF14" s="788"/>
      <c r="CG14" s="788"/>
      <c r="CH14" s="788"/>
      <c r="CI14" s="788"/>
      <c r="CJ14" s="788"/>
      <c r="CK14" s="788"/>
      <c r="CL14" s="788"/>
      <c r="CM14" s="788"/>
      <c r="CN14" s="788"/>
      <c r="CO14" s="788"/>
      <c r="CP14" s="788"/>
      <c r="CQ14" s="788"/>
      <c r="CR14" s="788"/>
      <c r="CS14" s="788"/>
      <c r="CT14" s="788"/>
      <c r="CU14" s="788"/>
      <c r="CV14" s="788"/>
      <c r="CW14" s="788"/>
      <c r="CX14" s="788"/>
      <c r="CY14" s="788"/>
      <c r="CZ14" s="788"/>
      <c r="DA14" s="788"/>
      <c r="DB14" s="788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101" t="s">
        <v>79</v>
      </c>
      <c r="AB15" s="1101"/>
      <c r="AC15" s="1101"/>
      <c r="AD15" s="1101"/>
      <c r="AE15" s="1101"/>
      <c r="AF15" s="1101"/>
      <c r="AG15" s="1101"/>
      <c r="AH15" s="1101"/>
      <c r="AI15" s="1101"/>
      <c r="AJ15" s="1101"/>
      <c r="AK15" s="1101"/>
      <c r="AL15" s="1101"/>
      <c r="AM15" s="1101"/>
      <c r="AN15" s="1101"/>
      <c r="AO15" s="1101"/>
      <c r="AP15" s="1101"/>
      <c r="AQ15" s="1101"/>
      <c r="AR15" s="1101"/>
      <c r="AS15" s="1101"/>
      <c r="AT15" s="1101"/>
      <c r="AU15" s="1101"/>
      <c r="AV15" s="1101"/>
      <c r="AW15" s="1101"/>
      <c r="AX15" s="1101"/>
      <c r="AY15" s="1101"/>
      <c r="AZ15" s="1101"/>
      <c r="BA15" s="1101"/>
      <c r="BB15" s="1101"/>
      <c r="BC15" s="1101"/>
      <c r="BD15" s="1101"/>
      <c r="BE15" s="1101"/>
      <c r="BF15" s="1101"/>
      <c r="BG15" s="1101"/>
      <c r="BH15" s="1101"/>
      <c r="BI15" s="1101"/>
      <c r="BJ15" s="1101"/>
      <c r="BK15" s="1101"/>
      <c r="BL15" s="1101"/>
      <c r="BM15" s="1101"/>
      <c r="BN15" s="1101"/>
      <c r="BO15" s="1101"/>
      <c r="BP15" s="1101"/>
      <c r="BQ15" s="1101"/>
      <c r="BR15" s="1101"/>
      <c r="BS15" s="1101"/>
      <c r="BT15" s="1101"/>
      <c r="BU15" s="1101"/>
      <c r="BV15" s="1101"/>
      <c r="BW15" s="1101"/>
      <c r="BX15" s="1101"/>
      <c r="BY15" s="1101"/>
      <c r="BZ15" s="1101"/>
      <c r="CA15" s="1101"/>
      <c r="CB15" s="1101"/>
      <c r="CC15" s="1101"/>
      <c r="CD15" s="1101"/>
      <c r="CE15" s="1101"/>
      <c r="CF15" s="1101"/>
      <c r="CG15" s="1101"/>
      <c r="CH15" s="1101"/>
      <c r="CI15" s="1101"/>
      <c r="CJ15" s="1101"/>
      <c r="CK15" s="1101"/>
      <c r="CL15" s="1101"/>
      <c r="CM15" s="1101"/>
      <c r="CN15" s="1101"/>
      <c r="CO15" s="1101"/>
      <c r="CP15" s="1101"/>
      <c r="CQ15" s="1101"/>
      <c r="CR15" s="1101"/>
      <c r="CS15" s="1101"/>
      <c r="CT15" s="1101"/>
      <c r="CU15" s="1101"/>
      <c r="CV15" s="1101"/>
      <c r="CW15" s="1101"/>
      <c r="CX15" s="1101"/>
      <c r="CY15" s="1101"/>
      <c r="CZ15" s="1101"/>
      <c r="DA15" s="1101"/>
      <c r="DB15" s="1101"/>
    </row>
    <row r="16" spans="1:158" x14ac:dyDescent="0.3">
      <c r="A16" s="784" t="str">
        <f>ПОДПИСИ!C5</f>
        <v xml:space="preserve"> </v>
      </c>
      <c r="B16" s="784"/>
      <c r="C16" s="784"/>
      <c r="D16" s="784"/>
      <c r="E16" s="784"/>
      <c r="F16" s="784"/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784"/>
      <c r="R16" s="784"/>
      <c r="S16" s="784"/>
      <c r="T16" s="784"/>
      <c r="U16" s="784"/>
      <c r="V16" s="784"/>
      <c r="W16" s="784"/>
      <c r="X16" s="784"/>
      <c r="Y16" s="784"/>
      <c r="Z16" s="784"/>
      <c r="AA16" s="784"/>
      <c r="AB16" s="784"/>
      <c r="AC16" s="784"/>
      <c r="AD16" s="784"/>
      <c r="AE16" s="784"/>
      <c r="AF16" s="784"/>
      <c r="AG16" s="784"/>
      <c r="AH16" s="784"/>
      <c r="AI16" s="784"/>
      <c r="AJ16" s="784"/>
      <c r="AK16" s="784"/>
      <c r="AL16" s="784"/>
      <c r="AM16" s="784"/>
      <c r="AN16" s="784"/>
      <c r="AO16" s="784"/>
      <c r="AP16" s="784"/>
      <c r="AQ16" s="784"/>
      <c r="AR16" s="784"/>
      <c r="AS16" s="784"/>
      <c r="AT16" s="784"/>
      <c r="AU16" s="784"/>
      <c r="AV16" s="784"/>
      <c r="AW16" s="784"/>
      <c r="AX16" s="784"/>
      <c r="AY16" s="784"/>
      <c r="AZ16" s="784"/>
      <c r="BA16" s="784"/>
      <c r="BB16" s="784"/>
      <c r="BC16" s="784"/>
      <c r="BD16" s="784"/>
      <c r="BE16" s="784"/>
      <c r="BF16" s="784"/>
      <c r="BG16" s="784"/>
      <c r="BH16" s="784"/>
      <c r="BI16" s="784"/>
      <c r="BJ16" s="784"/>
      <c r="BK16" s="784"/>
      <c r="BL16" s="784"/>
      <c r="BM16" s="784"/>
      <c r="BN16" s="784"/>
      <c r="BO16" s="784"/>
      <c r="BP16" s="784"/>
      <c r="BQ16" s="784"/>
      <c r="BR16" s="784"/>
      <c r="BS16" s="784"/>
      <c r="BT16" s="784"/>
      <c r="BU16" s="784"/>
      <c r="BV16" s="784"/>
      <c r="BW16" s="784"/>
      <c r="BX16" s="784"/>
      <c r="BY16" s="784"/>
      <c r="BZ16" s="784"/>
      <c r="CA16" s="784"/>
      <c r="CB16" s="784"/>
      <c r="CC16" s="784"/>
      <c r="CD16" s="784"/>
      <c r="CE16" s="784"/>
      <c r="CF16" s="784"/>
      <c r="CG16" s="784"/>
      <c r="CH16" s="784"/>
      <c r="CI16" s="784"/>
      <c r="CJ16" s="784"/>
      <c r="CK16" s="784"/>
      <c r="CL16" s="784"/>
      <c r="CM16" s="784"/>
      <c r="CN16" s="784"/>
      <c r="CO16" s="784"/>
      <c r="CP16" s="784"/>
      <c r="CQ16" s="784"/>
      <c r="CR16" s="784"/>
      <c r="CS16" s="784"/>
      <c r="CT16" s="784"/>
      <c r="CU16" s="784"/>
      <c r="CV16" s="784"/>
      <c r="CW16" s="784"/>
      <c r="CX16" s="784"/>
      <c r="CY16" s="784"/>
      <c r="CZ16" s="784"/>
      <c r="DA16" s="784"/>
      <c r="DB16" s="784"/>
    </row>
    <row r="17" spans="1:158" ht="11.1" customHeight="1" x14ac:dyDescent="0.3">
      <c r="A17" s="735"/>
      <c r="B17" s="735"/>
      <c r="C17" s="735"/>
      <c r="D17" s="735"/>
      <c r="E17" s="735"/>
      <c r="F17" s="735"/>
      <c r="G17" s="735"/>
      <c r="H17" s="735"/>
      <c r="I17" s="735"/>
      <c r="J17" s="735"/>
      <c r="K17" s="735"/>
      <c r="L17" s="735"/>
      <c r="M17" s="735"/>
      <c r="N17" s="735"/>
      <c r="O17" s="735"/>
      <c r="P17" s="735"/>
      <c r="Q17" s="735"/>
      <c r="R17" s="735"/>
      <c r="S17" s="735"/>
      <c r="T17" s="735"/>
      <c r="U17" s="735"/>
      <c r="V17" s="735"/>
      <c r="W17" s="735"/>
      <c r="X17" s="735"/>
      <c r="Y17" s="735"/>
      <c r="Z17" s="735"/>
      <c r="AA17" s="735"/>
      <c r="AB17" s="735"/>
      <c r="AC17" s="735"/>
      <c r="AD17" s="735"/>
      <c r="AE17" s="735"/>
      <c r="AF17" s="735"/>
      <c r="AG17" s="735"/>
      <c r="AH17" s="735"/>
      <c r="AI17" s="735"/>
      <c r="AJ17" s="735"/>
      <c r="AK17" s="735"/>
      <c r="AL17" s="735"/>
      <c r="AM17" s="735"/>
      <c r="AN17" s="735"/>
      <c r="AO17" s="735"/>
      <c r="AP17" s="735"/>
      <c r="AQ17" s="735"/>
      <c r="AR17" s="735"/>
      <c r="AS17" s="735"/>
      <c r="AT17" s="735"/>
      <c r="AU17" s="735"/>
      <c r="AV17" s="735"/>
      <c r="AW17" s="735"/>
      <c r="AX17" s="735"/>
      <c r="AY17" s="735"/>
      <c r="AZ17" s="735"/>
      <c r="BA17" s="735"/>
      <c r="BB17" s="735"/>
      <c r="BC17" s="735"/>
      <c r="BD17" s="735"/>
      <c r="BE17" s="735"/>
      <c r="BF17" s="735"/>
      <c r="BG17" s="735"/>
      <c r="BH17" s="735"/>
      <c r="BI17" s="735"/>
      <c r="BJ17" s="735"/>
      <c r="BK17" s="735"/>
      <c r="BL17" s="735"/>
      <c r="BM17" s="735"/>
      <c r="BN17" s="735"/>
      <c r="BO17" s="735"/>
      <c r="BP17" s="735"/>
      <c r="BQ17" s="735"/>
      <c r="BR17" s="735"/>
      <c r="BS17" s="735"/>
      <c r="BT17" s="735"/>
      <c r="BU17" s="735"/>
      <c r="BV17" s="735"/>
      <c r="BW17" s="735"/>
      <c r="BX17" s="735"/>
      <c r="BY17" s="735"/>
      <c r="BZ17" s="735"/>
      <c r="CA17" s="735"/>
      <c r="CB17" s="735"/>
      <c r="CC17" s="735"/>
      <c r="CD17" s="735"/>
      <c r="CE17" s="735"/>
      <c r="CF17" s="735"/>
      <c r="CG17" s="735"/>
      <c r="CH17" s="735"/>
      <c r="CI17" s="735"/>
      <c r="CJ17" s="735"/>
      <c r="CK17" s="735"/>
      <c r="CL17" s="735"/>
      <c r="CM17" s="735"/>
      <c r="CN17" s="735"/>
      <c r="CO17" s="735"/>
      <c r="CP17" s="735"/>
      <c r="CQ17" s="735"/>
      <c r="CR17" s="735"/>
      <c r="CS17" s="735"/>
      <c r="CT17" s="735"/>
      <c r="CU17" s="735"/>
      <c r="CV17" s="735"/>
      <c r="CW17" s="735"/>
      <c r="CX17" s="735"/>
      <c r="CY17" s="735"/>
      <c r="CZ17" s="735"/>
      <c r="DA17" s="735"/>
      <c r="DB17" s="735"/>
    </row>
    <row r="18" spans="1:158" ht="15.6" customHeight="1" x14ac:dyDescent="0.3">
      <c r="A18" s="30" t="s">
        <v>738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88" t="str">
        <f>ПОДПИСИ!B15</f>
        <v>Заместитель генерального директора по капитальному  строительству ООО «Электромонтаж-110»</v>
      </c>
      <c r="AX18" s="788"/>
      <c r="AY18" s="788"/>
      <c r="AZ18" s="788"/>
      <c r="BA18" s="788"/>
      <c r="BB18" s="788"/>
      <c r="BC18" s="788"/>
      <c r="BD18" s="788"/>
      <c r="BE18" s="788"/>
      <c r="BF18" s="788"/>
      <c r="BG18" s="788"/>
      <c r="BH18" s="788"/>
      <c r="BI18" s="788"/>
      <c r="BJ18" s="788"/>
      <c r="BK18" s="788"/>
      <c r="BL18" s="788"/>
      <c r="BM18" s="788"/>
      <c r="BN18" s="788"/>
      <c r="BO18" s="788"/>
      <c r="BP18" s="788"/>
      <c r="BQ18" s="788"/>
      <c r="BR18" s="788"/>
      <c r="BS18" s="788"/>
      <c r="BT18" s="788"/>
      <c r="BU18" s="788"/>
      <c r="BV18" s="788"/>
      <c r="BW18" s="788"/>
      <c r="BX18" s="788"/>
      <c r="BY18" s="788"/>
      <c r="BZ18" s="788"/>
      <c r="CA18" s="788"/>
      <c r="CB18" s="788"/>
      <c r="CC18" s="788"/>
      <c r="CD18" s="788"/>
      <c r="CE18" s="788"/>
      <c r="CF18" s="788"/>
      <c r="CG18" s="788"/>
      <c r="CH18" s="788"/>
      <c r="CI18" s="788"/>
      <c r="CJ18" s="788"/>
      <c r="CK18" s="788"/>
      <c r="CL18" s="788"/>
      <c r="CM18" s="788"/>
      <c r="CN18" s="788"/>
      <c r="CO18" s="788"/>
      <c r="CP18" s="788"/>
      <c r="CQ18" s="788"/>
      <c r="CR18" s="788"/>
      <c r="CS18" s="788"/>
      <c r="CT18" s="788"/>
      <c r="CU18" s="788"/>
      <c r="CV18" s="788"/>
      <c r="CW18" s="788"/>
      <c r="CX18" s="788"/>
      <c r="CY18" s="788"/>
      <c r="CZ18" s="788"/>
      <c r="DA18" s="788"/>
      <c r="DB18" s="788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101" t="str">
        <f>AA15</f>
        <v>(должность, фамилия, инициалы, реквизиты документа о представительстве)</v>
      </c>
      <c r="AS19" s="1101"/>
      <c r="AT19" s="1101"/>
      <c r="AU19" s="1101"/>
      <c r="AV19" s="1101"/>
      <c r="AW19" s="1101"/>
      <c r="AX19" s="1101"/>
      <c r="AY19" s="1101"/>
      <c r="AZ19" s="1101"/>
      <c r="BA19" s="1101"/>
      <c r="BB19" s="1101"/>
      <c r="BC19" s="1101"/>
      <c r="BD19" s="1101"/>
      <c r="BE19" s="1101"/>
      <c r="BF19" s="1101"/>
      <c r="BG19" s="1101"/>
      <c r="BH19" s="1101"/>
      <c r="BI19" s="1101"/>
      <c r="BJ19" s="1101"/>
      <c r="BK19" s="1101"/>
      <c r="BL19" s="1101"/>
      <c r="BM19" s="1101"/>
      <c r="BN19" s="1101"/>
      <c r="BO19" s="1101"/>
      <c r="BP19" s="1101"/>
      <c r="BQ19" s="1101"/>
      <c r="BR19" s="1101"/>
      <c r="BS19" s="1101"/>
      <c r="BT19" s="1101"/>
      <c r="BU19" s="1101"/>
      <c r="BV19" s="1101"/>
      <c r="BW19" s="1101"/>
      <c r="BX19" s="1101"/>
      <c r="BY19" s="1101"/>
      <c r="BZ19" s="1101"/>
      <c r="CA19" s="1101"/>
      <c r="CB19" s="1101"/>
      <c r="CC19" s="1101"/>
      <c r="CD19" s="1101"/>
      <c r="CE19" s="1101"/>
      <c r="CF19" s="1101"/>
      <c r="CG19" s="1101"/>
      <c r="CH19" s="1101"/>
      <c r="CI19" s="1101"/>
      <c r="CJ19" s="1101"/>
      <c r="CK19" s="1101"/>
      <c r="CL19" s="1101"/>
      <c r="CM19" s="1101"/>
      <c r="CN19" s="1101"/>
      <c r="CO19" s="1101"/>
      <c r="CP19" s="1101"/>
      <c r="CQ19" s="1101"/>
      <c r="CR19" s="1101"/>
      <c r="CS19" s="1101"/>
      <c r="CT19" s="1101"/>
      <c r="CU19" s="1101"/>
      <c r="CV19" s="1101"/>
      <c r="CW19" s="1101"/>
      <c r="CX19" s="1101"/>
      <c r="CY19" s="1101"/>
      <c r="CZ19" s="1101"/>
      <c r="DA19" s="1101"/>
      <c r="DB19" s="1101"/>
    </row>
    <row r="20" spans="1:158" ht="15" customHeight="1" x14ac:dyDescent="0.3">
      <c r="A20" s="788" t="str">
        <f>ПОДПИСИ!C15</f>
        <v>Шлёнский С.В.</v>
      </c>
      <c r="B20" s="788"/>
      <c r="C20" s="788"/>
      <c r="D20" s="788"/>
      <c r="E20" s="788"/>
      <c r="F20" s="788"/>
      <c r="G20" s="788"/>
      <c r="H20" s="788"/>
      <c r="I20" s="788"/>
      <c r="J20" s="788"/>
      <c r="K20" s="788"/>
      <c r="L20" s="788"/>
      <c r="M20" s="788"/>
      <c r="N20" s="788"/>
      <c r="O20" s="788"/>
      <c r="P20" s="788"/>
      <c r="Q20" s="788"/>
      <c r="R20" s="788"/>
      <c r="S20" s="788"/>
      <c r="T20" s="788"/>
      <c r="U20" s="788"/>
      <c r="V20" s="788"/>
      <c r="W20" s="788"/>
      <c r="X20" s="788"/>
      <c r="Y20" s="788"/>
      <c r="Z20" s="788"/>
      <c r="AA20" s="788"/>
      <c r="AB20" s="788"/>
      <c r="AC20" s="788"/>
      <c r="AD20" s="788"/>
      <c r="AE20" s="788"/>
      <c r="AF20" s="788"/>
      <c r="AG20" s="788"/>
      <c r="AH20" s="788"/>
      <c r="AI20" s="788"/>
      <c r="AJ20" s="788"/>
      <c r="AK20" s="788"/>
      <c r="AL20" s="788"/>
      <c r="AM20" s="788"/>
      <c r="AN20" s="788"/>
      <c r="AO20" s="788"/>
      <c r="AP20" s="788"/>
      <c r="AQ20" s="788"/>
      <c r="AR20" s="788"/>
      <c r="AS20" s="788"/>
      <c r="AT20" s="788"/>
      <c r="AU20" s="788"/>
      <c r="AV20" s="788"/>
      <c r="AW20" s="788"/>
      <c r="AX20" s="788"/>
      <c r="AY20" s="788"/>
      <c r="AZ20" s="788"/>
      <c r="BA20" s="788"/>
      <c r="BB20" s="788"/>
      <c r="BC20" s="788"/>
      <c r="BD20" s="788"/>
      <c r="BE20" s="788"/>
      <c r="BF20" s="788"/>
      <c r="BG20" s="788"/>
      <c r="BH20" s="788"/>
      <c r="BI20" s="788"/>
      <c r="BJ20" s="788"/>
      <c r="BK20" s="788"/>
      <c r="BL20" s="788"/>
      <c r="BM20" s="788"/>
      <c r="BN20" s="788"/>
      <c r="BO20" s="788"/>
      <c r="BP20" s="788"/>
      <c r="BQ20" s="788"/>
      <c r="BR20" s="788"/>
      <c r="BS20" s="788"/>
      <c r="BT20" s="788"/>
      <c r="BU20" s="788"/>
      <c r="BV20" s="788"/>
      <c r="BW20" s="788"/>
      <c r="BX20" s="788"/>
      <c r="BY20" s="788"/>
      <c r="BZ20" s="788"/>
      <c r="CA20" s="788"/>
      <c r="CB20" s="788"/>
      <c r="CC20" s="788"/>
      <c r="CD20" s="788"/>
      <c r="CE20" s="788"/>
      <c r="CF20" s="788"/>
      <c r="CG20" s="788"/>
      <c r="CH20" s="788"/>
      <c r="CI20" s="788"/>
      <c r="CJ20" s="788"/>
      <c r="CK20" s="788"/>
      <c r="CL20" s="788"/>
      <c r="CM20" s="788"/>
      <c r="CN20" s="788"/>
      <c r="CO20" s="788"/>
      <c r="CP20" s="788"/>
      <c r="CQ20" s="788"/>
      <c r="CR20" s="788"/>
      <c r="CS20" s="788"/>
      <c r="CT20" s="788"/>
      <c r="CU20" s="788"/>
      <c r="CV20" s="788"/>
      <c r="CW20" s="788"/>
      <c r="CX20" s="788"/>
      <c r="CY20" s="788"/>
      <c r="CZ20" s="788"/>
      <c r="DA20" s="788"/>
      <c r="DB20" s="788"/>
    </row>
    <row r="21" spans="1:158" ht="11.1" customHeight="1" x14ac:dyDescent="0.3">
      <c r="A21" s="735"/>
      <c r="B21" s="735"/>
      <c r="C21" s="735"/>
      <c r="D21" s="735"/>
      <c r="E21" s="735"/>
      <c r="F21" s="735"/>
      <c r="G21" s="735"/>
      <c r="H21" s="735"/>
      <c r="I21" s="735"/>
      <c r="J21" s="735"/>
      <c r="K21" s="735"/>
      <c r="L21" s="735"/>
      <c r="M21" s="735"/>
      <c r="N21" s="735"/>
      <c r="O21" s="735"/>
      <c r="P21" s="735"/>
      <c r="Q21" s="735"/>
      <c r="R21" s="735"/>
      <c r="S21" s="735"/>
      <c r="T21" s="735"/>
      <c r="U21" s="735"/>
      <c r="V21" s="735"/>
      <c r="W21" s="735"/>
      <c r="X21" s="735"/>
      <c r="Y21" s="735"/>
      <c r="Z21" s="735"/>
      <c r="AA21" s="735"/>
      <c r="AB21" s="735"/>
      <c r="AC21" s="735"/>
      <c r="AD21" s="735"/>
      <c r="AE21" s="735"/>
      <c r="AF21" s="735"/>
      <c r="AG21" s="735"/>
      <c r="AH21" s="735"/>
      <c r="AI21" s="735"/>
      <c r="AJ21" s="735"/>
      <c r="AK21" s="735"/>
      <c r="AL21" s="735"/>
      <c r="AM21" s="735"/>
      <c r="AN21" s="735"/>
      <c r="AO21" s="735"/>
      <c r="AP21" s="735"/>
      <c r="AQ21" s="735"/>
      <c r="AR21" s="735"/>
      <c r="AS21" s="735"/>
      <c r="AT21" s="735"/>
      <c r="AU21" s="735"/>
      <c r="AV21" s="735"/>
      <c r="AW21" s="735"/>
      <c r="AX21" s="735"/>
      <c r="AY21" s="735"/>
      <c r="AZ21" s="735"/>
      <c r="BA21" s="735"/>
      <c r="BB21" s="735"/>
      <c r="BC21" s="735"/>
      <c r="BD21" s="735"/>
      <c r="BE21" s="735"/>
      <c r="BF21" s="735"/>
      <c r="BG21" s="735"/>
      <c r="BH21" s="735"/>
      <c r="BI21" s="735"/>
      <c r="BJ21" s="735"/>
      <c r="BK21" s="735"/>
      <c r="BL21" s="735"/>
      <c r="BM21" s="735"/>
      <c r="BN21" s="735"/>
      <c r="BO21" s="735"/>
      <c r="BP21" s="735"/>
      <c r="BQ21" s="735"/>
      <c r="BR21" s="735"/>
      <c r="BS21" s="735"/>
      <c r="BT21" s="735"/>
      <c r="BU21" s="735"/>
      <c r="BV21" s="735"/>
      <c r="BW21" s="735"/>
      <c r="BX21" s="735"/>
      <c r="BY21" s="735"/>
      <c r="BZ21" s="735"/>
      <c r="CA21" s="735"/>
      <c r="CB21" s="735"/>
      <c r="CC21" s="735"/>
      <c r="CD21" s="735"/>
      <c r="CE21" s="735"/>
      <c r="CF21" s="735"/>
      <c r="CG21" s="735"/>
      <c r="CH21" s="735"/>
      <c r="CI21" s="735"/>
      <c r="CJ21" s="735"/>
      <c r="CK21" s="735"/>
      <c r="CL21" s="735"/>
      <c r="CM21" s="735"/>
      <c r="CN21" s="735"/>
      <c r="CO21" s="735"/>
      <c r="CP21" s="735"/>
      <c r="CQ21" s="735"/>
      <c r="CR21" s="735"/>
      <c r="CS21" s="735"/>
      <c r="CT21" s="735"/>
      <c r="CU21" s="735"/>
      <c r="CV21" s="735"/>
      <c r="CW21" s="735"/>
      <c r="CX21" s="735"/>
      <c r="CY21" s="735"/>
      <c r="CZ21" s="735"/>
      <c r="DA21" s="735"/>
      <c r="DB21" s="735"/>
    </row>
    <row r="22" spans="1:158" x14ac:dyDescent="0.3">
      <c r="A22" s="792" t="s">
        <v>13</v>
      </c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792"/>
      <c r="P22" s="792"/>
      <c r="Q22" s="792"/>
      <c r="R22" s="792"/>
      <c r="S22" s="792"/>
      <c r="T22" s="792"/>
      <c r="U22" s="792"/>
      <c r="V22" s="792"/>
      <c r="W22" s="792"/>
      <c r="X22" s="792"/>
      <c r="Y22" s="792"/>
      <c r="Z22" s="792"/>
      <c r="AA22" s="792"/>
      <c r="AB22" s="792"/>
      <c r="AC22" s="792"/>
      <c r="AD22" s="792"/>
      <c r="AE22" s="792"/>
      <c r="AF22" s="792"/>
      <c r="AG22" s="792"/>
      <c r="AH22" s="792"/>
      <c r="AI22" s="792"/>
      <c r="AJ22" s="792"/>
      <c r="AK22" s="792"/>
      <c r="AL22" s="792"/>
      <c r="AM22" s="792"/>
      <c r="AN22" s="792"/>
      <c r="AO22" s="792"/>
      <c r="AP22" s="792"/>
      <c r="AQ22" s="792"/>
      <c r="AR22" s="792"/>
      <c r="AS22" s="792"/>
      <c r="AT22" s="792"/>
      <c r="AU22" s="792"/>
      <c r="AV22" s="792"/>
      <c r="AW22" s="792"/>
      <c r="AX22" s="792"/>
      <c r="AY22" s="792"/>
      <c r="AZ22" s="792"/>
      <c r="BA22" s="792"/>
      <c r="BB22" s="792"/>
      <c r="BC22" s="784" t="str">
        <f>ПОДПИСИ!B12</f>
        <v>Начальник участка ООО «Электромонтаж-110»</v>
      </c>
      <c r="BD22" s="784"/>
      <c r="BE22" s="784"/>
      <c r="BF22" s="784"/>
      <c r="BG22" s="784"/>
      <c r="BH22" s="784"/>
      <c r="BI22" s="784"/>
      <c r="BJ22" s="784"/>
      <c r="BK22" s="784"/>
      <c r="BL22" s="784"/>
      <c r="BM22" s="784"/>
      <c r="BN22" s="784"/>
      <c r="BO22" s="784"/>
      <c r="BP22" s="784"/>
      <c r="BQ22" s="784"/>
      <c r="BR22" s="784"/>
      <c r="BS22" s="784"/>
      <c r="BT22" s="784"/>
      <c r="BU22" s="784"/>
      <c r="BV22" s="784"/>
      <c r="BW22" s="784"/>
      <c r="BX22" s="784"/>
      <c r="BY22" s="784"/>
      <c r="BZ22" s="784"/>
      <c r="CA22" s="784"/>
      <c r="CB22" s="784"/>
      <c r="CC22" s="784"/>
      <c r="CD22" s="784"/>
      <c r="CE22" s="784"/>
      <c r="CF22" s="784"/>
      <c r="CG22" s="784"/>
      <c r="CH22" s="784"/>
      <c r="CI22" s="784"/>
      <c r="CJ22" s="784"/>
      <c r="CK22" s="784"/>
      <c r="CL22" s="784"/>
      <c r="CM22" s="784"/>
      <c r="CN22" s="784"/>
      <c r="CO22" s="784"/>
      <c r="CP22" s="784"/>
      <c r="CQ22" s="784"/>
      <c r="CR22" s="784"/>
      <c r="CS22" s="784"/>
      <c r="CT22" s="784"/>
      <c r="CU22" s="784"/>
      <c r="CV22" s="784"/>
      <c r="CW22" s="784"/>
      <c r="CX22" s="784"/>
      <c r="CY22" s="784"/>
      <c r="CZ22" s="784"/>
      <c r="DA22" s="784"/>
      <c r="DB22" s="784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1107" t="str">
        <f>AA15</f>
        <v>(должность, фамилия, инициалы, реквизиты документа о представительстве)</v>
      </c>
      <c r="AX23" s="1107"/>
      <c r="AY23" s="1107"/>
      <c r="AZ23" s="1107"/>
      <c r="BA23" s="1107"/>
      <c r="BB23" s="1107"/>
      <c r="BC23" s="1107"/>
      <c r="BD23" s="1107"/>
      <c r="BE23" s="1107"/>
      <c r="BF23" s="1107"/>
      <c r="BG23" s="1107"/>
      <c r="BH23" s="1107"/>
      <c r="BI23" s="1107"/>
      <c r="BJ23" s="1107"/>
      <c r="BK23" s="1107"/>
      <c r="BL23" s="1107"/>
      <c r="BM23" s="1107"/>
      <c r="BN23" s="1107"/>
      <c r="BO23" s="1107"/>
      <c r="BP23" s="1107"/>
      <c r="BQ23" s="1107"/>
      <c r="BR23" s="1107"/>
      <c r="BS23" s="1107"/>
      <c r="BT23" s="1107"/>
      <c r="BU23" s="1107"/>
      <c r="BV23" s="1107"/>
      <c r="BW23" s="1107"/>
      <c r="BX23" s="1107"/>
      <c r="BY23" s="1107"/>
      <c r="BZ23" s="1107"/>
      <c r="CA23" s="1107"/>
      <c r="CB23" s="1107"/>
      <c r="CC23" s="1107"/>
      <c r="CD23" s="1107"/>
      <c r="CE23" s="1107"/>
      <c r="CF23" s="1107"/>
      <c r="CG23" s="1107"/>
      <c r="CH23" s="1107"/>
      <c r="CI23" s="1107"/>
      <c r="CJ23" s="1107"/>
      <c r="CK23" s="1107"/>
      <c r="CL23" s="1107"/>
      <c r="CM23" s="1107"/>
      <c r="CN23" s="1107"/>
      <c r="CO23" s="1107"/>
      <c r="CP23" s="1107"/>
      <c r="CQ23" s="1107"/>
      <c r="CR23" s="1107"/>
      <c r="CS23" s="1107"/>
      <c r="CT23" s="1107"/>
      <c r="CU23" s="1107"/>
      <c r="CV23" s="1107"/>
      <c r="CW23" s="1107"/>
      <c r="CX23" s="1107"/>
      <c r="CY23" s="1107"/>
      <c r="CZ23" s="1107"/>
      <c r="DA23" s="1107"/>
      <c r="DB23" s="1107"/>
    </row>
    <row r="24" spans="1:158" x14ac:dyDescent="0.3">
      <c r="A24" s="784" t="str">
        <f>ПОДПИСИ!C12</f>
        <v>Курбатов А.В.</v>
      </c>
      <c r="B24" s="784"/>
      <c r="C24" s="784"/>
      <c r="D24" s="784"/>
      <c r="E24" s="784"/>
      <c r="F24" s="784"/>
      <c r="G24" s="784"/>
      <c r="H24" s="784"/>
      <c r="I24" s="784"/>
      <c r="J24" s="784"/>
      <c r="K24" s="784"/>
      <c r="L24" s="784"/>
      <c r="M24" s="784"/>
      <c r="N24" s="784"/>
      <c r="O24" s="784"/>
      <c r="P24" s="784"/>
      <c r="Q24" s="784"/>
      <c r="R24" s="784"/>
      <c r="S24" s="784"/>
      <c r="T24" s="784"/>
      <c r="U24" s="784"/>
      <c r="V24" s="784"/>
      <c r="W24" s="784"/>
      <c r="X24" s="784"/>
      <c r="Y24" s="784"/>
      <c r="Z24" s="784"/>
      <c r="AA24" s="784"/>
      <c r="AB24" s="784"/>
      <c r="AC24" s="784"/>
      <c r="AD24" s="784"/>
      <c r="AE24" s="784"/>
      <c r="AF24" s="784"/>
      <c r="AG24" s="784"/>
      <c r="AH24" s="784"/>
      <c r="AI24" s="784"/>
      <c r="AJ24" s="784"/>
      <c r="AK24" s="784"/>
      <c r="AL24" s="784"/>
      <c r="AM24" s="784"/>
      <c r="AN24" s="784"/>
      <c r="AO24" s="784"/>
      <c r="AP24" s="784"/>
      <c r="AQ24" s="784"/>
      <c r="AR24" s="784"/>
      <c r="AS24" s="784"/>
      <c r="AT24" s="784"/>
      <c r="AU24" s="784"/>
      <c r="AV24" s="784"/>
      <c r="AW24" s="784"/>
      <c r="AX24" s="784"/>
      <c r="AY24" s="784"/>
      <c r="AZ24" s="784"/>
      <c r="BA24" s="784"/>
      <c r="BB24" s="784"/>
      <c r="BC24" s="784"/>
      <c r="BD24" s="784"/>
      <c r="BE24" s="784"/>
      <c r="BF24" s="784"/>
      <c r="BG24" s="784"/>
      <c r="BH24" s="784"/>
      <c r="BI24" s="784"/>
      <c r="BJ24" s="784"/>
      <c r="BK24" s="784"/>
      <c r="BL24" s="784"/>
      <c r="BM24" s="784"/>
      <c r="BN24" s="784"/>
      <c r="BO24" s="784"/>
      <c r="BP24" s="784"/>
      <c r="BQ24" s="784"/>
      <c r="BR24" s="784"/>
      <c r="BS24" s="784"/>
      <c r="BT24" s="784"/>
      <c r="BU24" s="784"/>
      <c r="BV24" s="784"/>
      <c r="BW24" s="784"/>
      <c r="BX24" s="784"/>
      <c r="BY24" s="784"/>
      <c r="BZ24" s="784"/>
      <c r="CA24" s="784"/>
      <c r="CB24" s="784"/>
      <c r="CC24" s="784"/>
      <c r="CD24" s="784"/>
      <c r="CE24" s="784"/>
      <c r="CF24" s="784"/>
      <c r="CG24" s="784"/>
      <c r="CH24" s="784"/>
      <c r="CI24" s="784"/>
      <c r="CJ24" s="784"/>
      <c r="CK24" s="784"/>
      <c r="CL24" s="784"/>
      <c r="CM24" s="784"/>
      <c r="CN24" s="784"/>
      <c r="CO24" s="784"/>
      <c r="CP24" s="784"/>
      <c r="CQ24" s="784"/>
      <c r="CR24" s="784"/>
      <c r="CS24" s="784"/>
      <c r="CT24" s="784"/>
      <c r="CU24" s="784"/>
      <c r="CV24" s="784"/>
      <c r="CW24" s="784"/>
      <c r="CX24" s="784"/>
      <c r="CY24" s="784"/>
      <c r="CZ24" s="784"/>
      <c r="DA24" s="784"/>
      <c r="DB24" s="784"/>
    </row>
    <row r="25" spans="1:158" ht="11.1" customHeight="1" x14ac:dyDescent="0.3">
      <c r="A25" s="735"/>
      <c r="B25" s="735"/>
      <c r="C25" s="735"/>
      <c r="D25" s="735"/>
      <c r="E25" s="735"/>
      <c r="F25" s="735"/>
      <c r="G25" s="735"/>
      <c r="H25" s="735"/>
      <c r="I25" s="735"/>
      <c r="J25" s="735"/>
      <c r="K25" s="735"/>
      <c r="L25" s="735"/>
      <c r="M25" s="735"/>
      <c r="N25" s="735"/>
      <c r="O25" s="735"/>
      <c r="P25" s="735"/>
      <c r="Q25" s="735"/>
      <c r="R25" s="735"/>
      <c r="S25" s="735"/>
      <c r="T25" s="735"/>
      <c r="U25" s="735"/>
      <c r="V25" s="735"/>
      <c r="W25" s="735"/>
      <c r="X25" s="735"/>
      <c r="Y25" s="735"/>
      <c r="Z25" s="735"/>
      <c r="AA25" s="735"/>
      <c r="AB25" s="735"/>
      <c r="AC25" s="735"/>
      <c r="AD25" s="735"/>
      <c r="AE25" s="735"/>
      <c r="AF25" s="735"/>
      <c r="AG25" s="735"/>
      <c r="AH25" s="735"/>
      <c r="AI25" s="735"/>
      <c r="AJ25" s="735"/>
      <c r="AK25" s="735"/>
      <c r="AL25" s="735"/>
      <c r="AM25" s="735"/>
      <c r="AN25" s="735"/>
      <c r="AO25" s="735"/>
      <c r="AP25" s="735"/>
      <c r="AQ25" s="735"/>
      <c r="AR25" s="735"/>
      <c r="AS25" s="735"/>
      <c r="AT25" s="735"/>
      <c r="AU25" s="735"/>
      <c r="AV25" s="735"/>
      <c r="AW25" s="735"/>
      <c r="AX25" s="735"/>
      <c r="AY25" s="735"/>
      <c r="AZ25" s="735"/>
      <c r="BA25" s="735"/>
      <c r="BB25" s="735"/>
      <c r="BC25" s="735"/>
      <c r="BD25" s="735"/>
      <c r="BE25" s="735"/>
      <c r="BF25" s="735"/>
      <c r="BG25" s="735"/>
      <c r="BH25" s="735"/>
      <c r="BI25" s="735"/>
      <c r="BJ25" s="735"/>
      <c r="BK25" s="735"/>
      <c r="BL25" s="735"/>
      <c r="BM25" s="735"/>
      <c r="BN25" s="735"/>
      <c r="BO25" s="735"/>
      <c r="BP25" s="735"/>
      <c r="BQ25" s="735"/>
      <c r="BR25" s="735"/>
      <c r="BS25" s="735"/>
      <c r="BT25" s="735"/>
      <c r="BU25" s="735"/>
      <c r="BV25" s="735"/>
      <c r="BW25" s="735"/>
      <c r="BX25" s="735"/>
      <c r="BY25" s="735"/>
      <c r="BZ25" s="735"/>
      <c r="CA25" s="735"/>
      <c r="CB25" s="735"/>
      <c r="CC25" s="735"/>
      <c r="CD25" s="735"/>
      <c r="CE25" s="735"/>
      <c r="CF25" s="735"/>
      <c r="CG25" s="735"/>
      <c r="CH25" s="735"/>
      <c r="CI25" s="735"/>
      <c r="CJ25" s="735"/>
      <c r="CK25" s="735"/>
      <c r="CL25" s="735"/>
      <c r="CM25" s="735"/>
      <c r="CN25" s="735"/>
      <c r="CO25" s="735"/>
      <c r="CP25" s="735"/>
      <c r="CQ25" s="735"/>
      <c r="CR25" s="735"/>
      <c r="CS25" s="735"/>
      <c r="CT25" s="735"/>
      <c r="CU25" s="735"/>
      <c r="CV25" s="735"/>
      <c r="CW25" s="735"/>
      <c r="CX25" s="735"/>
      <c r="CY25" s="735"/>
      <c r="CZ25" s="735"/>
      <c r="DA25" s="735"/>
      <c r="DB25" s="735"/>
    </row>
    <row r="26" spans="1:158" x14ac:dyDescent="0.3">
      <c r="A26" s="783" t="s">
        <v>460</v>
      </c>
      <c r="B26" s="783"/>
      <c r="C26" s="783"/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  <c r="O26" s="783"/>
      <c r="P26" s="783"/>
      <c r="Q26" s="783"/>
      <c r="R26" s="783"/>
      <c r="S26" s="783"/>
      <c r="T26" s="783"/>
      <c r="U26" s="783"/>
      <c r="V26" s="783"/>
      <c r="W26" s="783"/>
      <c r="X26" s="783"/>
      <c r="Y26" s="783"/>
      <c r="Z26" s="783"/>
      <c r="AA26" s="783"/>
      <c r="AB26" s="783"/>
      <c r="AC26" s="783"/>
      <c r="AD26" s="783"/>
      <c r="AE26" s="783"/>
      <c r="AF26" s="783"/>
      <c r="AG26" s="783"/>
      <c r="AH26" s="783"/>
      <c r="AI26" s="783"/>
      <c r="AJ26" s="783"/>
      <c r="AK26" s="783"/>
      <c r="AL26" s="783"/>
      <c r="AM26" s="783"/>
      <c r="AN26" s="783"/>
      <c r="AO26" s="783"/>
      <c r="AP26" s="783"/>
      <c r="AQ26" s="783"/>
      <c r="AR26" s="783"/>
      <c r="AS26" s="783"/>
      <c r="AT26" s="783"/>
      <c r="AU26" s="783"/>
      <c r="AV26" s="783"/>
      <c r="AW26" s="783"/>
      <c r="AX26" s="783"/>
      <c r="AY26" s="783"/>
      <c r="AZ26" s="783"/>
      <c r="BA26" s="783"/>
      <c r="BB26" s="783"/>
      <c r="BC26" s="783"/>
      <c r="BD26" s="783"/>
      <c r="BE26" s="783"/>
      <c r="BF26" s="783"/>
      <c r="BG26" s="783"/>
      <c r="BH26" s="783"/>
      <c r="BI26" s="783"/>
      <c r="BJ26" s="783"/>
      <c r="BK26" s="783"/>
      <c r="BL26" s="783"/>
      <c r="BM26" s="783"/>
      <c r="BN26" s="783"/>
      <c r="BO26" s="783"/>
      <c r="BP26" s="783"/>
      <c r="BQ26" s="783"/>
      <c r="BR26" s="783"/>
      <c r="BS26" s="783"/>
      <c r="BT26" s="783"/>
      <c r="BU26" s="783"/>
      <c r="BV26" s="783"/>
      <c r="BW26" s="783"/>
      <c r="BX26" s="783"/>
      <c r="BY26" s="783"/>
      <c r="BZ26" s="783"/>
      <c r="CA26" s="783"/>
      <c r="CB26" s="783"/>
      <c r="CC26" s="783"/>
      <c r="CD26" s="783"/>
      <c r="CE26" s="783"/>
      <c r="CF26" s="783"/>
      <c r="CG26" s="783"/>
      <c r="CH26" s="783"/>
      <c r="CI26" s="783"/>
      <c r="CJ26" s="783"/>
      <c r="CK26" s="783"/>
      <c r="CL26" s="783"/>
      <c r="CM26" s="783"/>
      <c r="CN26" s="783"/>
      <c r="CO26" s="783"/>
      <c r="CP26" s="783"/>
      <c r="CQ26" s="783"/>
      <c r="CR26" s="783"/>
      <c r="CS26" s="783"/>
      <c r="CT26" s="783"/>
      <c r="CU26" s="783"/>
      <c r="CV26" s="783"/>
      <c r="CW26" s="783"/>
      <c r="CX26" s="783"/>
      <c r="CY26" s="783"/>
      <c r="CZ26" s="783"/>
      <c r="DA26" s="783"/>
      <c r="DB26" s="783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783" t="s">
        <v>461</v>
      </c>
      <c r="B28" s="783"/>
      <c r="C28" s="783"/>
      <c r="D28" s="783"/>
      <c r="E28" s="783"/>
      <c r="F28" s="783"/>
      <c r="G28" s="783"/>
      <c r="H28" s="783"/>
      <c r="I28" s="783"/>
      <c r="J28" s="783"/>
      <c r="K28" s="783"/>
      <c r="L28" s="783"/>
      <c r="M28" s="783"/>
      <c r="N28" s="783"/>
      <c r="O28" s="783"/>
      <c r="P28" s="783"/>
      <c r="Q28" s="783"/>
      <c r="R28" s="783"/>
      <c r="S28" s="783"/>
      <c r="T28" s="783"/>
      <c r="U28" s="783"/>
      <c r="V28" s="783"/>
      <c r="W28" s="783"/>
      <c r="X28" s="783"/>
      <c r="Y28" s="783"/>
      <c r="Z28" s="783"/>
      <c r="AA28" s="783"/>
      <c r="AB28" s="783"/>
      <c r="AC28" s="783"/>
      <c r="AD28" s="783"/>
      <c r="AE28" s="783"/>
      <c r="AF28" s="783"/>
      <c r="AG28" s="783"/>
      <c r="AH28" s="783"/>
      <c r="AI28" s="783"/>
      <c r="AJ28" s="783"/>
      <c r="AK28" s="783"/>
      <c r="AL28" s="783"/>
      <c r="AM28" s="783"/>
      <c r="AN28" s="783"/>
      <c r="AO28" s="783"/>
      <c r="AP28" s="783"/>
      <c r="AQ28" s="783"/>
      <c r="AR28" s="783"/>
      <c r="AS28" s="783"/>
      <c r="AT28" s="783"/>
      <c r="AU28" s="783"/>
      <c r="AV28" s="783"/>
      <c r="AW28" s="783"/>
      <c r="AX28" s="783"/>
      <c r="AY28" s="783"/>
      <c r="AZ28" s="783"/>
      <c r="BA28" s="783"/>
      <c r="BB28" s="783"/>
      <c r="BC28" s="783"/>
      <c r="BD28" s="783"/>
      <c r="BE28" s="783"/>
      <c r="BF28" s="783"/>
      <c r="BG28" s="783"/>
      <c r="BH28" s="783"/>
      <c r="BI28" s="783"/>
      <c r="BJ28" s="783"/>
      <c r="BK28" s="783"/>
      <c r="BL28" s="783"/>
      <c r="BM28" s="783"/>
      <c r="BN28" s="783"/>
      <c r="BO28" s="783"/>
      <c r="BP28" s="783"/>
      <c r="BQ28" s="783"/>
      <c r="BR28" s="783"/>
      <c r="BS28" s="783"/>
      <c r="BT28" s="783"/>
      <c r="BU28" s="783"/>
      <c r="BV28" s="783"/>
      <c r="BW28" s="783"/>
      <c r="BX28" s="783"/>
      <c r="BY28" s="783"/>
      <c r="BZ28" s="783"/>
      <c r="CA28" s="783"/>
      <c r="CB28" s="783"/>
      <c r="CC28" s="783"/>
      <c r="CD28" s="783"/>
      <c r="CE28" s="783"/>
      <c r="CF28" s="783"/>
      <c r="CG28" s="783"/>
      <c r="CH28" s="783"/>
      <c r="CI28" s="783"/>
      <c r="CJ28" s="783"/>
      <c r="CK28" s="783"/>
      <c r="CL28" s="783"/>
      <c r="CM28" s="783"/>
      <c r="CN28" s="783"/>
      <c r="CO28" s="783"/>
      <c r="CP28" s="783"/>
      <c r="CQ28" s="783"/>
      <c r="CR28" s="783"/>
      <c r="CS28" s="783"/>
      <c r="CT28" s="783"/>
      <c r="CU28" s="783"/>
      <c r="CV28" s="783"/>
      <c r="CW28" s="783"/>
      <c r="CX28" s="783"/>
      <c r="CY28" s="783"/>
      <c r="CZ28" s="783"/>
      <c r="DA28" s="783"/>
      <c r="DB28" s="783"/>
    </row>
    <row r="29" spans="1:158" x14ac:dyDescent="0.3">
      <c r="A29" s="1109" t="s">
        <v>725</v>
      </c>
      <c r="B29" s="1109"/>
      <c r="C29" s="1109"/>
      <c r="D29" s="1109"/>
      <c r="E29" s="1109"/>
      <c r="F29" s="1109"/>
      <c r="G29" s="1109"/>
      <c r="H29" s="1109"/>
      <c r="I29" s="1109"/>
      <c r="J29" s="1109"/>
      <c r="K29" s="1109"/>
      <c r="L29" s="1109"/>
      <c r="M29" s="1109"/>
      <c r="N29" s="1109"/>
      <c r="O29" s="1109"/>
      <c r="P29" s="1109"/>
      <c r="Q29" s="1109"/>
      <c r="R29" s="1109"/>
      <c r="S29" s="1109"/>
      <c r="T29" s="1109"/>
      <c r="U29" s="1109"/>
      <c r="V29" s="1109"/>
      <c r="W29" s="1109"/>
      <c r="X29" s="1109"/>
      <c r="Y29" s="1109"/>
      <c r="Z29" s="1109"/>
      <c r="AA29" s="1109"/>
      <c r="AB29" s="1109"/>
      <c r="AC29" s="1109"/>
      <c r="AD29" s="1109"/>
      <c r="AE29" s="1109"/>
      <c r="AF29" s="1109"/>
      <c r="AG29" s="1109"/>
      <c r="AH29" s="1109"/>
      <c r="AI29" s="1109"/>
      <c r="AJ29" s="1109"/>
      <c r="AK29" s="1109"/>
      <c r="AL29" s="1109"/>
      <c r="AM29" s="1109"/>
      <c r="AN29" s="1109"/>
      <c r="AO29" s="1109"/>
      <c r="AP29" s="1109"/>
      <c r="AQ29" s="1109"/>
      <c r="AR29" s="1109"/>
      <c r="AS29" s="1109"/>
      <c r="AT29" s="1109"/>
      <c r="AU29" s="1109"/>
      <c r="AV29" s="1109"/>
      <c r="AW29" s="1109"/>
      <c r="AX29" s="1109"/>
      <c r="AY29" s="1109"/>
      <c r="AZ29" s="1109"/>
      <c r="BA29" s="1109"/>
      <c r="BB29" s="1109"/>
      <c r="BC29" s="1109"/>
      <c r="BD29" s="1109"/>
      <c r="BE29" s="1109"/>
      <c r="BF29" s="1109"/>
      <c r="BG29" s="1109"/>
      <c r="BH29" s="1109"/>
      <c r="BI29" s="1109"/>
      <c r="BJ29" s="1109"/>
      <c r="BK29" s="1109"/>
      <c r="BL29" s="1109"/>
      <c r="BM29" s="1109"/>
      <c r="BN29" s="1109"/>
      <c r="BO29" s="1109"/>
      <c r="BP29" s="1109"/>
      <c r="BQ29" s="1109"/>
      <c r="BR29" s="1109"/>
      <c r="BS29" s="1109"/>
      <c r="BT29" s="1109"/>
      <c r="BU29" s="1109"/>
      <c r="BV29" s="1109"/>
      <c r="BW29" s="1109"/>
      <c r="BX29" s="1109"/>
      <c r="BY29" s="1109"/>
      <c r="BZ29" s="1109"/>
      <c r="CA29" s="1109"/>
      <c r="CB29" s="1109"/>
      <c r="CC29" s="1109"/>
      <c r="CD29" s="1109"/>
      <c r="CE29" s="1109"/>
      <c r="CF29" s="1109"/>
      <c r="CG29" s="1109"/>
      <c r="CH29" s="1109"/>
      <c r="CI29" s="1109"/>
      <c r="CJ29" s="1109"/>
      <c r="CK29" s="1109"/>
      <c r="CL29" s="1109"/>
      <c r="CM29" s="1109"/>
      <c r="CN29" s="1109"/>
      <c r="CO29" s="1109"/>
      <c r="CP29" s="1109"/>
      <c r="CQ29" s="1109"/>
      <c r="CR29" s="1109"/>
      <c r="CS29" s="1109"/>
      <c r="CT29" s="1109"/>
      <c r="CU29" s="1109"/>
      <c r="CV29" s="1109"/>
      <c r="CW29" s="1109"/>
      <c r="CX29" s="1109"/>
      <c r="CY29" s="1109"/>
      <c r="CZ29" s="1109"/>
      <c r="DA29" s="1109"/>
      <c r="DB29" s="1109"/>
    </row>
    <row r="30" spans="1:158" ht="11.1" customHeight="1" x14ac:dyDescent="0.3">
      <c r="A30" s="1110" t="s">
        <v>462</v>
      </c>
      <c r="B30" s="1110"/>
      <c r="C30" s="1110"/>
      <c r="D30" s="1110"/>
      <c r="E30" s="1110"/>
      <c r="F30" s="1110"/>
      <c r="G30" s="1110"/>
      <c r="H30" s="1110"/>
      <c r="I30" s="1110"/>
      <c r="J30" s="1110"/>
      <c r="K30" s="1110"/>
      <c r="L30" s="1110"/>
      <c r="M30" s="1110"/>
      <c r="N30" s="1110"/>
      <c r="O30" s="1110"/>
      <c r="P30" s="1110"/>
      <c r="Q30" s="1110"/>
      <c r="R30" s="1110"/>
      <c r="S30" s="1110"/>
      <c r="T30" s="1110"/>
      <c r="U30" s="1110"/>
      <c r="V30" s="1110"/>
      <c r="W30" s="1110"/>
      <c r="X30" s="1110"/>
      <c r="Y30" s="1110"/>
      <c r="Z30" s="1110"/>
      <c r="AA30" s="1110"/>
      <c r="AB30" s="1110"/>
      <c r="AC30" s="1110"/>
      <c r="AD30" s="1110"/>
      <c r="AE30" s="1110"/>
      <c r="AF30" s="1110"/>
      <c r="AG30" s="1110"/>
      <c r="AH30" s="1110"/>
      <c r="AI30" s="1110"/>
      <c r="AJ30" s="1110"/>
      <c r="AK30" s="1110"/>
      <c r="AL30" s="1110"/>
      <c r="AM30" s="1110"/>
      <c r="AN30" s="1110"/>
      <c r="AO30" s="1110"/>
      <c r="AP30" s="1110"/>
      <c r="AQ30" s="1110"/>
      <c r="AR30" s="1110"/>
      <c r="AS30" s="1110"/>
      <c r="AT30" s="1110"/>
      <c r="AU30" s="1110"/>
      <c r="AV30" s="1110"/>
      <c r="AW30" s="1110"/>
      <c r="AX30" s="1110"/>
      <c r="AY30" s="1110"/>
      <c r="AZ30" s="1110"/>
      <c r="BA30" s="1110"/>
      <c r="BB30" s="1110"/>
      <c r="BC30" s="1110"/>
      <c r="BD30" s="1110"/>
      <c r="BE30" s="1110"/>
      <c r="BF30" s="1110"/>
      <c r="BG30" s="1110"/>
      <c r="BH30" s="1110"/>
      <c r="BI30" s="1110"/>
      <c r="BJ30" s="1110"/>
      <c r="BK30" s="1110"/>
      <c r="BL30" s="1110"/>
      <c r="BM30" s="1110"/>
      <c r="BN30" s="1110"/>
      <c r="BO30" s="1110"/>
      <c r="BP30" s="1110"/>
      <c r="BQ30" s="1110"/>
      <c r="BR30" s="1110"/>
      <c r="BS30" s="1110"/>
      <c r="BT30" s="1110"/>
      <c r="BU30" s="1110"/>
      <c r="BV30" s="1110"/>
      <c r="BW30" s="1110"/>
      <c r="BX30" s="1110"/>
      <c r="BY30" s="1110"/>
      <c r="BZ30" s="1110"/>
      <c r="CA30" s="1110"/>
      <c r="CB30" s="1110"/>
      <c r="CC30" s="1110"/>
      <c r="CD30" s="1110"/>
      <c r="CE30" s="1110"/>
      <c r="CF30" s="1110"/>
      <c r="CG30" s="1110"/>
      <c r="CH30" s="1110"/>
      <c r="CI30" s="1110"/>
      <c r="CJ30" s="1110"/>
      <c r="CK30" s="1110"/>
      <c r="CL30" s="1110"/>
      <c r="CM30" s="1110"/>
      <c r="CN30" s="1110"/>
      <c r="CO30" s="1110"/>
      <c r="CP30" s="1110"/>
      <c r="CQ30" s="1110"/>
      <c r="CR30" s="1110"/>
      <c r="CS30" s="1110"/>
      <c r="CT30" s="1110"/>
      <c r="CU30" s="1110"/>
      <c r="CV30" s="1110"/>
      <c r="CW30" s="1110"/>
      <c r="CX30" s="1110"/>
      <c r="CY30" s="1110"/>
      <c r="CZ30" s="1110"/>
      <c r="DA30" s="1110"/>
      <c r="DB30" s="1110"/>
    </row>
    <row r="31" spans="1:158" ht="6.6" customHeight="1" x14ac:dyDescent="0.3">
      <c r="A31" s="261"/>
      <c r="B31" s="261"/>
      <c r="C31" s="261"/>
      <c r="D31" s="261"/>
      <c r="E31" s="261"/>
      <c r="F31" s="261"/>
      <c r="G31" s="261"/>
      <c r="H31" s="261"/>
      <c r="I31" s="261"/>
      <c r="J31" s="261"/>
      <c r="K31" s="261"/>
      <c r="L31" s="261"/>
      <c r="M31" s="261"/>
      <c r="N31" s="261"/>
      <c r="O31" s="261"/>
      <c r="P31" s="261"/>
      <c r="Q31" s="261"/>
      <c r="R31" s="261"/>
      <c r="S31" s="261"/>
      <c r="T31" s="261"/>
      <c r="U31" s="261"/>
      <c r="V31" s="261"/>
      <c r="W31" s="261"/>
      <c r="X31" s="261"/>
      <c r="Y31" s="261"/>
      <c r="Z31" s="261"/>
      <c r="AA31" s="261"/>
      <c r="AB31" s="261"/>
      <c r="AC31" s="261"/>
      <c r="AD31" s="261"/>
      <c r="AE31" s="261"/>
      <c r="AF31" s="261"/>
      <c r="AG31" s="261"/>
      <c r="AH31" s="261"/>
      <c r="AI31" s="261"/>
      <c r="AJ31" s="261"/>
      <c r="AK31" s="261"/>
      <c r="AL31" s="261"/>
      <c r="AM31" s="261"/>
      <c r="AN31" s="261"/>
      <c r="AO31" s="261"/>
      <c r="AP31" s="261"/>
      <c r="AQ31" s="261"/>
      <c r="AR31" s="261"/>
      <c r="AS31" s="261"/>
      <c r="AT31" s="261"/>
      <c r="AU31" s="261"/>
      <c r="AV31" s="261"/>
      <c r="AW31" s="261"/>
      <c r="AX31" s="261"/>
      <c r="AY31" s="261"/>
      <c r="AZ31" s="261"/>
      <c r="BA31" s="261"/>
      <c r="BB31" s="261"/>
      <c r="BC31" s="261"/>
      <c r="BD31" s="261"/>
      <c r="BE31" s="261"/>
      <c r="BF31" s="261"/>
      <c r="BG31" s="261"/>
      <c r="BH31" s="261"/>
      <c r="BI31" s="261"/>
      <c r="BJ31" s="261"/>
      <c r="BK31" s="261"/>
      <c r="BL31" s="261"/>
      <c r="BM31" s="261"/>
      <c r="BN31" s="261"/>
      <c r="BO31" s="261"/>
      <c r="BP31" s="261"/>
      <c r="BQ31" s="261"/>
      <c r="BR31" s="261"/>
      <c r="BS31" s="261"/>
      <c r="BT31" s="261"/>
      <c r="BU31" s="261"/>
      <c r="BV31" s="261"/>
      <c r="BW31" s="261"/>
      <c r="BX31" s="261"/>
      <c r="BY31" s="261"/>
      <c r="BZ31" s="261"/>
      <c r="CA31" s="261"/>
      <c r="CB31" s="261"/>
      <c r="CC31" s="261"/>
      <c r="CD31" s="261"/>
      <c r="CE31" s="261"/>
      <c r="CF31" s="261"/>
      <c r="CG31" s="261"/>
      <c r="CH31" s="261"/>
      <c r="CI31" s="261"/>
      <c r="CJ31" s="261"/>
      <c r="CK31" s="261"/>
      <c r="CL31" s="261"/>
      <c r="CM31" s="261"/>
      <c r="CN31" s="261"/>
      <c r="CO31" s="261"/>
      <c r="CP31" s="261"/>
      <c r="CQ31" s="261"/>
      <c r="CR31" s="261"/>
      <c r="CS31" s="261"/>
      <c r="CT31" s="261"/>
      <c r="CU31" s="261"/>
      <c r="CV31" s="261"/>
      <c r="CW31" s="261"/>
      <c r="CX31" s="261"/>
      <c r="CY31" s="261"/>
      <c r="CZ31" s="261"/>
      <c r="DA31" s="261"/>
      <c r="DB31" s="261"/>
      <c r="DH31" s="223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1108" t="s">
        <v>463</v>
      </c>
      <c r="B32" s="1108"/>
      <c r="C32" s="1108"/>
      <c r="D32" s="1108"/>
      <c r="E32" s="1108"/>
      <c r="F32" s="1108"/>
      <c r="G32" s="1108"/>
      <c r="H32" s="1108"/>
      <c r="I32" s="1108"/>
      <c r="J32" s="1108"/>
      <c r="K32" s="1108"/>
      <c r="L32" s="1108"/>
      <c r="M32" s="1108"/>
      <c r="N32" s="1108"/>
      <c r="O32" s="1108"/>
      <c r="P32" s="1108"/>
      <c r="Q32" s="1108"/>
      <c r="R32" s="1108"/>
      <c r="S32" s="1108"/>
      <c r="T32" s="1108"/>
      <c r="U32" s="1108"/>
      <c r="V32" s="1108"/>
      <c r="W32" s="1108"/>
      <c r="X32" s="1108"/>
      <c r="Y32" s="1108"/>
      <c r="Z32" s="1108"/>
      <c r="AA32" s="1108"/>
      <c r="AB32" s="1108"/>
      <c r="AC32" s="1108"/>
      <c r="AD32" s="1108"/>
      <c r="AE32" s="1108"/>
      <c r="AF32" s="1108"/>
      <c r="AG32" s="1108"/>
      <c r="AH32" s="1108"/>
      <c r="AI32" s="1108"/>
      <c r="AJ32" s="1108"/>
      <c r="AK32" s="1108"/>
      <c r="AL32" s="1108"/>
      <c r="AM32" s="1108"/>
      <c r="AN32" s="1108"/>
      <c r="AO32" s="1108"/>
      <c r="AP32" s="1108"/>
      <c r="AQ32" s="1108"/>
      <c r="AR32" s="1108"/>
      <c r="AS32" s="1108"/>
      <c r="AT32" s="1108"/>
      <c r="AU32" s="1108"/>
      <c r="AV32" s="1108"/>
      <c r="AW32" s="1108"/>
      <c r="AX32" s="1108"/>
      <c r="AY32" s="1108"/>
      <c r="AZ32" s="1108"/>
      <c r="BA32" s="1108"/>
      <c r="BB32" s="1108"/>
      <c r="BC32" s="1108"/>
      <c r="BD32" s="1108"/>
      <c r="BE32" s="1108"/>
      <c r="BF32" s="1108"/>
      <c r="BG32" s="1108"/>
      <c r="BH32" s="1108"/>
      <c r="BI32" s="1108"/>
      <c r="BJ32" s="1108"/>
      <c r="BK32" s="1108"/>
      <c r="BL32" s="1108"/>
      <c r="BM32" s="1108"/>
      <c r="BN32" s="1108"/>
      <c r="BO32" s="1108"/>
      <c r="BP32" s="1108"/>
      <c r="BQ32" s="1108"/>
      <c r="BR32" s="1108"/>
      <c r="BS32" s="1108"/>
      <c r="BT32" s="1108"/>
      <c r="BU32" s="1108"/>
      <c r="BV32" s="1108"/>
      <c r="BW32" s="1108"/>
      <c r="BX32" s="1108"/>
      <c r="BY32" s="1108"/>
      <c r="BZ32" s="1108"/>
      <c r="CA32" s="1108"/>
      <c r="CB32" s="1108"/>
      <c r="CC32" s="1108"/>
      <c r="CD32" s="1108"/>
      <c r="CE32" s="1108"/>
      <c r="CF32" s="1108"/>
      <c r="CG32" s="1108"/>
      <c r="CH32" s="1108"/>
      <c r="CI32" s="1108"/>
      <c r="CJ32" s="1108"/>
      <c r="CK32" s="1108"/>
      <c r="CL32" s="1108"/>
      <c r="CM32" s="1108"/>
      <c r="CN32" s="1108"/>
      <c r="CO32" s="1108"/>
      <c r="CP32" s="1108"/>
      <c r="CQ32" s="1108"/>
      <c r="CR32" s="1108"/>
      <c r="CS32" s="1108"/>
      <c r="CT32" s="1108"/>
      <c r="CU32" s="1108"/>
      <c r="CV32" s="1108"/>
      <c r="CW32" s="1108"/>
      <c r="CX32" s="1108"/>
      <c r="CY32" s="1108"/>
      <c r="CZ32" s="1108"/>
      <c r="DA32" s="1108"/>
      <c r="DB32" s="1108"/>
    </row>
    <row r="33" spans="1:158" x14ac:dyDescent="0.3">
      <c r="A33" s="1103" t="str">
        <f>CONCATENATE(ФОРМА!B9)</f>
        <v>СЭС-21-052603-ЭС1</v>
      </c>
      <c r="B33" s="1103"/>
      <c r="C33" s="1103"/>
      <c r="D33" s="1103"/>
      <c r="E33" s="1103"/>
      <c r="F33" s="1103"/>
      <c r="G33" s="1103"/>
      <c r="H33" s="1103"/>
      <c r="I33" s="1103"/>
      <c r="J33" s="1103"/>
      <c r="K33" s="1103"/>
      <c r="L33" s="1103"/>
      <c r="M33" s="1103"/>
      <c r="N33" s="1103"/>
      <c r="O33" s="1103"/>
      <c r="P33" s="1103"/>
      <c r="Q33" s="1103"/>
      <c r="R33" s="1103"/>
      <c r="S33" s="1103"/>
      <c r="T33" s="1103"/>
      <c r="U33" s="1103"/>
      <c r="V33" s="1103"/>
      <c r="W33" s="1103"/>
      <c r="X33" s="1103"/>
      <c r="Y33" s="1103"/>
      <c r="Z33" s="1103"/>
      <c r="AA33" s="1103"/>
      <c r="AB33" s="1103"/>
      <c r="AC33" s="1103"/>
      <c r="AD33" s="1103"/>
      <c r="AE33" s="1103"/>
      <c r="AF33" s="1103"/>
      <c r="AG33" s="1103"/>
      <c r="AH33" s="1103"/>
      <c r="AI33" s="1103"/>
      <c r="AJ33" s="1103"/>
      <c r="AK33" s="1103"/>
      <c r="AL33" s="1103"/>
      <c r="AM33" s="1103"/>
      <c r="AN33" s="1103"/>
      <c r="AO33" s="1103"/>
      <c r="AP33" s="1103"/>
      <c r="AQ33" s="1103"/>
      <c r="AR33" s="1103"/>
      <c r="AS33" s="1103"/>
      <c r="AT33" s="1103"/>
      <c r="AU33" s="1103"/>
      <c r="AV33" s="1103"/>
      <c r="AW33" s="1103"/>
      <c r="AX33" s="1103"/>
      <c r="AY33" s="1103"/>
      <c r="AZ33" s="1103"/>
      <c r="BA33" s="1103"/>
      <c r="BB33" s="1103"/>
      <c r="BC33" s="1103"/>
      <c r="BD33" s="1103"/>
      <c r="BE33" s="1103"/>
      <c r="BF33" s="1103"/>
      <c r="BG33" s="1103"/>
      <c r="BH33" s="1103"/>
      <c r="BI33" s="1103"/>
      <c r="BJ33" s="1103"/>
      <c r="BK33" s="1103"/>
      <c r="BL33" s="1103"/>
      <c r="BM33" s="1103"/>
      <c r="BN33" s="1103"/>
      <c r="BO33" s="1103"/>
      <c r="BP33" s="1103"/>
      <c r="BQ33" s="1103"/>
      <c r="BR33" s="1103"/>
      <c r="BS33" s="1103"/>
      <c r="BT33" s="1103"/>
      <c r="BU33" s="1103"/>
      <c r="BV33" s="1103"/>
      <c r="BW33" s="1103"/>
      <c r="BX33" s="1103"/>
      <c r="BY33" s="1103"/>
      <c r="BZ33" s="1103"/>
      <c r="CA33" s="1103"/>
      <c r="CB33" s="1103"/>
      <c r="CC33" s="1103"/>
      <c r="CD33" s="1103"/>
      <c r="CE33" s="1103"/>
      <c r="CF33" s="1103"/>
      <c r="CG33" s="1103"/>
      <c r="CH33" s="1103"/>
      <c r="CI33" s="1103"/>
      <c r="CJ33" s="1103"/>
      <c r="CK33" s="1103"/>
      <c r="CL33" s="1103"/>
      <c r="CM33" s="1103"/>
      <c r="CN33" s="1103"/>
      <c r="CO33" s="1103"/>
      <c r="CP33" s="1103"/>
      <c r="CQ33" s="1103"/>
      <c r="CR33" s="1103"/>
      <c r="CS33" s="1103"/>
      <c r="CT33" s="1103"/>
      <c r="CU33" s="1103"/>
      <c r="CV33" s="1103"/>
      <c r="CW33" s="1103"/>
      <c r="CX33" s="1103"/>
      <c r="CY33" s="1103"/>
      <c r="CZ33" s="1103"/>
      <c r="DA33" s="1103"/>
      <c r="DB33" s="1103"/>
    </row>
    <row r="34" spans="1:158" ht="11.1" customHeight="1" x14ac:dyDescent="0.3">
      <c r="A34" s="1111" t="s">
        <v>464</v>
      </c>
      <c r="B34" s="1111"/>
      <c r="C34" s="1111"/>
      <c r="D34" s="1111"/>
      <c r="E34" s="1111"/>
      <c r="F34" s="1111"/>
      <c r="G34" s="1111"/>
      <c r="H34" s="1111"/>
      <c r="I34" s="1111"/>
      <c r="J34" s="1111"/>
      <c r="K34" s="1111"/>
      <c r="L34" s="1111"/>
      <c r="M34" s="1111"/>
      <c r="N34" s="1111"/>
      <c r="O34" s="1111"/>
      <c r="P34" s="1111"/>
      <c r="Q34" s="1111"/>
      <c r="R34" s="1111"/>
      <c r="S34" s="1111"/>
      <c r="T34" s="1111"/>
      <c r="U34" s="1111"/>
      <c r="V34" s="1111"/>
      <c r="W34" s="1111"/>
      <c r="X34" s="1111"/>
      <c r="Y34" s="1111"/>
      <c r="Z34" s="1111"/>
      <c r="AA34" s="1111"/>
      <c r="AB34" s="1111"/>
      <c r="AC34" s="1111"/>
      <c r="AD34" s="1111"/>
      <c r="AE34" s="1111"/>
      <c r="AF34" s="1111"/>
      <c r="AG34" s="1111"/>
      <c r="AH34" s="1111"/>
      <c r="AI34" s="1111"/>
      <c r="AJ34" s="1111"/>
      <c r="AK34" s="1111"/>
      <c r="AL34" s="1111"/>
      <c r="AM34" s="1111"/>
      <c r="AN34" s="1111"/>
      <c r="AO34" s="1111"/>
      <c r="AP34" s="1111"/>
      <c r="AQ34" s="1111"/>
      <c r="AR34" s="1111"/>
      <c r="AS34" s="1111"/>
      <c r="AT34" s="1111"/>
      <c r="AU34" s="1111"/>
      <c r="AV34" s="1111"/>
      <c r="AW34" s="1111"/>
      <c r="AX34" s="1111"/>
      <c r="AY34" s="1111"/>
      <c r="AZ34" s="1111"/>
      <c r="BA34" s="1111"/>
      <c r="BB34" s="1111"/>
      <c r="BC34" s="1111"/>
      <c r="BD34" s="1111"/>
      <c r="BE34" s="1111"/>
      <c r="BF34" s="1111"/>
      <c r="BG34" s="1111"/>
      <c r="BH34" s="1111"/>
      <c r="BI34" s="1111"/>
      <c r="BJ34" s="1111"/>
      <c r="BK34" s="1111"/>
      <c r="BL34" s="1111"/>
      <c r="BM34" s="1111"/>
      <c r="BN34" s="1111"/>
      <c r="BO34" s="1111"/>
      <c r="BP34" s="1111"/>
      <c r="BQ34" s="1111"/>
      <c r="BR34" s="1111"/>
      <c r="BS34" s="1111"/>
      <c r="BT34" s="1111"/>
      <c r="BU34" s="1111"/>
      <c r="BV34" s="1111"/>
      <c r="BW34" s="1111"/>
      <c r="BX34" s="1111"/>
      <c r="BY34" s="1111"/>
      <c r="BZ34" s="1111"/>
      <c r="CA34" s="1111"/>
      <c r="CB34" s="1111"/>
      <c r="CC34" s="1111"/>
      <c r="CD34" s="1111"/>
      <c r="CE34" s="1111"/>
      <c r="CF34" s="1111"/>
      <c r="CG34" s="1111"/>
      <c r="CH34" s="1111"/>
      <c r="CI34" s="1111"/>
      <c r="CJ34" s="1111"/>
      <c r="CK34" s="1111"/>
      <c r="CL34" s="1111"/>
      <c r="CM34" s="1111"/>
      <c r="CN34" s="1111"/>
      <c r="CO34" s="1111"/>
      <c r="CP34" s="1111"/>
      <c r="CQ34" s="1111"/>
      <c r="CR34" s="1111"/>
      <c r="CS34" s="1111"/>
      <c r="CT34" s="1111"/>
      <c r="CU34" s="1111"/>
      <c r="CV34" s="1111"/>
      <c r="CW34" s="1111"/>
      <c r="CX34" s="1111"/>
      <c r="CY34" s="1111"/>
      <c r="CZ34" s="1111"/>
      <c r="DA34" s="1111"/>
      <c r="DB34" s="1111"/>
    </row>
    <row r="35" spans="1:158" ht="17.399999999999999" customHeight="1" x14ac:dyDescent="0.3">
      <c r="A35" s="1108" t="s">
        <v>465</v>
      </c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/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108"/>
      <c r="AO35" s="1108"/>
      <c r="AP35" s="1103" t="str">
        <f>IF(DC35="Здание",CONCATENATE(ФОРМА!B8,)," ")</f>
        <v>ООО «Электромонтаж-110»</v>
      </c>
      <c r="AQ35" s="1103"/>
      <c r="AR35" s="1103"/>
      <c r="AS35" s="1103"/>
      <c r="AT35" s="1103"/>
      <c r="AU35" s="1103"/>
      <c r="AV35" s="1103"/>
      <c r="AW35" s="1103"/>
      <c r="AX35" s="1103"/>
      <c r="AY35" s="1103"/>
      <c r="AZ35" s="1103"/>
      <c r="BA35" s="1103"/>
      <c r="BB35" s="1103"/>
      <c r="BC35" s="1103"/>
      <c r="BD35" s="1103"/>
      <c r="BE35" s="1103"/>
      <c r="BF35" s="1103"/>
      <c r="BG35" s="1103"/>
      <c r="BH35" s="1103"/>
      <c r="BI35" s="1103"/>
      <c r="BJ35" s="1103"/>
      <c r="BK35" s="1103"/>
      <c r="BL35" s="1103"/>
      <c r="BM35" s="1103"/>
      <c r="BN35" s="1103"/>
      <c r="BO35" s="1103"/>
      <c r="BP35" s="1103"/>
      <c r="BQ35" s="1103"/>
      <c r="BR35" s="1103"/>
      <c r="BS35" s="1103"/>
      <c r="BT35" s="1103"/>
      <c r="BU35" s="1103"/>
      <c r="BV35" s="1103"/>
      <c r="BW35" s="1103"/>
      <c r="BX35" s="1103"/>
      <c r="BY35" s="1103"/>
      <c r="BZ35" s="1103"/>
      <c r="CA35" s="1103"/>
      <c r="CB35" s="1103"/>
      <c r="CC35" s="1103"/>
      <c r="CD35" s="1103"/>
      <c r="CE35" s="1103"/>
      <c r="CF35" s="1103"/>
      <c r="CG35" s="1103"/>
      <c r="CH35" s="1103"/>
      <c r="CI35" s="1103"/>
      <c r="CJ35" s="1103"/>
      <c r="CK35" s="1103"/>
      <c r="CL35" s="1103"/>
      <c r="CM35" s="1103"/>
      <c r="CN35" s="1103"/>
      <c r="CO35" s="1103"/>
      <c r="CP35" s="1103"/>
      <c r="CQ35" s="1103"/>
      <c r="CR35" s="1103"/>
      <c r="CS35" s="1103"/>
      <c r="CT35" s="1103"/>
      <c r="CU35" s="1103"/>
      <c r="CV35" s="1103"/>
      <c r="CW35" s="1103"/>
      <c r="CX35" s="1103"/>
      <c r="CY35" s="1103"/>
      <c r="CZ35" s="1103"/>
      <c r="DA35" s="1103"/>
      <c r="DB35" s="1103"/>
      <c r="DC35" t="s">
        <v>610</v>
      </c>
    </row>
    <row r="36" spans="1:158" ht="11.1" customHeight="1" x14ac:dyDescent="0.3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104" t="s">
        <v>466</v>
      </c>
      <c r="AQ36" s="1104"/>
      <c r="AR36" s="1104"/>
      <c r="AS36" s="1104"/>
      <c r="AT36" s="1104"/>
      <c r="AU36" s="1104"/>
      <c r="AV36" s="1104"/>
      <c r="AW36" s="1104"/>
      <c r="AX36" s="1104"/>
      <c r="AY36" s="1104"/>
      <c r="AZ36" s="1104"/>
      <c r="BA36" s="1104"/>
      <c r="BB36" s="1104"/>
      <c r="BC36" s="1104"/>
      <c r="BD36" s="1104"/>
      <c r="BE36" s="1104"/>
      <c r="BF36" s="1104"/>
      <c r="BG36" s="1104"/>
      <c r="BH36" s="1104"/>
      <c r="BI36" s="1104"/>
      <c r="BJ36" s="1104"/>
      <c r="BK36" s="1104"/>
      <c r="BL36" s="1104"/>
      <c r="BM36" s="1104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  <c r="BX36" s="1104"/>
      <c r="BY36" s="1104"/>
      <c r="BZ36" s="1104"/>
      <c r="CA36" s="1104"/>
      <c r="CB36" s="1104"/>
      <c r="CC36" s="1104"/>
      <c r="CD36" s="1104"/>
      <c r="CE36" s="1104"/>
      <c r="CF36" s="1104"/>
      <c r="CG36" s="1104"/>
      <c r="CH36" s="1104"/>
      <c r="CI36" s="1104"/>
      <c r="CJ36" s="1104"/>
      <c r="CK36" s="1104"/>
      <c r="CL36" s="1104"/>
      <c r="CM36" s="1104"/>
      <c r="CN36" s="1104"/>
      <c r="CO36" s="1104"/>
      <c r="CP36" s="1104"/>
      <c r="CQ36" s="1104"/>
      <c r="CR36" s="1104"/>
      <c r="CS36" s="1104"/>
      <c r="CT36" s="1104"/>
      <c r="CU36" s="1104"/>
      <c r="CV36" s="1104"/>
      <c r="CW36" s="1104"/>
      <c r="CX36" s="1104"/>
      <c r="CY36" s="1104"/>
      <c r="CZ36" s="1104"/>
      <c r="DA36" s="1104"/>
      <c r="DB36" s="1104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2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778" t="s">
        <v>467</v>
      </c>
      <c r="B38" s="778"/>
      <c r="C38" s="778"/>
      <c r="D38" s="778"/>
      <c r="E38" s="778"/>
      <c r="F38" s="778"/>
      <c r="G38" s="778"/>
      <c r="H38" s="778"/>
      <c r="I38" s="778"/>
      <c r="J38" s="778"/>
      <c r="K38" s="778"/>
      <c r="L38" s="778"/>
      <c r="M38" s="778"/>
      <c r="N38" s="778"/>
      <c r="O38" s="778"/>
      <c r="P38" s="778"/>
      <c r="Q38" s="778"/>
      <c r="R38" s="778"/>
      <c r="S38" s="778"/>
      <c r="T38" s="778"/>
      <c r="U38" s="778"/>
      <c r="V38" s="778"/>
      <c r="W38" s="778"/>
      <c r="X38" s="778"/>
      <c r="Y38" s="778"/>
      <c r="Z38" s="778"/>
      <c r="AA38" s="778"/>
      <c r="AB38" s="778"/>
      <c r="AC38" s="778"/>
      <c r="AD38" s="778"/>
      <c r="AE38" s="778"/>
      <c r="AF38" s="778"/>
      <c r="AG38" s="778"/>
      <c r="AH38" s="778"/>
      <c r="AI38" s="778"/>
      <c r="AJ38" s="778"/>
      <c r="AK38" s="778"/>
      <c r="AL38" s="778"/>
      <c r="AM38" s="778"/>
      <c r="AN38" s="778"/>
      <c r="AO38" s="778"/>
      <c r="AP38" s="778"/>
      <c r="AQ38" s="778"/>
      <c r="AR38" s="778"/>
      <c r="AS38" s="778"/>
      <c r="AT38" s="778"/>
      <c r="AU38" s="778"/>
      <c r="AV38" s="778"/>
      <c r="AW38" s="778"/>
      <c r="AX38" s="778"/>
      <c r="AY38" s="778"/>
      <c r="AZ38" s="778"/>
      <c r="BA38" s="778"/>
      <c r="BB38" s="778"/>
      <c r="BC38" s="778"/>
      <c r="BD38" s="778"/>
      <c r="BE38" s="778"/>
      <c r="BF38" s="778"/>
      <c r="BG38" s="778"/>
      <c r="BH38" s="778"/>
      <c r="BI38" s="778"/>
      <c r="BJ38" s="778"/>
      <c r="BK38" s="778"/>
      <c r="BL38" s="778"/>
      <c r="BM38" s="778"/>
      <c r="BN38" s="778"/>
      <c r="BO38" s="778"/>
      <c r="BP38" s="778"/>
      <c r="BQ38" s="778"/>
      <c r="BR38" s="778"/>
      <c r="BS38" s="778"/>
      <c r="BT38" s="778"/>
      <c r="BU38" s="778"/>
      <c r="BV38" s="778"/>
      <c r="BW38" s="778"/>
      <c r="BX38" s="778"/>
      <c r="BY38" s="778"/>
      <c r="BZ38" s="778"/>
      <c r="CA38" s="778"/>
      <c r="CB38" s="778"/>
      <c r="CC38" s="778"/>
      <c r="CD38" s="778"/>
      <c r="CE38" s="778"/>
      <c r="CF38" s="778"/>
      <c r="CG38" s="778"/>
      <c r="CH38" s="778"/>
      <c r="CI38" s="778"/>
      <c r="CJ38" s="778"/>
      <c r="CK38" s="778"/>
      <c r="CL38" s="778"/>
      <c r="CM38" s="778"/>
      <c r="CN38" s="778"/>
      <c r="CO38" s="778"/>
      <c r="CP38" s="778"/>
      <c r="CQ38" s="778"/>
      <c r="CR38" s="778"/>
      <c r="CS38" s="778"/>
      <c r="CT38" s="778"/>
      <c r="CU38" s="778"/>
      <c r="CV38" s="778"/>
      <c r="CW38" s="778"/>
      <c r="CX38" s="778"/>
      <c r="CY38" s="778"/>
      <c r="CZ38" s="778"/>
      <c r="DA38" s="778"/>
      <c r="DB38" s="778"/>
    </row>
    <row r="39" spans="1:158" x14ac:dyDescent="0.3">
      <c r="A39" s="783" t="s">
        <v>468</v>
      </c>
      <c r="B39" s="783"/>
      <c r="C39" s="783"/>
      <c r="D39" s="783"/>
      <c r="E39" s="783"/>
      <c r="F39" s="783"/>
      <c r="G39" s="783"/>
      <c r="H39" s="783"/>
      <c r="I39" s="783"/>
      <c r="J39" s="783"/>
      <c r="K39" s="783"/>
      <c r="L39" s="783"/>
      <c r="M39" s="783"/>
      <c r="N39" s="783"/>
      <c r="O39" s="783"/>
      <c r="P39" s="783"/>
      <c r="Q39" s="783"/>
      <c r="R39" s="783"/>
      <c r="S39" s="783"/>
      <c r="T39" s="783"/>
      <c r="U39" s="783"/>
      <c r="V39" s="783"/>
      <c r="W39" s="783"/>
      <c r="X39" s="783"/>
      <c r="Y39" s="783"/>
      <c r="Z39" s="783"/>
      <c r="AA39" s="783"/>
      <c r="AB39" s="783"/>
      <c r="AC39" s="783"/>
      <c r="AD39" s="783"/>
      <c r="AE39" s="783"/>
      <c r="AF39" s="783"/>
      <c r="AG39" s="783"/>
      <c r="AH39" s="783"/>
      <c r="AI39" s="783"/>
      <c r="AJ39" s="783"/>
      <c r="AK39" s="783"/>
      <c r="AL39" s="783"/>
      <c r="AM39" s="783"/>
      <c r="AN39" s="783"/>
      <c r="AO39" s="783"/>
      <c r="AP39" s="783"/>
      <c r="AQ39" s="783"/>
      <c r="AR39" s="783"/>
      <c r="AS39" s="783"/>
      <c r="AT39" s="783"/>
      <c r="AU39" s="783"/>
      <c r="AV39" s="783"/>
      <c r="AW39" s="783"/>
      <c r="AX39" s="783"/>
      <c r="AY39" s="783"/>
      <c r="AZ39" s="783"/>
      <c r="BA39" s="783"/>
      <c r="BB39" s="783"/>
      <c r="BC39" s="783"/>
      <c r="BD39" s="783"/>
      <c r="BE39" s="783"/>
      <c r="BF39" s="783"/>
      <c r="BG39" s="783"/>
      <c r="BH39" s="783"/>
      <c r="BI39" s="783"/>
      <c r="BJ39" s="783"/>
      <c r="BK39" s="783"/>
      <c r="BL39" s="783"/>
      <c r="BM39" s="783"/>
      <c r="BN39" s="783"/>
      <c r="BO39" s="783"/>
      <c r="BP39" s="783"/>
      <c r="BQ39" s="783"/>
      <c r="BR39" s="783"/>
      <c r="BS39" s="783"/>
      <c r="BT39" s="783"/>
      <c r="BU39" s="783"/>
      <c r="BV39" s="783"/>
      <c r="BW39" s="783"/>
      <c r="BX39" s="783"/>
      <c r="BY39" s="783"/>
      <c r="BZ39" s="783"/>
      <c r="CA39" s="783"/>
      <c r="CB39" s="783"/>
      <c r="CC39" s="783"/>
      <c r="CD39" s="783"/>
      <c r="CE39" s="783"/>
      <c r="CF39" s="783"/>
      <c r="CG39" s="783"/>
      <c r="CH39" s="783"/>
      <c r="CI39" s="783"/>
      <c r="CJ39" s="783"/>
      <c r="CK39" s="783"/>
      <c r="CL39" s="783"/>
      <c r="CM39" s="783"/>
      <c r="CN39" s="783"/>
      <c r="CO39" s="783"/>
      <c r="CP39" s="783"/>
      <c r="CQ39" s="783"/>
      <c r="CR39" s="783"/>
      <c r="CS39" s="783"/>
      <c r="CT39" s="783"/>
      <c r="CU39" s="783"/>
      <c r="CV39" s="783"/>
      <c r="CW39" s="783"/>
      <c r="CX39" s="783"/>
      <c r="CY39" s="783"/>
      <c r="CZ39" s="783"/>
      <c r="DA39" s="783"/>
      <c r="DB39" s="783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2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783" t="s">
        <v>514</v>
      </c>
      <c r="B41" s="783"/>
      <c r="C41" s="783"/>
      <c r="D41" s="783"/>
      <c r="E41" s="783"/>
      <c r="F41" s="783"/>
      <c r="G41" s="783"/>
      <c r="H41" s="783"/>
      <c r="I41" s="783"/>
      <c r="J41" s="783"/>
      <c r="K41" s="783"/>
      <c r="L41" s="783"/>
      <c r="M41" s="783"/>
      <c r="N41" s="783"/>
      <c r="O41" s="783"/>
      <c r="P41" s="783"/>
      <c r="Q41" s="783"/>
      <c r="R41" s="783"/>
      <c r="S41" s="783"/>
      <c r="T41" s="783"/>
      <c r="U41" s="783"/>
      <c r="V41" s="783"/>
      <c r="W41" s="783"/>
      <c r="X41" s="783"/>
      <c r="Y41" s="783"/>
      <c r="Z41" s="783"/>
      <c r="AA41" s="783"/>
      <c r="AB41" s="783"/>
      <c r="AC41" s="783"/>
      <c r="AD41" s="783"/>
      <c r="AE41" s="783"/>
      <c r="AF41" s="783"/>
      <c r="AG41" s="783"/>
      <c r="AH41" s="783"/>
      <c r="AI41" s="783"/>
      <c r="AJ41" s="783"/>
      <c r="AK41" s="783"/>
      <c r="AL41" s="783"/>
      <c r="AM41" s="783"/>
      <c r="AN41" s="783"/>
      <c r="AO41" s="783"/>
      <c r="AP41" s="783"/>
      <c r="AQ41" s="783"/>
      <c r="AR41" s="783"/>
      <c r="AS41" s="783"/>
      <c r="AT41" s="783"/>
      <c r="AU41" s="783"/>
      <c r="AV41" s="783"/>
      <c r="AW41" s="783"/>
      <c r="AX41" s="783"/>
      <c r="AY41" s="783"/>
      <c r="AZ41" s="783"/>
      <c r="BA41" s="783"/>
      <c r="BB41" s="783"/>
      <c r="BC41" s="783"/>
      <c r="BD41" s="783"/>
      <c r="BE41" s="783"/>
      <c r="BF41" s="783"/>
      <c r="BG41" s="783"/>
      <c r="BH41" s="783"/>
      <c r="BI41" s="783"/>
      <c r="BJ41" s="783"/>
      <c r="BK41" s="783"/>
      <c r="BL41" s="783"/>
      <c r="BM41" s="783"/>
      <c r="BN41" s="783"/>
      <c r="BO41" s="783"/>
      <c r="BP41" s="783"/>
      <c r="BQ41" s="783"/>
      <c r="BR41" s="783"/>
      <c r="BS41" s="783"/>
      <c r="BT41" s="783"/>
      <c r="BU41" s="783"/>
      <c r="BV41" s="783"/>
      <c r="BW41" s="783"/>
      <c r="BX41" s="783"/>
      <c r="BY41" s="783"/>
      <c r="BZ41" s="783"/>
      <c r="CA41" s="783"/>
      <c r="CB41" s="783"/>
      <c r="CC41" s="783"/>
      <c r="CD41" s="783"/>
      <c r="CE41" s="783"/>
      <c r="CF41" s="783"/>
      <c r="CG41" s="783"/>
      <c r="CH41" s="783"/>
      <c r="CI41" s="783"/>
      <c r="CJ41" s="783"/>
      <c r="CK41" s="783"/>
      <c r="CL41" s="783"/>
      <c r="CM41" s="783"/>
      <c r="CN41" s="783"/>
      <c r="CO41" s="783"/>
      <c r="CP41" s="783"/>
      <c r="CQ41" s="783"/>
      <c r="CR41" s="783"/>
      <c r="CS41" s="783"/>
      <c r="CT41" s="783"/>
      <c r="CU41" s="783"/>
      <c r="CV41" s="783"/>
      <c r="CW41" s="783"/>
      <c r="CX41" s="783"/>
      <c r="CY41" s="783"/>
      <c r="CZ41" s="783"/>
      <c r="DA41" s="783"/>
      <c r="DB41" s="783"/>
    </row>
    <row r="42" spans="1:158" ht="15" customHeight="1" x14ac:dyDescent="0.3">
      <c r="A42" s="783" t="s">
        <v>515</v>
      </c>
      <c r="B42" s="783"/>
      <c r="C42" s="783"/>
      <c r="D42" s="783"/>
      <c r="E42" s="783"/>
      <c r="F42" s="783"/>
      <c r="G42" s="783"/>
      <c r="H42" s="783"/>
      <c r="I42" s="783"/>
      <c r="J42" s="783"/>
      <c r="K42" s="783"/>
      <c r="L42" s="783"/>
      <c r="M42" s="783"/>
      <c r="N42" s="783"/>
      <c r="O42" s="783"/>
      <c r="P42" s="783"/>
      <c r="Q42" s="783"/>
      <c r="R42" s="783"/>
      <c r="S42" s="783"/>
      <c r="T42" s="783"/>
      <c r="U42" s="783"/>
      <c r="V42" s="783"/>
      <c r="W42" s="783"/>
      <c r="X42" s="783"/>
      <c r="Y42" s="783"/>
      <c r="Z42" s="783"/>
      <c r="AA42" s="783"/>
      <c r="AB42" s="783"/>
      <c r="AC42" s="783"/>
      <c r="AD42" s="1099"/>
      <c r="AE42" s="1099"/>
      <c r="AF42" s="1099"/>
      <c r="AG42" s="1099"/>
      <c r="AH42" s="1099"/>
      <c r="AI42" s="1099"/>
      <c r="AJ42" s="1099"/>
      <c r="AK42" s="1099"/>
      <c r="AL42" s="1099"/>
      <c r="AM42" s="1099"/>
      <c r="AN42" s="1099"/>
      <c r="AO42" s="1099"/>
      <c r="AP42" s="1099"/>
      <c r="AQ42" s="1099"/>
      <c r="AR42" s="1099"/>
      <c r="AS42" s="1099"/>
      <c r="AT42" s="1099"/>
      <c r="AU42" s="1099"/>
      <c r="AV42" s="1099"/>
      <c r="AW42" s="1106">
        <v>20</v>
      </c>
      <c r="AX42" s="1106"/>
      <c r="AY42" s="1106"/>
      <c r="AZ42" s="1106"/>
      <c r="BA42" s="1105"/>
      <c r="BB42" s="1105"/>
      <c r="BC42" s="1105"/>
      <c r="BD42" s="1105"/>
      <c r="BE42" s="1108" t="s">
        <v>516</v>
      </c>
      <c r="BF42" s="1108"/>
      <c r="BG42" s="1108"/>
      <c r="BH42" s="1108"/>
      <c r="BI42" s="1108"/>
      <c r="BJ42" s="1108"/>
      <c r="BK42" s="1108"/>
      <c r="BL42" s="1108"/>
      <c r="BM42" s="1108"/>
      <c r="BN42" s="1108"/>
      <c r="BO42" s="1108"/>
      <c r="BP42" s="1108"/>
      <c r="BQ42" s="1108"/>
      <c r="BR42" s="1108"/>
      <c r="BS42" s="1108"/>
      <c r="BT42" s="1108"/>
      <c r="BU42" s="1108"/>
      <c r="BV42" s="1108"/>
      <c r="BW42" s="1108"/>
      <c r="BX42" s="1108"/>
      <c r="BY42" s="1108"/>
      <c r="BZ42" s="1108"/>
      <c r="CA42" s="1108"/>
      <c r="CB42" s="1108"/>
      <c r="CC42" s="1108"/>
      <c r="CD42" s="1108"/>
      <c r="CE42" s="1108"/>
      <c r="CF42" s="1108"/>
      <c r="CG42" s="1108"/>
      <c r="CH42" s="1108"/>
      <c r="CI42" s="1108"/>
      <c r="CJ42" s="1108"/>
      <c r="CK42" s="1108"/>
      <c r="CL42" s="1108"/>
      <c r="CM42" s="1108"/>
      <c r="CN42" s="1108"/>
      <c r="CO42" s="1108"/>
      <c r="CP42" s="1108"/>
      <c r="CQ42" s="1108"/>
      <c r="CR42" s="1108"/>
      <c r="CS42" s="1108"/>
      <c r="CT42" s="1108"/>
      <c r="CU42" s="1108"/>
      <c r="CV42" s="1108"/>
      <c r="CW42" s="1108"/>
      <c r="CX42" s="1108"/>
      <c r="CY42" s="1108"/>
      <c r="CZ42" s="1108"/>
      <c r="DA42" s="1108"/>
      <c r="DB42" s="1108"/>
    </row>
    <row r="43" spans="1:158" ht="28.5" customHeight="1" x14ac:dyDescent="0.3">
      <c r="A43" s="1056" t="s">
        <v>517</v>
      </c>
      <c r="B43" s="1056"/>
      <c r="C43" s="1056"/>
      <c r="D43" s="1056"/>
      <c r="E43" s="1056"/>
      <c r="F43" s="1056"/>
      <c r="G43" s="1056"/>
      <c r="H43" s="1056"/>
      <c r="I43" s="1056"/>
      <c r="J43" s="1056"/>
      <c r="K43" s="1056"/>
      <c r="L43" s="1056"/>
      <c r="M43" s="1056"/>
      <c r="N43" s="1056"/>
      <c r="O43" s="1056"/>
      <c r="P43" s="1056"/>
      <c r="Q43" s="1056"/>
      <c r="R43" s="1056"/>
      <c r="S43" s="1056"/>
      <c r="T43" s="1056"/>
      <c r="U43" s="1056"/>
      <c r="V43" s="1056"/>
      <c r="W43" s="1056"/>
      <c r="X43" s="1056"/>
      <c r="Y43" s="1056"/>
      <c r="Z43" s="1056"/>
      <c r="AA43" s="1056"/>
      <c r="AB43" s="1056"/>
      <c r="AC43" s="1056"/>
      <c r="AD43" s="1056"/>
      <c r="AE43" s="1056"/>
      <c r="AF43" s="1056"/>
      <c r="AG43" s="1056"/>
      <c r="AH43" s="1056"/>
      <c r="AI43" s="1056"/>
      <c r="AJ43" s="1056"/>
      <c r="AK43" s="1056"/>
      <c r="AL43" s="1056"/>
      <c r="AM43" s="1056"/>
      <c r="AN43" s="1056"/>
      <c r="AO43" s="1056"/>
      <c r="AP43" s="1056"/>
      <c r="AQ43" s="1056"/>
      <c r="AR43" s="1056"/>
      <c r="AS43" s="1056"/>
      <c r="AT43" s="1056"/>
      <c r="AU43" s="1056"/>
      <c r="AV43" s="1056"/>
      <c r="AW43" s="1056"/>
      <c r="AX43" s="1056"/>
      <c r="AY43" s="1056"/>
      <c r="AZ43" s="1056"/>
      <c r="BA43" s="1056"/>
      <c r="BB43" s="1056"/>
      <c r="BC43" s="1056"/>
      <c r="BD43" s="1056"/>
      <c r="BE43" s="1056"/>
      <c r="BF43" s="1056"/>
      <c r="BG43" s="1056"/>
      <c r="BH43" s="1056"/>
      <c r="BI43" s="1056"/>
      <c r="BJ43" s="1056"/>
      <c r="BK43" s="1056"/>
      <c r="BL43" s="1056"/>
      <c r="BM43" s="1056"/>
      <c r="BN43" s="1056"/>
      <c r="BO43" s="1056"/>
      <c r="BP43" s="1056"/>
      <c r="BQ43" s="1056"/>
      <c r="BR43" s="1056"/>
      <c r="BS43" s="1056"/>
      <c r="BT43" s="1056"/>
      <c r="BU43" s="1056"/>
      <c r="BV43" s="1056"/>
      <c r="BW43" s="1056"/>
      <c r="BX43" s="1056"/>
      <c r="BY43" s="1056"/>
      <c r="BZ43" s="1056"/>
      <c r="CA43" s="1056"/>
      <c r="CB43" s="1056"/>
      <c r="CC43" s="1056"/>
      <c r="CD43" s="1056"/>
      <c r="CE43" s="1056"/>
      <c r="CF43" s="1056"/>
      <c r="CG43" s="1056"/>
      <c r="CH43" s="1056"/>
      <c r="CI43" s="1056"/>
      <c r="CJ43" s="1056"/>
      <c r="CK43" s="1056"/>
      <c r="CL43" s="1056"/>
      <c r="CM43" s="1056"/>
      <c r="CN43" s="1056"/>
      <c r="CO43" s="1056"/>
      <c r="CP43" s="1056"/>
      <c r="CQ43" s="1056"/>
      <c r="CR43" s="1056"/>
      <c r="CS43" s="1056"/>
      <c r="CT43" s="1056"/>
      <c r="CU43" s="1056"/>
      <c r="CV43" s="1056"/>
      <c r="CW43" s="1056"/>
      <c r="CX43" s="1056"/>
      <c r="CY43" s="1056"/>
      <c r="CZ43" s="1056"/>
      <c r="DA43" s="1056"/>
      <c r="DB43" s="1056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2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798" t="s">
        <v>402</v>
      </c>
      <c r="B45" s="798"/>
      <c r="C45" s="798"/>
      <c r="D45" s="798"/>
      <c r="E45" s="798"/>
      <c r="F45" s="798"/>
      <c r="G45" s="798" t="s">
        <v>469</v>
      </c>
      <c r="H45" s="798"/>
      <c r="I45" s="798"/>
      <c r="J45" s="798"/>
      <c r="K45" s="798"/>
      <c r="L45" s="798"/>
      <c r="M45" s="798"/>
      <c r="N45" s="798"/>
      <c r="O45" s="798"/>
      <c r="P45" s="798"/>
      <c r="Q45" s="798"/>
      <c r="R45" s="798"/>
      <c r="S45" s="798"/>
      <c r="T45" s="798"/>
      <c r="U45" s="798"/>
      <c r="V45" s="798"/>
      <c r="W45" s="798"/>
      <c r="X45" s="798"/>
      <c r="Y45" s="798"/>
      <c r="Z45" s="798"/>
      <c r="AA45" s="798"/>
      <c r="AB45" s="798"/>
      <c r="AC45" s="798"/>
      <c r="AD45" s="798"/>
      <c r="AE45" s="798"/>
      <c r="AF45" s="798"/>
      <c r="AG45" s="798"/>
      <c r="AH45" s="798"/>
      <c r="AI45" s="798"/>
      <c r="AJ45" s="798"/>
      <c r="AK45" s="798" t="s">
        <v>32</v>
      </c>
      <c r="AL45" s="798"/>
      <c r="AM45" s="798"/>
      <c r="AN45" s="798"/>
      <c r="AO45" s="798"/>
      <c r="AP45" s="798"/>
      <c r="AQ45" s="798"/>
      <c r="AR45" s="798"/>
      <c r="AS45" s="798"/>
      <c r="AT45" s="798"/>
      <c r="AU45" s="798"/>
      <c r="AV45" s="798"/>
      <c r="AW45" s="798"/>
      <c r="AX45" s="798"/>
      <c r="AY45" s="798"/>
      <c r="AZ45" s="798"/>
      <c r="BA45" s="798"/>
      <c r="BB45" s="798"/>
      <c r="BC45" s="798"/>
      <c r="BD45" s="798"/>
      <c r="BE45" s="798"/>
      <c r="BF45" s="798"/>
      <c r="BG45" s="798"/>
      <c r="BH45" s="798"/>
      <c r="BI45" s="798"/>
      <c r="BJ45" s="798"/>
      <c r="BK45" s="798" t="s">
        <v>470</v>
      </c>
      <c r="BL45" s="798"/>
      <c r="BM45" s="798"/>
      <c r="BN45" s="798"/>
      <c r="BO45" s="798"/>
      <c r="BP45" s="798"/>
      <c r="BQ45" s="798"/>
      <c r="BR45" s="798"/>
      <c r="BS45" s="798"/>
      <c r="BT45" s="798"/>
      <c r="BU45" s="798"/>
      <c r="BV45" s="798"/>
      <c r="BW45" s="798"/>
      <c r="BX45" s="798"/>
      <c r="BY45" s="798"/>
      <c r="BZ45" s="798"/>
      <c r="CA45" s="798"/>
      <c r="CB45" s="798"/>
      <c r="CC45" s="798"/>
      <c r="CD45" s="798"/>
      <c r="CE45" s="798" t="s">
        <v>34</v>
      </c>
      <c r="CF45" s="798"/>
      <c r="CG45" s="798"/>
      <c r="CH45" s="798"/>
      <c r="CI45" s="798"/>
      <c r="CJ45" s="798"/>
      <c r="CK45" s="798"/>
      <c r="CL45" s="798"/>
      <c r="CM45" s="798"/>
      <c r="CN45" s="798"/>
      <c r="CO45" s="798"/>
      <c r="CP45" s="798"/>
      <c r="CQ45" s="798"/>
      <c r="CR45" s="798"/>
      <c r="CS45" s="798"/>
      <c r="CT45" s="798"/>
      <c r="CU45" s="798"/>
      <c r="CV45" s="798"/>
      <c r="CW45" s="798"/>
      <c r="CX45" s="798"/>
      <c r="CY45" s="798"/>
      <c r="CZ45" s="798"/>
      <c r="DA45" s="798"/>
      <c r="DB45" s="798"/>
      <c r="DK45" s="1098"/>
      <c r="DL45" s="1098"/>
      <c r="DM45" s="1098"/>
      <c r="DN45" s="1098"/>
      <c r="DO45" s="1098"/>
      <c r="DP45" s="1098"/>
      <c r="DQ45" s="1098"/>
      <c r="DR45" s="1098"/>
      <c r="DS45" s="1098"/>
      <c r="DT45" s="1098"/>
      <c r="DU45" s="1098"/>
      <c r="DV45" s="1098"/>
      <c r="DW45" s="1098"/>
      <c r="DX45" s="1098"/>
      <c r="DY45" s="1098"/>
      <c r="DZ45" s="1098"/>
      <c r="EA45" s="1098"/>
      <c r="EB45" s="1098"/>
      <c r="EC45" s="1098"/>
      <c r="ED45" s="1098"/>
      <c r="EE45" s="1098"/>
      <c r="EF45" s="1098"/>
      <c r="EG45" s="1098"/>
      <c r="EH45" s="1098"/>
      <c r="EI45" s="1098"/>
      <c r="EJ45" s="1098"/>
      <c r="EK45" s="1098"/>
      <c r="EL45" s="1098"/>
      <c r="EM45" s="1098"/>
      <c r="EN45" s="1098"/>
      <c r="EO45" s="1098"/>
      <c r="EP45" s="1098"/>
      <c r="EQ45" s="1098"/>
      <c r="ER45" s="1098"/>
      <c r="ES45" s="1098"/>
      <c r="ET45" s="1098"/>
      <c r="EU45" s="1098"/>
      <c r="EV45" s="1098"/>
      <c r="EW45" s="1098"/>
      <c r="EX45" s="1098"/>
      <c r="EY45" s="1098"/>
      <c r="EZ45" s="1098"/>
      <c r="FA45" s="1098"/>
      <c r="FB45" s="1098"/>
    </row>
    <row r="46" spans="1:158" x14ac:dyDescent="0.3">
      <c r="A46" s="798"/>
      <c r="B46" s="798"/>
      <c r="C46" s="798"/>
      <c r="D46" s="798"/>
      <c r="E46" s="798"/>
      <c r="F46" s="798"/>
      <c r="G46" s="798" t="s">
        <v>396</v>
      </c>
      <c r="H46" s="798"/>
      <c r="I46" s="798"/>
      <c r="J46" s="798"/>
      <c r="K46" s="798"/>
      <c r="L46" s="798"/>
      <c r="M46" s="798"/>
      <c r="N46" s="798"/>
      <c r="O46" s="798"/>
      <c r="P46" s="798"/>
      <c r="Q46" s="798"/>
      <c r="R46" s="798"/>
      <c r="S46" s="798"/>
      <c r="T46" s="798"/>
      <c r="U46" s="798"/>
      <c r="V46" s="798"/>
      <c r="W46" s="798"/>
      <c r="X46" s="798"/>
      <c r="Y46" s="798"/>
      <c r="Z46" s="798"/>
      <c r="AA46" s="798"/>
      <c r="AB46" s="798"/>
      <c r="AC46" s="798"/>
      <c r="AD46" s="798"/>
      <c r="AE46" s="798"/>
      <c r="AF46" s="798"/>
      <c r="AG46" s="798"/>
      <c r="AH46" s="798"/>
      <c r="AI46" s="798"/>
      <c r="AJ46" s="798"/>
      <c r="AK46" s="798"/>
      <c r="AL46" s="798"/>
      <c r="AM46" s="798"/>
      <c r="AN46" s="798"/>
      <c r="AO46" s="798"/>
      <c r="AP46" s="798"/>
      <c r="AQ46" s="798"/>
      <c r="AR46" s="798"/>
      <c r="AS46" s="798"/>
      <c r="AT46" s="798"/>
      <c r="AU46" s="798"/>
      <c r="AV46" s="798"/>
      <c r="AW46" s="798"/>
      <c r="AX46" s="798"/>
      <c r="AY46" s="798"/>
      <c r="AZ46" s="798"/>
      <c r="BA46" s="798"/>
      <c r="BB46" s="798"/>
      <c r="BC46" s="798"/>
      <c r="BD46" s="798"/>
      <c r="BE46" s="798"/>
      <c r="BF46" s="798"/>
      <c r="BG46" s="798"/>
      <c r="BH46" s="798"/>
      <c r="BI46" s="798"/>
      <c r="BJ46" s="798"/>
      <c r="BK46" s="798"/>
      <c r="BL46" s="798"/>
      <c r="BM46" s="798"/>
      <c r="BN46" s="798"/>
      <c r="BO46" s="798"/>
      <c r="BP46" s="798"/>
      <c r="BQ46" s="798"/>
      <c r="BR46" s="798"/>
      <c r="BS46" s="798"/>
      <c r="BT46" s="798"/>
      <c r="BU46" s="798"/>
      <c r="BV46" s="798"/>
      <c r="BW46" s="798"/>
      <c r="BX46" s="798"/>
      <c r="BY46" s="798"/>
      <c r="BZ46" s="798"/>
      <c r="CA46" s="798"/>
      <c r="CB46" s="798"/>
      <c r="CC46" s="798"/>
      <c r="CD46" s="798"/>
      <c r="CE46" s="798"/>
      <c r="CF46" s="798"/>
      <c r="CG46" s="798"/>
      <c r="CH46" s="798"/>
      <c r="CI46" s="798"/>
      <c r="CJ46" s="798"/>
      <c r="CK46" s="798"/>
      <c r="CL46" s="798"/>
      <c r="CM46" s="798"/>
      <c r="CN46" s="798"/>
      <c r="CO46" s="798"/>
      <c r="CP46" s="798"/>
      <c r="CQ46" s="798"/>
      <c r="CR46" s="798"/>
      <c r="CS46" s="798"/>
      <c r="CT46" s="798"/>
      <c r="CU46" s="798"/>
      <c r="CV46" s="798"/>
      <c r="CW46" s="798"/>
      <c r="CX46" s="798"/>
      <c r="CY46" s="798"/>
      <c r="CZ46" s="798"/>
      <c r="DA46" s="798"/>
      <c r="DB46" s="798"/>
      <c r="DK46" s="1098"/>
      <c r="DL46" s="1098"/>
      <c r="DM46" s="1098"/>
      <c r="DN46" s="1098"/>
      <c r="DO46" s="1098"/>
      <c r="DP46" s="1098"/>
      <c r="DQ46" s="1098"/>
      <c r="DR46" s="1098"/>
      <c r="DS46" s="1098"/>
      <c r="DT46" s="1098"/>
      <c r="DU46" s="1098"/>
      <c r="DV46" s="1098"/>
      <c r="DW46" s="1098"/>
      <c r="DX46" s="1098"/>
      <c r="DY46" s="1098"/>
      <c r="DZ46" s="1098"/>
      <c r="EA46" s="1098"/>
      <c r="EB46" s="1098"/>
      <c r="EC46" s="1098"/>
      <c r="ED46" s="1098"/>
      <c r="EE46" s="1098"/>
      <c r="EF46" s="1098"/>
      <c r="EG46" s="1098"/>
      <c r="EH46" s="1098"/>
      <c r="EI46" s="1098"/>
      <c r="EJ46" s="1098"/>
      <c r="EK46" s="1098"/>
      <c r="EL46" s="1098"/>
      <c r="EM46" s="1098"/>
      <c r="EN46" s="1098"/>
      <c r="EO46" s="1098"/>
      <c r="EP46" s="1098"/>
      <c r="EQ46" s="1098"/>
      <c r="ER46" s="1098"/>
      <c r="ES46" s="1098"/>
      <c r="ET46" s="1098"/>
      <c r="EU46" s="1098"/>
      <c r="EV46" s="1098"/>
      <c r="EW46" s="1098"/>
      <c r="EX46" s="1098"/>
      <c r="EY46" s="1098"/>
      <c r="EZ46" s="1098"/>
      <c r="FA46" s="1098"/>
      <c r="FB46" s="1098"/>
    </row>
    <row r="47" spans="1:158" ht="11.1" customHeight="1" x14ac:dyDescent="0.3">
      <c r="A47" s="798"/>
      <c r="B47" s="798"/>
      <c r="C47" s="798"/>
      <c r="D47" s="798"/>
      <c r="E47" s="798"/>
      <c r="F47" s="798"/>
      <c r="G47" s="798"/>
      <c r="H47" s="798"/>
      <c r="I47" s="798"/>
      <c r="J47" s="798"/>
      <c r="K47" s="798"/>
      <c r="L47" s="798"/>
      <c r="M47" s="798"/>
      <c r="N47" s="798"/>
      <c r="O47" s="798"/>
      <c r="P47" s="798"/>
      <c r="Q47" s="798"/>
      <c r="R47" s="798"/>
      <c r="S47" s="798"/>
      <c r="T47" s="798"/>
      <c r="U47" s="798"/>
      <c r="V47" s="798"/>
      <c r="W47" s="798"/>
      <c r="X47" s="798"/>
      <c r="Y47" s="798"/>
      <c r="Z47" s="798"/>
      <c r="AA47" s="798"/>
      <c r="AB47" s="798"/>
      <c r="AC47" s="798"/>
      <c r="AD47" s="798"/>
      <c r="AE47" s="798"/>
      <c r="AF47" s="798"/>
      <c r="AG47" s="798"/>
      <c r="AH47" s="798"/>
      <c r="AI47" s="798"/>
      <c r="AJ47" s="798"/>
      <c r="AK47" s="798"/>
      <c r="AL47" s="798"/>
      <c r="AM47" s="798"/>
      <c r="AN47" s="798"/>
      <c r="AO47" s="798"/>
      <c r="AP47" s="798"/>
      <c r="AQ47" s="798"/>
      <c r="AR47" s="798"/>
      <c r="AS47" s="798"/>
      <c r="AT47" s="798"/>
      <c r="AU47" s="798"/>
      <c r="AV47" s="798"/>
      <c r="AW47" s="798"/>
      <c r="AX47" s="798"/>
      <c r="AY47" s="798"/>
      <c r="AZ47" s="798"/>
      <c r="BA47" s="798"/>
      <c r="BB47" s="798"/>
      <c r="BC47" s="798"/>
      <c r="BD47" s="798"/>
      <c r="BE47" s="798"/>
      <c r="BF47" s="798"/>
      <c r="BG47" s="798"/>
      <c r="BH47" s="798"/>
      <c r="BI47" s="798"/>
      <c r="BJ47" s="798"/>
      <c r="BK47" s="798"/>
      <c r="BL47" s="798"/>
      <c r="BM47" s="798"/>
      <c r="BN47" s="798"/>
      <c r="BO47" s="798"/>
      <c r="BP47" s="798"/>
      <c r="BQ47" s="798"/>
      <c r="BR47" s="798"/>
      <c r="BS47" s="798"/>
      <c r="BT47" s="798"/>
      <c r="BU47" s="798"/>
      <c r="BV47" s="798"/>
      <c r="BW47" s="798"/>
      <c r="BX47" s="798"/>
      <c r="BY47" s="798"/>
      <c r="BZ47" s="798"/>
      <c r="CA47" s="798"/>
      <c r="CB47" s="798"/>
      <c r="CC47" s="798"/>
      <c r="CD47" s="798"/>
      <c r="CE47" s="798"/>
      <c r="CF47" s="798"/>
      <c r="CG47" s="798"/>
      <c r="CH47" s="798"/>
      <c r="CI47" s="798"/>
      <c r="CJ47" s="798"/>
      <c r="CK47" s="798"/>
      <c r="CL47" s="798"/>
      <c r="CM47" s="798"/>
      <c r="CN47" s="798"/>
      <c r="CO47" s="798"/>
      <c r="CP47" s="798"/>
      <c r="CQ47" s="798"/>
      <c r="CR47" s="798"/>
      <c r="CS47" s="798"/>
      <c r="CT47" s="798"/>
      <c r="CU47" s="798"/>
      <c r="CV47" s="798"/>
      <c r="CW47" s="798"/>
      <c r="CX47" s="798"/>
      <c r="CY47" s="798"/>
      <c r="CZ47" s="798"/>
      <c r="DA47" s="798"/>
      <c r="DB47" s="798"/>
      <c r="DK47" s="1098"/>
      <c r="DL47" s="1098"/>
      <c r="DM47" s="1098"/>
      <c r="DN47" s="1098"/>
      <c r="DO47" s="1098"/>
      <c r="DP47" s="1098"/>
      <c r="DQ47" s="1098"/>
      <c r="DR47" s="1098"/>
      <c r="DS47" s="1098"/>
      <c r="DT47" s="1098"/>
      <c r="DU47" s="1098"/>
      <c r="DV47" s="1098"/>
      <c r="DW47" s="1098"/>
      <c r="DX47" s="1098"/>
      <c r="DY47" s="1098"/>
      <c r="DZ47" s="1098"/>
      <c r="EA47" s="1098"/>
      <c r="EB47" s="1098"/>
      <c r="EC47" s="1098"/>
      <c r="ED47" s="1098"/>
      <c r="EE47" s="1098"/>
      <c r="EF47" s="1098"/>
      <c r="EG47" s="1098"/>
      <c r="EH47" s="1098"/>
      <c r="EI47" s="1098"/>
      <c r="EJ47" s="1098"/>
      <c r="EK47" s="1098"/>
      <c r="EL47" s="1098"/>
      <c r="EM47" s="1098"/>
      <c r="EN47" s="1098"/>
      <c r="EO47" s="1098"/>
      <c r="EP47" s="1098"/>
      <c r="EQ47" s="1098"/>
      <c r="ER47" s="1098"/>
      <c r="ES47" s="1098"/>
      <c r="ET47" s="1098"/>
      <c r="EU47" s="1098"/>
      <c r="EV47" s="1098"/>
      <c r="EW47" s="1098"/>
      <c r="EX47" s="1098"/>
      <c r="EY47" s="1098"/>
      <c r="EZ47" s="1098"/>
      <c r="FA47" s="1098"/>
      <c r="FB47" s="1098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4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" customHeight="1" x14ac:dyDescent="0.3">
      <c r="A49" s="819" t="s">
        <v>742</v>
      </c>
      <c r="B49" s="819"/>
      <c r="C49" s="819"/>
      <c r="D49" s="819"/>
      <c r="E49" s="819"/>
      <c r="F49" s="819"/>
      <c r="G49" s="819"/>
      <c r="H49" s="819"/>
      <c r="I49" s="819"/>
      <c r="J49" s="819"/>
      <c r="K49" s="819"/>
      <c r="L49" s="819"/>
      <c r="M49" s="819"/>
      <c r="N49" s="819"/>
      <c r="O49" s="819"/>
      <c r="P49" s="819"/>
      <c r="Q49" s="819"/>
      <c r="R49" s="819"/>
      <c r="S49" s="819"/>
      <c r="T49" s="819"/>
      <c r="U49" s="819"/>
      <c r="V49" s="819"/>
      <c r="W49" s="819"/>
      <c r="X49" s="819"/>
      <c r="Y49" s="819"/>
      <c r="Z49" s="819"/>
      <c r="AA49" s="819"/>
      <c r="AB49" s="19"/>
      <c r="AC49" s="19"/>
      <c r="AD49" s="19"/>
      <c r="AE49" s="19"/>
      <c r="AF49" s="787" t="str">
        <f>ПОДПИСИ!B5</f>
        <v xml:space="preserve"> </v>
      </c>
      <c r="AG49" s="787"/>
      <c r="AH49" s="787"/>
      <c r="AI49" s="787"/>
      <c r="AJ49" s="787"/>
      <c r="AK49" s="787"/>
      <c r="AL49" s="787"/>
      <c r="AM49" s="787"/>
      <c r="AN49" s="787"/>
      <c r="AO49" s="787"/>
      <c r="AP49" s="787"/>
      <c r="AQ49" s="787"/>
      <c r="AR49" s="787"/>
      <c r="AS49" s="787"/>
      <c r="AT49" s="787"/>
      <c r="AU49" s="787"/>
      <c r="AV49" s="787"/>
      <c r="AW49" s="787"/>
      <c r="AX49" s="787"/>
      <c r="AY49" s="787"/>
      <c r="AZ49" s="787"/>
      <c r="BA49" s="787"/>
      <c r="BB49" s="787"/>
      <c r="BC49" s="787"/>
      <c r="BD49" s="787"/>
      <c r="BE49" s="787"/>
      <c r="BF49" s="787"/>
      <c r="BG49" s="787"/>
      <c r="BH49" s="787"/>
      <c r="BI49" s="787"/>
      <c r="BJ49" s="787"/>
      <c r="BK49" s="23"/>
      <c r="BL49" s="23"/>
      <c r="BM49" s="23"/>
      <c r="BN49" s="23"/>
      <c r="BO49" s="710"/>
      <c r="BP49" s="710"/>
      <c r="BQ49" s="710"/>
      <c r="BR49" s="710"/>
      <c r="BS49" s="710"/>
      <c r="BT49" s="710"/>
      <c r="BU49" s="710"/>
      <c r="BV49" s="710"/>
      <c r="BW49" s="710"/>
      <c r="BX49" s="710"/>
      <c r="BY49" s="710"/>
      <c r="BZ49" s="710"/>
      <c r="CA49" s="710"/>
      <c r="CB49" s="710"/>
      <c r="CC49" s="710"/>
      <c r="CD49" s="710"/>
      <c r="CE49" s="23"/>
      <c r="CF49" s="23"/>
      <c r="CG49" s="23"/>
      <c r="CH49" s="23"/>
      <c r="CI49" s="710" t="str">
        <f>ПОДПИСИ!E5</f>
        <v xml:space="preserve"> </v>
      </c>
      <c r="CJ49" s="710"/>
      <c r="CK49" s="710"/>
      <c r="CL49" s="710"/>
      <c r="CM49" s="710"/>
      <c r="CN49" s="710"/>
      <c r="CO49" s="710"/>
      <c r="CP49" s="710"/>
      <c r="CQ49" s="710"/>
      <c r="CR49" s="710"/>
      <c r="CS49" s="710"/>
      <c r="CT49" s="710"/>
      <c r="CU49" s="710"/>
      <c r="CV49" s="710"/>
      <c r="CW49" s="710"/>
      <c r="CX49" s="710"/>
      <c r="CY49" s="710"/>
      <c r="CZ49" s="710"/>
      <c r="DA49" s="710"/>
      <c r="DB49" s="710"/>
      <c r="DH49" s="224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35" t="s">
        <v>48</v>
      </c>
      <c r="AG50" s="735"/>
      <c r="AH50" s="735"/>
      <c r="AI50" s="735"/>
      <c r="AJ50" s="735"/>
      <c r="AK50" s="735"/>
      <c r="AL50" s="735"/>
      <c r="AM50" s="735"/>
      <c r="AN50" s="735"/>
      <c r="AO50" s="735"/>
      <c r="AP50" s="735"/>
      <c r="AQ50" s="735"/>
      <c r="AR50" s="735"/>
      <c r="AS50" s="735"/>
      <c r="AT50" s="735"/>
      <c r="AU50" s="735"/>
      <c r="AV50" s="735"/>
      <c r="AW50" s="735"/>
      <c r="AX50" s="735"/>
      <c r="AY50" s="735"/>
      <c r="AZ50" s="735"/>
      <c r="BA50" s="735"/>
      <c r="BB50" s="735"/>
      <c r="BC50" s="735"/>
      <c r="BD50" s="735"/>
      <c r="BE50" s="735"/>
      <c r="BF50" s="735"/>
      <c r="BG50" s="735"/>
      <c r="BH50" s="735"/>
      <c r="BI50" s="735"/>
      <c r="BJ50" s="735"/>
      <c r="BK50" s="21"/>
      <c r="BL50" s="21"/>
      <c r="BM50" s="21"/>
      <c r="BN50" s="21"/>
      <c r="BO50" s="735" t="s">
        <v>49</v>
      </c>
      <c r="BP50" s="735"/>
      <c r="BQ50" s="735"/>
      <c r="BR50" s="735"/>
      <c r="BS50" s="735"/>
      <c r="BT50" s="735"/>
      <c r="BU50" s="735"/>
      <c r="BV50" s="735"/>
      <c r="BW50" s="735"/>
      <c r="BX50" s="735"/>
      <c r="BY50" s="735"/>
      <c r="BZ50" s="735"/>
      <c r="CA50" s="735"/>
      <c r="CB50" s="735"/>
      <c r="CC50" s="735"/>
      <c r="CD50" s="735"/>
      <c r="CE50" s="21"/>
      <c r="CF50" s="21"/>
      <c r="CG50" s="21"/>
      <c r="CH50" s="21"/>
      <c r="CI50" s="786" t="s">
        <v>50</v>
      </c>
      <c r="CJ50" s="786"/>
      <c r="CK50" s="786"/>
      <c r="CL50" s="786"/>
      <c r="CM50" s="786"/>
      <c r="CN50" s="786"/>
      <c r="CO50" s="786"/>
      <c r="CP50" s="786"/>
      <c r="CQ50" s="786"/>
      <c r="CR50" s="786"/>
      <c r="CS50" s="786"/>
      <c r="CT50" s="786"/>
      <c r="CU50" s="786"/>
      <c r="CV50" s="786"/>
      <c r="CW50" s="786"/>
      <c r="CX50" s="786"/>
      <c r="CY50" s="786"/>
      <c r="CZ50" s="786"/>
      <c r="DA50" s="786"/>
      <c r="DB50" s="786"/>
      <c r="DH50" s="224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4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819" t="s">
        <v>254</v>
      </c>
      <c r="B52" s="819"/>
      <c r="C52" s="819"/>
      <c r="D52" s="819"/>
      <c r="E52" s="819"/>
      <c r="F52" s="819"/>
      <c r="G52" s="819"/>
      <c r="H52" s="819"/>
      <c r="I52" s="819"/>
      <c r="J52" s="819"/>
      <c r="K52" s="819"/>
      <c r="L52" s="819"/>
      <c r="M52" s="819"/>
      <c r="N52" s="819"/>
      <c r="O52" s="819"/>
      <c r="P52" s="819"/>
      <c r="Q52" s="819"/>
      <c r="R52" s="819"/>
      <c r="S52" s="819"/>
      <c r="T52" s="819"/>
      <c r="U52" s="819"/>
      <c r="V52" s="819"/>
      <c r="W52" s="819"/>
      <c r="X52" s="819"/>
      <c r="Y52" s="819"/>
      <c r="Z52" s="819"/>
      <c r="AA52" s="819"/>
      <c r="AB52" s="19"/>
      <c r="AC52" s="19"/>
      <c r="AD52" s="19"/>
      <c r="AE52" s="19"/>
      <c r="AF52" s="787" t="str">
        <f>ПОДПИСИ!B15</f>
        <v>Заместитель генерального директора по капитальному  строительству ООО «Электромонтаж-110»</v>
      </c>
      <c r="AG52" s="787"/>
      <c r="AH52" s="787"/>
      <c r="AI52" s="787"/>
      <c r="AJ52" s="787"/>
      <c r="AK52" s="787"/>
      <c r="AL52" s="787"/>
      <c r="AM52" s="787"/>
      <c r="AN52" s="787"/>
      <c r="AO52" s="787"/>
      <c r="AP52" s="787"/>
      <c r="AQ52" s="787"/>
      <c r="AR52" s="787"/>
      <c r="AS52" s="787"/>
      <c r="AT52" s="787"/>
      <c r="AU52" s="787"/>
      <c r="AV52" s="787"/>
      <c r="AW52" s="787"/>
      <c r="AX52" s="787"/>
      <c r="AY52" s="787"/>
      <c r="AZ52" s="787"/>
      <c r="BA52" s="787"/>
      <c r="BB52" s="787"/>
      <c r="BC52" s="787"/>
      <c r="BD52" s="787"/>
      <c r="BE52" s="787"/>
      <c r="BF52" s="787"/>
      <c r="BG52" s="787"/>
      <c r="BH52" s="787"/>
      <c r="BI52" s="787"/>
      <c r="BJ52" s="787"/>
      <c r="BK52" s="23"/>
      <c r="BL52" s="23"/>
      <c r="BM52" s="23"/>
      <c r="BN52" s="23"/>
      <c r="BO52" s="710"/>
      <c r="BP52" s="710"/>
      <c r="BQ52" s="710"/>
      <c r="BR52" s="710"/>
      <c r="BS52" s="710"/>
      <c r="BT52" s="710"/>
      <c r="BU52" s="710"/>
      <c r="BV52" s="710"/>
      <c r="BW52" s="710"/>
      <c r="BX52" s="710"/>
      <c r="BY52" s="710"/>
      <c r="BZ52" s="710"/>
      <c r="CA52" s="710"/>
      <c r="CB52" s="710"/>
      <c r="CC52" s="710"/>
      <c r="CD52" s="710"/>
      <c r="CE52" s="23"/>
      <c r="CF52" s="23"/>
      <c r="CG52" s="23"/>
      <c r="CH52" s="23"/>
      <c r="CI52" s="710" t="str">
        <f>ПОДПИСИ!E15</f>
        <v>С.В. Шлёнский</v>
      </c>
      <c r="CJ52" s="710"/>
      <c r="CK52" s="710"/>
      <c r="CL52" s="710"/>
      <c r="CM52" s="710"/>
      <c r="CN52" s="710"/>
      <c r="CO52" s="710"/>
      <c r="CP52" s="710"/>
      <c r="CQ52" s="710"/>
      <c r="CR52" s="710"/>
      <c r="CS52" s="710"/>
      <c r="CT52" s="710"/>
      <c r="CU52" s="710"/>
      <c r="CV52" s="710"/>
      <c r="CW52" s="710"/>
      <c r="CX52" s="710"/>
      <c r="CY52" s="710"/>
      <c r="CZ52" s="710"/>
      <c r="DA52" s="710"/>
      <c r="DB52" s="710"/>
      <c r="DH52" s="224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35" t="s">
        <v>48</v>
      </c>
      <c r="AG53" s="735"/>
      <c r="AH53" s="735"/>
      <c r="AI53" s="735"/>
      <c r="AJ53" s="735"/>
      <c r="AK53" s="735"/>
      <c r="AL53" s="735"/>
      <c r="AM53" s="735"/>
      <c r="AN53" s="735"/>
      <c r="AO53" s="735"/>
      <c r="AP53" s="735"/>
      <c r="AQ53" s="735"/>
      <c r="AR53" s="735"/>
      <c r="AS53" s="735"/>
      <c r="AT53" s="735"/>
      <c r="AU53" s="735"/>
      <c r="AV53" s="735"/>
      <c r="AW53" s="735"/>
      <c r="AX53" s="735"/>
      <c r="AY53" s="735"/>
      <c r="AZ53" s="735"/>
      <c r="BA53" s="735"/>
      <c r="BB53" s="735"/>
      <c r="BC53" s="735"/>
      <c r="BD53" s="735"/>
      <c r="BE53" s="735"/>
      <c r="BF53" s="735"/>
      <c r="BG53" s="735"/>
      <c r="BH53" s="735"/>
      <c r="BI53" s="735"/>
      <c r="BJ53" s="735"/>
      <c r="BK53" s="21"/>
      <c r="BL53" s="21"/>
      <c r="BM53" s="21"/>
      <c r="BN53" s="21"/>
      <c r="BO53" s="735" t="s">
        <v>49</v>
      </c>
      <c r="BP53" s="735"/>
      <c r="BQ53" s="735"/>
      <c r="BR53" s="735"/>
      <c r="BS53" s="735"/>
      <c r="BT53" s="735"/>
      <c r="BU53" s="735"/>
      <c r="BV53" s="735"/>
      <c r="BW53" s="735"/>
      <c r="BX53" s="735"/>
      <c r="BY53" s="735"/>
      <c r="BZ53" s="735"/>
      <c r="CA53" s="735"/>
      <c r="CB53" s="735"/>
      <c r="CC53" s="735"/>
      <c r="CD53" s="735"/>
      <c r="CE53" s="21"/>
      <c r="CF53" s="21"/>
      <c r="CG53" s="21"/>
      <c r="CH53" s="21"/>
      <c r="CI53" s="786" t="s">
        <v>50</v>
      </c>
      <c r="CJ53" s="786"/>
      <c r="CK53" s="786"/>
      <c r="CL53" s="786"/>
      <c r="CM53" s="786"/>
      <c r="CN53" s="786"/>
      <c r="CO53" s="786"/>
      <c r="CP53" s="786"/>
      <c r="CQ53" s="786"/>
      <c r="CR53" s="786"/>
      <c r="CS53" s="786"/>
      <c r="CT53" s="786"/>
      <c r="CU53" s="786"/>
      <c r="CV53" s="786"/>
      <c r="CW53" s="786"/>
      <c r="CX53" s="786"/>
      <c r="CY53" s="786"/>
      <c r="CZ53" s="786"/>
      <c r="DA53" s="786"/>
      <c r="DB53" s="786"/>
      <c r="DH53" s="224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4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819" t="s">
        <v>711</v>
      </c>
      <c r="B55" s="819"/>
      <c r="C55" s="819"/>
      <c r="D55" s="819"/>
      <c r="E55" s="819"/>
      <c r="F55" s="819"/>
      <c r="G55" s="819"/>
      <c r="H55" s="819"/>
      <c r="I55" s="819"/>
      <c r="J55" s="819"/>
      <c r="K55" s="819"/>
      <c r="L55" s="819"/>
      <c r="M55" s="819"/>
      <c r="N55" s="819"/>
      <c r="O55" s="819"/>
      <c r="P55" s="819"/>
      <c r="Q55" s="819"/>
      <c r="R55" s="819"/>
      <c r="S55" s="819"/>
      <c r="T55" s="819"/>
      <c r="U55" s="819"/>
      <c r="V55" s="819"/>
      <c r="W55" s="819"/>
      <c r="X55" s="819"/>
      <c r="Y55" s="819"/>
      <c r="Z55" s="819"/>
      <c r="AA55" s="819"/>
      <c r="AB55" s="19"/>
      <c r="AC55" s="19"/>
      <c r="AD55" s="19"/>
      <c r="AE55" s="19"/>
      <c r="AF55" s="787" t="str">
        <f>IF(ПОДПИСИ!B12=0," ",ПОДПИСИ!B12)</f>
        <v>Начальник участка ООО «Электромонтаж-110»</v>
      </c>
      <c r="AG55" s="787"/>
      <c r="AH55" s="787"/>
      <c r="AI55" s="787"/>
      <c r="AJ55" s="787"/>
      <c r="AK55" s="787"/>
      <c r="AL55" s="787"/>
      <c r="AM55" s="787"/>
      <c r="AN55" s="787"/>
      <c r="AO55" s="787"/>
      <c r="AP55" s="787"/>
      <c r="AQ55" s="787"/>
      <c r="AR55" s="787"/>
      <c r="AS55" s="787"/>
      <c r="AT55" s="787"/>
      <c r="AU55" s="787"/>
      <c r="AV55" s="787"/>
      <c r="AW55" s="787"/>
      <c r="AX55" s="787"/>
      <c r="AY55" s="787"/>
      <c r="AZ55" s="787"/>
      <c r="BA55" s="787"/>
      <c r="BB55" s="787"/>
      <c r="BC55" s="787"/>
      <c r="BD55" s="787"/>
      <c r="BE55" s="787"/>
      <c r="BF55" s="787"/>
      <c r="BG55" s="787"/>
      <c r="BH55" s="787"/>
      <c r="BI55" s="787"/>
      <c r="BJ55" s="787"/>
      <c r="BK55" s="23"/>
      <c r="BL55" s="23"/>
      <c r="BM55" s="23"/>
      <c r="BN55" s="23"/>
      <c r="BO55" s="710"/>
      <c r="BP55" s="710"/>
      <c r="BQ55" s="710"/>
      <c r="BR55" s="710"/>
      <c r="BS55" s="710"/>
      <c r="BT55" s="710"/>
      <c r="BU55" s="710"/>
      <c r="BV55" s="710"/>
      <c r="BW55" s="710"/>
      <c r="BX55" s="710"/>
      <c r="BY55" s="710"/>
      <c r="BZ55" s="710"/>
      <c r="CA55" s="710"/>
      <c r="CB55" s="710"/>
      <c r="CC55" s="710"/>
      <c r="CD55" s="710"/>
      <c r="CE55" s="23"/>
      <c r="CF55" s="23"/>
      <c r="CG55" s="23"/>
      <c r="CH55" s="23"/>
      <c r="CI55" s="710" t="str">
        <f>IF(ПОДПИСИ!E12=0," ",ПОДПИСИ!E12)</f>
        <v>А.В. Курбатов</v>
      </c>
      <c r="CJ55" s="710"/>
      <c r="CK55" s="710"/>
      <c r="CL55" s="710"/>
      <c r="CM55" s="710"/>
      <c r="CN55" s="710"/>
      <c r="CO55" s="710"/>
      <c r="CP55" s="710"/>
      <c r="CQ55" s="710"/>
      <c r="CR55" s="710"/>
      <c r="CS55" s="710"/>
      <c r="CT55" s="710"/>
      <c r="CU55" s="710"/>
      <c r="CV55" s="710"/>
      <c r="CW55" s="710"/>
      <c r="CX55" s="710"/>
      <c r="CY55" s="710"/>
      <c r="CZ55" s="710"/>
      <c r="DA55" s="710"/>
      <c r="DB55" s="710"/>
      <c r="DH55" s="224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35" t="s">
        <v>48</v>
      </c>
      <c r="AG56" s="735"/>
      <c r="AH56" s="735"/>
      <c r="AI56" s="735"/>
      <c r="AJ56" s="735"/>
      <c r="AK56" s="735"/>
      <c r="AL56" s="735"/>
      <c r="AM56" s="735"/>
      <c r="AN56" s="735"/>
      <c r="AO56" s="735"/>
      <c r="AP56" s="735"/>
      <c r="AQ56" s="735"/>
      <c r="AR56" s="735"/>
      <c r="AS56" s="735"/>
      <c r="AT56" s="735"/>
      <c r="AU56" s="735"/>
      <c r="AV56" s="735"/>
      <c r="AW56" s="735"/>
      <c r="AX56" s="735"/>
      <c r="AY56" s="735"/>
      <c r="AZ56" s="735"/>
      <c r="BA56" s="735"/>
      <c r="BB56" s="735"/>
      <c r="BC56" s="735"/>
      <c r="BD56" s="735"/>
      <c r="BE56" s="735"/>
      <c r="BF56" s="735"/>
      <c r="BG56" s="735"/>
      <c r="BH56" s="735"/>
      <c r="BI56" s="735"/>
      <c r="BJ56" s="735"/>
      <c r="BK56" s="21"/>
      <c r="BL56" s="21"/>
      <c r="BM56" s="21"/>
      <c r="BN56" s="21"/>
      <c r="BO56" s="735" t="s">
        <v>49</v>
      </c>
      <c r="BP56" s="735"/>
      <c r="BQ56" s="735"/>
      <c r="BR56" s="735"/>
      <c r="BS56" s="735"/>
      <c r="BT56" s="735"/>
      <c r="BU56" s="735"/>
      <c r="BV56" s="735"/>
      <c r="BW56" s="735"/>
      <c r="BX56" s="735"/>
      <c r="BY56" s="735"/>
      <c r="BZ56" s="735"/>
      <c r="CA56" s="735"/>
      <c r="CB56" s="735"/>
      <c r="CC56" s="735"/>
      <c r="CD56" s="735"/>
      <c r="CE56" s="21"/>
      <c r="CF56" s="21"/>
      <c r="CG56" s="21"/>
      <c r="CH56" s="21"/>
      <c r="CI56" s="786" t="s">
        <v>50</v>
      </c>
      <c r="CJ56" s="786"/>
      <c r="CK56" s="786"/>
      <c r="CL56" s="786"/>
      <c r="CM56" s="786"/>
      <c r="CN56" s="786"/>
      <c r="CO56" s="786"/>
      <c r="CP56" s="786"/>
      <c r="CQ56" s="786"/>
      <c r="CR56" s="786"/>
      <c r="CS56" s="786"/>
      <c r="CT56" s="786"/>
      <c r="CU56" s="786"/>
      <c r="CV56" s="786"/>
      <c r="CW56" s="786"/>
      <c r="CX56" s="786"/>
      <c r="CY56" s="786"/>
      <c r="CZ56" s="786"/>
      <c r="DA56" s="786"/>
      <c r="DB56" s="786"/>
      <c r="DH56" s="224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4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4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4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2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CI49:DB49"/>
    <mergeCell ref="AF50:BJ50"/>
    <mergeCell ref="BO50:CD50"/>
    <mergeCell ref="CI50:DB50"/>
    <mergeCell ref="DK46:ED47"/>
    <mergeCell ref="A52:AA52"/>
    <mergeCell ref="AF52:BJ52"/>
    <mergeCell ref="BO52:CD52"/>
    <mergeCell ref="A49:AA49"/>
    <mergeCell ref="AF49:BJ49"/>
    <mergeCell ref="BO49:CD49"/>
  </mergeCells>
  <conditionalFormatting sqref="A2:A9 AW2:BB9">
    <cfRule type="cellIs" dxfId="62" priority="7" operator="equal">
      <formula>0</formula>
    </cfRule>
  </conditionalFormatting>
  <conditionalFormatting sqref="BC2:BC7 BC9 A10:DB10">
    <cfRule type="cellIs" dxfId="61" priority="6" operator="equal">
      <formula>0</formula>
    </cfRule>
  </conditionalFormatting>
  <conditionalFormatting sqref="CI49:DB49">
    <cfRule type="cellIs" dxfId="60" priority="3" operator="equal">
      <formula>0</formula>
    </cfRule>
  </conditionalFormatting>
  <conditionalFormatting sqref="CI52:DB52">
    <cfRule type="cellIs" dxfId="59" priority="2" operator="equal">
      <formula>0</formula>
    </cfRule>
  </conditionalFormatting>
  <conditionalFormatting sqref="CI55:DB55">
    <cfRule type="cellIs" dxfId="58" priority="1" operator="equal">
      <formula>0</formula>
    </cfRule>
  </conditionalFormatting>
  <conditionalFormatting sqref="DH2:DH7 DH9">
    <cfRule type="cellIs" dxfId="57" priority="5" operator="equal">
      <formula>0</formula>
    </cfRule>
  </conditionalFormatting>
  <conditionalFormatting sqref="DH10:FB10">
    <cfRule type="cellIs" dxfId="56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topLeftCell="A6" zoomScale="60" zoomScaleNormal="100" workbookViewId="0"/>
  </sheetViews>
  <sheetFormatPr defaultColWidth="9.109375" defaultRowHeight="13.8" x14ac:dyDescent="0.25"/>
  <cols>
    <col min="1" max="1" width="18.6640625" style="63" customWidth="1"/>
    <col min="2" max="2" width="5" style="63" customWidth="1"/>
    <col min="3" max="3" width="14" style="63" customWidth="1"/>
    <col min="4" max="4" width="4.6640625" style="63" customWidth="1"/>
    <col min="5" max="5" width="7" style="63" customWidth="1"/>
    <col min="6" max="6" width="15" style="63" customWidth="1"/>
    <col min="7" max="7" width="3.6640625" style="63" customWidth="1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6.6640625" style="241" customWidth="1"/>
    <col min="15" max="16384" width="9.109375" style="63"/>
  </cols>
  <sheetData>
    <row r="1" spans="1:14" ht="14.4" x14ac:dyDescent="0.3">
      <c r="A1" s="880"/>
      <c r="B1" s="880"/>
      <c r="C1" s="880"/>
      <c r="D1" s="880"/>
      <c r="H1" s="64" t="s">
        <v>171</v>
      </c>
      <c r="I1"/>
      <c r="J1"/>
      <c r="K1"/>
      <c r="L1"/>
      <c r="M1"/>
    </row>
    <row r="2" spans="1:14" ht="15" customHeight="1" x14ac:dyDescent="0.3">
      <c r="A2" s="880"/>
      <c r="B2" s="880"/>
      <c r="C2" s="880"/>
      <c r="D2" s="880"/>
      <c r="F2" s="1113" t="s">
        <v>72</v>
      </c>
      <c r="G2" s="1113"/>
      <c r="H2" s="1113"/>
      <c r="I2"/>
      <c r="J2"/>
      <c r="K2"/>
      <c r="L2"/>
      <c r="M2"/>
    </row>
    <row r="3" spans="1:14" ht="15" customHeight="1" x14ac:dyDescent="0.25">
      <c r="A3" s="880"/>
      <c r="B3" s="880"/>
      <c r="C3" s="880"/>
      <c r="D3" s="880"/>
      <c r="F3" s="861" t="s">
        <v>0</v>
      </c>
      <c r="G3" s="861"/>
      <c r="H3" s="861"/>
    </row>
    <row r="4" spans="1:14" ht="15" customHeight="1" x14ac:dyDescent="0.3">
      <c r="A4" s="1113" t="str">
        <f>ФОРМА!B4</f>
        <v>ООО «Электромонтаж-110»</v>
      </c>
      <c r="B4" s="1113"/>
      <c r="C4" s="1113"/>
      <c r="D4" s="1113"/>
      <c r="F4" s="1114" t="str">
        <f>ФОРМА!B2</f>
        <v>ПАО "Россети Ленэнерго"</v>
      </c>
      <c r="G4" s="1114"/>
      <c r="H4" s="1114"/>
      <c r="N4" s="241" t="str">
        <f>F4</f>
        <v>ПАО "Россети Ленэнерго"</v>
      </c>
    </row>
    <row r="5" spans="1:14" ht="15" customHeight="1" x14ac:dyDescent="0.25">
      <c r="A5" s="861" t="s">
        <v>44</v>
      </c>
      <c r="B5" s="861"/>
      <c r="C5" s="861"/>
      <c r="D5" s="861"/>
      <c r="F5" s="869" t="s">
        <v>2</v>
      </c>
      <c r="G5" s="870"/>
      <c r="H5" s="870"/>
    </row>
    <row r="6" spans="1:14" ht="124.2" x14ac:dyDescent="0.25">
      <c r="A6" s="866"/>
      <c r="B6" s="866"/>
      <c r="C6" s="866"/>
      <c r="D6" s="866"/>
      <c r="F6" s="914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G6" s="914"/>
      <c r="H6" s="914"/>
      <c r="N6" s="241" t="str">
        <f>F6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4" ht="15" customHeight="1" x14ac:dyDescent="0.25">
      <c r="A7" s="861" t="s">
        <v>45</v>
      </c>
      <c r="B7" s="861"/>
      <c r="C7" s="861"/>
      <c r="D7" s="861"/>
      <c r="F7" s="865" t="s">
        <v>38</v>
      </c>
      <c r="G7" s="865"/>
      <c r="H7" s="865"/>
    </row>
    <row r="8" spans="1:14" ht="15" customHeight="1" x14ac:dyDescent="0.25">
      <c r="A8" s="866"/>
      <c r="B8" s="866"/>
      <c r="C8" s="866"/>
      <c r="D8" s="866"/>
      <c r="F8" s="1115">
        <f>ФОРМА!B13</f>
        <v>45646</v>
      </c>
      <c r="G8" s="1114"/>
      <c r="H8" s="1114"/>
    </row>
    <row r="9" spans="1:14" ht="15" customHeight="1" x14ac:dyDescent="0.25">
      <c r="A9" s="861" t="s">
        <v>1</v>
      </c>
      <c r="B9" s="861"/>
      <c r="C9" s="861"/>
      <c r="D9" s="861"/>
      <c r="F9" s="869" t="s">
        <v>3</v>
      </c>
      <c r="G9" s="869"/>
      <c r="H9" s="869"/>
    </row>
    <row r="11" spans="1:14" ht="42" customHeight="1" x14ac:dyDescent="0.25">
      <c r="A11" s="885" t="s">
        <v>172</v>
      </c>
      <c r="B11" s="885"/>
      <c r="C11" s="885"/>
      <c r="D11" s="885"/>
      <c r="E11" s="885"/>
      <c r="F11" s="885"/>
      <c r="G11" s="885"/>
      <c r="H11" s="885"/>
    </row>
    <row r="12" spans="1:14" x14ac:dyDescent="0.25">
      <c r="A12" s="873" t="s">
        <v>4</v>
      </c>
      <c r="B12" s="873"/>
      <c r="C12" s="873"/>
      <c r="D12" s="873"/>
      <c r="E12" s="873"/>
      <c r="F12" s="873"/>
      <c r="G12" s="873"/>
      <c r="H12" s="873"/>
    </row>
    <row r="13" spans="1:14" ht="29.25" customHeight="1" x14ac:dyDescent="0.25">
      <c r="A13" s="873" t="s">
        <v>118</v>
      </c>
      <c r="B13" s="873"/>
      <c r="C13" s="874" t="str">
        <f>ПОДПИСИ!B5</f>
        <v xml:space="preserve"> </v>
      </c>
      <c r="D13" s="874"/>
      <c r="E13" s="874"/>
      <c r="F13" s="874"/>
      <c r="G13" s="874"/>
      <c r="H13" s="874"/>
    </row>
    <row r="14" spans="1:14" x14ac:dyDescent="0.25">
      <c r="A14" s="872" t="str">
        <f>ПОДПИСИ!C6</f>
        <v xml:space="preserve"> </v>
      </c>
      <c r="B14" s="872"/>
      <c r="C14" s="872"/>
      <c r="D14" s="872"/>
      <c r="E14" s="872"/>
      <c r="F14" s="872"/>
      <c r="G14" s="872"/>
      <c r="H14" s="872"/>
    </row>
    <row r="15" spans="1:14" x14ac:dyDescent="0.25">
      <c r="A15" s="869" t="s">
        <v>169</v>
      </c>
      <c r="B15" s="869"/>
      <c r="C15" s="869"/>
      <c r="D15" s="869"/>
      <c r="E15" s="869"/>
      <c r="F15" s="869"/>
      <c r="G15" s="869"/>
      <c r="H15" s="869"/>
    </row>
    <row r="16" spans="1:14" x14ac:dyDescent="0.25">
      <c r="A16" s="873" t="s">
        <v>117</v>
      </c>
      <c r="B16" s="873"/>
      <c r="C16" s="873"/>
      <c r="D16" s="873"/>
      <c r="E16" s="872" t="str">
        <f>ПОДПИСИ!B12</f>
        <v>Начальник участка ООО «Электромонтаж-110»</v>
      </c>
      <c r="F16" s="872"/>
      <c r="G16" s="872"/>
      <c r="H16" s="872"/>
    </row>
    <row r="17" spans="1:8" x14ac:dyDescent="0.25">
      <c r="A17" s="872" t="str">
        <f>ПОДПИСИ!C12</f>
        <v>Курбатов А.В.</v>
      </c>
      <c r="B17" s="872"/>
      <c r="C17" s="872"/>
      <c r="D17" s="872"/>
      <c r="E17" s="872"/>
      <c r="F17" s="872"/>
      <c r="G17" s="872"/>
      <c r="H17" s="872"/>
    </row>
    <row r="18" spans="1:8" x14ac:dyDescent="0.25">
      <c r="A18" s="869" t="s">
        <v>169</v>
      </c>
      <c r="B18" s="869"/>
      <c r="C18" s="869"/>
      <c r="D18" s="869"/>
      <c r="E18" s="869"/>
      <c r="F18" s="869"/>
      <c r="G18" s="869"/>
      <c r="H18" s="869"/>
    </row>
    <row r="19" spans="1:8" x14ac:dyDescent="0.25">
      <c r="A19" s="887" t="s">
        <v>518</v>
      </c>
      <c r="B19" s="887"/>
      <c r="C19" s="887"/>
      <c r="D19" s="887"/>
      <c r="E19" s="887"/>
      <c r="F19" s="887"/>
      <c r="G19" s="887"/>
      <c r="H19" s="887"/>
    </row>
    <row r="20" spans="1:8" x14ac:dyDescent="0.25">
      <c r="A20" s="873" t="s">
        <v>173</v>
      </c>
      <c r="B20" s="873"/>
      <c r="C20" s="873"/>
      <c r="D20" s="873"/>
      <c r="E20" s="873"/>
      <c r="F20" s="912">
        <f>ФОРМА!B13</f>
        <v>45646</v>
      </c>
      <c r="G20" s="912"/>
      <c r="H20" s="912"/>
    </row>
    <row r="21" spans="1:8" x14ac:dyDescent="0.25">
      <c r="A21" s="875"/>
      <c r="B21" s="875"/>
      <c r="C21" s="875"/>
      <c r="D21" s="875"/>
      <c r="E21" s="875"/>
      <c r="F21" s="875"/>
      <c r="G21" s="875"/>
      <c r="H21" s="875"/>
    </row>
    <row r="22" spans="1:8" ht="14.4" x14ac:dyDescent="0.3">
      <c r="A22" s="873" t="s">
        <v>174</v>
      </c>
      <c r="B22" s="873"/>
      <c r="C22" s="873"/>
      <c r="D22" s="1113" t="s">
        <v>175</v>
      </c>
      <c r="E22" s="1113"/>
      <c r="F22" s="1113"/>
      <c r="G22" s="1113"/>
      <c r="H22" s="1113"/>
    </row>
    <row r="23" spans="1:8" ht="15" customHeight="1" x14ac:dyDescent="0.25">
      <c r="A23" s="1118"/>
      <c r="B23" s="1118"/>
      <c r="C23" s="1118"/>
      <c r="D23" s="1118"/>
      <c r="E23" s="1118"/>
      <c r="F23" s="1118"/>
      <c r="G23" s="1118"/>
      <c r="H23" s="1118"/>
    </row>
    <row r="24" spans="1:8" x14ac:dyDescent="0.25">
      <c r="A24" s="875"/>
      <c r="B24" s="875"/>
      <c r="C24" s="875"/>
      <c r="D24" s="875"/>
      <c r="E24" s="875"/>
      <c r="F24" s="875"/>
      <c r="G24" s="875"/>
      <c r="H24" s="875"/>
    </row>
    <row r="25" spans="1:8" ht="30" customHeight="1" x14ac:dyDescent="0.25">
      <c r="A25" s="1117" t="s">
        <v>15</v>
      </c>
      <c r="B25" s="1117"/>
      <c r="C25" s="1117"/>
      <c r="D25" s="1117"/>
      <c r="F25" s="67"/>
      <c r="H25" s="447" t="str">
        <f>ПОДПИСИ!E5</f>
        <v xml:space="preserve"> </v>
      </c>
    </row>
    <row r="26" spans="1:8" x14ac:dyDescent="0.25">
      <c r="A26" s="869" t="s">
        <v>48</v>
      </c>
      <c r="B26" s="869"/>
      <c r="C26" s="869"/>
      <c r="D26" s="869"/>
      <c r="F26" s="68" t="s">
        <v>49</v>
      </c>
      <c r="H26" s="68" t="s">
        <v>50</v>
      </c>
    </row>
    <row r="27" spans="1:8" ht="39" customHeight="1" x14ac:dyDescent="0.25">
      <c r="A27" s="1116" t="s">
        <v>483</v>
      </c>
      <c r="B27" s="1117"/>
      <c r="C27" s="1117"/>
      <c r="D27" s="1117"/>
      <c r="F27" s="67"/>
      <c r="H27" s="447" t="str">
        <f>ПОДПИСИ!E12</f>
        <v>А.В. Курбатов</v>
      </c>
    </row>
    <row r="28" spans="1:8" x14ac:dyDescent="0.25">
      <c r="A28" s="869" t="s">
        <v>48</v>
      </c>
      <c r="B28" s="869"/>
      <c r="C28" s="869"/>
      <c r="D28" s="869"/>
      <c r="F28" s="68" t="s">
        <v>49</v>
      </c>
      <c r="H28" s="68" t="s">
        <v>50</v>
      </c>
    </row>
  </sheetData>
  <mergeCells count="39">
    <mergeCell ref="A27:D27"/>
    <mergeCell ref="A20:E20"/>
    <mergeCell ref="F20:H20"/>
    <mergeCell ref="A24:H24"/>
    <mergeCell ref="A23:H23"/>
    <mergeCell ref="A21:H21"/>
    <mergeCell ref="A25:D25"/>
    <mergeCell ref="A26:D26"/>
    <mergeCell ref="A18:H18"/>
    <mergeCell ref="A19:H19"/>
    <mergeCell ref="A15:H15"/>
    <mergeCell ref="A16:D16"/>
    <mergeCell ref="E16:H16"/>
    <mergeCell ref="F9:H9"/>
    <mergeCell ref="A12:H12"/>
    <mergeCell ref="A8:D8"/>
    <mergeCell ref="A9:D9"/>
    <mergeCell ref="A17:H1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A3:D3"/>
    <mergeCell ref="A4:D4"/>
    <mergeCell ref="A5:D5"/>
    <mergeCell ref="A6:D6"/>
    <mergeCell ref="A7:D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pageSetUpPr fitToPage="1"/>
  </sheetPr>
  <dimension ref="A1:DH73"/>
  <sheetViews>
    <sheetView view="pageBreakPreview" zoomScale="60" zoomScaleNormal="100" workbookViewId="0"/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180</v>
      </c>
      <c r="DC1"/>
      <c r="DD1"/>
      <c r="DE1"/>
      <c r="DF1"/>
      <c r="DH1" s="141"/>
    </row>
    <row r="2" spans="1:112" ht="15" customHeight="1" x14ac:dyDescent="0.3">
      <c r="A2" s="789"/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89"/>
      <c r="X2" s="789"/>
      <c r="Y2" s="789"/>
      <c r="Z2" s="789"/>
      <c r="AA2" s="789"/>
      <c r="AB2" s="789"/>
      <c r="AC2" s="789"/>
      <c r="AD2" s="789"/>
      <c r="AE2" s="789"/>
      <c r="AF2" s="789"/>
      <c r="AG2" s="789"/>
      <c r="AH2" s="789"/>
      <c r="AI2" s="789"/>
      <c r="AJ2" s="789"/>
      <c r="AK2" s="789"/>
      <c r="AL2" s="789"/>
      <c r="AM2" s="789"/>
      <c r="AN2" s="789"/>
      <c r="AO2" s="789"/>
      <c r="AP2" s="789"/>
      <c r="AQ2" s="789"/>
      <c r="AR2" s="789"/>
      <c r="AS2" s="789"/>
      <c r="AT2" s="789"/>
      <c r="AU2" s="789"/>
      <c r="BC2" s="710" t="str">
        <f>ФОРМА!G2</f>
        <v>Санкт-Петербург</v>
      </c>
      <c r="BD2" s="710"/>
      <c r="BE2" s="710"/>
      <c r="BF2" s="710"/>
      <c r="BG2" s="710"/>
      <c r="BH2" s="710"/>
      <c r="BI2" s="710"/>
      <c r="BJ2" s="710"/>
      <c r="BK2" s="710"/>
      <c r="BL2" s="710"/>
      <c r="BM2" s="710"/>
      <c r="BN2" s="710"/>
      <c r="BO2" s="710"/>
      <c r="BP2" s="710"/>
      <c r="BQ2" s="710"/>
      <c r="BR2" s="710"/>
      <c r="BS2" s="710"/>
      <c r="BT2" s="710"/>
      <c r="BU2" s="710"/>
      <c r="BV2" s="710"/>
      <c r="BW2" s="710"/>
      <c r="BX2" s="710"/>
      <c r="BY2" s="710"/>
      <c r="BZ2" s="710"/>
      <c r="CA2" s="710"/>
      <c r="CB2" s="710"/>
      <c r="CC2" s="710"/>
      <c r="CD2" s="710"/>
      <c r="CE2" s="710"/>
      <c r="CF2" s="710"/>
      <c r="CG2" s="710"/>
      <c r="CH2" s="710"/>
      <c r="CI2" s="710"/>
      <c r="CJ2" s="710"/>
      <c r="CK2" s="710"/>
      <c r="CL2" s="710"/>
      <c r="CM2" s="710"/>
      <c r="CN2" s="710"/>
      <c r="CO2" s="710"/>
      <c r="CP2" s="710"/>
      <c r="CQ2" s="710"/>
      <c r="CR2" s="710"/>
      <c r="CS2" s="710"/>
      <c r="CT2" s="710"/>
      <c r="CU2" s="710"/>
      <c r="CV2" s="710"/>
      <c r="CW2" s="710"/>
      <c r="CX2" s="710"/>
      <c r="CY2" s="710"/>
      <c r="CZ2" s="710"/>
      <c r="DA2" s="710"/>
      <c r="DB2" s="710"/>
      <c r="DC2"/>
      <c r="DD2"/>
      <c r="DE2"/>
      <c r="DF2"/>
      <c r="DH2" s="142"/>
    </row>
    <row r="3" spans="1:112" s="21" customFormat="1" ht="15" customHeight="1" x14ac:dyDescent="0.3">
      <c r="A3" s="786"/>
      <c r="B3" s="786"/>
      <c r="C3" s="786"/>
      <c r="D3" s="786"/>
      <c r="E3" s="786"/>
      <c r="F3" s="786"/>
      <c r="G3" s="786"/>
      <c r="H3" s="786"/>
      <c r="I3" s="786"/>
      <c r="J3" s="786"/>
      <c r="K3" s="786"/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  <c r="AF3" s="786"/>
      <c r="AG3" s="786"/>
      <c r="AH3" s="786"/>
      <c r="AI3" s="786"/>
      <c r="AJ3" s="786"/>
      <c r="AK3" s="786"/>
      <c r="AL3" s="786"/>
      <c r="AM3" s="786"/>
      <c r="AN3" s="786"/>
      <c r="AO3" s="786"/>
      <c r="AP3" s="786"/>
      <c r="AQ3" s="786"/>
      <c r="AR3" s="786"/>
      <c r="AS3" s="786"/>
      <c r="AT3" s="786"/>
      <c r="AU3" s="786"/>
      <c r="BC3" s="786" t="s">
        <v>0</v>
      </c>
      <c r="BD3" s="786"/>
      <c r="BE3" s="786"/>
      <c r="BF3" s="786"/>
      <c r="BG3" s="786"/>
      <c r="BH3" s="786"/>
      <c r="BI3" s="786"/>
      <c r="BJ3" s="786"/>
      <c r="BK3" s="786"/>
      <c r="BL3" s="786"/>
      <c r="BM3" s="786"/>
      <c r="BN3" s="786"/>
      <c r="BO3" s="786"/>
      <c r="BP3" s="786"/>
      <c r="BQ3" s="786"/>
      <c r="BR3" s="786"/>
      <c r="BS3" s="786"/>
      <c r="BT3" s="786"/>
      <c r="BU3" s="786"/>
      <c r="BV3" s="786"/>
      <c r="BW3" s="786"/>
      <c r="BX3" s="786"/>
      <c r="BY3" s="786"/>
      <c r="BZ3" s="786"/>
      <c r="CA3" s="786"/>
      <c r="CB3" s="786"/>
      <c r="CC3" s="786"/>
      <c r="CD3" s="786"/>
      <c r="CE3" s="786"/>
      <c r="CF3" s="786"/>
      <c r="CG3" s="786"/>
      <c r="CH3" s="786"/>
      <c r="CI3" s="786"/>
      <c r="CJ3" s="786"/>
      <c r="CK3" s="786"/>
      <c r="CL3" s="786"/>
      <c r="CM3" s="786"/>
      <c r="CN3" s="786"/>
      <c r="CO3" s="786"/>
      <c r="CP3" s="786"/>
      <c r="CQ3" s="786"/>
      <c r="CR3" s="786"/>
      <c r="CS3" s="786"/>
      <c r="CT3" s="786"/>
      <c r="CU3" s="786"/>
      <c r="CV3" s="786"/>
      <c r="CW3" s="786"/>
      <c r="CX3" s="786"/>
      <c r="CY3" s="786"/>
      <c r="CZ3" s="786"/>
      <c r="DA3" s="786"/>
      <c r="DB3" s="786"/>
      <c r="DH3" s="143"/>
    </row>
    <row r="4" spans="1:112" ht="15" customHeight="1" x14ac:dyDescent="0.25">
      <c r="A4" s="710" t="str">
        <f>ФОРМА!B4</f>
        <v>ООО «Электромонтаж-110»</v>
      </c>
      <c r="B4" s="710"/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BC4" s="787" t="str">
        <f>ФОРМА!B2</f>
        <v>ПАО "Россети Ленэнерго"</v>
      </c>
      <c r="BD4" s="787"/>
      <c r="BE4" s="787"/>
      <c r="BF4" s="787"/>
      <c r="BG4" s="787"/>
      <c r="BH4" s="787"/>
      <c r="BI4" s="787"/>
      <c r="BJ4" s="787"/>
      <c r="BK4" s="787"/>
      <c r="BL4" s="787"/>
      <c r="BM4" s="787"/>
      <c r="BN4" s="787"/>
      <c r="BO4" s="787"/>
      <c r="BP4" s="787"/>
      <c r="BQ4" s="787"/>
      <c r="BR4" s="787"/>
      <c r="BS4" s="787"/>
      <c r="BT4" s="787"/>
      <c r="BU4" s="787"/>
      <c r="BV4" s="787"/>
      <c r="BW4" s="787"/>
      <c r="BX4" s="787"/>
      <c r="BY4" s="787"/>
      <c r="BZ4" s="787"/>
      <c r="CA4" s="787"/>
      <c r="CB4" s="787"/>
      <c r="CC4" s="787"/>
      <c r="CD4" s="787"/>
      <c r="CE4" s="787"/>
      <c r="CF4" s="787"/>
      <c r="CG4" s="787"/>
      <c r="CH4" s="787"/>
      <c r="CI4" s="787"/>
      <c r="CJ4" s="787"/>
      <c r="CK4" s="787"/>
      <c r="CL4" s="787"/>
      <c r="CM4" s="787"/>
      <c r="CN4" s="787"/>
      <c r="CO4" s="787"/>
      <c r="CP4" s="787"/>
      <c r="CQ4" s="787"/>
      <c r="CR4" s="787"/>
      <c r="CS4" s="787"/>
      <c r="CT4" s="787"/>
      <c r="CU4" s="787"/>
      <c r="CV4" s="787"/>
      <c r="CW4" s="787"/>
      <c r="CX4" s="787"/>
      <c r="CY4" s="787"/>
      <c r="CZ4" s="787"/>
      <c r="DA4" s="787"/>
      <c r="DB4" s="787"/>
      <c r="DC4" s="251"/>
      <c r="DD4" s="252"/>
      <c r="DH4" s="144" t="str">
        <f>BC4</f>
        <v>ПАО "Россети Ленэнерго"</v>
      </c>
    </row>
    <row r="5" spans="1:112" s="24" customFormat="1" ht="15" customHeight="1" x14ac:dyDescent="0.2">
      <c r="A5" s="786" t="s">
        <v>44</v>
      </c>
      <c r="B5" s="786"/>
      <c r="C5" s="786"/>
      <c r="D5" s="786"/>
      <c r="E5" s="786"/>
      <c r="F5" s="786"/>
      <c r="G5" s="786"/>
      <c r="H5" s="786"/>
      <c r="I5" s="786"/>
      <c r="J5" s="786"/>
      <c r="K5" s="786"/>
      <c r="L5" s="786"/>
      <c r="M5" s="786"/>
      <c r="N5" s="786"/>
      <c r="O5" s="786"/>
      <c r="P5" s="786"/>
      <c r="Q5" s="786"/>
      <c r="R5" s="786"/>
      <c r="S5" s="786"/>
      <c r="T5" s="786"/>
      <c r="U5" s="786"/>
      <c r="V5" s="786"/>
      <c r="W5" s="786"/>
      <c r="X5" s="786"/>
      <c r="Y5" s="786"/>
      <c r="Z5" s="786"/>
      <c r="AA5" s="786"/>
      <c r="AB5" s="786"/>
      <c r="AC5" s="786"/>
      <c r="AD5" s="786"/>
      <c r="AE5" s="786"/>
      <c r="AF5" s="786"/>
      <c r="AG5" s="786"/>
      <c r="AH5" s="786"/>
      <c r="AI5" s="786"/>
      <c r="AJ5" s="786"/>
      <c r="AK5" s="786"/>
      <c r="AL5" s="786"/>
      <c r="AM5" s="786"/>
      <c r="AN5" s="786"/>
      <c r="AO5" s="786"/>
      <c r="AP5" s="786"/>
      <c r="AQ5" s="786"/>
      <c r="AR5" s="786"/>
      <c r="AS5" s="786"/>
      <c r="AT5" s="786"/>
      <c r="AU5" s="786"/>
      <c r="AV5" s="21"/>
      <c r="AW5" s="21"/>
      <c r="AX5" s="21"/>
      <c r="AY5" s="21"/>
      <c r="AZ5" s="21"/>
      <c r="BA5" s="21"/>
      <c r="BB5" s="21"/>
      <c r="BC5" s="786" t="s">
        <v>2</v>
      </c>
      <c r="BD5" s="786"/>
      <c r="BE5" s="786"/>
      <c r="BF5" s="786"/>
      <c r="BG5" s="786"/>
      <c r="BH5" s="786"/>
      <c r="BI5" s="786"/>
      <c r="BJ5" s="786"/>
      <c r="BK5" s="786"/>
      <c r="BL5" s="786"/>
      <c r="BM5" s="786"/>
      <c r="BN5" s="786"/>
      <c r="BO5" s="786"/>
      <c r="BP5" s="786"/>
      <c r="BQ5" s="786"/>
      <c r="BR5" s="786"/>
      <c r="BS5" s="786"/>
      <c r="BT5" s="786"/>
      <c r="BU5" s="786"/>
      <c r="BV5" s="786"/>
      <c r="BW5" s="786"/>
      <c r="BX5" s="786"/>
      <c r="BY5" s="786"/>
      <c r="BZ5" s="786"/>
      <c r="CA5" s="786"/>
      <c r="CB5" s="786"/>
      <c r="CC5" s="786"/>
      <c r="CD5" s="786"/>
      <c r="CE5" s="786"/>
      <c r="CF5" s="786"/>
      <c r="CG5" s="786"/>
      <c r="CH5" s="786"/>
      <c r="CI5" s="786"/>
      <c r="CJ5" s="786"/>
      <c r="CK5" s="786"/>
      <c r="CL5" s="786"/>
      <c r="CM5" s="786"/>
      <c r="CN5" s="786"/>
      <c r="CO5" s="786"/>
      <c r="CP5" s="786"/>
      <c r="CQ5" s="786"/>
      <c r="CR5" s="786"/>
      <c r="CS5" s="786"/>
      <c r="CT5" s="786"/>
      <c r="CU5" s="786"/>
      <c r="CV5" s="786"/>
      <c r="CW5" s="786"/>
      <c r="CX5" s="786"/>
      <c r="CY5" s="786"/>
      <c r="CZ5" s="786"/>
      <c r="DA5" s="786"/>
      <c r="DB5" s="786"/>
      <c r="DH5" s="143"/>
    </row>
    <row r="6" spans="1:112" ht="110.4" x14ac:dyDescent="0.25">
      <c r="A6" s="785"/>
      <c r="B6" s="785"/>
      <c r="C6" s="785"/>
      <c r="D6" s="785"/>
      <c r="E6" s="785"/>
      <c r="F6" s="785"/>
      <c r="G6" s="785"/>
      <c r="H6" s="785"/>
      <c r="I6" s="785"/>
      <c r="J6" s="785"/>
      <c r="K6" s="785"/>
      <c r="L6" s="785"/>
      <c r="M6" s="785"/>
      <c r="N6" s="785"/>
      <c r="O6" s="785"/>
      <c r="P6" s="785"/>
      <c r="Q6" s="785"/>
      <c r="R6" s="785"/>
      <c r="S6" s="785"/>
      <c r="T6" s="785"/>
      <c r="U6" s="785"/>
      <c r="V6" s="785"/>
      <c r="W6" s="785"/>
      <c r="X6" s="785"/>
      <c r="Y6" s="785"/>
      <c r="Z6" s="785"/>
      <c r="AA6" s="785"/>
      <c r="AB6" s="785"/>
      <c r="AC6" s="785"/>
      <c r="AD6" s="785"/>
      <c r="AE6" s="785"/>
      <c r="AF6" s="785"/>
      <c r="AG6" s="785"/>
      <c r="AH6" s="785"/>
      <c r="AI6" s="785"/>
      <c r="AJ6" s="785"/>
      <c r="AK6" s="785"/>
      <c r="AL6" s="785"/>
      <c r="AM6" s="785"/>
      <c r="AN6" s="785"/>
      <c r="AO6" s="785"/>
      <c r="AP6" s="785"/>
      <c r="AQ6" s="785"/>
      <c r="AR6" s="785"/>
      <c r="AS6" s="785"/>
      <c r="AT6" s="785"/>
      <c r="AU6" s="785"/>
      <c r="AV6" s="21"/>
      <c r="AW6" s="21"/>
      <c r="AX6" s="21"/>
      <c r="AY6" s="21"/>
      <c r="AZ6" s="21"/>
      <c r="BA6" s="21"/>
      <c r="BB6" s="21"/>
      <c r="BC6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D6" s="787"/>
      <c r="BE6" s="787"/>
      <c r="BF6" s="787"/>
      <c r="BG6" s="787"/>
      <c r="BH6" s="787"/>
      <c r="BI6" s="787"/>
      <c r="BJ6" s="787"/>
      <c r="BK6" s="787"/>
      <c r="BL6" s="787"/>
      <c r="BM6" s="787"/>
      <c r="BN6" s="787"/>
      <c r="BO6" s="787"/>
      <c r="BP6" s="787"/>
      <c r="BQ6" s="787"/>
      <c r="BR6" s="787"/>
      <c r="BS6" s="787"/>
      <c r="BT6" s="787"/>
      <c r="BU6" s="787"/>
      <c r="BV6" s="787"/>
      <c r="BW6" s="787"/>
      <c r="BX6" s="787"/>
      <c r="BY6" s="787"/>
      <c r="BZ6" s="787"/>
      <c r="CA6" s="787"/>
      <c r="CB6" s="787"/>
      <c r="CC6" s="787"/>
      <c r="CD6" s="787"/>
      <c r="CE6" s="787"/>
      <c r="CF6" s="787"/>
      <c r="CG6" s="787"/>
      <c r="CH6" s="787"/>
      <c r="CI6" s="787"/>
      <c r="CJ6" s="787"/>
      <c r="CK6" s="787"/>
      <c r="CL6" s="787"/>
      <c r="CM6" s="787"/>
      <c r="CN6" s="787"/>
      <c r="CO6" s="787"/>
      <c r="CP6" s="787"/>
      <c r="CQ6" s="787"/>
      <c r="CR6" s="787"/>
      <c r="CS6" s="787"/>
      <c r="CT6" s="787"/>
      <c r="CU6" s="787"/>
      <c r="CV6" s="787"/>
      <c r="CW6" s="787"/>
      <c r="CX6" s="787"/>
      <c r="CY6" s="787"/>
      <c r="CZ6" s="787"/>
      <c r="DA6" s="787"/>
      <c r="DB6" s="787"/>
      <c r="DH6" s="144" t="str">
        <f>BC6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5" customHeight="1" x14ac:dyDescent="0.2">
      <c r="A7" s="786" t="s">
        <v>45</v>
      </c>
      <c r="B7" s="786"/>
      <c r="C7" s="786"/>
      <c r="D7" s="786"/>
      <c r="E7" s="786"/>
      <c r="F7" s="786"/>
      <c r="G7" s="786"/>
      <c r="H7" s="786"/>
      <c r="I7" s="786"/>
      <c r="J7" s="786"/>
      <c r="K7" s="786"/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  <c r="AF7" s="786"/>
      <c r="AG7" s="786"/>
      <c r="AH7" s="786"/>
      <c r="AI7" s="786"/>
      <c r="AJ7" s="786"/>
      <c r="AK7" s="786"/>
      <c r="AL7" s="786"/>
      <c r="AM7" s="786"/>
      <c r="AN7" s="786"/>
      <c r="AO7" s="786"/>
      <c r="AP7" s="786"/>
      <c r="AQ7" s="786"/>
      <c r="AR7" s="786"/>
      <c r="AS7" s="786"/>
      <c r="AT7" s="786"/>
      <c r="AU7" s="786"/>
      <c r="AV7" s="21"/>
      <c r="AW7" s="21"/>
      <c r="AX7" s="21"/>
      <c r="AY7" s="21"/>
      <c r="AZ7" s="21"/>
      <c r="BA7" s="21"/>
      <c r="BB7" s="21"/>
      <c r="BC7" s="786" t="s">
        <v>38</v>
      </c>
      <c r="BD7" s="786"/>
      <c r="BE7" s="786"/>
      <c r="BF7" s="786"/>
      <c r="BG7" s="786"/>
      <c r="BH7" s="786"/>
      <c r="BI7" s="786"/>
      <c r="BJ7" s="786"/>
      <c r="BK7" s="786"/>
      <c r="BL7" s="786"/>
      <c r="BM7" s="786"/>
      <c r="BN7" s="786"/>
      <c r="BO7" s="786"/>
      <c r="BP7" s="786"/>
      <c r="BQ7" s="786"/>
      <c r="BR7" s="786"/>
      <c r="BS7" s="786"/>
      <c r="BT7" s="786"/>
      <c r="BU7" s="786"/>
      <c r="BV7" s="786"/>
      <c r="BW7" s="786"/>
      <c r="BX7" s="786"/>
      <c r="BY7" s="786"/>
      <c r="BZ7" s="786"/>
      <c r="CA7" s="786"/>
      <c r="CB7" s="786"/>
      <c r="CC7" s="786"/>
      <c r="CD7" s="786"/>
      <c r="CE7" s="786"/>
      <c r="CF7" s="786"/>
      <c r="CG7" s="786"/>
      <c r="CH7" s="786"/>
      <c r="CI7" s="786"/>
      <c r="CJ7" s="786"/>
      <c r="CK7" s="786"/>
      <c r="CL7" s="786"/>
      <c r="CM7" s="786"/>
      <c r="CN7" s="786"/>
      <c r="CO7" s="786"/>
      <c r="CP7" s="786"/>
      <c r="CQ7" s="786"/>
      <c r="CR7" s="786"/>
      <c r="CS7" s="786"/>
      <c r="CT7" s="786"/>
      <c r="CU7" s="786"/>
      <c r="CV7" s="786"/>
      <c r="CW7" s="786"/>
      <c r="CX7" s="786"/>
      <c r="CY7" s="786"/>
      <c r="CZ7" s="786"/>
      <c r="DA7" s="786"/>
      <c r="DB7" s="786"/>
      <c r="DH7" s="143"/>
    </row>
    <row r="8" spans="1:112" ht="13.8" x14ac:dyDescent="0.25">
      <c r="A8" s="710"/>
      <c r="B8" s="710"/>
      <c r="C8" s="710"/>
      <c r="D8" s="710"/>
      <c r="E8" s="710"/>
      <c r="F8" s="710"/>
      <c r="G8" s="710"/>
      <c r="H8" s="710"/>
      <c r="I8" s="710"/>
      <c r="J8" s="710"/>
      <c r="K8" s="710"/>
      <c r="L8" s="710"/>
      <c r="M8" s="710"/>
      <c r="N8" s="710"/>
      <c r="O8" s="710"/>
      <c r="P8" s="710"/>
      <c r="Q8" s="710"/>
      <c r="R8" s="710"/>
      <c r="S8" s="710"/>
      <c r="T8" s="710"/>
      <c r="U8" s="710"/>
      <c r="V8" s="710"/>
      <c r="W8" s="710"/>
      <c r="X8" s="710"/>
      <c r="Y8" s="710"/>
      <c r="Z8" s="710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BC8" s="734">
        <f>ФОРМА!B13</f>
        <v>45646</v>
      </c>
      <c r="BD8" s="734"/>
      <c r="BE8" s="734"/>
      <c r="BF8" s="734"/>
      <c r="BG8" s="734"/>
      <c r="BH8" s="734"/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C8" s="51"/>
      <c r="DH8" s="145"/>
    </row>
    <row r="9" spans="1:112" s="24" customFormat="1" ht="15" customHeight="1" x14ac:dyDescent="0.2">
      <c r="A9" s="786" t="s">
        <v>1</v>
      </c>
      <c r="B9" s="786"/>
      <c r="C9" s="786"/>
      <c r="D9" s="786"/>
      <c r="E9" s="786"/>
      <c r="F9" s="786"/>
      <c r="G9" s="786"/>
      <c r="H9" s="786"/>
      <c r="I9" s="786"/>
      <c r="J9" s="786"/>
      <c r="K9" s="786"/>
      <c r="L9" s="786"/>
      <c r="M9" s="786"/>
      <c r="N9" s="786"/>
      <c r="O9" s="786"/>
      <c r="P9" s="786"/>
      <c r="Q9" s="786"/>
      <c r="R9" s="786"/>
      <c r="S9" s="786"/>
      <c r="T9" s="786"/>
      <c r="U9" s="786"/>
      <c r="V9" s="786"/>
      <c r="W9" s="786"/>
      <c r="X9" s="786"/>
      <c r="Y9" s="786"/>
      <c r="Z9" s="786"/>
      <c r="AA9" s="786"/>
      <c r="AB9" s="786"/>
      <c r="AC9" s="786"/>
      <c r="AD9" s="786"/>
      <c r="AE9" s="786"/>
      <c r="AF9" s="786"/>
      <c r="AG9" s="786"/>
      <c r="AH9" s="786"/>
      <c r="AI9" s="786"/>
      <c r="AJ9" s="786"/>
      <c r="AK9" s="786"/>
      <c r="AL9" s="786"/>
      <c r="AM9" s="786"/>
      <c r="AN9" s="786"/>
      <c r="AO9" s="786"/>
      <c r="AP9" s="786"/>
      <c r="AQ9" s="786"/>
      <c r="AR9" s="786"/>
      <c r="AS9" s="786"/>
      <c r="AT9" s="786"/>
      <c r="AU9" s="786"/>
      <c r="AV9" s="21"/>
      <c r="AW9" s="21"/>
      <c r="AX9" s="21"/>
      <c r="AY9" s="21"/>
      <c r="AZ9" s="21"/>
      <c r="BA9" s="21"/>
      <c r="BB9" s="21"/>
      <c r="BC9" s="786" t="s">
        <v>3</v>
      </c>
      <c r="BD9" s="786"/>
      <c r="BE9" s="786"/>
      <c r="BF9" s="786"/>
      <c r="BG9" s="786"/>
      <c r="BH9" s="786"/>
      <c r="BI9" s="786"/>
      <c r="BJ9" s="786"/>
      <c r="BK9" s="786"/>
      <c r="BL9" s="786"/>
      <c r="BM9" s="786"/>
      <c r="BN9" s="786"/>
      <c r="BO9" s="786"/>
      <c r="BP9" s="786"/>
      <c r="BQ9" s="786"/>
      <c r="BR9" s="786"/>
      <c r="BS9" s="786"/>
      <c r="BT9" s="786"/>
      <c r="BU9" s="786"/>
      <c r="BV9" s="786"/>
      <c r="BW9" s="786"/>
      <c r="BX9" s="786"/>
      <c r="BY9" s="786"/>
      <c r="BZ9" s="786"/>
      <c r="CA9" s="786"/>
      <c r="CB9" s="786"/>
      <c r="CC9" s="786"/>
      <c r="CD9" s="786"/>
      <c r="CE9" s="786"/>
      <c r="CF9" s="786"/>
      <c r="CG9" s="786"/>
      <c r="CH9" s="786"/>
      <c r="CI9" s="786"/>
      <c r="CJ9" s="786"/>
      <c r="CK9" s="786"/>
      <c r="CL9" s="786"/>
      <c r="CM9" s="786"/>
      <c r="CN9" s="786"/>
      <c r="CO9" s="786"/>
      <c r="CP9" s="786"/>
      <c r="CQ9" s="786"/>
      <c r="CR9" s="786"/>
      <c r="CS9" s="786"/>
      <c r="CT9" s="786"/>
      <c r="CU9" s="786"/>
      <c r="CV9" s="786"/>
      <c r="CW9" s="786"/>
      <c r="CX9" s="786"/>
      <c r="CY9" s="786"/>
      <c r="CZ9" s="786"/>
      <c r="DA9" s="786"/>
      <c r="DB9" s="786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 x14ac:dyDescent="0.25">
      <c r="A11" s="804" t="s">
        <v>512</v>
      </c>
      <c r="B11" s="805"/>
      <c r="C11" s="805"/>
      <c r="D11" s="805"/>
      <c r="E11" s="805"/>
      <c r="F11" s="805"/>
      <c r="G11" s="805"/>
      <c r="H11" s="805"/>
      <c r="I11" s="805"/>
      <c r="J11" s="805"/>
      <c r="K11" s="805"/>
      <c r="L11" s="805"/>
      <c r="M11" s="805"/>
      <c r="N11" s="805"/>
      <c r="O11" s="805"/>
      <c r="P11" s="805"/>
      <c r="Q11" s="805"/>
      <c r="R11" s="805"/>
      <c r="S11" s="805"/>
      <c r="T11" s="805"/>
      <c r="U11" s="805"/>
      <c r="V11" s="805"/>
      <c r="W11" s="805"/>
      <c r="X11" s="805"/>
      <c r="Y11" s="805"/>
      <c r="Z11" s="805"/>
      <c r="AA11" s="805"/>
      <c r="AB11" s="805"/>
      <c r="AC11" s="805"/>
      <c r="AD11" s="805"/>
      <c r="AE11" s="805"/>
      <c r="AF11" s="805"/>
      <c r="AG11" s="805"/>
      <c r="AH11" s="805"/>
      <c r="AI11" s="805"/>
      <c r="AJ11" s="805"/>
      <c r="AK11" s="805"/>
      <c r="AL11" s="805"/>
      <c r="AM11" s="805"/>
      <c r="AN11" s="805"/>
      <c r="AO11" s="805"/>
      <c r="AP11" s="805"/>
      <c r="AQ11" s="805"/>
      <c r="AR11" s="805"/>
      <c r="AS11" s="805"/>
      <c r="AT11" s="805"/>
      <c r="AU11" s="805"/>
      <c r="AV11" s="805"/>
      <c r="AW11" s="805"/>
      <c r="AX11" s="805"/>
      <c r="AY11" s="805"/>
      <c r="AZ11" s="805"/>
      <c r="BA11" s="805"/>
      <c r="BB11" s="805"/>
      <c r="BC11" s="805"/>
      <c r="BD11" s="805"/>
      <c r="BE11" s="805"/>
      <c r="BF11" s="805"/>
      <c r="BG11" s="805"/>
      <c r="BH11" s="805"/>
      <c r="BI11" s="805"/>
      <c r="BJ11" s="805"/>
      <c r="BK11" s="805"/>
      <c r="BL11" s="805"/>
      <c r="BM11" s="805"/>
      <c r="BN11" s="805"/>
      <c r="BO11" s="805"/>
      <c r="BP11" s="805"/>
      <c r="BQ11" s="805"/>
      <c r="BR11" s="805"/>
      <c r="BS11" s="805"/>
      <c r="BT11" s="805"/>
      <c r="BU11" s="805"/>
      <c r="BV11" s="805"/>
      <c r="BW11" s="805"/>
      <c r="BX11" s="805"/>
      <c r="BY11" s="805"/>
      <c r="BZ11" s="805"/>
      <c r="CA11" s="805"/>
      <c r="CB11" s="805"/>
      <c r="CC11" s="805"/>
      <c r="CD11" s="805"/>
      <c r="CE11" s="805"/>
      <c r="CF11" s="805"/>
      <c r="CG11" s="805"/>
      <c r="CH11" s="805"/>
      <c r="CI11" s="805"/>
      <c r="CJ11" s="805"/>
      <c r="CK11" s="805"/>
      <c r="CL11" s="805"/>
      <c r="CM11" s="805"/>
      <c r="CN11" s="805"/>
      <c r="CO11" s="805"/>
      <c r="CP11" s="805"/>
      <c r="CQ11" s="805"/>
      <c r="CR11" s="805"/>
      <c r="CS11" s="805"/>
      <c r="CT11" s="805"/>
      <c r="CU11" s="805"/>
      <c r="CV11" s="805"/>
      <c r="CW11" s="805"/>
      <c r="CX11" s="805"/>
      <c r="CY11" s="805"/>
      <c r="CZ11" s="805"/>
      <c r="DA11" s="805"/>
      <c r="DB11" s="805"/>
      <c r="DH11" s="141"/>
    </row>
    <row r="12" spans="1:112" ht="22.5" customHeight="1" x14ac:dyDescent="0.3">
      <c r="A12" s="1121" t="s">
        <v>181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  <c r="BC12" s="1121"/>
      <c r="BD12" s="1121"/>
      <c r="BE12" s="1121"/>
      <c r="BF12" s="1121"/>
      <c r="BG12" s="1121"/>
      <c r="BH12" s="1121"/>
      <c r="BI12" s="1121"/>
      <c r="BJ12" s="1121"/>
      <c r="BK12" s="1121"/>
      <c r="BL12" s="1121"/>
      <c r="BM12" s="1121"/>
      <c r="BN12" s="1121"/>
      <c r="BO12" s="1121"/>
      <c r="BP12" s="1121"/>
      <c r="BQ12" s="1121"/>
      <c r="BR12" s="1121"/>
      <c r="BS12" s="1121"/>
      <c r="BT12" s="1121"/>
      <c r="BU12" s="1121"/>
      <c r="BV12" s="1121"/>
      <c r="BW12" s="1121"/>
      <c r="BX12" s="1121"/>
      <c r="BY12" s="1121"/>
      <c r="BZ12" s="1121"/>
      <c r="CA12" s="1121"/>
      <c r="CB12" s="1121"/>
      <c r="CC12" s="1121"/>
      <c r="CD12" s="1121"/>
      <c r="CE12" s="1121"/>
      <c r="CF12" s="1121"/>
      <c r="CG12" s="1121"/>
      <c r="CH12" s="1121"/>
      <c r="CI12" s="1121"/>
      <c r="CJ12" s="1121"/>
      <c r="CK12" s="1121"/>
      <c r="CL12" s="1121"/>
      <c r="CM12" s="1121"/>
      <c r="CN12" s="1121"/>
      <c r="CO12" s="1121"/>
      <c r="CP12" s="1121"/>
      <c r="CQ12" s="1121"/>
      <c r="CR12" s="1121"/>
      <c r="CS12" s="1121"/>
      <c r="CT12" s="1121"/>
      <c r="CU12" s="1121"/>
      <c r="CV12" s="1121"/>
      <c r="CW12" s="1121"/>
      <c r="CX12" s="1121"/>
      <c r="CY12" s="1121"/>
      <c r="CZ12" s="1121"/>
      <c r="DA12" s="1121"/>
      <c r="DB12" s="1121"/>
    </row>
    <row r="13" spans="1:112" ht="63" customHeight="1" x14ac:dyDescent="0.3">
      <c r="A13" s="1120" t="s">
        <v>182</v>
      </c>
      <c r="B13" s="1120"/>
      <c r="C13" s="1120"/>
      <c r="D13" s="1120"/>
      <c r="E13" s="1120"/>
      <c r="F13" s="1120"/>
      <c r="G13" s="1120"/>
      <c r="H13" s="1120"/>
      <c r="I13" s="1120"/>
      <c r="J13" s="1120"/>
      <c r="K13" s="1120"/>
      <c r="L13" s="1120"/>
      <c r="M13" s="1120"/>
      <c r="N13" s="1120"/>
      <c r="O13" s="1120"/>
      <c r="P13" s="1120"/>
      <c r="Q13" s="1120"/>
      <c r="R13" s="1120"/>
      <c r="S13" s="1120"/>
      <c r="T13" s="1120"/>
      <c r="U13" s="1120"/>
      <c r="V13" s="1120"/>
      <c r="W13" s="1120"/>
      <c r="X13" s="1119" t="s">
        <v>183</v>
      </c>
      <c r="Y13" s="1119"/>
      <c r="Z13" s="1119"/>
      <c r="AA13" s="1119"/>
      <c r="AB13" s="1119"/>
      <c r="AC13" s="1119"/>
      <c r="AD13" s="1119"/>
      <c r="AE13" s="1119"/>
      <c r="AF13" s="1119"/>
      <c r="AG13" s="1119"/>
      <c r="AH13" s="1119"/>
      <c r="AI13" s="1119"/>
      <c r="AJ13" s="1119"/>
      <c r="AK13" s="1119"/>
      <c r="AL13" s="1119"/>
      <c r="AM13" s="1119"/>
      <c r="AN13" s="1119"/>
      <c r="AO13" s="1119"/>
      <c r="AP13" s="1119" t="s">
        <v>184</v>
      </c>
      <c r="AQ13" s="1119"/>
      <c r="AR13" s="1119"/>
      <c r="AS13" s="1119"/>
      <c r="AT13" s="1119"/>
      <c r="AU13" s="1119"/>
      <c r="AV13" s="1119"/>
      <c r="AW13" s="1119"/>
      <c r="AX13" s="1119"/>
      <c r="AY13" s="1119"/>
      <c r="AZ13" s="1119"/>
      <c r="BA13" s="1119"/>
      <c r="BB13" s="1119"/>
      <c r="BC13" s="1119"/>
      <c r="BD13" s="1119"/>
      <c r="BE13" s="1119"/>
      <c r="BF13" s="1119"/>
      <c r="BG13" s="1119"/>
      <c r="BH13" s="1119"/>
      <c r="BI13" s="1119"/>
      <c r="BJ13" s="1119"/>
      <c r="BK13" s="1119"/>
      <c r="BL13" s="1119" t="s">
        <v>185</v>
      </c>
      <c r="BM13" s="1119"/>
      <c r="BN13" s="1119"/>
      <c r="BO13" s="1119"/>
      <c r="BP13" s="1119"/>
      <c r="BQ13" s="1119"/>
      <c r="BR13" s="1119"/>
      <c r="BS13" s="1119"/>
      <c r="BT13" s="1119"/>
      <c r="BU13" s="1119"/>
      <c r="BV13" s="1119"/>
      <c r="BW13" s="1119"/>
      <c r="BX13" s="1119"/>
      <c r="BY13" s="1119"/>
      <c r="BZ13" s="1119"/>
      <c r="CA13" s="1119"/>
      <c r="CB13" s="1119"/>
      <c r="CC13" s="1119"/>
      <c r="CD13" s="1119"/>
      <c r="CE13" s="1119"/>
      <c r="CF13" s="1119"/>
      <c r="CG13" s="1119" t="s">
        <v>186</v>
      </c>
      <c r="CH13" s="1119"/>
      <c r="CI13" s="1119"/>
      <c r="CJ13" s="1119"/>
      <c r="CK13" s="1119"/>
      <c r="CL13" s="1119"/>
      <c r="CM13" s="1119"/>
      <c r="CN13" s="1119"/>
      <c r="CO13" s="1119"/>
      <c r="CP13" s="1119"/>
      <c r="CQ13" s="1119"/>
      <c r="CR13" s="1119"/>
      <c r="CS13" s="1119"/>
      <c r="CT13" s="1119"/>
      <c r="CU13" s="1119"/>
      <c r="CV13" s="1119"/>
      <c r="CW13" s="1119"/>
      <c r="CX13" s="1119"/>
      <c r="CY13" s="1119"/>
      <c r="CZ13" s="1119"/>
      <c r="DA13" s="1119"/>
      <c r="DB13" s="1119"/>
    </row>
    <row r="14" spans="1:112" ht="30" customHeight="1" x14ac:dyDescent="0.3">
      <c r="A14" s="728" t="s">
        <v>875</v>
      </c>
      <c r="B14" s="729"/>
      <c r="C14" s="729"/>
      <c r="D14" s="729"/>
      <c r="E14" s="729"/>
      <c r="F14" s="729"/>
      <c r="G14" s="729"/>
      <c r="H14" s="729"/>
      <c r="I14" s="729"/>
      <c r="J14" s="729"/>
      <c r="K14" s="729"/>
      <c r="L14" s="729"/>
      <c r="M14" s="729"/>
      <c r="N14" s="729"/>
      <c r="O14" s="729"/>
      <c r="P14" s="729"/>
      <c r="Q14" s="729"/>
      <c r="R14" s="729"/>
      <c r="S14" s="729"/>
      <c r="T14" s="729"/>
      <c r="U14" s="729"/>
      <c r="V14" s="729"/>
      <c r="W14" s="730"/>
      <c r="X14" s="711">
        <v>2</v>
      </c>
      <c r="Y14" s="711"/>
      <c r="Z14" s="711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 t="s">
        <v>872</v>
      </c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 t="s">
        <v>879</v>
      </c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  <c r="BX14" s="711"/>
      <c r="BY14" s="711"/>
      <c r="BZ14" s="711"/>
      <c r="CA14" s="711"/>
      <c r="CB14" s="711"/>
      <c r="CC14" s="711"/>
      <c r="CD14" s="711"/>
      <c r="CE14" s="711"/>
      <c r="CF14" s="711"/>
      <c r="CG14" s="723"/>
      <c r="CH14" s="723"/>
      <c r="CI14" s="723"/>
      <c r="CJ14" s="723"/>
      <c r="CK14" s="723"/>
      <c r="CL14" s="723"/>
      <c r="CM14" s="723"/>
      <c r="CN14" s="723"/>
      <c r="CO14" s="723"/>
      <c r="CP14" s="723"/>
      <c r="CQ14" s="723"/>
      <c r="CR14" s="723"/>
      <c r="CS14" s="723"/>
      <c r="CT14" s="723"/>
      <c r="CU14" s="723"/>
      <c r="CV14" s="723"/>
      <c r="CW14" s="723"/>
      <c r="CX14" s="723"/>
      <c r="CY14" s="723"/>
      <c r="CZ14" s="723"/>
      <c r="DA14" s="723"/>
      <c r="DB14" s="723"/>
    </row>
    <row r="15" spans="1:112" ht="30" customHeight="1" x14ac:dyDescent="0.3">
      <c r="A15" s="728" t="s">
        <v>874</v>
      </c>
      <c r="B15" s="729"/>
      <c r="C15" s="729"/>
      <c r="D15" s="729"/>
      <c r="E15" s="729"/>
      <c r="F15" s="729"/>
      <c r="G15" s="729"/>
      <c r="H15" s="729"/>
      <c r="I15" s="729"/>
      <c r="J15" s="729"/>
      <c r="K15" s="729"/>
      <c r="L15" s="729"/>
      <c r="M15" s="729"/>
      <c r="N15" s="729"/>
      <c r="O15" s="729"/>
      <c r="P15" s="729"/>
      <c r="Q15" s="729"/>
      <c r="R15" s="729"/>
      <c r="S15" s="729"/>
      <c r="T15" s="729"/>
      <c r="U15" s="729"/>
      <c r="V15" s="729"/>
      <c r="W15" s="730"/>
      <c r="X15" s="711">
        <v>2</v>
      </c>
      <c r="Y15" s="711"/>
      <c r="Z15" s="711"/>
      <c r="AA15" s="711"/>
      <c r="AB15" s="711"/>
      <c r="AC15" s="711"/>
      <c r="AD15" s="711"/>
      <c r="AE15" s="711"/>
      <c r="AF15" s="711"/>
      <c r="AG15" s="711"/>
      <c r="AH15" s="711"/>
      <c r="AI15" s="711"/>
      <c r="AJ15" s="711"/>
      <c r="AK15" s="711"/>
      <c r="AL15" s="711"/>
      <c r="AM15" s="711"/>
      <c r="AN15" s="711"/>
      <c r="AO15" s="711"/>
      <c r="AP15" s="711" t="s">
        <v>876</v>
      </c>
      <c r="AQ15" s="711"/>
      <c r="AR15" s="711"/>
      <c r="AS15" s="711"/>
      <c r="AT15" s="711"/>
      <c r="AU15" s="711"/>
      <c r="AV15" s="711"/>
      <c r="AW15" s="711"/>
      <c r="AX15" s="711"/>
      <c r="AY15" s="711"/>
      <c r="AZ15" s="711"/>
      <c r="BA15" s="711"/>
      <c r="BB15" s="711"/>
      <c r="BC15" s="711"/>
      <c r="BD15" s="711"/>
      <c r="BE15" s="711"/>
      <c r="BF15" s="711"/>
      <c r="BG15" s="711"/>
      <c r="BH15" s="711"/>
      <c r="BI15" s="711"/>
      <c r="BJ15" s="711"/>
      <c r="BK15" s="711"/>
      <c r="BL15" s="711" t="s">
        <v>883</v>
      </c>
      <c r="BM15" s="711"/>
      <c r="BN15" s="711"/>
      <c r="BO15" s="711"/>
      <c r="BP15" s="711"/>
      <c r="BQ15" s="711"/>
      <c r="BR15" s="711"/>
      <c r="BS15" s="711"/>
      <c r="BT15" s="711"/>
      <c r="BU15" s="711"/>
      <c r="BV15" s="711"/>
      <c r="BW15" s="711"/>
      <c r="BX15" s="711"/>
      <c r="BY15" s="711"/>
      <c r="BZ15" s="711"/>
      <c r="CA15" s="711"/>
      <c r="CB15" s="711"/>
      <c r="CC15" s="711"/>
      <c r="CD15" s="711"/>
      <c r="CE15" s="711"/>
      <c r="CF15" s="711"/>
      <c r="CG15" s="723"/>
      <c r="CH15" s="723"/>
      <c r="CI15" s="723"/>
      <c r="CJ15" s="723"/>
      <c r="CK15" s="723"/>
      <c r="CL15" s="723"/>
      <c r="CM15" s="723"/>
      <c r="CN15" s="723"/>
      <c r="CO15" s="723"/>
      <c r="CP15" s="723"/>
      <c r="CQ15" s="723"/>
      <c r="CR15" s="723"/>
      <c r="CS15" s="723"/>
      <c r="CT15" s="723"/>
      <c r="CU15" s="723"/>
      <c r="CV15" s="723"/>
      <c r="CW15" s="723"/>
      <c r="CX15" s="723"/>
      <c r="CY15" s="723"/>
      <c r="CZ15" s="723"/>
      <c r="DA15" s="723"/>
      <c r="DB15" s="723"/>
    </row>
    <row r="16" spans="1:112" ht="30" customHeight="1" x14ac:dyDescent="0.3">
      <c r="A16" s="728" t="s">
        <v>873</v>
      </c>
      <c r="B16" s="729"/>
      <c r="C16" s="729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729"/>
      <c r="R16" s="729"/>
      <c r="S16" s="729"/>
      <c r="T16" s="729"/>
      <c r="U16" s="729"/>
      <c r="V16" s="729"/>
      <c r="W16" s="730"/>
      <c r="X16" s="711">
        <v>2</v>
      </c>
      <c r="Y16" s="711"/>
      <c r="Z16" s="711"/>
      <c r="AA16" s="711"/>
      <c r="AB16" s="711"/>
      <c r="AC16" s="711"/>
      <c r="AD16" s="711"/>
      <c r="AE16" s="711"/>
      <c r="AF16" s="711"/>
      <c r="AG16" s="711"/>
      <c r="AH16" s="711"/>
      <c r="AI16" s="711"/>
      <c r="AJ16" s="711"/>
      <c r="AK16" s="711"/>
      <c r="AL16" s="711"/>
      <c r="AM16" s="711"/>
      <c r="AN16" s="711"/>
      <c r="AO16" s="711"/>
      <c r="AP16" s="711" t="s">
        <v>877</v>
      </c>
      <c r="AQ16" s="711"/>
      <c r="AR16" s="711"/>
      <c r="AS16" s="711"/>
      <c r="AT16" s="711"/>
      <c r="AU16" s="711"/>
      <c r="AV16" s="711"/>
      <c r="AW16" s="711"/>
      <c r="AX16" s="711"/>
      <c r="AY16" s="711"/>
      <c r="AZ16" s="711"/>
      <c r="BA16" s="711"/>
      <c r="BB16" s="711"/>
      <c r="BC16" s="711"/>
      <c r="BD16" s="711"/>
      <c r="BE16" s="711"/>
      <c r="BF16" s="711"/>
      <c r="BG16" s="711"/>
      <c r="BH16" s="711"/>
      <c r="BI16" s="711"/>
      <c r="BJ16" s="711"/>
      <c r="BK16" s="711"/>
      <c r="BL16" s="711" t="s">
        <v>878</v>
      </c>
      <c r="BM16" s="711"/>
      <c r="BN16" s="711"/>
      <c r="BO16" s="711"/>
      <c r="BP16" s="711"/>
      <c r="BQ16" s="711"/>
      <c r="BR16" s="711"/>
      <c r="BS16" s="711"/>
      <c r="BT16" s="711"/>
      <c r="BU16" s="711"/>
      <c r="BV16" s="711"/>
      <c r="BW16" s="711"/>
      <c r="BX16" s="711"/>
      <c r="BY16" s="711"/>
      <c r="BZ16" s="711"/>
      <c r="CA16" s="711"/>
      <c r="CB16" s="711"/>
      <c r="CC16" s="711"/>
      <c r="CD16" s="711"/>
      <c r="CE16" s="711"/>
      <c r="CF16" s="711"/>
      <c r="CG16" s="723"/>
      <c r="CH16" s="723"/>
      <c r="CI16" s="723"/>
      <c r="CJ16" s="723"/>
      <c r="CK16" s="723"/>
      <c r="CL16" s="723"/>
      <c r="CM16" s="723"/>
      <c r="CN16" s="723"/>
      <c r="CO16" s="723"/>
      <c r="CP16" s="723"/>
      <c r="CQ16" s="723"/>
      <c r="CR16" s="723"/>
      <c r="CS16" s="723"/>
      <c r="CT16" s="723"/>
      <c r="CU16" s="723"/>
      <c r="CV16" s="723"/>
      <c r="CW16" s="723"/>
      <c r="CX16" s="723"/>
      <c r="CY16" s="723"/>
      <c r="CZ16" s="723"/>
      <c r="DA16" s="723"/>
      <c r="DB16" s="723"/>
    </row>
    <row r="17" spans="1:112" ht="15" customHeight="1" x14ac:dyDescent="0.3">
      <c r="A17" s="1136" t="s">
        <v>187</v>
      </c>
      <c r="B17" s="1137"/>
      <c r="C17" s="1137"/>
      <c r="D17" s="1137"/>
      <c r="E17" s="1137"/>
      <c r="F17" s="1137"/>
      <c r="G17" s="1137"/>
      <c r="H17" s="1137"/>
      <c r="I17" s="1137"/>
      <c r="J17" s="1137"/>
      <c r="K17" s="1137"/>
      <c r="L17" s="1137"/>
      <c r="M17" s="1137"/>
      <c r="N17" s="1137"/>
      <c r="O17" s="1137"/>
      <c r="P17" s="1137"/>
      <c r="Q17" s="1137"/>
      <c r="R17" s="1137"/>
      <c r="S17" s="1137"/>
      <c r="T17" s="1137"/>
      <c r="U17" s="1137"/>
      <c r="V17" s="1137"/>
      <c r="W17" s="1138"/>
      <c r="X17" s="723">
        <f>SUM(X14:AO16)</f>
        <v>6</v>
      </c>
      <c r="Y17" s="723"/>
      <c r="Z17" s="723"/>
      <c r="AA17" s="723"/>
      <c r="AB17" s="723"/>
      <c r="AC17" s="723"/>
      <c r="AD17" s="723"/>
      <c r="AE17" s="723"/>
      <c r="AF17" s="723"/>
      <c r="AG17" s="723"/>
      <c r="AH17" s="723"/>
      <c r="AI17" s="723"/>
      <c r="AJ17" s="723"/>
      <c r="AK17" s="723"/>
      <c r="AL17" s="723"/>
      <c r="AM17" s="723"/>
      <c r="AN17" s="723"/>
      <c r="AO17" s="723"/>
      <c r="AP17" s="1119"/>
      <c r="AQ17" s="1119"/>
      <c r="AR17" s="1119"/>
      <c r="AS17" s="1119"/>
      <c r="AT17" s="1119"/>
      <c r="AU17" s="1119"/>
      <c r="AV17" s="1119"/>
      <c r="AW17" s="1119"/>
      <c r="AX17" s="1119"/>
      <c r="AY17" s="1119"/>
      <c r="AZ17" s="1119"/>
      <c r="BA17" s="1119"/>
      <c r="BB17" s="1119"/>
      <c r="BC17" s="1119"/>
      <c r="BD17" s="1119"/>
      <c r="BE17" s="1119"/>
      <c r="BF17" s="1119"/>
      <c r="BG17" s="1119"/>
      <c r="BH17" s="1119"/>
      <c r="BI17" s="1119"/>
      <c r="BJ17" s="1119"/>
      <c r="BK17" s="1119"/>
      <c r="BL17" s="1119"/>
      <c r="BM17" s="1119"/>
      <c r="BN17" s="1119"/>
      <c r="BO17" s="1119"/>
      <c r="BP17" s="1119"/>
      <c r="BQ17" s="1119"/>
      <c r="BR17" s="1119"/>
      <c r="BS17" s="1119"/>
      <c r="BT17" s="1119"/>
      <c r="BU17" s="1119"/>
      <c r="BV17" s="1119"/>
      <c r="BW17" s="1119"/>
      <c r="BX17" s="1119"/>
      <c r="BY17" s="1119"/>
      <c r="BZ17" s="1119"/>
      <c r="CA17" s="1119"/>
      <c r="CB17" s="1119"/>
      <c r="CC17" s="1119"/>
      <c r="CD17" s="1119"/>
      <c r="CE17" s="1119"/>
      <c r="CF17" s="1119"/>
      <c r="CG17" s="1119"/>
      <c r="CH17" s="1119"/>
      <c r="CI17" s="1119"/>
      <c r="CJ17" s="1119"/>
      <c r="CK17" s="1119"/>
      <c r="CL17" s="1119"/>
      <c r="CM17" s="1119"/>
      <c r="CN17" s="1119"/>
      <c r="CO17" s="1119"/>
      <c r="CP17" s="1119"/>
      <c r="CQ17" s="1119"/>
      <c r="CR17" s="1119"/>
      <c r="CS17" s="1119"/>
      <c r="CT17" s="1119"/>
      <c r="CU17" s="1119"/>
      <c r="CV17" s="1119"/>
      <c r="CW17" s="1119"/>
      <c r="CX17" s="1119"/>
      <c r="CY17" s="1119"/>
      <c r="CZ17" s="1119"/>
      <c r="DA17" s="1119"/>
      <c r="DB17" s="1119"/>
    </row>
    <row r="18" spans="1:112" ht="15" customHeight="1" x14ac:dyDescent="0.3">
      <c r="A18" s="50" t="s">
        <v>188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448</v>
      </c>
      <c r="DD19" s="56"/>
      <c r="DE19" s="57"/>
      <c r="DF19" s="57"/>
    </row>
    <row r="20" spans="1:112" s="24" customFormat="1" ht="15" customHeight="1" x14ac:dyDescent="0.3">
      <c r="A20" s="19" t="s">
        <v>447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189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190</v>
      </c>
      <c r="B22" s="50"/>
      <c r="C22" s="50"/>
      <c r="D22" s="50"/>
      <c r="E22" s="50"/>
      <c r="F22" s="50"/>
      <c r="G22" s="50"/>
      <c r="H22" s="50"/>
      <c r="I22" s="50"/>
      <c r="J22" s="1126">
        <v>10</v>
      </c>
      <c r="K22" s="1126"/>
      <c r="L22" s="1126"/>
      <c r="M22" s="1126"/>
      <c r="N22" s="1126"/>
      <c r="O22" s="1126"/>
      <c r="P22" s="1126"/>
      <c r="Q22" s="1126"/>
      <c r="R22" s="1126"/>
      <c r="S22" s="1126"/>
      <c r="T22" s="1126"/>
      <c r="U22" s="1122" t="s">
        <v>191</v>
      </c>
      <c r="V22" s="1122"/>
      <c r="W22" s="1122"/>
      <c r="X22" s="1122"/>
      <c r="Y22" s="1122"/>
      <c r="Z22" s="1122"/>
      <c r="AA22" s="1122"/>
      <c r="AB22" s="1122"/>
      <c r="AC22" s="1122"/>
      <c r="AD22" s="1122"/>
      <c r="AE22" s="1122"/>
      <c r="AF22" s="1122"/>
      <c r="AG22" s="1122"/>
      <c r="AH22" s="1122"/>
      <c r="AI22" s="1122"/>
      <c r="AJ22" s="1122"/>
      <c r="AK22" s="1122"/>
      <c r="AL22" s="1122"/>
      <c r="AM22" s="1122"/>
      <c r="AN22" s="1122"/>
      <c r="AO22" s="1122"/>
      <c r="AP22" s="1122"/>
      <c r="AQ22" s="1122"/>
      <c r="AR22" s="1122"/>
      <c r="AS22" s="1122"/>
      <c r="AT22" s="1122"/>
      <c r="AU22" s="1122"/>
      <c r="AV22" s="1122"/>
      <c r="AW22" s="1122"/>
      <c r="AX22" s="1122"/>
      <c r="AY22" s="1122"/>
      <c r="AZ22" s="1122"/>
      <c r="BA22" s="1122"/>
      <c r="BB22" s="1126" t="s">
        <v>745</v>
      </c>
      <c r="BC22" s="1126"/>
      <c r="BD22" s="1126"/>
      <c r="BE22" s="1126"/>
      <c r="BF22" s="1126"/>
      <c r="BG22" s="1126"/>
      <c r="BH22" s="1126"/>
      <c r="BI22" s="1126"/>
      <c r="BJ22" s="1126"/>
      <c r="BK22" s="1126"/>
      <c r="BL22" s="1126"/>
      <c r="BM22" s="1122" t="s">
        <v>192</v>
      </c>
      <c r="BN22" s="1122"/>
      <c r="BO22" s="1122"/>
      <c r="BP22" s="1122"/>
      <c r="BQ22" s="1122"/>
      <c r="BR22" s="1122"/>
      <c r="BS22" s="1122"/>
      <c r="BT22" s="1122"/>
      <c r="BU22" s="1122"/>
      <c r="BV22" s="1122"/>
      <c r="BW22" s="1122"/>
      <c r="BX22" s="1122"/>
      <c r="BY22" s="1126" t="s">
        <v>880</v>
      </c>
      <c r="BZ22" s="1126"/>
      <c r="CA22" s="1126"/>
      <c r="CB22" s="1126"/>
      <c r="CC22" s="1126"/>
      <c r="CD22" s="1126"/>
      <c r="CE22" s="1126"/>
      <c r="CF22" s="1126"/>
      <c r="CG22" s="1126"/>
      <c r="CH22" s="1126"/>
      <c r="CI22" s="1126"/>
      <c r="CJ22" s="1126"/>
      <c r="CK22" s="1126"/>
      <c r="CL22" s="1126"/>
      <c r="CM22" s="1126"/>
      <c r="CN22" s="1126"/>
      <c r="CO22" s="1126"/>
      <c r="CP22" s="1126"/>
      <c r="CQ22" s="1126"/>
      <c r="CR22" s="1126"/>
      <c r="CS22" s="1126"/>
      <c r="CT22" s="1126"/>
      <c r="CU22" s="50"/>
      <c r="CV22" s="50" t="s">
        <v>193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40" t="s">
        <v>714</v>
      </c>
      <c r="B23" s="740"/>
      <c r="C23" s="740"/>
      <c r="D23" s="740"/>
      <c r="E23" s="740"/>
      <c r="F23" s="740"/>
      <c r="G23" s="740"/>
      <c r="H23" s="740"/>
      <c r="I23" s="740"/>
      <c r="J23" s="740"/>
      <c r="K23" s="740"/>
      <c r="L23" s="740"/>
      <c r="M23" s="740"/>
      <c r="N23" s="740"/>
      <c r="O23" s="740"/>
      <c r="P23" s="740"/>
      <c r="Q23" s="740"/>
      <c r="R23" s="740"/>
      <c r="S23" s="740"/>
      <c r="T23" s="740"/>
      <c r="U23" s="740"/>
      <c r="V23" s="740"/>
      <c r="W23" s="740"/>
      <c r="X23" s="710">
        <v>657</v>
      </c>
      <c r="Y23" s="710"/>
      <c r="Z23" s="710"/>
      <c r="AA23" s="710"/>
      <c r="AB23" s="710"/>
      <c r="AC23" s="710"/>
      <c r="AD23" s="710"/>
      <c r="AE23" s="710"/>
      <c r="AF23" s="710"/>
      <c r="AG23" s="710"/>
      <c r="AH23" s="740" t="s">
        <v>196</v>
      </c>
      <c r="AI23" s="740"/>
      <c r="AJ23" s="740"/>
      <c r="AK23" s="740"/>
      <c r="AL23" s="740"/>
      <c r="AM23" s="740"/>
      <c r="AN23" s="740"/>
      <c r="AO23" s="740"/>
      <c r="AP23" s="740"/>
      <c r="AQ23" s="740"/>
      <c r="AR23" s="740"/>
      <c r="AS23" s="740"/>
      <c r="AT23" s="740"/>
      <c r="AU23" s="740"/>
      <c r="AV23" s="740"/>
      <c r="AW23" s="740"/>
      <c r="AX23" s="740"/>
      <c r="AY23" s="740"/>
      <c r="AZ23" s="740"/>
      <c r="BA23" s="740"/>
      <c r="BB23" s="740"/>
      <c r="BC23" s="740"/>
      <c r="BD23" s="740"/>
      <c r="BE23" s="740"/>
      <c r="BF23" s="740"/>
      <c r="BG23" s="740"/>
      <c r="BH23" s="740"/>
      <c r="BI23" s="740"/>
      <c r="BJ23" s="740"/>
      <c r="BK23" s="740"/>
      <c r="BL23" s="740"/>
      <c r="BM23" s="740"/>
      <c r="BN23" s="1139"/>
      <c r="BO23" s="1139"/>
      <c r="BP23" s="1139"/>
      <c r="BQ23" s="1139"/>
      <c r="BR23" s="1139"/>
      <c r="BS23" s="1139"/>
      <c r="BT23" s="1139"/>
      <c r="BU23" s="1139"/>
      <c r="BV23" s="1139"/>
      <c r="BW23" s="1139"/>
      <c r="BX23" s="1139"/>
      <c r="BY23" s="1122"/>
      <c r="BZ23" s="1122"/>
      <c r="CA23" s="1122"/>
      <c r="CB23" s="1122"/>
      <c r="CC23" s="1122"/>
      <c r="CD23" s="1122"/>
      <c r="CE23" s="1122"/>
      <c r="CF23" s="1122"/>
      <c r="CG23" s="1122"/>
      <c r="CH23" s="1122"/>
      <c r="CI23" s="1122"/>
      <c r="CJ23" s="1122"/>
      <c r="CK23" s="789"/>
      <c r="CL23" s="789"/>
      <c r="CM23" s="789"/>
      <c r="CN23" s="789"/>
      <c r="CO23" s="789"/>
      <c r="CP23" s="789"/>
      <c r="CQ23" s="789"/>
      <c r="CR23" s="789"/>
      <c r="CS23" s="789"/>
      <c r="CT23" s="789"/>
      <c r="CU23" s="789"/>
      <c r="CV23" s="50"/>
      <c r="DD23" s="56"/>
      <c r="DE23" s="57"/>
      <c r="DF23" s="57"/>
    </row>
    <row r="24" spans="1:112" ht="10.5" customHeight="1" x14ac:dyDescent="0.3">
      <c r="A24" s="740"/>
      <c r="B24" s="740"/>
      <c r="C24" s="740"/>
      <c r="D24" s="740"/>
      <c r="E24" s="740"/>
      <c r="F24" s="740"/>
      <c r="G24" s="740"/>
      <c r="H24" s="740"/>
      <c r="I24" s="740"/>
      <c r="J24" s="740"/>
      <c r="K24" s="740"/>
      <c r="L24" s="740"/>
      <c r="M24" s="740"/>
      <c r="N24" s="740"/>
      <c r="O24" s="740"/>
      <c r="P24" s="740"/>
      <c r="Q24" s="740"/>
      <c r="R24" s="740"/>
      <c r="S24" s="740"/>
      <c r="T24" s="740"/>
      <c r="U24" s="740"/>
      <c r="V24" s="740"/>
      <c r="W24" s="740"/>
      <c r="X24" s="789"/>
      <c r="Y24" s="789"/>
      <c r="Z24" s="789"/>
      <c r="AA24" s="789"/>
      <c r="AB24" s="789"/>
      <c r="AC24" s="789"/>
      <c r="AD24" s="789"/>
      <c r="AE24" s="789"/>
      <c r="AF24" s="789"/>
      <c r="AG24" s="789"/>
      <c r="AH24" s="740"/>
      <c r="AI24" s="740"/>
      <c r="AJ24" s="740"/>
      <c r="AK24" s="740"/>
      <c r="DD24" s="56"/>
      <c r="DE24" s="57"/>
      <c r="DF24" s="57"/>
    </row>
    <row r="25" spans="1:112" ht="15" customHeight="1" x14ac:dyDescent="0.3">
      <c r="A25" s="50" t="s">
        <v>194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126" t="s">
        <v>65</v>
      </c>
      <c r="AE25" s="1126"/>
      <c r="AF25" s="1126"/>
      <c r="AG25" s="1126"/>
      <c r="AH25" s="1126"/>
      <c r="AI25" s="1126"/>
      <c r="AJ25" s="1126"/>
      <c r="AK25" s="1126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126"/>
      <c r="AX25" s="1126"/>
      <c r="AY25" s="1126"/>
      <c r="AZ25" s="1126"/>
      <c r="BA25" s="1126"/>
      <c r="BB25" s="1126"/>
      <c r="BC25" s="50"/>
      <c r="BD25" s="50" t="s">
        <v>195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126" t="s">
        <v>65</v>
      </c>
      <c r="BX25" s="1126"/>
      <c r="BY25" s="1126"/>
      <c r="BZ25" s="1126"/>
      <c r="CA25" s="1126"/>
      <c r="CB25" s="1126"/>
      <c r="CC25" s="1126"/>
      <c r="CD25" s="1126"/>
      <c r="CE25" s="1126"/>
      <c r="CF25" s="1126"/>
      <c r="CG25" s="1126"/>
      <c r="CH25" s="1126"/>
      <c r="CI25" s="1126"/>
      <c r="CJ25" s="1126"/>
      <c r="CK25" s="1126"/>
      <c r="CL25" s="1126"/>
      <c r="CM25" s="50"/>
      <c r="CN25" s="50" t="s">
        <v>196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197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198</v>
      </c>
      <c r="DD27" s="56"/>
      <c r="DE27" s="57"/>
      <c r="DF27" s="57"/>
      <c r="DH27" s="141"/>
    </row>
    <row r="28" spans="1:112" ht="15" customHeight="1" x14ac:dyDescent="0.3">
      <c r="A28" s="19" t="s">
        <v>199</v>
      </c>
    </row>
    <row r="29" spans="1:112" ht="15" customHeight="1" x14ac:dyDescent="0.25">
      <c r="A29" s="19" t="s">
        <v>200</v>
      </c>
      <c r="DH29" s="141"/>
    </row>
    <row r="30" spans="1:112" ht="15" customHeight="1" x14ac:dyDescent="0.3">
      <c r="A30" s="1125" t="s">
        <v>207</v>
      </c>
      <c r="B30" s="1125"/>
      <c r="C30" s="1125"/>
      <c r="D30" s="1125"/>
      <c r="E30" s="1125"/>
      <c r="F30" s="1125"/>
      <c r="G30" s="1125"/>
      <c r="H30" s="1125"/>
      <c r="I30" s="1125"/>
      <c r="J30" s="1125"/>
      <c r="K30" s="1125"/>
      <c r="L30" s="1125"/>
      <c r="M30" s="1125"/>
      <c r="N30" s="1125"/>
      <c r="O30" s="1125"/>
      <c r="P30" s="1125"/>
      <c r="Q30" s="1125"/>
      <c r="R30" s="1125"/>
      <c r="S30" s="1125"/>
      <c r="T30" s="1125"/>
      <c r="U30" s="1125"/>
      <c r="V30" s="1125"/>
      <c r="W30" s="1125"/>
      <c r="X30" s="1125"/>
      <c r="Y30" s="1125"/>
      <c r="Z30" s="1125"/>
      <c r="AA30" s="1125"/>
      <c r="AB30" s="1125"/>
      <c r="AC30" s="1125"/>
      <c r="AD30" s="1125"/>
      <c r="AE30" s="1125"/>
      <c r="AF30" s="1125"/>
      <c r="AG30" s="1125"/>
      <c r="AH30" s="1125"/>
      <c r="AI30" s="1125"/>
      <c r="AJ30" s="1125"/>
      <c r="AK30" s="1125"/>
      <c r="AL30" s="1125"/>
      <c r="AM30" s="1125"/>
      <c r="AN30" s="1125"/>
      <c r="AO30" s="1125"/>
      <c r="AP30" s="1125"/>
      <c r="AQ30" s="1125"/>
      <c r="AR30" s="1125"/>
      <c r="AS30" s="1125"/>
      <c r="AT30" s="1125"/>
      <c r="AU30" s="1125"/>
      <c r="AV30" s="1125"/>
      <c r="AW30" s="1125"/>
      <c r="AX30" s="1125"/>
      <c r="AY30" s="1125"/>
      <c r="AZ30" s="1125"/>
      <c r="BA30" s="1125"/>
      <c r="BB30" s="1125"/>
      <c r="BC30" s="1125"/>
      <c r="BD30" s="1125"/>
      <c r="BE30" s="1125"/>
      <c r="BF30" s="1125"/>
      <c r="BG30" s="1125"/>
      <c r="BH30" s="1125"/>
      <c r="BI30" s="1125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1129" t="s">
        <v>703</v>
      </c>
      <c r="B31" s="1130"/>
      <c r="C31" s="1130"/>
      <c r="D31" s="1130"/>
      <c r="E31" s="1130"/>
      <c r="F31" s="1130"/>
      <c r="G31" s="1130"/>
      <c r="H31" s="1130"/>
      <c r="I31" s="1130"/>
      <c r="J31" s="1130"/>
      <c r="K31" s="1130"/>
      <c r="L31" s="1130"/>
      <c r="M31" s="1130"/>
      <c r="N31" s="1130"/>
      <c r="O31" s="1130"/>
      <c r="P31" s="1130"/>
      <c r="Q31" s="1130"/>
      <c r="R31" s="1130"/>
      <c r="S31" s="1130"/>
      <c r="T31" s="1130"/>
      <c r="U31" s="1130"/>
      <c r="V31" s="1131"/>
      <c r="W31" s="1129" t="s">
        <v>201</v>
      </c>
      <c r="X31" s="1130"/>
      <c r="Y31" s="1130"/>
      <c r="Z31" s="1130"/>
      <c r="AA31" s="1130"/>
      <c r="AB31" s="1130"/>
      <c r="AC31" s="1130"/>
      <c r="AD31" s="1130"/>
      <c r="AE31" s="1130"/>
      <c r="AF31" s="1130"/>
      <c r="AG31" s="1130"/>
      <c r="AH31" s="1130"/>
      <c r="AI31" s="1130"/>
      <c r="AJ31" s="1130"/>
      <c r="AK31" s="1130"/>
      <c r="AL31" s="1130"/>
      <c r="AM31" s="1130"/>
      <c r="AN31" s="1130"/>
      <c r="AO31" s="1130"/>
      <c r="AP31" s="1130"/>
      <c r="AQ31" s="1130"/>
      <c r="AR31" s="1130"/>
      <c r="AS31" s="1131"/>
      <c r="AT31" s="1129" t="s">
        <v>202</v>
      </c>
      <c r="AU31" s="1130"/>
      <c r="AV31" s="1130"/>
      <c r="AW31" s="1130"/>
      <c r="AX31" s="1130"/>
      <c r="AY31" s="1130"/>
      <c r="AZ31" s="1130"/>
      <c r="BA31" s="1130"/>
      <c r="BB31" s="1130"/>
      <c r="BC31" s="1130"/>
      <c r="BD31" s="1130"/>
      <c r="BE31" s="1130"/>
      <c r="BF31" s="1130"/>
      <c r="BG31" s="1130"/>
      <c r="BH31" s="1130"/>
      <c r="BI31" s="1130"/>
      <c r="BJ31" s="1130"/>
      <c r="BK31" s="1130"/>
      <c r="BL31" s="1130"/>
      <c r="BM31" s="1130"/>
      <c r="BN31" s="1130"/>
      <c r="BO31" s="1130"/>
      <c r="BP31" s="1130"/>
      <c r="BQ31" s="1130"/>
      <c r="BR31" s="1131"/>
      <c r="BS31" s="1127" t="s">
        <v>203</v>
      </c>
      <c r="BT31" s="1127"/>
      <c r="BU31" s="1127"/>
      <c r="BV31" s="1127"/>
      <c r="BW31" s="1127"/>
      <c r="BX31" s="1127"/>
      <c r="BY31" s="1127"/>
      <c r="BZ31" s="1127"/>
      <c r="CA31" s="1127"/>
      <c r="CB31" s="1127"/>
      <c r="CC31" s="1127"/>
      <c r="CD31" s="1127"/>
      <c r="CE31" s="1127"/>
      <c r="CF31" s="1127"/>
      <c r="CG31" s="1127"/>
      <c r="CH31" s="1127"/>
      <c r="CI31" s="1127"/>
      <c r="CJ31" s="1127"/>
      <c r="CK31" s="1127"/>
      <c r="CL31" s="1127"/>
      <c r="CM31" s="1127"/>
      <c r="CN31" s="1127"/>
      <c r="CO31" s="1127"/>
      <c r="CP31" s="1127"/>
      <c r="CQ31" s="1127"/>
      <c r="CR31" s="1127"/>
      <c r="CS31" s="1127"/>
      <c r="CT31" s="1127"/>
      <c r="CU31" s="1127"/>
      <c r="CV31" s="1127"/>
      <c r="CW31" s="1127"/>
      <c r="CX31" s="1127"/>
      <c r="CY31" s="1127"/>
      <c r="CZ31" s="1127"/>
      <c r="DA31" s="1127"/>
      <c r="DB31" s="1127"/>
    </row>
    <row r="32" spans="1:112" ht="39.75" customHeight="1" x14ac:dyDescent="0.25">
      <c r="A32" s="1132"/>
      <c r="B32" s="1133"/>
      <c r="C32" s="1133"/>
      <c r="D32" s="1133"/>
      <c r="E32" s="1133"/>
      <c r="F32" s="1133"/>
      <c r="G32" s="1133"/>
      <c r="H32" s="1133"/>
      <c r="I32" s="1133"/>
      <c r="J32" s="1133"/>
      <c r="K32" s="1133"/>
      <c r="L32" s="1133"/>
      <c r="M32" s="1133"/>
      <c r="N32" s="1133"/>
      <c r="O32" s="1133"/>
      <c r="P32" s="1133"/>
      <c r="Q32" s="1133"/>
      <c r="R32" s="1133"/>
      <c r="S32" s="1133"/>
      <c r="T32" s="1133"/>
      <c r="U32" s="1133"/>
      <c r="V32" s="1134"/>
      <c r="W32" s="1132"/>
      <c r="X32" s="1133"/>
      <c r="Y32" s="1133"/>
      <c r="Z32" s="1133"/>
      <c r="AA32" s="1133"/>
      <c r="AB32" s="1133"/>
      <c r="AC32" s="1133"/>
      <c r="AD32" s="1133"/>
      <c r="AE32" s="1133"/>
      <c r="AF32" s="1133"/>
      <c r="AG32" s="1133"/>
      <c r="AH32" s="1133"/>
      <c r="AI32" s="1133"/>
      <c r="AJ32" s="1133"/>
      <c r="AK32" s="1133"/>
      <c r="AL32" s="1133"/>
      <c r="AM32" s="1133"/>
      <c r="AN32" s="1133"/>
      <c r="AO32" s="1133"/>
      <c r="AP32" s="1133"/>
      <c r="AQ32" s="1133"/>
      <c r="AR32" s="1133"/>
      <c r="AS32" s="1134"/>
      <c r="AT32" s="1132"/>
      <c r="AU32" s="1133"/>
      <c r="AV32" s="1133"/>
      <c r="AW32" s="1133"/>
      <c r="AX32" s="1133"/>
      <c r="AY32" s="1133"/>
      <c r="AZ32" s="1133"/>
      <c r="BA32" s="1133"/>
      <c r="BB32" s="1133"/>
      <c r="BC32" s="1133"/>
      <c r="BD32" s="1133"/>
      <c r="BE32" s="1133"/>
      <c r="BF32" s="1133"/>
      <c r="BG32" s="1133"/>
      <c r="BH32" s="1133"/>
      <c r="BI32" s="1133"/>
      <c r="BJ32" s="1133"/>
      <c r="BK32" s="1133"/>
      <c r="BL32" s="1133"/>
      <c r="BM32" s="1133"/>
      <c r="BN32" s="1133"/>
      <c r="BO32" s="1133"/>
      <c r="BP32" s="1133"/>
      <c r="BQ32" s="1133"/>
      <c r="BR32" s="1134"/>
      <c r="BS32" s="1135" t="s">
        <v>204</v>
      </c>
      <c r="BT32" s="1135"/>
      <c r="BU32" s="1135"/>
      <c r="BV32" s="1135"/>
      <c r="BW32" s="1135"/>
      <c r="BX32" s="1135"/>
      <c r="BY32" s="1135"/>
      <c r="BZ32" s="1135"/>
      <c r="CA32" s="1135"/>
      <c r="CB32" s="1135"/>
      <c r="CC32" s="1135"/>
      <c r="CD32" s="1135"/>
      <c r="CE32" s="1135"/>
      <c r="CF32" s="1135"/>
      <c r="CG32" s="1135"/>
      <c r="CH32" s="1135"/>
      <c r="CI32" s="1135"/>
      <c r="CJ32" s="1135"/>
      <c r="CK32" s="1135"/>
      <c r="CL32" s="1135" t="s">
        <v>205</v>
      </c>
      <c r="CM32" s="1135"/>
      <c r="CN32" s="1135"/>
      <c r="CO32" s="1135"/>
      <c r="CP32" s="1135"/>
      <c r="CQ32" s="1135"/>
      <c r="CR32" s="1135"/>
      <c r="CS32" s="1135"/>
      <c r="CT32" s="1135"/>
      <c r="CU32" s="1135"/>
      <c r="CV32" s="1135"/>
      <c r="CW32" s="1135"/>
      <c r="CX32" s="1135"/>
      <c r="CY32" s="1135"/>
      <c r="CZ32" s="1135"/>
      <c r="DA32" s="1135"/>
      <c r="DB32" s="1135"/>
      <c r="DH32" s="149"/>
    </row>
    <row r="33" spans="1:112" ht="15" customHeight="1" x14ac:dyDescent="0.25">
      <c r="A33" s="1128"/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  <c r="BC33" s="1128"/>
      <c r="BD33" s="1128"/>
      <c r="BE33" s="1128"/>
      <c r="BF33" s="1128"/>
      <c r="BG33" s="1128"/>
      <c r="BH33" s="1128"/>
      <c r="BI33" s="1128"/>
      <c r="BJ33" s="1128"/>
      <c r="BK33" s="1128"/>
      <c r="BL33" s="1128"/>
      <c r="BM33" s="1128"/>
      <c r="BN33" s="1128"/>
      <c r="BO33" s="1128"/>
      <c r="BP33" s="1128"/>
      <c r="BQ33" s="1128"/>
      <c r="BR33" s="1128"/>
      <c r="BS33" s="1128"/>
      <c r="BT33" s="1128"/>
      <c r="BU33" s="1128"/>
      <c r="BV33" s="1128"/>
      <c r="BW33" s="1128"/>
      <c r="BX33" s="1128"/>
      <c r="BY33" s="1128"/>
      <c r="BZ33" s="1128"/>
      <c r="CA33" s="1128"/>
      <c r="CB33" s="1128"/>
      <c r="CC33" s="1128"/>
      <c r="CD33" s="1128"/>
      <c r="CE33" s="1128"/>
      <c r="CF33" s="1128"/>
      <c r="CG33" s="1128"/>
      <c r="CH33" s="1128"/>
      <c r="CI33" s="1128"/>
      <c r="CJ33" s="1128"/>
      <c r="CK33" s="1128"/>
      <c r="CL33" s="1128"/>
      <c r="CM33" s="1128"/>
      <c r="CN33" s="1128"/>
      <c r="CO33" s="1128"/>
      <c r="CP33" s="1128"/>
      <c r="CQ33" s="1128"/>
      <c r="CR33" s="1128"/>
      <c r="CS33" s="1128"/>
      <c r="CT33" s="1128"/>
      <c r="CU33" s="1128"/>
      <c r="CV33" s="1128"/>
      <c r="CW33" s="1128"/>
      <c r="CX33" s="1128"/>
      <c r="CY33" s="1128"/>
      <c r="CZ33" s="1128"/>
      <c r="DA33" s="1128"/>
      <c r="DB33" s="1128"/>
      <c r="DH33" s="141"/>
    </row>
    <row r="34" spans="1:112" ht="15" customHeight="1" x14ac:dyDescent="0.25">
      <c r="A34" s="19" t="s">
        <v>449</v>
      </c>
      <c r="DH34" s="141"/>
    </row>
    <row r="35" spans="1:112" ht="15" customHeight="1" x14ac:dyDescent="0.3">
      <c r="A35" s="51" t="s">
        <v>450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206</v>
      </c>
    </row>
    <row r="37" spans="1:112" ht="15" customHeight="1" x14ac:dyDescent="0.25">
      <c r="A37" s="47" t="s">
        <v>451</v>
      </c>
      <c r="DH37" s="141"/>
    </row>
    <row r="38" spans="1:112" ht="15" customHeight="1" x14ac:dyDescent="0.25">
      <c r="A38" s="19" t="s">
        <v>208</v>
      </c>
      <c r="DH38" s="141"/>
    </row>
    <row r="39" spans="1:112" ht="15" customHeight="1" x14ac:dyDescent="0.3">
      <c r="A39" s="842" t="s">
        <v>209</v>
      </c>
      <c r="B39" s="842"/>
      <c r="C39" s="842"/>
      <c r="D39" s="842"/>
      <c r="E39" s="842"/>
      <c r="F39" s="842"/>
      <c r="G39" s="842"/>
      <c r="H39" s="842"/>
      <c r="I39" s="842"/>
      <c r="J39" s="787" t="s">
        <v>746</v>
      </c>
      <c r="K39" s="787"/>
      <c r="L39" s="787"/>
      <c r="M39" s="787"/>
      <c r="N39" s="787"/>
      <c r="O39" s="787"/>
      <c r="P39" s="787"/>
      <c r="Q39" s="787"/>
      <c r="R39" s="787"/>
      <c r="S39" s="49"/>
      <c r="T39" s="842" t="s">
        <v>210</v>
      </c>
      <c r="U39" s="842"/>
      <c r="V39" s="842"/>
      <c r="W39" s="842"/>
      <c r="X39" s="842"/>
      <c r="Y39" s="842"/>
      <c r="Z39" s="842"/>
      <c r="AA39" s="842"/>
      <c r="AB39" s="842"/>
      <c r="AC39" s="842"/>
      <c r="AD39" s="842"/>
      <c r="AE39" s="842"/>
      <c r="AF39" s="842"/>
      <c r="AG39" s="842"/>
      <c r="AH39" s="842"/>
      <c r="AI39" s="842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346</v>
      </c>
      <c r="U40" s="710"/>
      <c r="V40" s="710"/>
      <c r="W40" s="710"/>
      <c r="X40" s="710"/>
      <c r="Y40" s="710"/>
      <c r="Z40" s="710"/>
      <c r="AA40" s="710"/>
      <c r="AB40" s="710"/>
      <c r="AC40" s="710"/>
      <c r="AD40" s="710"/>
      <c r="AE40" s="710"/>
      <c r="AF40" s="710"/>
      <c r="AG40" s="710"/>
      <c r="AH40" s="710"/>
      <c r="AI40" s="710"/>
      <c r="AJ40" s="710"/>
      <c r="AK40" s="710"/>
      <c r="AL40" s="710"/>
      <c r="AM40" s="710"/>
      <c r="AN40" s="710"/>
      <c r="AO40" s="710"/>
      <c r="AP40" s="710"/>
      <c r="AQ40" s="710"/>
      <c r="AR40" s="710"/>
      <c r="AS40" s="710"/>
      <c r="AT40" s="710"/>
      <c r="AU40" s="710"/>
      <c r="AV40" s="710"/>
      <c r="AW40" s="710"/>
      <c r="AX40" s="710"/>
      <c r="AY40" s="710"/>
      <c r="AZ40" s="710"/>
      <c r="BA40" s="710"/>
      <c r="BB40" s="710"/>
      <c r="BC40" s="710"/>
      <c r="BD40" s="710"/>
      <c r="BE40" s="710"/>
      <c r="BF40" s="710"/>
      <c r="BG40" s="710"/>
      <c r="BH40" s="710"/>
      <c r="BI40" s="710"/>
      <c r="BJ40" s="710"/>
      <c r="BK40" s="710"/>
      <c r="BL40" s="710"/>
      <c r="BM40" s="710"/>
      <c r="BN40" s="19" t="s">
        <v>211</v>
      </c>
      <c r="BZ40" s="1123" t="s">
        <v>881</v>
      </c>
      <c r="CA40" s="1124"/>
      <c r="CB40" s="1124"/>
      <c r="CC40" s="1124"/>
      <c r="CD40" s="1124"/>
      <c r="CE40" s="1124"/>
      <c r="CF40" s="1124"/>
      <c r="CG40" s="1124"/>
      <c r="CH40" s="1124"/>
      <c r="CI40" s="1124"/>
      <c r="CJ40" s="1124"/>
      <c r="CK40" s="1124"/>
      <c r="CL40" s="1124"/>
      <c r="CM40" s="1124"/>
      <c r="CN40" s="1124"/>
      <c r="CO40" s="1124"/>
      <c r="CP40" s="1124"/>
      <c r="CQ40" s="1124"/>
      <c r="CR40" s="1124"/>
      <c r="CS40" s="1124"/>
      <c r="CT40" s="1124"/>
      <c r="CU40" s="1124"/>
      <c r="CV40" s="1124"/>
      <c r="CW40" s="1124"/>
      <c r="CX40" s="1124"/>
      <c r="CY40" s="1124"/>
      <c r="CZ40" s="1124"/>
      <c r="DA40" s="1124"/>
      <c r="DB40" s="1124"/>
      <c r="DH40" s="141"/>
    </row>
    <row r="41" spans="1:112" s="225" customFormat="1" ht="9.6" x14ac:dyDescent="0.2">
      <c r="BZ41" s="715" t="s">
        <v>212</v>
      </c>
      <c r="CA41" s="715"/>
      <c r="CB41" s="715"/>
      <c r="CC41" s="715"/>
      <c r="CD41" s="715"/>
      <c r="CE41" s="715"/>
      <c r="CF41" s="715"/>
      <c r="CG41" s="715"/>
      <c r="CH41" s="715"/>
      <c r="CI41" s="715"/>
      <c r="CJ41" s="715"/>
      <c r="CK41" s="715"/>
      <c r="CL41" s="715"/>
      <c r="CM41" s="715"/>
      <c r="CN41" s="715"/>
      <c r="CO41" s="715"/>
      <c r="CP41" s="715"/>
      <c r="CQ41" s="715"/>
      <c r="CR41" s="715"/>
      <c r="CS41" s="715"/>
      <c r="CT41" s="715"/>
      <c r="CU41" s="715"/>
      <c r="CV41" s="715"/>
      <c r="CW41" s="715"/>
      <c r="CX41" s="715"/>
      <c r="CY41" s="715"/>
      <c r="CZ41" s="715"/>
      <c r="DA41" s="715"/>
      <c r="DB41" s="715"/>
      <c r="DH41" s="228"/>
    </row>
    <row r="42" spans="1:112" ht="15" customHeight="1" x14ac:dyDescent="0.25">
      <c r="A42" s="19" t="s">
        <v>213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452</v>
      </c>
      <c r="DH43" s="141"/>
    </row>
    <row r="44" spans="1:112" ht="30" customHeight="1" x14ac:dyDescent="0.25">
      <c r="A44" s="19" t="s">
        <v>214</v>
      </c>
      <c r="Y44" s="1123" t="s">
        <v>895</v>
      </c>
      <c r="Z44" s="1123"/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123"/>
      <c r="AO44" s="1123"/>
      <c r="AP44" s="1123"/>
      <c r="AQ44" s="1123"/>
      <c r="AR44" s="1123"/>
      <c r="AS44" s="1123"/>
      <c r="AT44" s="1123"/>
      <c r="AU44" s="1123"/>
      <c r="AV44" s="1123"/>
      <c r="AW44" s="1123"/>
      <c r="AX44" s="1123"/>
      <c r="AY44" s="1123"/>
      <c r="AZ44" s="1123"/>
      <c r="BA44" s="1123"/>
      <c r="BB44" s="1123"/>
      <c r="BC44" s="1123"/>
      <c r="BD44" s="1123"/>
      <c r="BE44" s="1123"/>
      <c r="BF44" s="1123"/>
      <c r="BG44" s="1123"/>
      <c r="BH44" s="49"/>
      <c r="BI44" s="1141" t="s">
        <v>211</v>
      </c>
      <c r="BJ44" s="1141"/>
      <c r="BK44" s="1141"/>
      <c r="BL44" s="1141"/>
      <c r="BM44" s="1141"/>
      <c r="BN44" s="1141"/>
      <c r="BO44" s="1141"/>
      <c r="BP44" s="1141"/>
      <c r="BQ44" s="1141"/>
      <c r="BR44" s="1141"/>
      <c r="BS44" s="1141"/>
      <c r="BT44" s="49"/>
      <c r="BU44" s="1123" t="s">
        <v>882</v>
      </c>
      <c r="BV44" s="1123"/>
      <c r="BW44" s="1123"/>
      <c r="BX44" s="1123"/>
      <c r="BY44" s="1123"/>
      <c r="BZ44" s="1123"/>
      <c r="CA44" s="1123"/>
      <c r="CB44" s="1123"/>
      <c r="CC44" s="1123"/>
      <c r="CD44" s="1123"/>
      <c r="CE44" s="1123"/>
      <c r="CF44" s="1123"/>
      <c r="CG44" s="1123"/>
      <c r="CH44" s="1123"/>
      <c r="CI44" s="1123"/>
      <c r="CJ44" s="1123"/>
      <c r="CK44" s="1123"/>
      <c r="CL44" s="1123"/>
      <c r="CM44" s="1123"/>
      <c r="CN44" s="1123"/>
      <c r="CO44" s="1123"/>
      <c r="CP44" s="1123"/>
      <c r="CQ44" s="1123"/>
      <c r="CR44" s="1123"/>
      <c r="CS44" s="1123"/>
      <c r="CT44" s="1123"/>
      <c r="CU44" s="1123"/>
      <c r="CV44" s="1123"/>
      <c r="CW44" s="1123"/>
      <c r="CX44" s="1123"/>
      <c r="CY44" s="1123"/>
      <c r="CZ44" s="1123"/>
      <c r="DA44" s="1123"/>
      <c r="DB44" s="1123"/>
      <c r="DH44" s="150"/>
    </row>
    <row r="45" spans="1:112" s="225" customFormat="1" ht="9.6" x14ac:dyDescent="0.2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140" t="s">
        <v>215</v>
      </c>
      <c r="BV45" s="1140"/>
      <c r="BW45" s="1140"/>
      <c r="BX45" s="1140"/>
      <c r="BY45" s="1140"/>
      <c r="BZ45" s="1140"/>
      <c r="CA45" s="1140"/>
      <c r="CB45" s="1140"/>
      <c r="CC45" s="1140"/>
      <c r="CD45" s="1140"/>
      <c r="CE45" s="1140"/>
      <c r="CF45" s="1140"/>
      <c r="CG45" s="1140"/>
      <c r="CH45" s="1140"/>
      <c r="CI45" s="1140"/>
      <c r="CJ45" s="1140"/>
      <c r="CK45" s="1140"/>
      <c r="CL45" s="1140"/>
      <c r="CM45" s="1140"/>
      <c r="CN45" s="1140"/>
      <c r="CO45" s="1140"/>
      <c r="CP45" s="1140"/>
      <c r="CQ45" s="1140"/>
      <c r="CR45" s="1140"/>
      <c r="CS45" s="1140"/>
      <c r="CT45" s="1140"/>
      <c r="CU45" s="1140"/>
      <c r="CV45" s="1140"/>
      <c r="CW45" s="1140"/>
      <c r="CX45" s="1140"/>
      <c r="CY45" s="1140"/>
      <c r="CZ45" s="1140"/>
      <c r="DA45" s="1140"/>
      <c r="DB45" s="1140"/>
      <c r="DH45" s="229"/>
    </row>
    <row r="46" spans="1:112" ht="15" customHeight="1" x14ac:dyDescent="0.25">
      <c r="A46" s="19" t="s">
        <v>216</v>
      </c>
      <c r="DH46" s="141"/>
    </row>
    <row r="47" spans="1:112" ht="45.75" customHeight="1" x14ac:dyDescent="0.25">
      <c r="A47" s="1056" t="s">
        <v>487</v>
      </c>
      <c r="B47" s="1056"/>
      <c r="C47" s="1056"/>
      <c r="D47" s="1056"/>
      <c r="E47" s="1056"/>
      <c r="F47" s="1056"/>
      <c r="G47" s="1056"/>
      <c r="H47" s="1056"/>
      <c r="I47" s="1056"/>
      <c r="J47" s="1056"/>
      <c r="K47" s="1056"/>
      <c r="L47" s="1056"/>
      <c r="M47" s="1056"/>
      <c r="N47" s="1056"/>
      <c r="O47" s="1056"/>
      <c r="P47" s="1056"/>
      <c r="Q47" s="1056"/>
      <c r="R47" s="1056"/>
      <c r="S47" s="1056"/>
      <c r="T47" s="1056"/>
      <c r="U47" s="1056"/>
      <c r="V47" s="1056"/>
      <c r="W47" s="1056"/>
      <c r="X47" s="1056"/>
      <c r="Y47" s="1056"/>
      <c r="Z47" s="1056"/>
      <c r="AA47" s="1056"/>
      <c r="AB47" s="1056"/>
      <c r="AC47" s="1056"/>
      <c r="AD47" s="1056"/>
      <c r="AE47" s="1056"/>
      <c r="AF47" s="1056"/>
      <c r="AG47" s="1056"/>
      <c r="AH47" s="1056"/>
      <c r="AI47" s="1056"/>
      <c r="AJ47" s="1056"/>
      <c r="AK47" s="1056"/>
      <c r="AL47" s="1056"/>
      <c r="AM47" s="1056"/>
      <c r="AN47" s="1056"/>
      <c r="AO47" s="1056"/>
      <c r="AP47" s="1056"/>
      <c r="AQ47" s="1056"/>
      <c r="AR47" s="1056"/>
      <c r="AS47" s="1056"/>
      <c r="AT47" s="1056"/>
      <c r="AU47" s="1056"/>
      <c r="AV47" s="1056"/>
      <c r="AW47" s="1056"/>
      <c r="AX47" s="1056"/>
      <c r="AY47" s="1056"/>
      <c r="AZ47" s="1056"/>
      <c r="BA47" s="1056"/>
      <c r="BB47" s="1056"/>
      <c r="BC47" s="1056"/>
      <c r="BD47" s="1056"/>
      <c r="BE47" s="1056"/>
      <c r="BF47" s="1056"/>
      <c r="BG47" s="1056"/>
      <c r="BH47" s="1056"/>
      <c r="BI47" s="1056"/>
      <c r="BJ47" s="1056"/>
      <c r="BK47" s="1056"/>
      <c r="BL47" s="1056"/>
      <c r="BM47" s="1056"/>
      <c r="BN47" s="1056"/>
      <c r="BO47" s="1056"/>
      <c r="BP47" s="1056"/>
      <c r="BQ47" s="1056"/>
      <c r="BR47" s="1056"/>
      <c r="BS47" s="1056"/>
      <c r="BT47" s="1056"/>
      <c r="BU47" s="1056"/>
      <c r="BV47" s="1056"/>
      <c r="BW47" s="1056"/>
      <c r="BX47" s="1056"/>
      <c r="BY47" s="1056"/>
      <c r="BZ47" s="1056"/>
      <c r="CA47" s="1056"/>
      <c r="CB47" s="1056"/>
      <c r="CC47" s="1056"/>
      <c r="CD47" s="1056"/>
      <c r="CE47" s="1056"/>
      <c r="CF47" s="1056"/>
      <c r="CG47" s="1056"/>
      <c r="CH47" s="1056"/>
      <c r="CI47" s="1056"/>
      <c r="CJ47" s="1056"/>
      <c r="CK47" s="1056"/>
      <c r="CL47" s="1056"/>
      <c r="CM47" s="1056"/>
      <c r="CN47" s="1056"/>
      <c r="CO47" s="1056"/>
      <c r="CP47" s="1056"/>
      <c r="CQ47" s="1056"/>
      <c r="CR47" s="1056"/>
      <c r="CS47" s="1056"/>
      <c r="CT47" s="1056"/>
      <c r="CU47" s="1056"/>
      <c r="CV47" s="1056"/>
      <c r="CW47" s="1056"/>
      <c r="CX47" s="1056"/>
      <c r="CY47" s="1056"/>
      <c r="CZ47" s="1056"/>
      <c r="DA47" s="1056"/>
      <c r="DB47" s="1056"/>
      <c r="DH47" s="151"/>
    </row>
    <row r="48" spans="1:112" ht="15" customHeight="1" x14ac:dyDescent="0.25">
      <c r="A48" s="19" t="s">
        <v>217</v>
      </c>
      <c r="DH48" s="141"/>
    </row>
    <row r="49" spans="1:112" ht="15" customHeight="1" x14ac:dyDescent="0.25">
      <c r="A49" s="19" t="s">
        <v>218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89" t="s">
        <v>863</v>
      </c>
      <c r="AR49" s="789"/>
      <c r="AS49" s="789"/>
      <c r="AT49" s="789"/>
      <c r="AU49" s="789"/>
      <c r="AV49" s="789"/>
      <c r="AW49" s="789"/>
      <c r="AX49" s="789"/>
      <c r="AY49" s="789"/>
      <c r="AZ49" s="789"/>
      <c r="BA49" s="19" t="s">
        <v>219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220</v>
      </c>
      <c r="DH50" s="141"/>
    </row>
    <row r="51" spans="1:112" ht="15" customHeight="1" x14ac:dyDescent="0.25">
      <c r="A51" s="19" t="s">
        <v>221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222</v>
      </c>
      <c r="DH52" s="141"/>
    </row>
    <row r="53" spans="1:112" ht="15" customHeight="1" x14ac:dyDescent="0.25">
      <c r="A53" s="19" t="s">
        <v>223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224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225</v>
      </c>
      <c r="P56" s="710" t="s">
        <v>747</v>
      </c>
      <c r="Q56" s="710"/>
      <c r="R56" s="710"/>
      <c r="S56" s="710"/>
      <c r="T56" s="710"/>
      <c r="U56" s="710"/>
      <c r="V56" s="710"/>
      <c r="W56" s="710"/>
      <c r="X56" s="710"/>
      <c r="Y56" s="710"/>
      <c r="Z56" s="710"/>
      <c r="AA56" s="710"/>
      <c r="AB56" s="710"/>
      <c r="AC56" s="710"/>
      <c r="AD56" s="710"/>
      <c r="AE56" s="710"/>
      <c r="AF56" s="710"/>
      <c r="AG56" s="710"/>
      <c r="AH56" s="710"/>
      <c r="AI56" s="710"/>
      <c r="AJ56" s="710"/>
      <c r="AK56" s="710"/>
      <c r="AL56" s="710"/>
      <c r="AM56" s="710"/>
      <c r="AN56" s="710"/>
      <c r="AO56" s="710"/>
      <c r="AP56" s="710"/>
      <c r="AQ56" s="710"/>
      <c r="AR56" s="710"/>
      <c r="AS56" s="710"/>
      <c r="AT56" s="710"/>
      <c r="AU56" s="710"/>
      <c r="AV56" s="710"/>
      <c r="AW56" s="710"/>
      <c r="AX56" s="710"/>
      <c r="AY56" s="710"/>
      <c r="AZ56" s="710"/>
      <c r="BA56" s="710"/>
      <c r="BB56" s="710"/>
      <c r="BC56" s="710"/>
      <c r="BD56" s="710"/>
      <c r="BE56" s="710"/>
      <c r="BF56" s="710"/>
      <c r="BG56" s="710"/>
      <c r="BH56" s="710"/>
      <c r="BI56" s="710"/>
      <c r="BJ56" s="710"/>
      <c r="BK56" s="710"/>
      <c r="BL56" s="710"/>
      <c r="BM56" s="710"/>
      <c r="BN56" s="710"/>
      <c r="BO56" s="710"/>
      <c r="BP56" s="710"/>
      <c r="BQ56" s="710"/>
      <c r="BR56" s="710"/>
      <c r="BS56" s="710"/>
      <c r="BT56" s="710"/>
      <c r="BU56" s="710"/>
      <c r="BV56" s="710"/>
      <c r="BW56" s="710"/>
      <c r="BX56" s="710"/>
      <c r="BY56" s="710"/>
      <c r="BZ56" s="710"/>
      <c r="CA56" s="710"/>
      <c r="CB56" s="710"/>
      <c r="CC56" s="710"/>
      <c r="CD56" s="710"/>
      <c r="CE56" s="710"/>
      <c r="CF56" s="710"/>
      <c r="CG56" s="710"/>
      <c r="CH56" s="710"/>
      <c r="CI56" s="710"/>
      <c r="CJ56" s="710"/>
      <c r="CK56" s="710"/>
      <c r="CL56" s="710"/>
      <c r="CM56" s="710"/>
      <c r="CN56" s="710"/>
      <c r="CO56" s="710"/>
      <c r="CP56" s="710"/>
      <c r="CQ56" s="710"/>
      <c r="CR56" s="710"/>
      <c r="CS56" s="710"/>
      <c r="CT56" s="710"/>
      <c r="CU56" s="710"/>
      <c r="CV56" s="710"/>
      <c r="CW56" s="710"/>
      <c r="CX56" s="710"/>
      <c r="CY56" s="710"/>
      <c r="CZ56" s="710"/>
      <c r="DA56" s="710"/>
      <c r="DB56" s="710"/>
      <c r="DH56" s="141"/>
    </row>
    <row r="57" spans="1:112" ht="13.8" x14ac:dyDescent="0.25">
      <c r="A57" s="740"/>
      <c r="B57" s="740"/>
      <c r="C57" s="740"/>
      <c r="D57" s="740"/>
      <c r="E57" s="740"/>
      <c r="F57" s="740"/>
      <c r="G57" s="740"/>
      <c r="H57" s="740"/>
      <c r="I57" s="740"/>
      <c r="J57" s="740"/>
      <c r="K57" s="740"/>
      <c r="L57" s="740"/>
      <c r="M57" s="740"/>
      <c r="N57" s="740"/>
      <c r="O57" s="740"/>
      <c r="P57" s="740"/>
      <c r="Q57" s="740"/>
      <c r="R57" s="740"/>
      <c r="S57" s="740"/>
      <c r="T57" s="740"/>
      <c r="U57" s="740"/>
      <c r="V57" s="740"/>
      <c r="W57" s="740"/>
      <c r="X57" s="740"/>
      <c r="Y57" s="740"/>
      <c r="Z57" s="740"/>
      <c r="AA57" s="740"/>
      <c r="AB57" s="740"/>
      <c r="AC57" s="740"/>
      <c r="AD57" s="740"/>
      <c r="AE57" s="740"/>
      <c r="AF57" s="740"/>
      <c r="AG57" s="740"/>
      <c r="AH57" s="740"/>
      <c r="AI57" s="740"/>
      <c r="AJ57" s="740"/>
      <c r="AK57" s="740"/>
      <c r="AL57" s="740"/>
      <c r="AM57" s="740"/>
      <c r="AN57" s="740"/>
      <c r="AO57" s="740"/>
      <c r="AP57" s="740"/>
      <c r="AQ57" s="740"/>
      <c r="AR57" s="740"/>
      <c r="AS57" s="740"/>
      <c r="AT57" s="740"/>
      <c r="AU57" s="740"/>
      <c r="AV57" s="740"/>
      <c r="AW57" s="740"/>
      <c r="AX57" s="740"/>
      <c r="AY57" s="740"/>
      <c r="AZ57" s="740"/>
      <c r="BA57" s="740"/>
      <c r="BB57" s="740"/>
      <c r="BC57" s="740"/>
      <c r="BD57" s="740"/>
      <c r="BE57" s="740"/>
      <c r="BF57" s="740"/>
      <c r="BG57" s="740"/>
      <c r="BH57" s="740"/>
      <c r="BI57" s="740"/>
      <c r="BJ57" s="740"/>
      <c r="BK57" s="740"/>
      <c r="BL57" s="740"/>
      <c r="BM57" s="740"/>
      <c r="BN57" s="740"/>
      <c r="BO57" s="740"/>
      <c r="BP57" s="740"/>
      <c r="BQ57" s="740"/>
      <c r="BR57" s="740"/>
      <c r="BS57" s="740"/>
      <c r="BT57" s="740"/>
      <c r="BU57" s="740"/>
      <c r="BV57" s="740"/>
      <c r="BW57" s="740"/>
      <c r="BX57" s="740"/>
      <c r="BY57" s="740"/>
      <c r="BZ57" s="740"/>
      <c r="CA57" s="740"/>
      <c r="CB57" s="740"/>
      <c r="CC57" s="740"/>
      <c r="CD57" s="740"/>
      <c r="CE57" s="740"/>
      <c r="CF57" s="740"/>
      <c r="CG57" s="740"/>
      <c r="CH57" s="740"/>
      <c r="CI57" s="740"/>
      <c r="CJ57" s="740"/>
      <c r="CK57" s="740"/>
      <c r="CL57" s="740"/>
      <c r="CM57" s="740"/>
      <c r="CN57" s="740"/>
      <c r="CO57" s="740"/>
      <c r="CP57" s="740"/>
      <c r="CQ57" s="740"/>
      <c r="CR57" s="740"/>
      <c r="CS57" s="740"/>
      <c r="CT57" s="740"/>
      <c r="CU57" s="740"/>
      <c r="CV57" s="740"/>
      <c r="CW57" s="740"/>
      <c r="CX57" s="740"/>
      <c r="CY57" s="740"/>
      <c r="CZ57" s="740"/>
      <c r="DA57" s="740"/>
      <c r="DB57" s="740"/>
      <c r="DH57" s="141"/>
    </row>
    <row r="58" spans="1:112" ht="27.75" customHeight="1" x14ac:dyDescent="0.3">
      <c r="A58" s="792" t="s">
        <v>54</v>
      </c>
      <c r="B58" s="792"/>
      <c r="C58" s="792"/>
      <c r="D58" s="792"/>
      <c r="E58" s="792"/>
      <c r="F58" s="792"/>
      <c r="G58" s="792"/>
      <c r="H58" s="792"/>
      <c r="I58" s="792"/>
      <c r="J58" s="792"/>
      <c r="K58" s="792"/>
      <c r="L58" s="792"/>
      <c r="M58" s="792"/>
      <c r="N58" s="792"/>
      <c r="O58" s="792"/>
      <c r="P58" s="792"/>
      <c r="Q58" s="792"/>
      <c r="R58" s="792"/>
      <c r="S58" s="792"/>
      <c r="T58" s="792"/>
      <c r="U58" s="792"/>
      <c r="V58" s="792"/>
      <c r="W58" s="792"/>
      <c r="X58" s="792"/>
      <c r="Y58" s="792"/>
      <c r="Z58" s="792"/>
      <c r="AB58" s="790"/>
      <c r="AC58" s="790"/>
      <c r="AD58" s="790"/>
      <c r="AE58" s="790"/>
      <c r="AF58" s="790"/>
      <c r="AG58" s="790"/>
      <c r="AH58" s="790"/>
      <c r="AI58" s="790"/>
      <c r="AJ58" s="790"/>
      <c r="AK58" s="790"/>
      <c r="AL58" s="790"/>
      <c r="AM58" s="790"/>
      <c r="AN58" s="790"/>
      <c r="AO58" s="790"/>
      <c r="AP58" s="790"/>
      <c r="AQ58" s="790"/>
      <c r="AR58" s="790"/>
      <c r="AS58" s="790"/>
      <c r="AT58" s="790"/>
      <c r="AU58" s="790"/>
      <c r="AV58" s="790"/>
      <c r="AW58" s="790"/>
      <c r="AX58" s="790"/>
      <c r="AY58" s="790"/>
      <c r="AZ58" s="790"/>
      <c r="BA58" s="790"/>
      <c r="BB58" s="790"/>
      <c r="BC58" s="790"/>
      <c r="BD58" s="790"/>
      <c r="BE58" s="790"/>
      <c r="BF58" s="790"/>
      <c r="BG58" s="790"/>
      <c r="BH58" s="790"/>
      <c r="BI58" s="790"/>
      <c r="BJ58" s="790"/>
      <c r="BK58" s="790"/>
      <c r="BL58" s="790"/>
      <c r="BM58" s="790"/>
      <c r="BN58" s="790"/>
      <c r="BO58" s="790"/>
      <c r="BP58" s="790"/>
      <c r="BQ58" s="790"/>
      <c r="BR58" s="790"/>
      <c r="BS58" s="790"/>
      <c r="BT58" s="790"/>
      <c r="BU58" s="790"/>
      <c r="BV58" s="790"/>
      <c r="BX58" s="789" t="str">
        <f>ПОДПИСИ!E12</f>
        <v>А.В. Курбатов</v>
      </c>
      <c r="BY58" s="789"/>
      <c r="BZ58" s="789"/>
      <c r="CA58" s="789"/>
      <c r="CB58" s="789"/>
      <c r="CC58" s="789"/>
      <c r="CD58" s="789"/>
      <c r="CE58" s="789"/>
      <c r="CF58" s="789"/>
      <c r="CG58" s="789"/>
      <c r="CH58" s="789"/>
      <c r="CI58" s="789"/>
      <c r="CJ58" s="789"/>
      <c r="CK58" s="789"/>
      <c r="CL58" s="789"/>
      <c r="CM58" s="789"/>
      <c r="CN58" s="789"/>
      <c r="CO58" s="789"/>
      <c r="CP58" s="789"/>
      <c r="CQ58" s="789"/>
      <c r="CR58" s="789"/>
      <c r="CS58" s="789"/>
      <c r="CT58" s="789"/>
      <c r="CU58" s="789"/>
      <c r="CV58" s="789"/>
      <c r="CW58" s="789"/>
      <c r="CX58" s="789"/>
      <c r="CY58" s="789"/>
      <c r="CZ58" s="789"/>
      <c r="DA58" s="789"/>
      <c r="DB58" s="789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15:W15"/>
    <mergeCell ref="X15:AO15"/>
    <mergeCell ref="AP15:BK15"/>
    <mergeCell ref="BL15:CF15"/>
    <mergeCell ref="CG15:DB15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AT33:BR33"/>
    <mergeCell ref="BS33:CK33"/>
    <mergeCell ref="CL33:DB33"/>
    <mergeCell ref="A31:V32"/>
    <mergeCell ref="W31:AS32"/>
    <mergeCell ref="AT31:BR32"/>
    <mergeCell ref="BS32:CK32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BL16:CF16"/>
    <mergeCell ref="CG16:DB16"/>
  </mergeCells>
  <conditionalFormatting sqref="A10:DB10">
    <cfRule type="cellIs" dxfId="55" priority="3" operator="equal">
      <formula>0</formula>
    </cfRule>
  </conditionalFormatting>
  <conditionalFormatting sqref="AV2:BC7 A2:A9 AV8:BB8 AV9:BC9">
    <cfRule type="cellIs" dxfId="54" priority="4" operator="equal">
      <formula>0</formula>
    </cfRule>
  </conditionalFormatting>
  <conditionalFormatting sqref="DH2:DH7">
    <cfRule type="cellIs" dxfId="53" priority="2" operator="equal">
      <formula>0</formula>
    </cfRule>
  </conditionalFormatting>
  <conditionalFormatting sqref="DH9">
    <cfRule type="cellIs" dxfId="5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pageSetUpPr fitToPage="1"/>
  </sheetPr>
  <dimension ref="A1:DH73"/>
  <sheetViews>
    <sheetView view="pageBreakPreview" zoomScale="60" zoomScaleNormal="100" workbookViewId="0">
      <selection activeCell="DH30" sqref="DH30"/>
    </sheetView>
  </sheetViews>
  <sheetFormatPr defaultColWidth="9.109375" defaultRowHeight="14.4" x14ac:dyDescent="0.3"/>
  <cols>
    <col min="1" max="73" width="0.88671875" style="19" customWidth="1"/>
    <col min="74" max="74" width="1" style="19" customWidth="1"/>
    <col min="7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180</v>
      </c>
      <c r="DC1"/>
      <c r="DD1"/>
      <c r="DE1"/>
      <c r="DF1"/>
      <c r="DH1" s="141"/>
    </row>
    <row r="2" spans="1:112" ht="15" customHeight="1" x14ac:dyDescent="0.3">
      <c r="A2" s="789"/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89"/>
      <c r="X2" s="789"/>
      <c r="Y2" s="789"/>
      <c r="Z2" s="789"/>
      <c r="AA2" s="789"/>
      <c r="AB2" s="789"/>
      <c r="AC2" s="789"/>
      <c r="AD2" s="789"/>
      <c r="AE2" s="789"/>
      <c r="AF2" s="789"/>
      <c r="AG2" s="789"/>
      <c r="AH2" s="789"/>
      <c r="AI2" s="789"/>
      <c r="AJ2" s="789"/>
      <c r="AK2" s="789"/>
      <c r="AL2" s="789"/>
      <c r="AM2" s="789"/>
      <c r="AN2" s="789"/>
      <c r="AO2" s="789"/>
      <c r="AP2" s="789"/>
      <c r="AQ2" s="789"/>
      <c r="AR2" s="789"/>
      <c r="AS2" s="789"/>
      <c r="AT2" s="789"/>
      <c r="AU2" s="789"/>
      <c r="BC2" s="710" t="str">
        <f>ФОРМА!G2</f>
        <v>Санкт-Петербург</v>
      </c>
      <c r="BD2" s="710"/>
      <c r="BE2" s="710"/>
      <c r="BF2" s="710"/>
      <c r="BG2" s="710"/>
      <c r="BH2" s="710"/>
      <c r="BI2" s="710"/>
      <c r="BJ2" s="710"/>
      <c r="BK2" s="710"/>
      <c r="BL2" s="710"/>
      <c r="BM2" s="710"/>
      <c r="BN2" s="710"/>
      <c r="BO2" s="710"/>
      <c r="BP2" s="710"/>
      <c r="BQ2" s="710"/>
      <c r="BR2" s="710"/>
      <c r="BS2" s="710"/>
      <c r="BT2" s="710"/>
      <c r="BU2" s="710"/>
      <c r="BV2" s="710"/>
      <c r="BW2" s="710"/>
      <c r="BX2" s="710"/>
      <c r="BY2" s="710"/>
      <c r="BZ2" s="710"/>
      <c r="CA2" s="710"/>
      <c r="CB2" s="710"/>
      <c r="CC2" s="710"/>
      <c r="CD2" s="710"/>
      <c r="CE2" s="710"/>
      <c r="CF2" s="710"/>
      <c r="CG2" s="710"/>
      <c r="CH2" s="710"/>
      <c r="CI2" s="710"/>
      <c r="CJ2" s="710"/>
      <c r="CK2" s="710"/>
      <c r="CL2" s="710"/>
      <c r="CM2" s="710"/>
      <c r="CN2" s="710"/>
      <c r="CO2" s="710"/>
      <c r="CP2" s="710"/>
      <c r="CQ2" s="710"/>
      <c r="CR2" s="710"/>
      <c r="CS2" s="710"/>
      <c r="CT2" s="710"/>
      <c r="CU2" s="710"/>
      <c r="CV2" s="710"/>
      <c r="CW2" s="710"/>
      <c r="CX2" s="710"/>
      <c r="CY2" s="710"/>
      <c r="CZ2" s="710"/>
      <c r="DA2" s="710"/>
      <c r="DB2" s="710"/>
      <c r="DC2"/>
      <c r="DD2"/>
      <c r="DE2"/>
      <c r="DF2"/>
      <c r="DH2" s="142"/>
    </row>
    <row r="3" spans="1:112" s="21" customFormat="1" ht="15" customHeight="1" x14ac:dyDescent="0.3">
      <c r="A3" s="786"/>
      <c r="B3" s="786"/>
      <c r="C3" s="786"/>
      <c r="D3" s="786"/>
      <c r="E3" s="786"/>
      <c r="F3" s="786"/>
      <c r="G3" s="786"/>
      <c r="H3" s="786"/>
      <c r="I3" s="786"/>
      <c r="J3" s="786"/>
      <c r="K3" s="786"/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  <c r="AF3" s="786"/>
      <c r="AG3" s="786"/>
      <c r="AH3" s="786"/>
      <c r="AI3" s="786"/>
      <c r="AJ3" s="786"/>
      <c r="AK3" s="786"/>
      <c r="AL3" s="786"/>
      <c r="AM3" s="786"/>
      <c r="AN3" s="786"/>
      <c r="AO3" s="786"/>
      <c r="AP3" s="786"/>
      <c r="AQ3" s="786"/>
      <c r="AR3" s="786"/>
      <c r="AS3" s="786"/>
      <c r="AT3" s="786"/>
      <c r="AU3" s="786"/>
      <c r="BC3" s="786" t="s">
        <v>0</v>
      </c>
      <c r="BD3" s="786"/>
      <c r="BE3" s="786"/>
      <c r="BF3" s="786"/>
      <c r="BG3" s="786"/>
      <c r="BH3" s="786"/>
      <c r="BI3" s="786"/>
      <c r="BJ3" s="786"/>
      <c r="BK3" s="786"/>
      <c r="BL3" s="786"/>
      <c r="BM3" s="786"/>
      <c r="BN3" s="786"/>
      <c r="BO3" s="786"/>
      <c r="BP3" s="786"/>
      <c r="BQ3" s="786"/>
      <c r="BR3" s="786"/>
      <c r="BS3" s="786"/>
      <c r="BT3" s="786"/>
      <c r="BU3" s="786"/>
      <c r="BV3" s="786"/>
      <c r="BW3" s="786"/>
      <c r="BX3" s="786"/>
      <c r="BY3" s="786"/>
      <c r="BZ3" s="786"/>
      <c r="CA3" s="786"/>
      <c r="CB3" s="786"/>
      <c r="CC3" s="786"/>
      <c r="CD3" s="786"/>
      <c r="CE3" s="786"/>
      <c r="CF3" s="786"/>
      <c r="CG3" s="786"/>
      <c r="CH3" s="786"/>
      <c r="CI3" s="786"/>
      <c r="CJ3" s="786"/>
      <c r="CK3" s="786"/>
      <c r="CL3" s="786"/>
      <c r="CM3" s="786"/>
      <c r="CN3" s="786"/>
      <c r="CO3" s="786"/>
      <c r="CP3" s="786"/>
      <c r="CQ3" s="786"/>
      <c r="CR3" s="786"/>
      <c r="CS3" s="786"/>
      <c r="CT3" s="786"/>
      <c r="CU3" s="786"/>
      <c r="CV3" s="786"/>
      <c r="CW3" s="786"/>
      <c r="CX3" s="786"/>
      <c r="CY3" s="786"/>
      <c r="CZ3" s="786"/>
      <c r="DA3" s="786"/>
      <c r="DB3" s="786"/>
      <c r="DH3" s="143"/>
    </row>
    <row r="4" spans="1:112" ht="15" customHeight="1" x14ac:dyDescent="0.25">
      <c r="A4" s="710" t="str">
        <f>ФОРМА!B4</f>
        <v>ООО «Электромонтаж-110»</v>
      </c>
      <c r="B4" s="710"/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BC4" s="787" t="str">
        <f>ФОРМА!B2</f>
        <v>ПАО "Россети Ленэнерго"</v>
      </c>
      <c r="BD4" s="787"/>
      <c r="BE4" s="787"/>
      <c r="BF4" s="787"/>
      <c r="BG4" s="787"/>
      <c r="BH4" s="787"/>
      <c r="BI4" s="787"/>
      <c r="BJ4" s="787"/>
      <c r="BK4" s="787"/>
      <c r="BL4" s="787"/>
      <c r="BM4" s="787"/>
      <c r="BN4" s="787"/>
      <c r="BO4" s="787"/>
      <c r="BP4" s="787"/>
      <c r="BQ4" s="787"/>
      <c r="BR4" s="787"/>
      <c r="BS4" s="787"/>
      <c r="BT4" s="787"/>
      <c r="BU4" s="787"/>
      <c r="BV4" s="787"/>
      <c r="BW4" s="787"/>
      <c r="BX4" s="787"/>
      <c r="BY4" s="787"/>
      <c r="BZ4" s="787"/>
      <c r="CA4" s="787"/>
      <c r="CB4" s="787"/>
      <c r="CC4" s="787"/>
      <c r="CD4" s="787"/>
      <c r="CE4" s="787"/>
      <c r="CF4" s="787"/>
      <c r="CG4" s="787"/>
      <c r="CH4" s="787"/>
      <c r="CI4" s="787"/>
      <c r="CJ4" s="787"/>
      <c r="CK4" s="787"/>
      <c r="CL4" s="787"/>
      <c r="CM4" s="787"/>
      <c r="CN4" s="787"/>
      <c r="CO4" s="787"/>
      <c r="CP4" s="787"/>
      <c r="CQ4" s="787"/>
      <c r="CR4" s="787"/>
      <c r="CS4" s="787"/>
      <c r="CT4" s="787"/>
      <c r="CU4" s="787"/>
      <c r="CV4" s="787"/>
      <c r="CW4" s="787"/>
      <c r="CX4" s="787"/>
      <c r="CY4" s="787"/>
      <c r="CZ4" s="787"/>
      <c r="DA4" s="787"/>
      <c r="DB4" s="787"/>
      <c r="DC4" s="251"/>
      <c r="DD4" s="252"/>
      <c r="DH4" s="144" t="str">
        <f>BC4</f>
        <v>ПАО "Россети Ленэнерго"</v>
      </c>
    </row>
    <row r="5" spans="1:112" s="24" customFormat="1" ht="15" customHeight="1" x14ac:dyDescent="0.2">
      <c r="A5" s="786" t="s">
        <v>44</v>
      </c>
      <c r="B5" s="786"/>
      <c r="C5" s="786"/>
      <c r="D5" s="786"/>
      <c r="E5" s="786"/>
      <c r="F5" s="786"/>
      <c r="G5" s="786"/>
      <c r="H5" s="786"/>
      <c r="I5" s="786"/>
      <c r="J5" s="786"/>
      <c r="K5" s="786"/>
      <c r="L5" s="786"/>
      <c r="M5" s="786"/>
      <c r="N5" s="786"/>
      <c r="O5" s="786"/>
      <c r="P5" s="786"/>
      <c r="Q5" s="786"/>
      <c r="R5" s="786"/>
      <c r="S5" s="786"/>
      <c r="T5" s="786"/>
      <c r="U5" s="786"/>
      <c r="V5" s="786"/>
      <c r="W5" s="786"/>
      <c r="X5" s="786"/>
      <c r="Y5" s="786"/>
      <c r="Z5" s="786"/>
      <c r="AA5" s="786"/>
      <c r="AB5" s="786"/>
      <c r="AC5" s="786"/>
      <c r="AD5" s="786"/>
      <c r="AE5" s="786"/>
      <c r="AF5" s="786"/>
      <c r="AG5" s="786"/>
      <c r="AH5" s="786"/>
      <c r="AI5" s="786"/>
      <c r="AJ5" s="786"/>
      <c r="AK5" s="786"/>
      <c r="AL5" s="786"/>
      <c r="AM5" s="786"/>
      <c r="AN5" s="786"/>
      <c r="AO5" s="786"/>
      <c r="AP5" s="786"/>
      <c r="AQ5" s="786"/>
      <c r="AR5" s="786"/>
      <c r="AS5" s="786"/>
      <c r="AT5" s="786"/>
      <c r="AU5" s="786"/>
      <c r="AV5" s="21"/>
      <c r="AW5" s="21"/>
      <c r="AX5" s="21"/>
      <c r="AY5" s="21"/>
      <c r="AZ5" s="21"/>
      <c r="BA5" s="21"/>
      <c r="BB5" s="21"/>
      <c r="BC5" s="786" t="s">
        <v>2</v>
      </c>
      <c r="BD5" s="786"/>
      <c r="BE5" s="786"/>
      <c r="BF5" s="786"/>
      <c r="BG5" s="786"/>
      <c r="BH5" s="786"/>
      <c r="BI5" s="786"/>
      <c r="BJ5" s="786"/>
      <c r="BK5" s="786"/>
      <c r="BL5" s="786"/>
      <c r="BM5" s="786"/>
      <c r="BN5" s="786"/>
      <c r="BO5" s="786"/>
      <c r="BP5" s="786"/>
      <c r="BQ5" s="786"/>
      <c r="BR5" s="786"/>
      <c r="BS5" s="786"/>
      <c r="BT5" s="786"/>
      <c r="BU5" s="786"/>
      <c r="BV5" s="786"/>
      <c r="BW5" s="786"/>
      <c r="BX5" s="786"/>
      <c r="BY5" s="786"/>
      <c r="BZ5" s="786"/>
      <c r="CA5" s="786"/>
      <c r="CB5" s="786"/>
      <c r="CC5" s="786"/>
      <c r="CD5" s="786"/>
      <c r="CE5" s="786"/>
      <c r="CF5" s="786"/>
      <c r="CG5" s="786"/>
      <c r="CH5" s="786"/>
      <c r="CI5" s="786"/>
      <c r="CJ5" s="786"/>
      <c r="CK5" s="786"/>
      <c r="CL5" s="786"/>
      <c r="CM5" s="786"/>
      <c r="CN5" s="786"/>
      <c r="CO5" s="786"/>
      <c r="CP5" s="786"/>
      <c r="CQ5" s="786"/>
      <c r="CR5" s="786"/>
      <c r="CS5" s="786"/>
      <c r="CT5" s="786"/>
      <c r="CU5" s="786"/>
      <c r="CV5" s="786"/>
      <c r="CW5" s="786"/>
      <c r="CX5" s="786"/>
      <c r="CY5" s="786"/>
      <c r="CZ5" s="786"/>
      <c r="DA5" s="786"/>
      <c r="DB5" s="786"/>
      <c r="DH5" s="143"/>
    </row>
    <row r="6" spans="1:112" ht="110.4" x14ac:dyDescent="0.25">
      <c r="A6" s="785"/>
      <c r="B6" s="785"/>
      <c r="C6" s="785"/>
      <c r="D6" s="785"/>
      <c r="E6" s="785"/>
      <c r="F6" s="785"/>
      <c r="G6" s="785"/>
      <c r="H6" s="785"/>
      <c r="I6" s="785"/>
      <c r="J6" s="785"/>
      <c r="K6" s="785"/>
      <c r="L6" s="785"/>
      <c r="M6" s="785"/>
      <c r="N6" s="785"/>
      <c r="O6" s="785"/>
      <c r="P6" s="785"/>
      <c r="Q6" s="785"/>
      <c r="R6" s="785"/>
      <c r="S6" s="785"/>
      <c r="T6" s="785"/>
      <c r="U6" s="785"/>
      <c r="V6" s="785"/>
      <c r="W6" s="785"/>
      <c r="X6" s="785"/>
      <c r="Y6" s="785"/>
      <c r="Z6" s="785"/>
      <c r="AA6" s="785"/>
      <c r="AB6" s="785"/>
      <c r="AC6" s="785"/>
      <c r="AD6" s="785"/>
      <c r="AE6" s="785"/>
      <c r="AF6" s="785"/>
      <c r="AG6" s="785"/>
      <c r="AH6" s="785"/>
      <c r="AI6" s="785"/>
      <c r="AJ6" s="785"/>
      <c r="AK6" s="785"/>
      <c r="AL6" s="785"/>
      <c r="AM6" s="785"/>
      <c r="AN6" s="785"/>
      <c r="AO6" s="785"/>
      <c r="AP6" s="785"/>
      <c r="AQ6" s="785"/>
      <c r="AR6" s="785"/>
      <c r="AS6" s="785"/>
      <c r="AT6" s="785"/>
      <c r="AU6" s="785"/>
      <c r="AV6" s="21"/>
      <c r="AW6" s="21"/>
      <c r="AX6" s="21"/>
      <c r="AY6" s="21"/>
      <c r="AZ6" s="21"/>
      <c r="BA6" s="21"/>
      <c r="BB6" s="21"/>
      <c r="BC6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D6" s="787"/>
      <c r="BE6" s="787"/>
      <c r="BF6" s="787"/>
      <c r="BG6" s="787"/>
      <c r="BH6" s="787"/>
      <c r="BI6" s="787"/>
      <c r="BJ6" s="787"/>
      <c r="BK6" s="787"/>
      <c r="BL6" s="787"/>
      <c r="BM6" s="787"/>
      <c r="BN6" s="787"/>
      <c r="BO6" s="787"/>
      <c r="BP6" s="787"/>
      <c r="BQ6" s="787"/>
      <c r="BR6" s="787"/>
      <c r="BS6" s="787"/>
      <c r="BT6" s="787"/>
      <c r="BU6" s="787"/>
      <c r="BV6" s="787"/>
      <c r="BW6" s="787"/>
      <c r="BX6" s="787"/>
      <c r="BY6" s="787"/>
      <c r="BZ6" s="787"/>
      <c r="CA6" s="787"/>
      <c r="CB6" s="787"/>
      <c r="CC6" s="787"/>
      <c r="CD6" s="787"/>
      <c r="CE6" s="787"/>
      <c r="CF6" s="787"/>
      <c r="CG6" s="787"/>
      <c r="CH6" s="787"/>
      <c r="CI6" s="787"/>
      <c r="CJ6" s="787"/>
      <c r="CK6" s="787"/>
      <c r="CL6" s="787"/>
      <c r="CM6" s="787"/>
      <c r="CN6" s="787"/>
      <c r="CO6" s="787"/>
      <c r="CP6" s="787"/>
      <c r="CQ6" s="787"/>
      <c r="CR6" s="787"/>
      <c r="CS6" s="787"/>
      <c r="CT6" s="787"/>
      <c r="CU6" s="787"/>
      <c r="CV6" s="787"/>
      <c r="CW6" s="787"/>
      <c r="CX6" s="787"/>
      <c r="CY6" s="787"/>
      <c r="CZ6" s="787"/>
      <c r="DA6" s="787"/>
      <c r="DB6" s="787"/>
      <c r="DH6" s="144" t="str">
        <f>BC6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5" customHeight="1" x14ac:dyDescent="0.2">
      <c r="A7" s="786" t="s">
        <v>45</v>
      </c>
      <c r="B7" s="786"/>
      <c r="C7" s="786"/>
      <c r="D7" s="786"/>
      <c r="E7" s="786"/>
      <c r="F7" s="786"/>
      <c r="G7" s="786"/>
      <c r="H7" s="786"/>
      <c r="I7" s="786"/>
      <c r="J7" s="786"/>
      <c r="K7" s="786"/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  <c r="AF7" s="786"/>
      <c r="AG7" s="786"/>
      <c r="AH7" s="786"/>
      <c r="AI7" s="786"/>
      <c r="AJ7" s="786"/>
      <c r="AK7" s="786"/>
      <c r="AL7" s="786"/>
      <c r="AM7" s="786"/>
      <c r="AN7" s="786"/>
      <c r="AO7" s="786"/>
      <c r="AP7" s="786"/>
      <c r="AQ7" s="786"/>
      <c r="AR7" s="786"/>
      <c r="AS7" s="786"/>
      <c r="AT7" s="786"/>
      <c r="AU7" s="786"/>
      <c r="AV7" s="21"/>
      <c r="AW7" s="21"/>
      <c r="AX7" s="21"/>
      <c r="AY7" s="21"/>
      <c r="AZ7" s="21"/>
      <c r="BA7" s="21"/>
      <c r="BB7" s="21"/>
      <c r="BC7" s="786" t="s">
        <v>38</v>
      </c>
      <c r="BD7" s="786"/>
      <c r="BE7" s="786"/>
      <c r="BF7" s="786"/>
      <c r="BG7" s="786"/>
      <c r="BH7" s="786"/>
      <c r="BI7" s="786"/>
      <c r="BJ7" s="786"/>
      <c r="BK7" s="786"/>
      <c r="BL7" s="786"/>
      <c r="BM7" s="786"/>
      <c r="BN7" s="786"/>
      <c r="BO7" s="786"/>
      <c r="BP7" s="786"/>
      <c r="BQ7" s="786"/>
      <c r="BR7" s="786"/>
      <c r="BS7" s="786"/>
      <c r="BT7" s="786"/>
      <c r="BU7" s="786"/>
      <c r="BV7" s="786"/>
      <c r="BW7" s="786"/>
      <c r="BX7" s="786"/>
      <c r="BY7" s="786"/>
      <c r="BZ7" s="786"/>
      <c r="CA7" s="786"/>
      <c r="CB7" s="786"/>
      <c r="CC7" s="786"/>
      <c r="CD7" s="786"/>
      <c r="CE7" s="786"/>
      <c r="CF7" s="786"/>
      <c r="CG7" s="786"/>
      <c r="CH7" s="786"/>
      <c r="CI7" s="786"/>
      <c r="CJ7" s="786"/>
      <c r="CK7" s="786"/>
      <c r="CL7" s="786"/>
      <c r="CM7" s="786"/>
      <c r="CN7" s="786"/>
      <c r="CO7" s="786"/>
      <c r="CP7" s="786"/>
      <c r="CQ7" s="786"/>
      <c r="CR7" s="786"/>
      <c r="CS7" s="786"/>
      <c r="CT7" s="786"/>
      <c r="CU7" s="786"/>
      <c r="CV7" s="786"/>
      <c r="CW7" s="786"/>
      <c r="CX7" s="786"/>
      <c r="CY7" s="786"/>
      <c r="CZ7" s="786"/>
      <c r="DA7" s="786"/>
      <c r="DB7" s="786"/>
      <c r="DH7" s="143"/>
    </row>
    <row r="8" spans="1:112" ht="13.8" x14ac:dyDescent="0.25">
      <c r="A8" s="710"/>
      <c r="B8" s="710"/>
      <c r="C8" s="710"/>
      <c r="D8" s="710"/>
      <c r="E8" s="710"/>
      <c r="F8" s="710"/>
      <c r="G8" s="710"/>
      <c r="H8" s="710"/>
      <c r="I8" s="710"/>
      <c r="J8" s="710"/>
      <c r="K8" s="710"/>
      <c r="L8" s="710"/>
      <c r="M8" s="710"/>
      <c r="N8" s="710"/>
      <c r="O8" s="710"/>
      <c r="P8" s="710"/>
      <c r="Q8" s="710"/>
      <c r="R8" s="710"/>
      <c r="S8" s="710"/>
      <c r="T8" s="710"/>
      <c r="U8" s="710"/>
      <c r="V8" s="710"/>
      <c r="W8" s="710"/>
      <c r="X8" s="710"/>
      <c r="Y8" s="710"/>
      <c r="Z8" s="710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BC8" s="734">
        <f>ФОРМА!B13</f>
        <v>45646</v>
      </c>
      <c r="BD8" s="734"/>
      <c r="BE8" s="734"/>
      <c r="BF8" s="734"/>
      <c r="BG8" s="734"/>
      <c r="BH8" s="734"/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C8" s="51"/>
      <c r="DH8" s="145"/>
    </row>
    <row r="9" spans="1:112" s="24" customFormat="1" ht="15" customHeight="1" x14ac:dyDescent="0.2">
      <c r="A9" s="786" t="s">
        <v>1</v>
      </c>
      <c r="B9" s="786"/>
      <c r="C9" s="786"/>
      <c r="D9" s="786"/>
      <c r="E9" s="786"/>
      <c r="F9" s="786"/>
      <c r="G9" s="786"/>
      <c r="H9" s="786"/>
      <c r="I9" s="786"/>
      <c r="J9" s="786"/>
      <c r="K9" s="786"/>
      <c r="L9" s="786"/>
      <c r="M9" s="786"/>
      <c r="N9" s="786"/>
      <c r="O9" s="786"/>
      <c r="P9" s="786"/>
      <c r="Q9" s="786"/>
      <c r="R9" s="786"/>
      <c r="S9" s="786"/>
      <c r="T9" s="786"/>
      <c r="U9" s="786"/>
      <c r="V9" s="786"/>
      <c r="W9" s="786"/>
      <c r="X9" s="786"/>
      <c r="Y9" s="786"/>
      <c r="Z9" s="786"/>
      <c r="AA9" s="786"/>
      <c r="AB9" s="786"/>
      <c r="AC9" s="786"/>
      <c r="AD9" s="786"/>
      <c r="AE9" s="786"/>
      <c r="AF9" s="786"/>
      <c r="AG9" s="786"/>
      <c r="AH9" s="786"/>
      <c r="AI9" s="786"/>
      <c r="AJ9" s="786"/>
      <c r="AK9" s="786"/>
      <c r="AL9" s="786"/>
      <c r="AM9" s="786"/>
      <c r="AN9" s="786"/>
      <c r="AO9" s="786"/>
      <c r="AP9" s="786"/>
      <c r="AQ9" s="786"/>
      <c r="AR9" s="786"/>
      <c r="AS9" s="786"/>
      <c r="AT9" s="786"/>
      <c r="AU9" s="786"/>
      <c r="AV9" s="21"/>
      <c r="AW9" s="21"/>
      <c r="AX9" s="21"/>
      <c r="AY9" s="21"/>
      <c r="AZ9" s="21"/>
      <c r="BA9" s="21"/>
      <c r="BB9" s="21"/>
      <c r="BC9" s="786" t="s">
        <v>3</v>
      </c>
      <c r="BD9" s="786"/>
      <c r="BE9" s="786"/>
      <c r="BF9" s="786"/>
      <c r="BG9" s="786"/>
      <c r="BH9" s="786"/>
      <c r="BI9" s="786"/>
      <c r="BJ9" s="786"/>
      <c r="BK9" s="786"/>
      <c r="BL9" s="786"/>
      <c r="BM9" s="786"/>
      <c r="BN9" s="786"/>
      <c r="BO9" s="786"/>
      <c r="BP9" s="786"/>
      <c r="BQ9" s="786"/>
      <c r="BR9" s="786"/>
      <c r="BS9" s="786"/>
      <c r="BT9" s="786"/>
      <c r="BU9" s="786"/>
      <c r="BV9" s="786"/>
      <c r="BW9" s="786"/>
      <c r="BX9" s="786"/>
      <c r="BY9" s="786"/>
      <c r="BZ9" s="786"/>
      <c r="CA9" s="786"/>
      <c r="CB9" s="786"/>
      <c r="CC9" s="786"/>
      <c r="CD9" s="786"/>
      <c r="CE9" s="786"/>
      <c r="CF9" s="786"/>
      <c r="CG9" s="786"/>
      <c r="CH9" s="786"/>
      <c r="CI9" s="786"/>
      <c r="CJ9" s="786"/>
      <c r="CK9" s="786"/>
      <c r="CL9" s="786"/>
      <c r="CM9" s="786"/>
      <c r="CN9" s="786"/>
      <c r="CO9" s="786"/>
      <c r="CP9" s="786"/>
      <c r="CQ9" s="786"/>
      <c r="CR9" s="786"/>
      <c r="CS9" s="786"/>
      <c r="CT9" s="786"/>
      <c r="CU9" s="786"/>
      <c r="CV9" s="786"/>
      <c r="CW9" s="786"/>
      <c r="CX9" s="786"/>
      <c r="CY9" s="786"/>
      <c r="CZ9" s="786"/>
      <c r="DA9" s="786"/>
      <c r="DB9" s="786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804" t="s">
        <v>512</v>
      </c>
      <c r="B11" s="805"/>
      <c r="C11" s="805"/>
      <c r="D11" s="805"/>
      <c r="E11" s="805"/>
      <c r="F11" s="805"/>
      <c r="G11" s="805"/>
      <c r="H11" s="805"/>
      <c r="I11" s="805"/>
      <c r="J11" s="805"/>
      <c r="K11" s="805"/>
      <c r="L11" s="805"/>
      <c r="M11" s="805"/>
      <c r="N11" s="805"/>
      <c r="O11" s="805"/>
      <c r="P11" s="805"/>
      <c r="Q11" s="805"/>
      <c r="R11" s="805"/>
      <c r="S11" s="805"/>
      <c r="T11" s="805"/>
      <c r="U11" s="805"/>
      <c r="V11" s="805"/>
      <c r="W11" s="805"/>
      <c r="X11" s="805"/>
      <c r="Y11" s="805"/>
      <c r="Z11" s="805"/>
      <c r="AA11" s="805"/>
      <c r="AB11" s="805"/>
      <c r="AC11" s="805"/>
      <c r="AD11" s="805"/>
      <c r="AE11" s="805"/>
      <c r="AF11" s="805"/>
      <c r="AG11" s="805"/>
      <c r="AH11" s="805"/>
      <c r="AI11" s="805"/>
      <c r="AJ11" s="805"/>
      <c r="AK11" s="805"/>
      <c r="AL11" s="805"/>
      <c r="AM11" s="805"/>
      <c r="AN11" s="805"/>
      <c r="AO11" s="805"/>
      <c r="AP11" s="805"/>
      <c r="AQ11" s="805"/>
      <c r="AR11" s="805"/>
      <c r="AS11" s="805"/>
      <c r="AT11" s="805"/>
      <c r="AU11" s="805"/>
      <c r="AV11" s="805"/>
      <c r="AW11" s="805"/>
      <c r="AX11" s="805"/>
      <c r="AY11" s="805"/>
      <c r="AZ11" s="805"/>
      <c r="BA11" s="805"/>
      <c r="BB11" s="805"/>
      <c r="BC11" s="805"/>
      <c r="BD11" s="805"/>
      <c r="BE11" s="805"/>
      <c r="BF11" s="805"/>
      <c r="BG11" s="805"/>
      <c r="BH11" s="805"/>
      <c r="BI11" s="805"/>
      <c r="BJ11" s="805"/>
      <c r="BK11" s="805"/>
      <c r="BL11" s="805"/>
      <c r="BM11" s="805"/>
      <c r="BN11" s="805"/>
      <c r="BO11" s="805"/>
      <c r="BP11" s="805"/>
      <c r="BQ11" s="805"/>
      <c r="BR11" s="805"/>
      <c r="BS11" s="805"/>
      <c r="BT11" s="805"/>
      <c r="BU11" s="805"/>
      <c r="BV11" s="805"/>
      <c r="BW11" s="805"/>
      <c r="BX11" s="805"/>
      <c r="BY11" s="805"/>
      <c r="BZ11" s="805"/>
      <c r="CA11" s="805"/>
      <c r="CB11" s="805"/>
      <c r="CC11" s="805"/>
      <c r="CD11" s="805"/>
      <c r="CE11" s="805"/>
      <c r="CF11" s="805"/>
      <c r="CG11" s="805"/>
      <c r="CH11" s="805"/>
      <c r="CI11" s="805"/>
      <c r="CJ11" s="805"/>
      <c r="CK11" s="805"/>
      <c r="CL11" s="805"/>
      <c r="CM11" s="805"/>
      <c r="CN11" s="805"/>
      <c r="CO11" s="805"/>
      <c r="CP11" s="805"/>
      <c r="CQ11" s="805"/>
      <c r="CR11" s="805"/>
      <c r="CS11" s="805"/>
      <c r="CT11" s="805"/>
      <c r="CU11" s="805"/>
      <c r="CV11" s="805"/>
      <c r="CW11" s="805"/>
      <c r="CX11" s="805"/>
      <c r="CY11" s="805"/>
      <c r="CZ11" s="805"/>
      <c r="DA11" s="805"/>
      <c r="DB11" s="805"/>
      <c r="DH11" s="141"/>
    </row>
    <row r="12" spans="1:112" ht="22.5" customHeight="1" x14ac:dyDescent="0.3">
      <c r="A12" s="1121" t="s">
        <v>181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  <c r="BC12" s="1121"/>
      <c r="BD12" s="1121"/>
      <c r="BE12" s="1121"/>
      <c r="BF12" s="1121"/>
      <c r="BG12" s="1121"/>
      <c r="BH12" s="1121"/>
      <c r="BI12" s="1121"/>
      <c r="BJ12" s="1121"/>
      <c r="BK12" s="1121"/>
      <c r="BL12" s="1121"/>
      <c r="BM12" s="1121"/>
      <c r="BN12" s="1121"/>
      <c r="BO12" s="1121"/>
      <c r="BP12" s="1121"/>
      <c r="BQ12" s="1121"/>
      <c r="BR12" s="1121"/>
      <c r="BS12" s="1121"/>
      <c r="BT12" s="1121"/>
      <c r="BU12" s="1121"/>
      <c r="BV12" s="1121"/>
      <c r="BW12" s="1121"/>
      <c r="BX12" s="1121"/>
      <c r="BY12" s="1121"/>
      <c r="BZ12" s="1121"/>
      <c r="CA12" s="1121"/>
      <c r="CB12" s="1121"/>
      <c r="CC12" s="1121"/>
      <c r="CD12" s="1121"/>
      <c r="CE12" s="1121"/>
      <c r="CF12" s="1121"/>
      <c r="CG12" s="1121"/>
      <c r="CH12" s="1121"/>
      <c r="CI12" s="1121"/>
      <c r="CJ12" s="1121"/>
      <c r="CK12" s="1121"/>
      <c r="CL12" s="1121"/>
      <c r="CM12" s="1121"/>
      <c r="CN12" s="1121"/>
      <c r="CO12" s="1121"/>
      <c r="CP12" s="1121"/>
      <c r="CQ12" s="1121"/>
      <c r="CR12" s="1121"/>
      <c r="CS12" s="1121"/>
      <c r="CT12" s="1121"/>
      <c r="CU12" s="1121"/>
      <c r="CV12" s="1121"/>
      <c r="CW12" s="1121"/>
      <c r="CX12" s="1121"/>
      <c r="CY12" s="1121"/>
      <c r="CZ12" s="1121"/>
      <c r="DA12" s="1121"/>
      <c r="DB12" s="1121"/>
    </row>
    <row r="13" spans="1:112" ht="71.25" customHeight="1" x14ac:dyDescent="0.3">
      <c r="A13" s="1120" t="s">
        <v>182</v>
      </c>
      <c r="B13" s="1120"/>
      <c r="C13" s="1120"/>
      <c r="D13" s="1120"/>
      <c r="E13" s="1120"/>
      <c r="F13" s="1120"/>
      <c r="G13" s="1120"/>
      <c r="H13" s="1120"/>
      <c r="I13" s="1120"/>
      <c r="J13" s="1120"/>
      <c r="K13" s="1120"/>
      <c r="L13" s="1120"/>
      <c r="M13" s="1120"/>
      <c r="N13" s="1120"/>
      <c r="O13" s="1120"/>
      <c r="P13" s="1120"/>
      <c r="Q13" s="1120"/>
      <c r="R13" s="1120"/>
      <c r="S13" s="1120"/>
      <c r="T13" s="1120"/>
      <c r="U13" s="1120"/>
      <c r="V13" s="1120"/>
      <c r="W13" s="1120"/>
      <c r="X13" s="1119" t="s">
        <v>183</v>
      </c>
      <c r="Y13" s="1119"/>
      <c r="Z13" s="1119"/>
      <c r="AA13" s="1119"/>
      <c r="AB13" s="1119"/>
      <c r="AC13" s="1119"/>
      <c r="AD13" s="1119"/>
      <c r="AE13" s="1119"/>
      <c r="AF13" s="1119"/>
      <c r="AG13" s="1119"/>
      <c r="AH13" s="1119"/>
      <c r="AI13" s="1119"/>
      <c r="AJ13" s="1119"/>
      <c r="AK13" s="1119"/>
      <c r="AL13" s="1119"/>
      <c r="AM13" s="1119"/>
      <c r="AN13" s="1119"/>
      <c r="AO13" s="1119"/>
      <c r="AP13" s="1119" t="s">
        <v>184</v>
      </c>
      <c r="AQ13" s="1119"/>
      <c r="AR13" s="1119"/>
      <c r="AS13" s="1119"/>
      <c r="AT13" s="1119"/>
      <c r="AU13" s="1119"/>
      <c r="AV13" s="1119"/>
      <c r="AW13" s="1119"/>
      <c r="AX13" s="1119"/>
      <c r="AY13" s="1119"/>
      <c r="AZ13" s="1119"/>
      <c r="BA13" s="1119"/>
      <c r="BB13" s="1119"/>
      <c r="BC13" s="1119"/>
      <c r="BD13" s="1119"/>
      <c r="BE13" s="1119"/>
      <c r="BF13" s="1119"/>
      <c r="BG13" s="1119"/>
      <c r="BH13" s="1119"/>
      <c r="BI13" s="1119"/>
      <c r="BJ13" s="1119"/>
      <c r="BK13" s="1119"/>
      <c r="BL13" s="1119" t="s">
        <v>185</v>
      </c>
      <c r="BM13" s="1119"/>
      <c r="BN13" s="1119"/>
      <c r="BO13" s="1119"/>
      <c r="BP13" s="1119"/>
      <c r="BQ13" s="1119"/>
      <c r="BR13" s="1119"/>
      <c r="BS13" s="1119"/>
      <c r="BT13" s="1119"/>
      <c r="BU13" s="1119"/>
      <c r="BV13" s="1119"/>
      <c r="BW13" s="1119"/>
      <c r="BX13" s="1119"/>
      <c r="BY13" s="1119"/>
      <c r="BZ13" s="1119"/>
      <c r="CA13" s="1119"/>
      <c r="CB13" s="1119"/>
      <c r="CC13" s="1119"/>
      <c r="CD13" s="1119"/>
      <c r="CE13" s="1119"/>
      <c r="CF13" s="1119"/>
      <c r="CG13" s="1119" t="s">
        <v>186</v>
      </c>
      <c r="CH13" s="1119"/>
      <c r="CI13" s="1119"/>
      <c r="CJ13" s="1119"/>
      <c r="CK13" s="1119"/>
      <c r="CL13" s="1119"/>
      <c r="CM13" s="1119"/>
      <c r="CN13" s="1119"/>
      <c r="CO13" s="1119"/>
      <c r="CP13" s="1119"/>
      <c r="CQ13" s="1119"/>
      <c r="CR13" s="1119"/>
      <c r="CS13" s="1119"/>
      <c r="CT13" s="1119"/>
      <c r="CU13" s="1119"/>
      <c r="CV13" s="1119"/>
      <c r="CW13" s="1119"/>
      <c r="CX13" s="1119"/>
      <c r="CY13" s="1119"/>
      <c r="CZ13" s="1119"/>
      <c r="DA13" s="1119"/>
      <c r="DB13" s="1119"/>
    </row>
    <row r="14" spans="1:112" ht="30.6" customHeight="1" x14ac:dyDescent="0.3">
      <c r="A14" s="728" t="s">
        <v>887</v>
      </c>
      <c r="B14" s="729"/>
      <c r="C14" s="729"/>
      <c r="D14" s="729"/>
      <c r="E14" s="729"/>
      <c r="F14" s="729"/>
      <c r="G14" s="729"/>
      <c r="H14" s="729"/>
      <c r="I14" s="729"/>
      <c r="J14" s="729"/>
      <c r="K14" s="729"/>
      <c r="L14" s="729"/>
      <c r="M14" s="729"/>
      <c r="N14" s="729"/>
      <c r="O14" s="729"/>
      <c r="P14" s="729"/>
      <c r="Q14" s="729"/>
      <c r="R14" s="729"/>
      <c r="S14" s="729"/>
      <c r="T14" s="729"/>
      <c r="U14" s="729"/>
      <c r="V14" s="729"/>
      <c r="W14" s="730"/>
      <c r="X14" s="711">
        <v>1</v>
      </c>
      <c r="Y14" s="711"/>
      <c r="Z14" s="711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 t="s">
        <v>885</v>
      </c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 t="s">
        <v>889</v>
      </c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  <c r="BX14" s="711"/>
      <c r="BY14" s="711"/>
      <c r="BZ14" s="711"/>
      <c r="CA14" s="711"/>
      <c r="CB14" s="711"/>
      <c r="CC14" s="711"/>
      <c r="CD14" s="711"/>
      <c r="CE14" s="711"/>
      <c r="CF14" s="711"/>
      <c r="CG14" s="723"/>
      <c r="CH14" s="723"/>
      <c r="CI14" s="723"/>
      <c r="CJ14" s="723"/>
      <c r="CK14" s="723"/>
      <c r="CL14" s="723"/>
      <c r="CM14" s="723"/>
      <c r="CN14" s="723"/>
      <c r="CO14" s="723"/>
      <c r="CP14" s="723"/>
      <c r="CQ14" s="723"/>
      <c r="CR14" s="723"/>
      <c r="CS14" s="723"/>
      <c r="CT14" s="723"/>
      <c r="CU14" s="723"/>
      <c r="CV14" s="723"/>
      <c r="CW14" s="723"/>
      <c r="CX14" s="723"/>
      <c r="CY14" s="723"/>
      <c r="CZ14" s="723"/>
      <c r="DA14" s="723"/>
      <c r="DB14" s="723"/>
    </row>
    <row r="15" spans="1:112" ht="30.6" customHeight="1" x14ac:dyDescent="0.3">
      <c r="A15" s="728" t="s">
        <v>888</v>
      </c>
      <c r="B15" s="729"/>
      <c r="C15" s="729"/>
      <c r="D15" s="729"/>
      <c r="E15" s="729"/>
      <c r="F15" s="729"/>
      <c r="G15" s="729"/>
      <c r="H15" s="729"/>
      <c r="I15" s="729"/>
      <c r="J15" s="729"/>
      <c r="K15" s="729"/>
      <c r="L15" s="729"/>
      <c r="M15" s="729"/>
      <c r="N15" s="729"/>
      <c r="O15" s="729"/>
      <c r="P15" s="729"/>
      <c r="Q15" s="729"/>
      <c r="R15" s="729"/>
      <c r="S15" s="729"/>
      <c r="T15" s="729"/>
      <c r="U15" s="729"/>
      <c r="V15" s="729"/>
      <c r="W15" s="730"/>
      <c r="X15" s="711">
        <v>1</v>
      </c>
      <c r="Y15" s="711"/>
      <c r="Z15" s="711"/>
      <c r="AA15" s="711"/>
      <c r="AB15" s="711"/>
      <c r="AC15" s="711"/>
      <c r="AD15" s="711"/>
      <c r="AE15" s="711"/>
      <c r="AF15" s="711"/>
      <c r="AG15" s="711"/>
      <c r="AH15" s="711"/>
      <c r="AI15" s="711"/>
      <c r="AJ15" s="711"/>
      <c r="AK15" s="711"/>
      <c r="AL15" s="711"/>
      <c r="AM15" s="711"/>
      <c r="AN15" s="711"/>
      <c r="AO15" s="711"/>
      <c r="AP15" s="711" t="s">
        <v>884</v>
      </c>
      <c r="AQ15" s="711"/>
      <c r="AR15" s="711"/>
      <c r="AS15" s="711"/>
      <c r="AT15" s="711"/>
      <c r="AU15" s="711"/>
      <c r="AV15" s="711"/>
      <c r="AW15" s="711"/>
      <c r="AX15" s="711"/>
      <c r="AY15" s="711"/>
      <c r="AZ15" s="711"/>
      <c r="BA15" s="711"/>
      <c r="BB15" s="711"/>
      <c r="BC15" s="711"/>
      <c r="BD15" s="711"/>
      <c r="BE15" s="711"/>
      <c r="BF15" s="711"/>
      <c r="BG15" s="711"/>
      <c r="BH15" s="711"/>
      <c r="BI15" s="711"/>
      <c r="BJ15" s="711"/>
      <c r="BK15" s="711"/>
      <c r="BL15" s="711" t="s">
        <v>889</v>
      </c>
      <c r="BM15" s="711"/>
      <c r="BN15" s="711"/>
      <c r="BO15" s="711"/>
      <c r="BP15" s="711"/>
      <c r="BQ15" s="711"/>
      <c r="BR15" s="711"/>
      <c r="BS15" s="711"/>
      <c r="BT15" s="711"/>
      <c r="BU15" s="711"/>
      <c r="BV15" s="711"/>
      <c r="BW15" s="711"/>
      <c r="BX15" s="711"/>
      <c r="BY15" s="711"/>
      <c r="BZ15" s="711"/>
      <c r="CA15" s="711"/>
      <c r="CB15" s="711"/>
      <c r="CC15" s="711"/>
      <c r="CD15" s="711"/>
      <c r="CE15" s="711"/>
      <c r="CF15" s="711"/>
      <c r="CG15" s="723"/>
      <c r="CH15" s="723"/>
      <c r="CI15" s="723"/>
      <c r="CJ15" s="723"/>
      <c r="CK15" s="723"/>
      <c r="CL15" s="723"/>
      <c r="CM15" s="723"/>
      <c r="CN15" s="723"/>
      <c r="CO15" s="723"/>
      <c r="CP15" s="723"/>
      <c r="CQ15" s="723"/>
      <c r="CR15" s="723"/>
      <c r="CS15" s="723"/>
      <c r="CT15" s="723"/>
      <c r="CU15" s="723"/>
      <c r="CV15" s="723"/>
      <c r="CW15" s="723"/>
      <c r="CX15" s="723"/>
      <c r="CY15" s="723"/>
      <c r="CZ15" s="723"/>
      <c r="DA15" s="723"/>
      <c r="DB15" s="723"/>
    </row>
    <row r="16" spans="1:112" ht="30.6" customHeight="1" x14ac:dyDescent="0.3">
      <c r="A16" s="728" t="s">
        <v>874</v>
      </c>
      <c r="B16" s="729"/>
      <c r="C16" s="729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729"/>
      <c r="R16" s="729"/>
      <c r="S16" s="729"/>
      <c r="T16" s="729"/>
      <c r="U16" s="729"/>
      <c r="V16" s="729"/>
      <c r="W16" s="730"/>
      <c r="X16" s="711">
        <v>4</v>
      </c>
      <c r="Y16" s="711"/>
      <c r="Z16" s="711"/>
      <c r="AA16" s="711"/>
      <c r="AB16" s="711"/>
      <c r="AC16" s="711"/>
      <c r="AD16" s="711"/>
      <c r="AE16" s="711"/>
      <c r="AF16" s="711"/>
      <c r="AG16" s="711"/>
      <c r="AH16" s="711"/>
      <c r="AI16" s="711"/>
      <c r="AJ16" s="711"/>
      <c r="AK16" s="711"/>
      <c r="AL16" s="711"/>
      <c r="AM16" s="711"/>
      <c r="AN16" s="711"/>
      <c r="AO16" s="711"/>
      <c r="AP16" s="711" t="s">
        <v>886</v>
      </c>
      <c r="AQ16" s="711"/>
      <c r="AR16" s="711"/>
      <c r="AS16" s="711"/>
      <c r="AT16" s="711"/>
      <c r="AU16" s="711"/>
      <c r="AV16" s="711"/>
      <c r="AW16" s="711"/>
      <c r="AX16" s="711"/>
      <c r="AY16" s="711"/>
      <c r="AZ16" s="711"/>
      <c r="BA16" s="711"/>
      <c r="BB16" s="711"/>
      <c r="BC16" s="711"/>
      <c r="BD16" s="711"/>
      <c r="BE16" s="711"/>
      <c r="BF16" s="711"/>
      <c r="BG16" s="711"/>
      <c r="BH16" s="711"/>
      <c r="BI16" s="711"/>
      <c r="BJ16" s="711"/>
      <c r="BK16" s="711"/>
      <c r="BL16" s="711" t="s">
        <v>890</v>
      </c>
      <c r="BM16" s="711"/>
      <c r="BN16" s="711"/>
      <c r="BO16" s="711"/>
      <c r="BP16" s="711"/>
      <c r="BQ16" s="711"/>
      <c r="BR16" s="711"/>
      <c r="BS16" s="711"/>
      <c r="BT16" s="711"/>
      <c r="BU16" s="711"/>
      <c r="BV16" s="711"/>
      <c r="BW16" s="711"/>
      <c r="BX16" s="711"/>
      <c r="BY16" s="711"/>
      <c r="BZ16" s="711"/>
      <c r="CA16" s="711"/>
      <c r="CB16" s="711"/>
      <c r="CC16" s="711"/>
      <c r="CD16" s="711"/>
      <c r="CE16" s="711"/>
      <c r="CF16" s="711"/>
      <c r="CG16" s="723"/>
      <c r="CH16" s="723"/>
      <c r="CI16" s="723"/>
      <c r="CJ16" s="723"/>
      <c r="CK16" s="723"/>
      <c r="CL16" s="723"/>
      <c r="CM16" s="723"/>
      <c r="CN16" s="723"/>
      <c r="CO16" s="723"/>
      <c r="CP16" s="723"/>
      <c r="CQ16" s="723"/>
      <c r="CR16" s="723"/>
      <c r="CS16" s="723"/>
      <c r="CT16" s="723"/>
      <c r="CU16" s="723"/>
      <c r="CV16" s="723"/>
      <c r="CW16" s="723"/>
      <c r="CX16" s="723"/>
      <c r="CY16" s="723"/>
      <c r="CZ16" s="723"/>
      <c r="DA16" s="723"/>
      <c r="DB16" s="723"/>
    </row>
    <row r="17" spans="1:112" ht="15" customHeight="1" x14ac:dyDescent="0.3">
      <c r="A17" s="1136" t="s">
        <v>187</v>
      </c>
      <c r="B17" s="1137"/>
      <c r="C17" s="1137"/>
      <c r="D17" s="1137"/>
      <c r="E17" s="1137"/>
      <c r="F17" s="1137"/>
      <c r="G17" s="1137"/>
      <c r="H17" s="1137"/>
      <c r="I17" s="1137"/>
      <c r="J17" s="1137"/>
      <c r="K17" s="1137"/>
      <c r="L17" s="1137"/>
      <c r="M17" s="1137"/>
      <c r="N17" s="1137"/>
      <c r="O17" s="1137"/>
      <c r="P17" s="1137"/>
      <c r="Q17" s="1137"/>
      <c r="R17" s="1137"/>
      <c r="S17" s="1137"/>
      <c r="T17" s="1137"/>
      <c r="U17" s="1137"/>
      <c r="V17" s="1137"/>
      <c r="W17" s="1138"/>
      <c r="X17" s="723">
        <f>SUM(X14:AO16)</f>
        <v>6</v>
      </c>
      <c r="Y17" s="723"/>
      <c r="Z17" s="723"/>
      <c r="AA17" s="723"/>
      <c r="AB17" s="723"/>
      <c r="AC17" s="723"/>
      <c r="AD17" s="723"/>
      <c r="AE17" s="723"/>
      <c r="AF17" s="723"/>
      <c r="AG17" s="723"/>
      <c r="AH17" s="723"/>
      <c r="AI17" s="723"/>
      <c r="AJ17" s="723"/>
      <c r="AK17" s="723"/>
      <c r="AL17" s="723"/>
      <c r="AM17" s="723"/>
      <c r="AN17" s="723"/>
      <c r="AO17" s="723"/>
      <c r="AP17" s="1119"/>
      <c r="AQ17" s="1119"/>
      <c r="AR17" s="1119"/>
      <c r="AS17" s="1119"/>
      <c r="AT17" s="1119"/>
      <c r="AU17" s="1119"/>
      <c r="AV17" s="1119"/>
      <c r="AW17" s="1119"/>
      <c r="AX17" s="1119"/>
      <c r="AY17" s="1119"/>
      <c r="AZ17" s="1119"/>
      <c r="BA17" s="1119"/>
      <c r="BB17" s="1119"/>
      <c r="BC17" s="1119"/>
      <c r="BD17" s="1119"/>
      <c r="BE17" s="1119"/>
      <c r="BF17" s="1119"/>
      <c r="BG17" s="1119"/>
      <c r="BH17" s="1119"/>
      <c r="BI17" s="1119"/>
      <c r="BJ17" s="1119"/>
      <c r="BK17" s="1119"/>
      <c r="BL17" s="1119"/>
      <c r="BM17" s="1119"/>
      <c r="BN17" s="1119"/>
      <c r="BO17" s="1119"/>
      <c r="BP17" s="1119"/>
      <c r="BQ17" s="1119"/>
      <c r="BR17" s="1119"/>
      <c r="BS17" s="1119"/>
      <c r="BT17" s="1119"/>
      <c r="BU17" s="1119"/>
      <c r="BV17" s="1119"/>
      <c r="BW17" s="1119"/>
      <c r="BX17" s="1119"/>
      <c r="BY17" s="1119"/>
      <c r="BZ17" s="1119"/>
      <c r="CA17" s="1119"/>
      <c r="CB17" s="1119"/>
      <c r="CC17" s="1119"/>
      <c r="CD17" s="1119"/>
      <c r="CE17" s="1119"/>
      <c r="CF17" s="1119"/>
      <c r="CG17" s="1119"/>
      <c r="CH17" s="1119"/>
      <c r="CI17" s="1119"/>
      <c r="CJ17" s="1119"/>
      <c r="CK17" s="1119"/>
      <c r="CL17" s="1119"/>
      <c r="CM17" s="1119"/>
      <c r="CN17" s="1119"/>
      <c r="CO17" s="1119"/>
      <c r="CP17" s="1119"/>
      <c r="CQ17" s="1119"/>
      <c r="CR17" s="1119"/>
      <c r="CS17" s="1119"/>
      <c r="CT17" s="1119"/>
      <c r="CU17" s="1119"/>
      <c r="CV17" s="1119"/>
      <c r="CW17" s="1119"/>
      <c r="CX17" s="1119"/>
      <c r="CY17" s="1119"/>
      <c r="CZ17" s="1119"/>
      <c r="DA17" s="1119"/>
      <c r="DB17" s="1119"/>
    </row>
    <row r="18" spans="1:112" ht="15" customHeight="1" x14ac:dyDescent="0.3">
      <c r="A18" s="50" t="s">
        <v>188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448</v>
      </c>
      <c r="DD19" s="56"/>
      <c r="DE19" s="57"/>
      <c r="DF19" s="57"/>
    </row>
    <row r="20" spans="1:112" s="24" customFormat="1" ht="15" customHeight="1" x14ac:dyDescent="0.3">
      <c r="A20" s="19" t="s">
        <v>447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189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190</v>
      </c>
      <c r="B22" s="50"/>
      <c r="C22" s="50"/>
      <c r="D22" s="50"/>
      <c r="E22" s="50"/>
      <c r="F22" s="50"/>
      <c r="G22" s="50"/>
      <c r="H22" s="50"/>
      <c r="I22" s="50"/>
      <c r="J22" s="1126">
        <v>0.4</v>
      </c>
      <c r="K22" s="1126"/>
      <c r="L22" s="1126"/>
      <c r="M22" s="1126"/>
      <c r="N22" s="1126"/>
      <c r="O22" s="1126"/>
      <c r="P22" s="1126"/>
      <c r="Q22" s="1126"/>
      <c r="R22" s="1126"/>
      <c r="S22" s="1126"/>
      <c r="T22" s="1126"/>
      <c r="U22" s="1122" t="s">
        <v>191</v>
      </c>
      <c r="V22" s="1122"/>
      <c r="W22" s="1122"/>
      <c r="X22" s="1122"/>
      <c r="Y22" s="1122"/>
      <c r="Z22" s="1122"/>
      <c r="AA22" s="1122"/>
      <c r="AB22" s="1122"/>
      <c r="AC22" s="1122"/>
      <c r="AD22" s="1122"/>
      <c r="AE22" s="1122"/>
      <c r="AF22" s="1122"/>
      <c r="AG22" s="1122"/>
      <c r="AH22" s="1122"/>
      <c r="AI22" s="1122"/>
      <c r="AJ22" s="1122"/>
      <c r="AK22" s="1122"/>
      <c r="AL22" s="1122"/>
      <c r="AM22" s="1122"/>
      <c r="AN22" s="1122"/>
      <c r="AO22" s="1122"/>
      <c r="AP22" s="1122"/>
      <c r="AQ22" s="1122"/>
      <c r="AR22" s="1122"/>
      <c r="AS22" s="1122"/>
      <c r="AT22" s="1122"/>
      <c r="AU22" s="1122"/>
      <c r="AV22" s="1122"/>
      <c r="AW22" s="1122"/>
      <c r="AX22" s="1122"/>
      <c r="AY22" s="1122"/>
      <c r="AZ22" s="1122"/>
      <c r="BA22" s="1122"/>
      <c r="BB22" s="1126" t="s">
        <v>739</v>
      </c>
      <c r="BC22" s="1126"/>
      <c r="BD22" s="1126"/>
      <c r="BE22" s="1126"/>
      <c r="BF22" s="1126"/>
      <c r="BG22" s="1126"/>
      <c r="BH22" s="1126"/>
      <c r="BI22" s="1126"/>
      <c r="BJ22" s="1126"/>
      <c r="BK22" s="1126"/>
      <c r="BL22" s="1126"/>
      <c r="BM22" s="1122" t="s">
        <v>192</v>
      </c>
      <c r="BN22" s="1122"/>
      <c r="BO22" s="1122"/>
      <c r="BP22" s="1122"/>
      <c r="BQ22" s="1122"/>
      <c r="BR22" s="1122"/>
      <c r="BS22" s="1122"/>
      <c r="BT22" s="1122"/>
      <c r="BU22" s="1122"/>
      <c r="BV22" s="1122"/>
      <c r="BW22" s="1122"/>
      <c r="BX22" s="1122"/>
      <c r="BY22" s="1126" t="s">
        <v>744</v>
      </c>
      <c r="BZ22" s="1126"/>
      <c r="CA22" s="1126"/>
      <c r="CB22" s="1126"/>
      <c r="CC22" s="1126"/>
      <c r="CD22" s="1126"/>
      <c r="CE22" s="1126"/>
      <c r="CF22" s="1126"/>
      <c r="CG22" s="1126"/>
      <c r="CH22" s="1126"/>
      <c r="CI22" s="1126"/>
      <c r="CJ22" s="1126"/>
      <c r="CK22" s="1126"/>
      <c r="CL22" s="1126"/>
      <c r="CM22" s="1126"/>
      <c r="CN22" s="1126"/>
      <c r="CO22" s="1126"/>
      <c r="CP22" s="1126"/>
      <c r="CQ22" s="1126"/>
      <c r="CR22" s="1126"/>
      <c r="CS22" s="1126"/>
      <c r="CT22" s="1126"/>
      <c r="CU22" s="50"/>
      <c r="CV22" s="50" t="s">
        <v>193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40" t="s">
        <v>714</v>
      </c>
      <c r="B23" s="740"/>
      <c r="C23" s="740"/>
      <c r="D23" s="740"/>
      <c r="E23" s="740"/>
      <c r="F23" s="740"/>
      <c r="G23" s="740"/>
      <c r="H23" s="740"/>
      <c r="I23" s="740"/>
      <c r="J23" s="740"/>
      <c r="K23" s="740"/>
      <c r="L23" s="740"/>
      <c r="M23" s="740"/>
      <c r="N23" s="740"/>
      <c r="O23" s="740"/>
      <c r="P23" s="740"/>
      <c r="Q23" s="740"/>
      <c r="R23" s="740"/>
      <c r="S23" s="740"/>
      <c r="T23" s="740"/>
      <c r="U23" s="740"/>
      <c r="V23" s="740"/>
      <c r="W23" s="740"/>
      <c r="X23" s="710">
        <v>347</v>
      </c>
      <c r="Y23" s="710"/>
      <c r="Z23" s="710"/>
      <c r="AA23" s="710"/>
      <c r="AB23" s="710"/>
      <c r="AC23" s="710"/>
      <c r="AD23" s="710"/>
      <c r="AE23" s="710"/>
      <c r="AF23" s="710"/>
      <c r="AG23" s="710"/>
      <c r="AH23" s="740" t="s">
        <v>196</v>
      </c>
      <c r="AI23" s="740"/>
      <c r="AJ23" s="740"/>
      <c r="AK23" s="740"/>
      <c r="AL23" s="740"/>
      <c r="AM23" s="740"/>
      <c r="AN23" s="740"/>
      <c r="AO23" s="740"/>
      <c r="AP23" s="740"/>
      <c r="AQ23" s="740"/>
      <c r="AR23" s="740"/>
      <c r="AS23" s="740"/>
      <c r="AT23" s="740"/>
      <c r="AU23" s="740"/>
      <c r="AV23" s="740"/>
      <c r="AW23" s="740"/>
      <c r="AX23" s="740"/>
      <c r="AY23" s="740"/>
      <c r="AZ23" s="740"/>
      <c r="BA23" s="740"/>
      <c r="BB23" s="740"/>
      <c r="BC23" s="740"/>
      <c r="BD23" s="740"/>
      <c r="BE23" s="740"/>
      <c r="BF23" s="740"/>
      <c r="BG23" s="740"/>
      <c r="BH23" s="740"/>
      <c r="BI23" s="740"/>
      <c r="BJ23" s="740"/>
      <c r="BK23" s="740"/>
      <c r="BL23" s="740"/>
      <c r="BM23" s="740"/>
      <c r="BN23" s="1139"/>
      <c r="BO23" s="1139"/>
      <c r="BP23" s="1139"/>
      <c r="BQ23" s="1139"/>
      <c r="BR23" s="1139"/>
      <c r="BS23" s="1139"/>
      <c r="BT23" s="1139"/>
      <c r="BU23" s="1139"/>
      <c r="BV23" s="1139"/>
      <c r="BW23" s="1139"/>
      <c r="BX23" s="1139"/>
      <c r="BY23" s="1122"/>
      <c r="BZ23" s="1122"/>
      <c r="CA23" s="1122"/>
      <c r="CB23" s="1122"/>
      <c r="CC23" s="1122"/>
      <c r="CD23" s="1122"/>
      <c r="CE23" s="1122"/>
      <c r="CF23" s="1122"/>
      <c r="CG23" s="1122"/>
      <c r="CH23" s="1122"/>
      <c r="CI23" s="1122"/>
      <c r="CJ23" s="1122"/>
      <c r="CK23" s="789"/>
      <c r="CL23" s="789"/>
      <c r="CM23" s="789"/>
      <c r="CN23" s="789"/>
      <c r="CO23" s="789"/>
      <c r="CP23" s="789"/>
      <c r="CQ23" s="789"/>
      <c r="CR23" s="789"/>
      <c r="CS23" s="789"/>
      <c r="CT23" s="789"/>
      <c r="CU23" s="789"/>
      <c r="CV23" s="50"/>
      <c r="DD23" s="56"/>
      <c r="DE23" s="57"/>
      <c r="DF23" s="57"/>
    </row>
    <row r="24" spans="1:112" ht="15" customHeight="1" x14ac:dyDescent="0.3">
      <c r="A24" s="740"/>
      <c r="B24" s="740"/>
      <c r="C24" s="740"/>
      <c r="D24" s="740"/>
      <c r="E24" s="740"/>
      <c r="F24" s="740"/>
      <c r="G24" s="740"/>
      <c r="H24" s="740"/>
      <c r="I24" s="740"/>
      <c r="J24" s="740"/>
      <c r="K24" s="740"/>
      <c r="L24" s="740"/>
      <c r="M24" s="740"/>
      <c r="N24" s="740"/>
      <c r="O24" s="740"/>
      <c r="P24" s="740"/>
      <c r="Q24" s="740"/>
      <c r="R24" s="740"/>
      <c r="S24" s="740"/>
      <c r="T24" s="740"/>
      <c r="U24" s="740"/>
      <c r="V24" s="740"/>
      <c r="W24" s="740"/>
      <c r="X24" s="789"/>
      <c r="Y24" s="789"/>
      <c r="Z24" s="789"/>
      <c r="AA24" s="789"/>
      <c r="AB24" s="789"/>
      <c r="AC24" s="789"/>
      <c r="AD24" s="789"/>
      <c r="AE24" s="789"/>
      <c r="AF24" s="789"/>
      <c r="AG24" s="789"/>
      <c r="AH24" s="740"/>
      <c r="AI24" s="740"/>
      <c r="AJ24" s="740"/>
      <c r="AK24" s="740"/>
      <c r="DD24" s="56"/>
      <c r="DE24" s="57"/>
      <c r="DF24" s="57"/>
    </row>
    <row r="25" spans="1:112" ht="15" customHeight="1" x14ac:dyDescent="0.3">
      <c r="A25" s="50" t="s">
        <v>194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126" t="s">
        <v>65</v>
      </c>
      <c r="AE25" s="1126"/>
      <c r="AF25" s="1126"/>
      <c r="AG25" s="1126"/>
      <c r="AH25" s="1126"/>
      <c r="AI25" s="1126"/>
      <c r="AJ25" s="1126"/>
      <c r="AK25" s="1126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126"/>
      <c r="AX25" s="1126"/>
      <c r="AY25" s="1126"/>
      <c r="AZ25" s="1126"/>
      <c r="BA25" s="1126"/>
      <c r="BB25" s="1126"/>
      <c r="BC25" s="50"/>
      <c r="BD25" s="50" t="s">
        <v>195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126" t="s">
        <v>65</v>
      </c>
      <c r="BX25" s="1126"/>
      <c r="BY25" s="1126"/>
      <c r="BZ25" s="1126"/>
      <c r="CA25" s="1126"/>
      <c r="CB25" s="1126"/>
      <c r="CC25" s="1126"/>
      <c r="CD25" s="1126"/>
      <c r="CE25" s="1126"/>
      <c r="CF25" s="1126"/>
      <c r="CG25" s="1126"/>
      <c r="CH25" s="1126"/>
      <c r="CI25" s="1126"/>
      <c r="CJ25" s="1126"/>
      <c r="CK25" s="1126"/>
      <c r="CL25" s="1126"/>
      <c r="CM25" s="50"/>
      <c r="CN25" s="50" t="s">
        <v>196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197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198</v>
      </c>
      <c r="DD27" s="56"/>
      <c r="DE27" s="57"/>
      <c r="DF27" s="57"/>
      <c r="DH27" s="141"/>
    </row>
    <row r="28" spans="1:112" ht="15" customHeight="1" x14ac:dyDescent="0.3">
      <c r="A28" s="19" t="s">
        <v>199</v>
      </c>
    </row>
    <row r="29" spans="1:112" ht="15" customHeight="1" x14ac:dyDescent="0.25">
      <c r="A29" s="19" t="s">
        <v>200</v>
      </c>
      <c r="DH29" s="141"/>
    </row>
    <row r="30" spans="1:112" ht="15" customHeight="1" x14ac:dyDescent="0.3">
      <c r="A30" s="1125" t="s">
        <v>207</v>
      </c>
      <c r="B30" s="1125"/>
      <c r="C30" s="1125"/>
      <c r="D30" s="1125"/>
      <c r="E30" s="1125"/>
      <c r="F30" s="1125"/>
      <c r="G30" s="1125"/>
      <c r="H30" s="1125"/>
      <c r="I30" s="1125"/>
      <c r="J30" s="1125"/>
      <c r="K30" s="1125"/>
      <c r="L30" s="1125"/>
      <c r="M30" s="1125"/>
      <c r="N30" s="1125"/>
      <c r="O30" s="1125"/>
      <c r="P30" s="1125"/>
      <c r="Q30" s="1125"/>
      <c r="R30" s="1125"/>
      <c r="S30" s="1125"/>
      <c r="T30" s="1125"/>
      <c r="U30" s="1125"/>
      <c r="V30" s="1125"/>
      <c r="W30" s="1125"/>
      <c r="X30" s="1125"/>
      <c r="Y30" s="1125"/>
      <c r="Z30" s="1125"/>
      <c r="AA30" s="1125"/>
      <c r="AB30" s="1125"/>
      <c r="AC30" s="1125"/>
      <c r="AD30" s="1125"/>
      <c r="AE30" s="1125"/>
      <c r="AF30" s="1125"/>
      <c r="AG30" s="1125"/>
      <c r="AH30" s="1125"/>
      <c r="AI30" s="1125"/>
      <c r="AJ30" s="1125"/>
      <c r="AK30" s="1125"/>
      <c r="AL30" s="1125"/>
      <c r="AM30" s="1125"/>
      <c r="AN30" s="1125"/>
      <c r="AO30" s="1125"/>
      <c r="AP30" s="1125"/>
      <c r="AQ30" s="1125"/>
      <c r="AR30" s="1125"/>
      <c r="AS30" s="1125"/>
      <c r="AT30" s="1125"/>
      <c r="AU30" s="1125"/>
      <c r="AV30" s="1125"/>
      <c r="AW30" s="1125"/>
      <c r="AX30" s="1125"/>
      <c r="AY30" s="1125"/>
      <c r="AZ30" s="1125"/>
      <c r="BA30" s="1125"/>
      <c r="BB30" s="1125"/>
      <c r="BC30" s="1125"/>
      <c r="BD30" s="1125"/>
      <c r="BE30" s="1125"/>
      <c r="BF30" s="1125"/>
      <c r="BG30" s="1125"/>
      <c r="BH30" s="1125"/>
      <c r="BI30" s="1125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1129" t="s">
        <v>703</v>
      </c>
      <c r="B31" s="1130"/>
      <c r="C31" s="1130"/>
      <c r="D31" s="1130"/>
      <c r="E31" s="1130"/>
      <c r="F31" s="1130"/>
      <c r="G31" s="1130"/>
      <c r="H31" s="1130"/>
      <c r="I31" s="1130"/>
      <c r="J31" s="1130"/>
      <c r="K31" s="1130"/>
      <c r="L31" s="1130"/>
      <c r="M31" s="1130"/>
      <c r="N31" s="1130"/>
      <c r="O31" s="1130"/>
      <c r="P31" s="1130"/>
      <c r="Q31" s="1130"/>
      <c r="R31" s="1130"/>
      <c r="S31" s="1130"/>
      <c r="T31" s="1130"/>
      <c r="U31" s="1130"/>
      <c r="V31" s="1131"/>
      <c r="W31" s="1129" t="s">
        <v>201</v>
      </c>
      <c r="X31" s="1130"/>
      <c r="Y31" s="1130"/>
      <c r="Z31" s="1130"/>
      <c r="AA31" s="1130"/>
      <c r="AB31" s="1130"/>
      <c r="AC31" s="1130"/>
      <c r="AD31" s="1130"/>
      <c r="AE31" s="1130"/>
      <c r="AF31" s="1130"/>
      <c r="AG31" s="1130"/>
      <c r="AH31" s="1130"/>
      <c r="AI31" s="1130"/>
      <c r="AJ31" s="1130"/>
      <c r="AK31" s="1130"/>
      <c r="AL31" s="1130"/>
      <c r="AM31" s="1130"/>
      <c r="AN31" s="1130"/>
      <c r="AO31" s="1130"/>
      <c r="AP31" s="1130"/>
      <c r="AQ31" s="1130"/>
      <c r="AR31" s="1130"/>
      <c r="AS31" s="1131"/>
      <c r="AT31" s="1129" t="s">
        <v>202</v>
      </c>
      <c r="AU31" s="1130"/>
      <c r="AV31" s="1130"/>
      <c r="AW31" s="1130"/>
      <c r="AX31" s="1130"/>
      <c r="AY31" s="1130"/>
      <c r="AZ31" s="1130"/>
      <c r="BA31" s="1130"/>
      <c r="BB31" s="1130"/>
      <c r="BC31" s="1130"/>
      <c r="BD31" s="1130"/>
      <c r="BE31" s="1130"/>
      <c r="BF31" s="1130"/>
      <c r="BG31" s="1130"/>
      <c r="BH31" s="1130"/>
      <c r="BI31" s="1130"/>
      <c r="BJ31" s="1130"/>
      <c r="BK31" s="1130"/>
      <c r="BL31" s="1130"/>
      <c r="BM31" s="1130"/>
      <c r="BN31" s="1130"/>
      <c r="BO31" s="1130"/>
      <c r="BP31" s="1130"/>
      <c r="BQ31" s="1130"/>
      <c r="BR31" s="1131"/>
      <c r="BS31" s="1127" t="s">
        <v>203</v>
      </c>
      <c r="BT31" s="1127"/>
      <c r="BU31" s="1127"/>
      <c r="BV31" s="1127"/>
      <c r="BW31" s="1127"/>
      <c r="BX31" s="1127"/>
      <c r="BY31" s="1127"/>
      <c r="BZ31" s="1127"/>
      <c r="CA31" s="1127"/>
      <c r="CB31" s="1127"/>
      <c r="CC31" s="1127"/>
      <c r="CD31" s="1127"/>
      <c r="CE31" s="1127"/>
      <c r="CF31" s="1127"/>
      <c r="CG31" s="1127"/>
      <c r="CH31" s="1127"/>
      <c r="CI31" s="1127"/>
      <c r="CJ31" s="1127"/>
      <c r="CK31" s="1127"/>
      <c r="CL31" s="1127"/>
      <c r="CM31" s="1127"/>
      <c r="CN31" s="1127"/>
      <c r="CO31" s="1127"/>
      <c r="CP31" s="1127"/>
      <c r="CQ31" s="1127"/>
      <c r="CR31" s="1127"/>
      <c r="CS31" s="1127"/>
      <c r="CT31" s="1127"/>
      <c r="CU31" s="1127"/>
      <c r="CV31" s="1127"/>
      <c r="CW31" s="1127"/>
      <c r="CX31" s="1127"/>
      <c r="CY31" s="1127"/>
      <c r="CZ31" s="1127"/>
      <c r="DA31" s="1127"/>
      <c r="DB31" s="1127"/>
    </row>
    <row r="32" spans="1:112" ht="39.75" customHeight="1" x14ac:dyDescent="0.25">
      <c r="A32" s="1132"/>
      <c r="B32" s="1133"/>
      <c r="C32" s="1133"/>
      <c r="D32" s="1133"/>
      <c r="E32" s="1133"/>
      <c r="F32" s="1133"/>
      <c r="G32" s="1133"/>
      <c r="H32" s="1133"/>
      <c r="I32" s="1133"/>
      <c r="J32" s="1133"/>
      <c r="K32" s="1133"/>
      <c r="L32" s="1133"/>
      <c r="M32" s="1133"/>
      <c r="N32" s="1133"/>
      <c r="O32" s="1133"/>
      <c r="P32" s="1133"/>
      <c r="Q32" s="1133"/>
      <c r="R32" s="1133"/>
      <c r="S32" s="1133"/>
      <c r="T32" s="1133"/>
      <c r="U32" s="1133"/>
      <c r="V32" s="1134"/>
      <c r="W32" s="1132"/>
      <c r="X32" s="1133"/>
      <c r="Y32" s="1133"/>
      <c r="Z32" s="1133"/>
      <c r="AA32" s="1133"/>
      <c r="AB32" s="1133"/>
      <c r="AC32" s="1133"/>
      <c r="AD32" s="1133"/>
      <c r="AE32" s="1133"/>
      <c r="AF32" s="1133"/>
      <c r="AG32" s="1133"/>
      <c r="AH32" s="1133"/>
      <c r="AI32" s="1133"/>
      <c r="AJ32" s="1133"/>
      <c r="AK32" s="1133"/>
      <c r="AL32" s="1133"/>
      <c r="AM32" s="1133"/>
      <c r="AN32" s="1133"/>
      <c r="AO32" s="1133"/>
      <c r="AP32" s="1133"/>
      <c r="AQ32" s="1133"/>
      <c r="AR32" s="1133"/>
      <c r="AS32" s="1134"/>
      <c r="AT32" s="1132"/>
      <c r="AU32" s="1133"/>
      <c r="AV32" s="1133"/>
      <c r="AW32" s="1133"/>
      <c r="AX32" s="1133"/>
      <c r="AY32" s="1133"/>
      <c r="AZ32" s="1133"/>
      <c r="BA32" s="1133"/>
      <c r="BB32" s="1133"/>
      <c r="BC32" s="1133"/>
      <c r="BD32" s="1133"/>
      <c r="BE32" s="1133"/>
      <c r="BF32" s="1133"/>
      <c r="BG32" s="1133"/>
      <c r="BH32" s="1133"/>
      <c r="BI32" s="1133"/>
      <c r="BJ32" s="1133"/>
      <c r="BK32" s="1133"/>
      <c r="BL32" s="1133"/>
      <c r="BM32" s="1133"/>
      <c r="BN32" s="1133"/>
      <c r="BO32" s="1133"/>
      <c r="BP32" s="1133"/>
      <c r="BQ32" s="1133"/>
      <c r="BR32" s="1134"/>
      <c r="BS32" s="1135" t="s">
        <v>204</v>
      </c>
      <c r="BT32" s="1135"/>
      <c r="BU32" s="1135"/>
      <c r="BV32" s="1135"/>
      <c r="BW32" s="1135"/>
      <c r="BX32" s="1135"/>
      <c r="BY32" s="1135"/>
      <c r="BZ32" s="1135"/>
      <c r="CA32" s="1135"/>
      <c r="CB32" s="1135"/>
      <c r="CC32" s="1135"/>
      <c r="CD32" s="1135"/>
      <c r="CE32" s="1135"/>
      <c r="CF32" s="1135"/>
      <c r="CG32" s="1135"/>
      <c r="CH32" s="1135"/>
      <c r="CI32" s="1135"/>
      <c r="CJ32" s="1135"/>
      <c r="CK32" s="1135"/>
      <c r="CL32" s="1135" t="s">
        <v>205</v>
      </c>
      <c r="CM32" s="1135"/>
      <c r="CN32" s="1135"/>
      <c r="CO32" s="1135"/>
      <c r="CP32" s="1135"/>
      <c r="CQ32" s="1135"/>
      <c r="CR32" s="1135"/>
      <c r="CS32" s="1135"/>
      <c r="CT32" s="1135"/>
      <c r="CU32" s="1135"/>
      <c r="CV32" s="1135"/>
      <c r="CW32" s="1135"/>
      <c r="CX32" s="1135"/>
      <c r="CY32" s="1135"/>
      <c r="CZ32" s="1135"/>
      <c r="DA32" s="1135"/>
      <c r="DB32" s="1135"/>
      <c r="DH32" s="149"/>
    </row>
    <row r="33" spans="1:112" ht="15" customHeight="1" x14ac:dyDescent="0.25">
      <c r="A33" s="1128"/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  <c r="BC33" s="1128"/>
      <c r="BD33" s="1128"/>
      <c r="BE33" s="1128"/>
      <c r="BF33" s="1128"/>
      <c r="BG33" s="1128"/>
      <c r="BH33" s="1128"/>
      <c r="BI33" s="1128"/>
      <c r="BJ33" s="1128"/>
      <c r="BK33" s="1128"/>
      <c r="BL33" s="1128"/>
      <c r="BM33" s="1128"/>
      <c r="BN33" s="1128"/>
      <c r="BO33" s="1128"/>
      <c r="BP33" s="1128"/>
      <c r="BQ33" s="1128"/>
      <c r="BR33" s="1128"/>
      <c r="BS33" s="1128"/>
      <c r="BT33" s="1128"/>
      <c r="BU33" s="1128"/>
      <c r="BV33" s="1128"/>
      <c r="BW33" s="1128"/>
      <c r="BX33" s="1128"/>
      <c r="BY33" s="1128"/>
      <c r="BZ33" s="1128"/>
      <c r="CA33" s="1128"/>
      <c r="CB33" s="1128"/>
      <c r="CC33" s="1128"/>
      <c r="CD33" s="1128"/>
      <c r="CE33" s="1128"/>
      <c r="CF33" s="1128"/>
      <c r="CG33" s="1128"/>
      <c r="CH33" s="1128"/>
      <c r="CI33" s="1128"/>
      <c r="CJ33" s="1128"/>
      <c r="CK33" s="1128"/>
      <c r="CL33" s="1128"/>
      <c r="CM33" s="1128"/>
      <c r="CN33" s="1128"/>
      <c r="CO33" s="1128"/>
      <c r="CP33" s="1128"/>
      <c r="CQ33" s="1128"/>
      <c r="CR33" s="1128"/>
      <c r="CS33" s="1128"/>
      <c r="CT33" s="1128"/>
      <c r="CU33" s="1128"/>
      <c r="CV33" s="1128"/>
      <c r="CW33" s="1128"/>
      <c r="CX33" s="1128"/>
      <c r="CY33" s="1128"/>
      <c r="CZ33" s="1128"/>
      <c r="DA33" s="1128"/>
      <c r="DB33" s="1128"/>
      <c r="DH33" s="141"/>
    </row>
    <row r="34" spans="1:112" ht="15" customHeight="1" x14ac:dyDescent="0.25">
      <c r="A34" s="19" t="s">
        <v>449</v>
      </c>
      <c r="DH34" s="141"/>
    </row>
    <row r="35" spans="1:112" ht="15" customHeight="1" x14ac:dyDescent="0.3">
      <c r="A35" s="51" t="s">
        <v>450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206</v>
      </c>
    </row>
    <row r="37" spans="1:112" ht="15" customHeight="1" x14ac:dyDescent="0.25">
      <c r="A37" s="47" t="s">
        <v>451</v>
      </c>
      <c r="DH37" s="141"/>
    </row>
    <row r="38" spans="1:112" ht="15" customHeight="1" x14ac:dyDescent="0.25">
      <c r="A38" s="19" t="s">
        <v>208</v>
      </c>
      <c r="DH38" s="141"/>
    </row>
    <row r="39" spans="1:112" ht="15" customHeight="1" x14ac:dyDescent="0.3">
      <c r="A39" s="842" t="s">
        <v>209</v>
      </c>
      <c r="B39" s="842"/>
      <c r="C39" s="842"/>
      <c r="D39" s="842"/>
      <c r="E39" s="842"/>
      <c r="F39" s="842"/>
      <c r="G39" s="842"/>
      <c r="H39" s="842"/>
      <c r="I39" s="842"/>
      <c r="J39" s="787" t="s">
        <v>740</v>
      </c>
      <c r="K39" s="787"/>
      <c r="L39" s="787"/>
      <c r="M39" s="787"/>
      <c r="N39" s="787"/>
      <c r="O39" s="787"/>
      <c r="P39" s="787"/>
      <c r="Q39" s="787"/>
      <c r="R39" s="787"/>
      <c r="S39" s="49"/>
      <c r="T39" s="842" t="s">
        <v>210</v>
      </c>
      <c r="U39" s="842"/>
      <c r="V39" s="842"/>
      <c r="W39" s="842"/>
      <c r="X39" s="842"/>
      <c r="Y39" s="842"/>
      <c r="Z39" s="842"/>
      <c r="AA39" s="842"/>
      <c r="AB39" s="842"/>
      <c r="AC39" s="842"/>
      <c r="AD39" s="842"/>
      <c r="AE39" s="842"/>
      <c r="AF39" s="842"/>
      <c r="AG39" s="842"/>
      <c r="AH39" s="842"/>
      <c r="AI39" s="842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346</v>
      </c>
      <c r="U40" s="710" t="s">
        <v>65</v>
      </c>
      <c r="V40" s="710"/>
      <c r="W40" s="710"/>
      <c r="X40" s="710"/>
      <c r="Y40" s="710"/>
      <c r="Z40" s="710"/>
      <c r="AA40" s="710"/>
      <c r="AB40" s="710"/>
      <c r="AC40" s="710"/>
      <c r="AD40" s="710"/>
      <c r="AE40" s="710"/>
      <c r="AF40" s="710"/>
      <c r="AG40" s="710"/>
      <c r="AH40" s="710"/>
      <c r="AI40" s="710"/>
      <c r="AJ40" s="710"/>
      <c r="AK40" s="710"/>
      <c r="AL40" s="710"/>
      <c r="AM40" s="710"/>
      <c r="AN40" s="710"/>
      <c r="AO40" s="710"/>
      <c r="AP40" s="710"/>
      <c r="AQ40" s="710"/>
      <c r="AR40" s="710"/>
      <c r="AS40" s="710"/>
      <c r="AT40" s="710"/>
      <c r="AU40" s="710"/>
      <c r="AV40" s="710"/>
      <c r="AW40" s="710"/>
      <c r="AX40" s="710"/>
      <c r="AY40" s="710"/>
      <c r="AZ40" s="710"/>
      <c r="BA40" s="710"/>
      <c r="BB40" s="710"/>
      <c r="BC40" s="710"/>
      <c r="BD40" s="710"/>
      <c r="BE40" s="710"/>
      <c r="BF40" s="710"/>
      <c r="BG40" s="710"/>
      <c r="BH40" s="710"/>
      <c r="BI40" s="710"/>
      <c r="BJ40" s="710"/>
      <c r="BK40" s="710"/>
      <c r="BL40" s="710"/>
      <c r="BM40" s="710"/>
      <c r="BN40" s="19" t="s">
        <v>211</v>
      </c>
      <c r="BZ40" s="1123" t="s">
        <v>65</v>
      </c>
      <c r="CA40" s="1124"/>
      <c r="CB40" s="1124"/>
      <c r="CC40" s="1124"/>
      <c r="CD40" s="1124"/>
      <c r="CE40" s="1124"/>
      <c r="CF40" s="1124"/>
      <c r="CG40" s="1124"/>
      <c r="CH40" s="1124"/>
      <c r="CI40" s="1124"/>
      <c r="CJ40" s="1124"/>
      <c r="CK40" s="1124"/>
      <c r="CL40" s="1124"/>
      <c r="CM40" s="1124"/>
      <c r="CN40" s="1124"/>
      <c r="CO40" s="1124"/>
      <c r="CP40" s="1124"/>
      <c r="CQ40" s="1124"/>
      <c r="CR40" s="1124"/>
      <c r="CS40" s="1124"/>
      <c r="CT40" s="1124"/>
      <c r="CU40" s="1124"/>
      <c r="CV40" s="1124"/>
      <c r="CW40" s="1124"/>
      <c r="CX40" s="1124"/>
      <c r="CY40" s="1124"/>
      <c r="CZ40" s="1124"/>
      <c r="DA40" s="1124"/>
      <c r="DB40" s="1124"/>
      <c r="DH40" s="141"/>
    </row>
    <row r="41" spans="1:112" s="225" customFormat="1" ht="9.6" x14ac:dyDescent="0.2">
      <c r="BZ41" s="715" t="s">
        <v>212</v>
      </c>
      <c r="CA41" s="715"/>
      <c r="CB41" s="715"/>
      <c r="CC41" s="715"/>
      <c r="CD41" s="715"/>
      <c r="CE41" s="715"/>
      <c r="CF41" s="715"/>
      <c r="CG41" s="715"/>
      <c r="CH41" s="715"/>
      <c r="CI41" s="715"/>
      <c r="CJ41" s="715"/>
      <c r="CK41" s="715"/>
      <c r="CL41" s="715"/>
      <c r="CM41" s="715"/>
      <c r="CN41" s="715"/>
      <c r="CO41" s="715"/>
      <c r="CP41" s="715"/>
      <c r="CQ41" s="715"/>
      <c r="CR41" s="715"/>
      <c r="CS41" s="715"/>
      <c r="CT41" s="715"/>
      <c r="CU41" s="715"/>
      <c r="CV41" s="715"/>
      <c r="CW41" s="715"/>
      <c r="CX41" s="715"/>
      <c r="CY41" s="715"/>
      <c r="CZ41" s="715"/>
      <c r="DA41" s="715"/>
      <c r="DB41" s="715"/>
      <c r="DH41" s="228"/>
    </row>
    <row r="42" spans="1:112" ht="15" customHeight="1" x14ac:dyDescent="0.25">
      <c r="A42" s="19" t="s">
        <v>213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452</v>
      </c>
      <c r="DH43" s="141"/>
    </row>
    <row r="44" spans="1:112" ht="30" customHeight="1" x14ac:dyDescent="0.25">
      <c r="A44" s="19" t="s">
        <v>214</v>
      </c>
      <c r="Y44" s="787" t="s">
        <v>65</v>
      </c>
      <c r="Z44" s="710"/>
      <c r="AA44" s="710"/>
      <c r="AB44" s="710"/>
      <c r="AC44" s="710"/>
      <c r="AD44" s="710"/>
      <c r="AE44" s="710"/>
      <c r="AF44" s="710"/>
      <c r="AG44" s="710"/>
      <c r="AH44" s="710"/>
      <c r="AI44" s="710"/>
      <c r="AJ44" s="710"/>
      <c r="AK44" s="710"/>
      <c r="AL44" s="710"/>
      <c r="AM44" s="710"/>
      <c r="AN44" s="710"/>
      <c r="AO44" s="710"/>
      <c r="AP44" s="710"/>
      <c r="AQ44" s="710"/>
      <c r="AR44" s="710"/>
      <c r="AS44" s="710"/>
      <c r="AT44" s="710"/>
      <c r="AU44" s="710"/>
      <c r="AV44" s="710"/>
      <c r="AW44" s="710"/>
      <c r="AX44" s="710"/>
      <c r="AY44" s="710"/>
      <c r="AZ44" s="710"/>
      <c r="BA44" s="710"/>
      <c r="BB44" s="710"/>
      <c r="BC44" s="710"/>
      <c r="BD44" s="710"/>
      <c r="BE44" s="710"/>
      <c r="BF44" s="710"/>
      <c r="BG44" s="710"/>
      <c r="BH44" s="49"/>
      <c r="BI44" s="1141" t="s">
        <v>211</v>
      </c>
      <c r="BJ44" s="1141"/>
      <c r="BK44" s="1141"/>
      <c r="BL44" s="1141"/>
      <c r="BM44" s="1141"/>
      <c r="BN44" s="1141"/>
      <c r="BO44" s="1141"/>
      <c r="BP44" s="1141"/>
      <c r="BQ44" s="1141"/>
      <c r="BR44" s="1141"/>
      <c r="BS44" s="1141"/>
      <c r="BT44" s="49"/>
      <c r="BU44" s="1123" t="s">
        <v>65</v>
      </c>
      <c r="BV44" s="1123"/>
      <c r="BW44" s="1123"/>
      <c r="BX44" s="1123"/>
      <c r="BY44" s="1123"/>
      <c r="BZ44" s="1123"/>
      <c r="CA44" s="1123"/>
      <c r="CB44" s="1123"/>
      <c r="CC44" s="1123"/>
      <c r="CD44" s="1123"/>
      <c r="CE44" s="1123"/>
      <c r="CF44" s="1123"/>
      <c r="CG44" s="1123"/>
      <c r="CH44" s="1123"/>
      <c r="CI44" s="1123"/>
      <c r="CJ44" s="1123"/>
      <c r="CK44" s="1123"/>
      <c r="CL44" s="1123"/>
      <c r="CM44" s="1123"/>
      <c r="CN44" s="1123"/>
      <c r="CO44" s="1123"/>
      <c r="CP44" s="1123"/>
      <c r="CQ44" s="1123"/>
      <c r="CR44" s="1123"/>
      <c r="CS44" s="1123"/>
      <c r="CT44" s="1123"/>
      <c r="CU44" s="1123"/>
      <c r="CV44" s="1123"/>
      <c r="CW44" s="1123"/>
      <c r="CX44" s="1123"/>
      <c r="CY44" s="1123"/>
      <c r="CZ44" s="1123"/>
      <c r="DA44" s="1123"/>
      <c r="DB44" s="1123"/>
      <c r="DH44" s="150"/>
    </row>
    <row r="45" spans="1:112" s="225" customFormat="1" ht="9.6" x14ac:dyDescent="0.2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140" t="s">
        <v>215</v>
      </c>
      <c r="BV45" s="1140"/>
      <c r="BW45" s="1140"/>
      <c r="BX45" s="1140"/>
      <c r="BY45" s="1140"/>
      <c r="BZ45" s="1140"/>
      <c r="CA45" s="1140"/>
      <c r="CB45" s="1140"/>
      <c r="CC45" s="1140"/>
      <c r="CD45" s="1140"/>
      <c r="CE45" s="1140"/>
      <c r="CF45" s="1140"/>
      <c r="CG45" s="1140"/>
      <c r="CH45" s="1140"/>
      <c r="CI45" s="1140"/>
      <c r="CJ45" s="1140"/>
      <c r="CK45" s="1140"/>
      <c r="CL45" s="1140"/>
      <c r="CM45" s="1140"/>
      <c r="CN45" s="1140"/>
      <c r="CO45" s="1140"/>
      <c r="CP45" s="1140"/>
      <c r="CQ45" s="1140"/>
      <c r="CR45" s="1140"/>
      <c r="CS45" s="1140"/>
      <c r="CT45" s="1140"/>
      <c r="CU45" s="1140"/>
      <c r="CV45" s="1140"/>
      <c r="CW45" s="1140"/>
      <c r="CX45" s="1140"/>
      <c r="CY45" s="1140"/>
      <c r="CZ45" s="1140"/>
      <c r="DA45" s="1140"/>
      <c r="DB45" s="1140"/>
      <c r="DH45" s="229"/>
    </row>
    <row r="46" spans="1:112" ht="15" customHeight="1" x14ac:dyDescent="0.25">
      <c r="A46" s="19" t="s">
        <v>216</v>
      </c>
      <c r="DH46" s="141"/>
    </row>
    <row r="47" spans="1:112" ht="45.75" customHeight="1" x14ac:dyDescent="0.25">
      <c r="A47" s="1056" t="s">
        <v>487</v>
      </c>
      <c r="B47" s="1056"/>
      <c r="C47" s="1056"/>
      <c r="D47" s="1056"/>
      <c r="E47" s="1056"/>
      <c r="F47" s="1056"/>
      <c r="G47" s="1056"/>
      <c r="H47" s="1056"/>
      <c r="I47" s="1056"/>
      <c r="J47" s="1056"/>
      <c r="K47" s="1056"/>
      <c r="L47" s="1056"/>
      <c r="M47" s="1056"/>
      <c r="N47" s="1056"/>
      <c r="O47" s="1056"/>
      <c r="P47" s="1056"/>
      <c r="Q47" s="1056"/>
      <c r="R47" s="1056"/>
      <c r="S47" s="1056"/>
      <c r="T47" s="1056"/>
      <c r="U47" s="1056"/>
      <c r="V47" s="1056"/>
      <c r="W47" s="1056"/>
      <c r="X47" s="1056"/>
      <c r="Y47" s="1056"/>
      <c r="Z47" s="1056"/>
      <c r="AA47" s="1056"/>
      <c r="AB47" s="1056"/>
      <c r="AC47" s="1056"/>
      <c r="AD47" s="1056"/>
      <c r="AE47" s="1056"/>
      <c r="AF47" s="1056"/>
      <c r="AG47" s="1056"/>
      <c r="AH47" s="1056"/>
      <c r="AI47" s="1056"/>
      <c r="AJ47" s="1056"/>
      <c r="AK47" s="1056"/>
      <c r="AL47" s="1056"/>
      <c r="AM47" s="1056"/>
      <c r="AN47" s="1056"/>
      <c r="AO47" s="1056"/>
      <c r="AP47" s="1056"/>
      <c r="AQ47" s="1056"/>
      <c r="AR47" s="1056"/>
      <c r="AS47" s="1056"/>
      <c r="AT47" s="1056"/>
      <c r="AU47" s="1056"/>
      <c r="AV47" s="1056"/>
      <c r="AW47" s="1056"/>
      <c r="AX47" s="1056"/>
      <c r="AY47" s="1056"/>
      <c r="AZ47" s="1056"/>
      <c r="BA47" s="1056"/>
      <c r="BB47" s="1056"/>
      <c r="BC47" s="1056"/>
      <c r="BD47" s="1056"/>
      <c r="BE47" s="1056"/>
      <c r="BF47" s="1056"/>
      <c r="BG47" s="1056"/>
      <c r="BH47" s="1056"/>
      <c r="BI47" s="1056"/>
      <c r="BJ47" s="1056"/>
      <c r="BK47" s="1056"/>
      <c r="BL47" s="1056"/>
      <c r="BM47" s="1056"/>
      <c r="BN47" s="1056"/>
      <c r="BO47" s="1056"/>
      <c r="BP47" s="1056"/>
      <c r="BQ47" s="1056"/>
      <c r="BR47" s="1056"/>
      <c r="BS47" s="1056"/>
      <c r="BT47" s="1056"/>
      <c r="BU47" s="1056"/>
      <c r="BV47" s="1056"/>
      <c r="BW47" s="1056"/>
      <c r="BX47" s="1056"/>
      <c r="BY47" s="1056"/>
      <c r="BZ47" s="1056"/>
      <c r="CA47" s="1056"/>
      <c r="CB47" s="1056"/>
      <c r="CC47" s="1056"/>
      <c r="CD47" s="1056"/>
      <c r="CE47" s="1056"/>
      <c r="CF47" s="1056"/>
      <c r="CG47" s="1056"/>
      <c r="CH47" s="1056"/>
      <c r="CI47" s="1056"/>
      <c r="CJ47" s="1056"/>
      <c r="CK47" s="1056"/>
      <c r="CL47" s="1056"/>
      <c r="CM47" s="1056"/>
      <c r="CN47" s="1056"/>
      <c r="CO47" s="1056"/>
      <c r="CP47" s="1056"/>
      <c r="CQ47" s="1056"/>
      <c r="CR47" s="1056"/>
      <c r="CS47" s="1056"/>
      <c r="CT47" s="1056"/>
      <c r="CU47" s="1056"/>
      <c r="CV47" s="1056"/>
      <c r="CW47" s="1056"/>
      <c r="CX47" s="1056"/>
      <c r="CY47" s="1056"/>
      <c r="CZ47" s="1056"/>
      <c r="DA47" s="1056"/>
      <c r="DB47" s="1056"/>
      <c r="DH47" s="151"/>
    </row>
    <row r="48" spans="1:112" ht="15" customHeight="1" x14ac:dyDescent="0.25">
      <c r="A48" s="19" t="s">
        <v>217</v>
      </c>
      <c r="DH48" s="141"/>
    </row>
    <row r="49" spans="1:112" ht="15" customHeight="1" x14ac:dyDescent="0.25">
      <c r="A49" s="19" t="s">
        <v>218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89" t="s">
        <v>863</v>
      </c>
      <c r="AR49" s="789"/>
      <c r="AS49" s="789"/>
      <c r="AT49" s="789"/>
      <c r="AU49" s="789"/>
      <c r="AV49" s="789"/>
      <c r="AW49" s="789"/>
      <c r="AX49" s="789"/>
      <c r="AY49" s="789"/>
      <c r="AZ49" s="789"/>
      <c r="BA49" s="19" t="s">
        <v>219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220</v>
      </c>
      <c r="DH50" s="141"/>
    </row>
    <row r="51" spans="1:112" ht="15" customHeight="1" x14ac:dyDescent="0.25">
      <c r="A51" s="19" t="s">
        <v>221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222</v>
      </c>
      <c r="DH52" s="141"/>
    </row>
    <row r="53" spans="1:112" ht="15" customHeight="1" x14ac:dyDescent="0.25">
      <c r="A53" s="19" t="s">
        <v>223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224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225</v>
      </c>
      <c r="P56" s="710" t="s">
        <v>737</v>
      </c>
      <c r="Q56" s="710"/>
      <c r="R56" s="710"/>
      <c r="S56" s="710"/>
      <c r="T56" s="710"/>
      <c r="U56" s="710"/>
      <c r="V56" s="710"/>
      <c r="W56" s="710"/>
      <c r="X56" s="710"/>
      <c r="Y56" s="710"/>
      <c r="Z56" s="710"/>
      <c r="AA56" s="710"/>
      <c r="AB56" s="710"/>
      <c r="AC56" s="710"/>
      <c r="AD56" s="710"/>
      <c r="AE56" s="710"/>
      <c r="AF56" s="710"/>
      <c r="AG56" s="710"/>
      <c r="AH56" s="710"/>
      <c r="AI56" s="710"/>
      <c r="AJ56" s="710"/>
      <c r="AK56" s="710"/>
      <c r="AL56" s="710"/>
      <c r="AM56" s="710"/>
      <c r="AN56" s="710"/>
      <c r="AO56" s="710"/>
      <c r="AP56" s="710"/>
      <c r="AQ56" s="710"/>
      <c r="AR56" s="710"/>
      <c r="AS56" s="710"/>
      <c r="AT56" s="710"/>
      <c r="AU56" s="710"/>
      <c r="AV56" s="710"/>
      <c r="AW56" s="710"/>
      <c r="AX56" s="710"/>
      <c r="AY56" s="710"/>
      <c r="AZ56" s="710"/>
      <c r="BA56" s="710"/>
      <c r="BB56" s="710"/>
      <c r="BC56" s="710"/>
      <c r="BD56" s="710"/>
      <c r="BE56" s="710"/>
      <c r="BF56" s="710"/>
      <c r="BG56" s="710"/>
      <c r="BH56" s="710"/>
      <c r="BI56" s="710"/>
      <c r="BJ56" s="710"/>
      <c r="BK56" s="710"/>
      <c r="BL56" s="710"/>
      <c r="BM56" s="710"/>
      <c r="BN56" s="710"/>
      <c r="BO56" s="710"/>
      <c r="BP56" s="710"/>
      <c r="BQ56" s="710"/>
      <c r="BR56" s="710"/>
      <c r="BS56" s="710"/>
      <c r="BT56" s="710"/>
      <c r="BU56" s="710"/>
      <c r="BV56" s="710"/>
      <c r="BW56" s="710"/>
      <c r="BX56" s="710"/>
      <c r="BY56" s="710"/>
      <c r="BZ56" s="710"/>
      <c r="CA56" s="710"/>
      <c r="CB56" s="710"/>
      <c r="CC56" s="710"/>
      <c r="CD56" s="710"/>
      <c r="CE56" s="710"/>
      <c r="CF56" s="710"/>
      <c r="CG56" s="710"/>
      <c r="CH56" s="710"/>
      <c r="CI56" s="710"/>
      <c r="CJ56" s="710"/>
      <c r="CK56" s="710"/>
      <c r="CL56" s="710"/>
      <c r="CM56" s="710"/>
      <c r="CN56" s="710"/>
      <c r="CO56" s="710"/>
      <c r="CP56" s="710"/>
      <c r="CQ56" s="710"/>
      <c r="CR56" s="710"/>
      <c r="CS56" s="710"/>
      <c r="CT56" s="710"/>
      <c r="CU56" s="710"/>
      <c r="CV56" s="710"/>
      <c r="CW56" s="710"/>
      <c r="CX56" s="710"/>
      <c r="CY56" s="710"/>
      <c r="CZ56" s="710"/>
      <c r="DA56" s="710"/>
      <c r="DB56" s="710"/>
      <c r="DH56" s="141"/>
    </row>
    <row r="57" spans="1:112" ht="13.8" x14ac:dyDescent="0.25">
      <c r="A57" s="740"/>
      <c r="B57" s="740"/>
      <c r="C57" s="740"/>
      <c r="D57" s="740"/>
      <c r="E57" s="740"/>
      <c r="F57" s="740"/>
      <c r="G57" s="740"/>
      <c r="H57" s="740"/>
      <c r="I57" s="740"/>
      <c r="J57" s="740"/>
      <c r="K57" s="740"/>
      <c r="L57" s="740"/>
      <c r="M57" s="740"/>
      <c r="N57" s="740"/>
      <c r="O57" s="740"/>
      <c r="P57" s="740"/>
      <c r="Q57" s="740"/>
      <c r="R57" s="740"/>
      <c r="S57" s="740"/>
      <c r="T57" s="740"/>
      <c r="U57" s="740"/>
      <c r="V57" s="740"/>
      <c r="W57" s="740"/>
      <c r="X57" s="740"/>
      <c r="Y57" s="740"/>
      <c r="Z57" s="740"/>
      <c r="AA57" s="740"/>
      <c r="AB57" s="740"/>
      <c r="AC57" s="740"/>
      <c r="AD57" s="740"/>
      <c r="AE57" s="740"/>
      <c r="AF57" s="740"/>
      <c r="AG57" s="740"/>
      <c r="AH57" s="740"/>
      <c r="AI57" s="740"/>
      <c r="AJ57" s="740"/>
      <c r="AK57" s="740"/>
      <c r="AL57" s="740"/>
      <c r="AM57" s="740"/>
      <c r="AN57" s="740"/>
      <c r="AO57" s="740"/>
      <c r="AP57" s="740"/>
      <c r="AQ57" s="740"/>
      <c r="AR57" s="740"/>
      <c r="AS57" s="740"/>
      <c r="AT57" s="740"/>
      <c r="AU57" s="740"/>
      <c r="AV57" s="740"/>
      <c r="AW57" s="740"/>
      <c r="AX57" s="740"/>
      <c r="AY57" s="740"/>
      <c r="AZ57" s="740"/>
      <c r="BA57" s="740"/>
      <c r="BB57" s="740"/>
      <c r="BC57" s="740"/>
      <c r="BD57" s="740"/>
      <c r="BE57" s="740"/>
      <c r="BF57" s="740"/>
      <c r="BG57" s="740"/>
      <c r="BH57" s="740"/>
      <c r="BI57" s="740"/>
      <c r="BJ57" s="740"/>
      <c r="BK57" s="740"/>
      <c r="BL57" s="740"/>
      <c r="BM57" s="740"/>
      <c r="BN57" s="740"/>
      <c r="BO57" s="740"/>
      <c r="BP57" s="740"/>
      <c r="BQ57" s="740"/>
      <c r="BR57" s="740"/>
      <c r="BS57" s="740"/>
      <c r="BT57" s="740"/>
      <c r="BU57" s="740"/>
      <c r="BV57" s="740"/>
      <c r="BW57" s="740"/>
      <c r="BX57" s="740"/>
      <c r="BY57" s="740"/>
      <c r="BZ57" s="740"/>
      <c r="CA57" s="740"/>
      <c r="CB57" s="740"/>
      <c r="CC57" s="740"/>
      <c r="CD57" s="740"/>
      <c r="CE57" s="740"/>
      <c r="CF57" s="740"/>
      <c r="CG57" s="740"/>
      <c r="CH57" s="740"/>
      <c r="CI57" s="740"/>
      <c r="CJ57" s="740"/>
      <c r="CK57" s="740"/>
      <c r="CL57" s="740"/>
      <c r="CM57" s="740"/>
      <c r="CN57" s="740"/>
      <c r="CO57" s="740"/>
      <c r="CP57" s="740"/>
      <c r="CQ57" s="740"/>
      <c r="CR57" s="740"/>
      <c r="CS57" s="740"/>
      <c r="CT57" s="740"/>
      <c r="CU57" s="740"/>
      <c r="CV57" s="740"/>
      <c r="CW57" s="740"/>
      <c r="CX57" s="740"/>
      <c r="CY57" s="740"/>
      <c r="CZ57" s="740"/>
      <c r="DA57" s="740"/>
      <c r="DB57" s="740"/>
      <c r="DH57" s="141"/>
    </row>
    <row r="58" spans="1:112" ht="39.75" customHeight="1" x14ac:dyDescent="0.3">
      <c r="A58" s="792" t="s">
        <v>54</v>
      </c>
      <c r="B58" s="792"/>
      <c r="C58" s="792"/>
      <c r="D58" s="792"/>
      <c r="E58" s="792"/>
      <c r="F58" s="792"/>
      <c r="G58" s="792"/>
      <c r="H58" s="792"/>
      <c r="I58" s="792"/>
      <c r="J58" s="792"/>
      <c r="K58" s="792"/>
      <c r="L58" s="792"/>
      <c r="M58" s="792"/>
      <c r="N58" s="792"/>
      <c r="O58" s="792"/>
      <c r="P58" s="792"/>
      <c r="Q58" s="792"/>
      <c r="R58" s="792"/>
      <c r="S58" s="792"/>
      <c r="T58" s="792"/>
      <c r="U58" s="792"/>
      <c r="V58" s="792"/>
      <c r="W58" s="792"/>
      <c r="X58" s="792"/>
      <c r="Y58" s="792"/>
      <c r="Z58" s="792"/>
      <c r="AB58" s="790"/>
      <c r="AC58" s="790"/>
      <c r="AD58" s="790"/>
      <c r="AE58" s="790"/>
      <c r="AF58" s="790"/>
      <c r="AG58" s="790"/>
      <c r="AH58" s="790"/>
      <c r="AI58" s="790"/>
      <c r="AJ58" s="790"/>
      <c r="AK58" s="790"/>
      <c r="AL58" s="790"/>
      <c r="AM58" s="790"/>
      <c r="AN58" s="790"/>
      <c r="AO58" s="790"/>
      <c r="AP58" s="790"/>
      <c r="AQ58" s="790"/>
      <c r="AR58" s="790"/>
      <c r="AS58" s="790"/>
      <c r="AT58" s="790"/>
      <c r="AU58" s="790"/>
      <c r="AV58" s="790"/>
      <c r="AW58" s="790"/>
      <c r="AX58" s="790"/>
      <c r="AY58" s="790"/>
      <c r="AZ58" s="790"/>
      <c r="BA58" s="790"/>
      <c r="BB58" s="790"/>
      <c r="BC58" s="790"/>
      <c r="BD58" s="790"/>
      <c r="BE58" s="790"/>
      <c r="BF58" s="790"/>
      <c r="BG58" s="790"/>
      <c r="BH58" s="790"/>
      <c r="BI58" s="790"/>
      <c r="BJ58" s="790"/>
      <c r="BK58" s="790"/>
      <c r="BL58" s="790"/>
      <c r="BM58" s="790"/>
      <c r="BN58" s="790"/>
      <c r="BO58" s="790"/>
      <c r="BP58" s="790"/>
      <c r="BQ58" s="790"/>
      <c r="BR58" s="790"/>
      <c r="BS58" s="790"/>
      <c r="BT58" s="790"/>
      <c r="BU58" s="790"/>
      <c r="BV58" s="790"/>
      <c r="BX58" s="789" t="str">
        <f>ПОДПИСИ!E12</f>
        <v>А.В. Курбатов</v>
      </c>
      <c r="BY58" s="789"/>
      <c r="BZ58" s="789"/>
      <c r="CA58" s="789"/>
      <c r="CB58" s="789"/>
      <c r="CC58" s="789"/>
      <c r="CD58" s="789"/>
      <c r="CE58" s="789"/>
      <c r="CF58" s="789"/>
      <c r="CG58" s="789"/>
      <c r="CH58" s="789"/>
      <c r="CI58" s="789"/>
      <c r="CJ58" s="789"/>
      <c r="CK58" s="789"/>
      <c r="CL58" s="789"/>
      <c r="CM58" s="789"/>
      <c r="CN58" s="789"/>
      <c r="CO58" s="789"/>
      <c r="CP58" s="789"/>
      <c r="CQ58" s="789"/>
      <c r="CR58" s="789"/>
      <c r="CS58" s="789"/>
      <c r="CT58" s="789"/>
      <c r="CU58" s="789"/>
      <c r="CV58" s="789"/>
      <c r="CW58" s="789"/>
      <c r="CX58" s="789"/>
      <c r="CY58" s="789"/>
      <c r="CZ58" s="789"/>
      <c r="DA58" s="789"/>
      <c r="DB58" s="789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3:W13"/>
    <mergeCell ref="X13:AO13"/>
    <mergeCell ref="AP13:BK13"/>
    <mergeCell ref="BL13:CF13"/>
    <mergeCell ref="CG13:DB13"/>
    <mergeCell ref="A17:W17"/>
    <mergeCell ref="X17:AO17"/>
    <mergeCell ref="AP17:BK17"/>
    <mergeCell ref="BL17:CF17"/>
    <mergeCell ref="CG17:DB17"/>
    <mergeCell ref="A14:W14"/>
    <mergeCell ref="X14:AO14"/>
    <mergeCell ref="AP14:BK14"/>
    <mergeCell ref="BL14:CF14"/>
    <mergeCell ref="CG14:DB14"/>
    <mergeCell ref="A23:W23"/>
    <mergeCell ref="X23:AG23"/>
    <mergeCell ref="AH23:AK23"/>
    <mergeCell ref="AL23:BM23"/>
    <mergeCell ref="BN23:BX23"/>
    <mergeCell ref="J22:T22"/>
    <mergeCell ref="U22:BA22"/>
    <mergeCell ref="BB22:BL22"/>
    <mergeCell ref="BM22:BX22"/>
    <mergeCell ref="BY22:CT22"/>
    <mergeCell ref="A24:W24"/>
    <mergeCell ref="X24:AG24"/>
    <mergeCell ref="AH24:AK24"/>
    <mergeCell ref="AD25:BB25"/>
    <mergeCell ref="BW25:CL25"/>
    <mergeCell ref="BS31:DB31"/>
    <mergeCell ref="BS32:CK32"/>
    <mergeCell ref="CL32:DB32"/>
    <mergeCell ref="BY23:CJ23"/>
    <mergeCell ref="CK23:CU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</mergeCells>
  <conditionalFormatting sqref="A10:DB10">
    <cfRule type="cellIs" dxfId="51" priority="3" operator="equal">
      <formula>0</formula>
    </cfRule>
  </conditionalFormatting>
  <conditionalFormatting sqref="AV2:BC7 A2:A9 AV8:BB8 AV9:BC9">
    <cfRule type="cellIs" dxfId="50" priority="4" operator="equal">
      <formula>0</formula>
    </cfRule>
  </conditionalFormatting>
  <conditionalFormatting sqref="DH2:DH7">
    <cfRule type="cellIs" dxfId="49" priority="2" operator="equal">
      <formula>0</formula>
    </cfRule>
  </conditionalFormatting>
  <conditionalFormatting sqref="DH9">
    <cfRule type="cellIs" dxfId="4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topLeftCell="A4" zoomScale="60" zoomScaleNormal="100" workbookViewId="0">
      <selection activeCell="DH30" sqref="DH30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1100" t="s">
        <v>347</v>
      </c>
      <c r="B1" s="1100"/>
      <c r="C1" s="1100"/>
      <c r="D1" s="1100"/>
      <c r="E1" s="1100"/>
      <c r="F1" s="1100"/>
      <c r="G1" s="1100"/>
      <c r="H1" s="1100"/>
      <c r="I1" s="1100"/>
      <c r="J1" s="1100"/>
      <c r="K1" s="1100"/>
      <c r="L1" s="1100"/>
      <c r="M1" s="1100"/>
      <c r="N1" s="1100"/>
      <c r="O1" s="1100"/>
      <c r="P1" s="1100"/>
      <c r="Q1" s="1100"/>
      <c r="R1" s="1100"/>
      <c r="S1" s="1100"/>
      <c r="T1" s="1100"/>
      <c r="U1" s="1100"/>
      <c r="V1" s="1100"/>
      <c r="W1" s="1100"/>
      <c r="X1" s="1100"/>
      <c r="Y1" s="1100"/>
      <c r="Z1" s="1100"/>
      <c r="AA1" s="1100"/>
      <c r="AB1" s="1100"/>
      <c r="AC1" s="1100"/>
      <c r="AD1" s="1100"/>
      <c r="AE1" s="1100"/>
      <c r="AF1" s="1100"/>
      <c r="AG1" s="1100"/>
      <c r="AH1" s="1100"/>
      <c r="AI1" s="1100"/>
      <c r="AJ1" s="1100"/>
      <c r="AK1" s="1100"/>
      <c r="AL1" s="1100"/>
      <c r="AM1" s="1100"/>
      <c r="AN1" s="1100"/>
      <c r="AO1" s="1100"/>
      <c r="AP1" s="1100"/>
      <c r="AQ1" s="1100"/>
      <c r="AR1" s="1100"/>
      <c r="AS1" s="1100"/>
      <c r="AT1" s="1100"/>
      <c r="AU1" s="1100"/>
      <c r="AV1" s="1100"/>
      <c r="AW1" s="1100"/>
      <c r="AX1" s="1100"/>
      <c r="AY1" s="1100"/>
      <c r="AZ1" s="1100"/>
      <c r="BA1" s="1100"/>
      <c r="BB1" s="1100"/>
      <c r="BC1" s="1100"/>
      <c r="BD1" s="1100"/>
      <c r="BE1" s="1100"/>
      <c r="BF1" s="1100"/>
      <c r="BG1" s="1100"/>
      <c r="BH1" s="1100"/>
      <c r="BI1" s="1100"/>
      <c r="BJ1" s="1100"/>
      <c r="BK1" s="1100"/>
      <c r="BL1" s="1100"/>
      <c r="BM1" s="1100"/>
      <c r="BN1" s="1100"/>
      <c r="BO1" s="1100"/>
      <c r="BP1" s="1100"/>
      <c r="BQ1" s="1100"/>
      <c r="BR1" s="1100"/>
      <c r="BS1" s="1100"/>
      <c r="BT1" s="1100"/>
      <c r="BU1" s="1100"/>
      <c r="BV1" s="1100"/>
      <c r="BW1" s="1100"/>
      <c r="BX1" s="1100"/>
      <c r="BY1" s="1100"/>
      <c r="BZ1" s="1100"/>
      <c r="CA1" s="1100"/>
      <c r="CB1" s="1100"/>
      <c r="CC1" s="1100"/>
      <c r="CD1" s="1100"/>
      <c r="CE1" s="1100"/>
      <c r="CF1" s="1100"/>
      <c r="CG1" s="1100"/>
      <c r="CH1" s="1100"/>
      <c r="CI1" s="1100"/>
      <c r="CJ1"/>
      <c r="CK1"/>
      <c r="CL1"/>
      <c r="CM1"/>
      <c r="CN1"/>
      <c r="CO1" s="141"/>
    </row>
    <row r="2" spans="1:93" ht="15" customHeight="1" x14ac:dyDescent="0.3">
      <c r="A2" s="789"/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89"/>
      <c r="X2" s="789"/>
      <c r="Y2" s="789"/>
      <c r="Z2" s="789"/>
      <c r="AA2" s="789"/>
      <c r="AB2" s="789"/>
      <c r="AC2" s="789"/>
      <c r="AD2" s="789"/>
      <c r="AE2" s="789"/>
      <c r="AF2" s="789"/>
      <c r="AG2" s="789"/>
      <c r="AH2" s="789"/>
      <c r="AI2" s="789"/>
      <c r="AJ2" s="789"/>
      <c r="AK2" s="789"/>
      <c r="AL2" s="789"/>
      <c r="AM2" s="789"/>
      <c r="AN2" s="789"/>
      <c r="BE2" s="710" t="str">
        <f>ФОРМА!G2</f>
        <v>Санкт-Петербург</v>
      </c>
      <c r="BF2" s="710"/>
      <c r="BG2" s="710"/>
      <c r="BH2" s="710"/>
      <c r="BI2" s="710"/>
      <c r="BJ2" s="710"/>
      <c r="BK2" s="710"/>
      <c r="BL2" s="710"/>
      <c r="BM2" s="710"/>
      <c r="BN2" s="710"/>
      <c r="BO2" s="710"/>
      <c r="BP2" s="710"/>
      <c r="BQ2" s="710"/>
      <c r="BR2" s="710"/>
      <c r="BS2" s="710"/>
      <c r="BT2" s="710"/>
      <c r="BU2" s="710"/>
      <c r="BV2" s="710"/>
      <c r="BW2" s="710"/>
      <c r="BX2" s="710"/>
      <c r="BY2" s="710"/>
      <c r="BZ2" s="710"/>
      <c r="CA2" s="710"/>
      <c r="CB2" s="710"/>
      <c r="CC2" s="710"/>
      <c r="CD2" s="710"/>
      <c r="CE2" s="710"/>
      <c r="CF2" s="710"/>
      <c r="CG2" s="710"/>
      <c r="CH2" s="710"/>
      <c r="CI2" s="710"/>
      <c r="CJ2"/>
      <c r="CK2"/>
      <c r="CL2"/>
      <c r="CM2"/>
      <c r="CN2"/>
      <c r="CO2" s="142"/>
    </row>
    <row r="3" spans="1:93" s="21" customFormat="1" ht="15" customHeight="1" x14ac:dyDescent="0.3">
      <c r="A3" s="786"/>
      <c r="B3" s="786"/>
      <c r="C3" s="786"/>
      <c r="D3" s="786"/>
      <c r="E3" s="786"/>
      <c r="F3" s="786"/>
      <c r="G3" s="786"/>
      <c r="H3" s="786"/>
      <c r="I3" s="786"/>
      <c r="J3" s="786"/>
      <c r="K3" s="786"/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  <c r="AF3" s="786"/>
      <c r="AG3" s="786"/>
      <c r="AH3" s="786"/>
      <c r="AI3" s="786"/>
      <c r="AJ3" s="786"/>
      <c r="AK3" s="786"/>
      <c r="AL3" s="786"/>
      <c r="AM3" s="786"/>
      <c r="AN3" s="786"/>
      <c r="BE3" s="786" t="s">
        <v>0</v>
      </c>
      <c r="BF3" s="786"/>
      <c r="BG3" s="786"/>
      <c r="BH3" s="786"/>
      <c r="BI3" s="786"/>
      <c r="BJ3" s="786"/>
      <c r="BK3" s="786"/>
      <c r="BL3" s="786"/>
      <c r="BM3" s="786"/>
      <c r="BN3" s="786"/>
      <c r="BO3" s="786"/>
      <c r="BP3" s="786"/>
      <c r="BQ3" s="786"/>
      <c r="BR3" s="786"/>
      <c r="BS3" s="786"/>
      <c r="BT3" s="786"/>
      <c r="BU3" s="786"/>
      <c r="BV3" s="786"/>
      <c r="BW3" s="786"/>
      <c r="BX3" s="786"/>
      <c r="BY3" s="786"/>
      <c r="BZ3" s="786"/>
      <c r="CA3" s="786"/>
      <c r="CB3" s="786"/>
      <c r="CC3" s="786"/>
      <c r="CD3" s="786"/>
      <c r="CE3" s="786"/>
      <c r="CF3" s="786"/>
      <c r="CG3" s="786"/>
      <c r="CH3" s="786"/>
      <c r="CI3" s="786"/>
      <c r="CO3" s="143"/>
    </row>
    <row r="4" spans="1:93" ht="15" customHeight="1" x14ac:dyDescent="0.25">
      <c r="A4" s="710" t="str">
        <f>ФОРМА!B4</f>
        <v>ООО «Электромонтаж-110»</v>
      </c>
      <c r="B4" s="710"/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BE4" s="787" t="str">
        <f>ФОРМА!B2</f>
        <v>ПАО "Россети Ленэнерго"</v>
      </c>
      <c r="BF4" s="787"/>
      <c r="BG4" s="787"/>
      <c r="BH4" s="787"/>
      <c r="BI4" s="787"/>
      <c r="BJ4" s="787"/>
      <c r="BK4" s="787"/>
      <c r="BL4" s="787"/>
      <c r="BM4" s="787"/>
      <c r="BN4" s="787"/>
      <c r="BO4" s="787"/>
      <c r="BP4" s="787"/>
      <c r="BQ4" s="787"/>
      <c r="BR4" s="787"/>
      <c r="BS4" s="787"/>
      <c r="BT4" s="787"/>
      <c r="BU4" s="787"/>
      <c r="BV4" s="787"/>
      <c r="BW4" s="787"/>
      <c r="BX4" s="787"/>
      <c r="BY4" s="787"/>
      <c r="BZ4" s="787"/>
      <c r="CA4" s="787"/>
      <c r="CB4" s="787"/>
      <c r="CC4" s="787"/>
      <c r="CD4" s="787"/>
      <c r="CE4" s="787"/>
      <c r="CF4" s="787"/>
      <c r="CG4" s="787"/>
      <c r="CH4" s="787"/>
      <c r="CI4" s="787"/>
      <c r="CO4" s="144" t="str">
        <f>BE4</f>
        <v>ПАО "Россети Ленэнерго"</v>
      </c>
    </row>
    <row r="5" spans="1:93" s="24" customFormat="1" ht="15" customHeight="1" x14ac:dyDescent="0.2">
      <c r="A5" s="735" t="s">
        <v>44</v>
      </c>
      <c r="B5" s="735"/>
      <c r="C5" s="735"/>
      <c r="D5" s="735"/>
      <c r="E5" s="735"/>
      <c r="F5" s="735"/>
      <c r="G5" s="735"/>
      <c r="H5" s="735"/>
      <c r="I5" s="735"/>
      <c r="J5" s="735"/>
      <c r="K5" s="735"/>
      <c r="L5" s="735"/>
      <c r="M5" s="735"/>
      <c r="N5" s="735"/>
      <c r="O5" s="735"/>
      <c r="P5" s="735"/>
      <c r="Q5" s="735"/>
      <c r="R5" s="735"/>
      <c r="S5" s="735"/>
      <c r="T5" s="735"/>
      <c r="U5" s="735"/>
      <c r="V5" s="735"/>
      <c r="W5" s="735"/>
      <c r="X5" s="735"/>
      <c r="Y5" s="735"/>
      <c r="Z5" s="735"/>
      <c r="AA5" s="735"/>
      <c r="AB5" s="735"/>
      <c r="AC5" s="735"/>
      <c r="AD5" s="735"/>
      <c r="AE5" s="735"/>
      <c r="AF5" s="735"/>
      <c r="AG5" s="735"/>
      <c r="AH5" s="735"/>
      <c r="AI5" s="735"/>
      <c r="AJ5" s="735"/>
      <c r="AK5" s="735"/>
      <c r="AL5" s="735"/>
      <c r="AM5" s="735"/>
      <c r="AN5" s="73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86" t="s">
        <v>2</v>
      </c>
      <c r="BF5" s="786"/>
      <c r="BG5" s="786"/>
      <c r="BH5" s="786"/>
      <c r="BI5" s="786"/>
      <c r="BJ5" s="786"/>
      <c r="BK5" s="786"/>
      <c r="BL5" s="786"/>
      <c r="BM5" s="786"/>
      <c r="BN5" s="786"/>
      <c r="BO5" s="786"/>
      <c r="BP5" s="786"/>
      <c r="BQ5" s="786"/>
      <c r="BR5" s="786"/>
      <c r="BS5" s="786"/>
      <c r="BT5" s="786"/>
      <c r="BU5" s="786"/>
      <c r="BV5" s="786"/>
      <c r="BW5" s="786"/>
      <c r="BX5" s="786"/>
      <c r="BY5" s="786"/>
      <c r="BZ5" s="786"/>
      <c r="CA5" s="786"/>
      <c r="CB5" s="786"/>
      <c r="CC5" s="786"/>
      <c r="CD5" s="786"/>
      <c r="CE5" s="786"/>
      <c r="CF5" s="786"/>
      <c r="CG5" s="786"/>
      <c r="CH5" s="786"/>
      <c r="CI5" s="786"/>
      <c r="CO5" s="143"/>
    </row>
    <row r="6" spans="1:93" ht="93" customHeight="1" x14ac:dyDescent="0.25">
      <c r="A6" s="785"/>
      <c r="B6" s="785"/>
      <c r="C6" s="785"/>
      <c r="D6" s="785"/>
      <c r="E6" s="785"/>
      <c r="F6" s="785"/>
      <c r="G6" s="785"/>
      <c r="H6" s="785"/>
      <c r="I6" s="785"/>
      <c r="J6" s="785"/>
      <c r="K6" s="785"/>
      <c r="L6" s="785"/>
      <c r="M6" s="785"/>
      <c r="N6" s="785"/>
      <c r="O6" s="785"/>
      <c r="P6" s="785"/>
      <c r="Q6" s="785"/>
      <c r="R6" s="785"/>
      <c r="S6" s="785"/>
      <c r="T6" s="785"/>
      <c r="U6" s="785"/>
      <c r="V6" s="785"/>
      <c r="W6" s="785"/>
      <c r="X6" s="785"/>
      <c r="Y6" s="785"/>
      <c r="Z6" s="785"/>
      <c r="AA6" s="785"/>
      <c r="AB6" s="785"/>
      <c r="AC6" s="785"/>
      <c r="AD6" s="785"/>
      <c r="AE6" s="785"/>
      <c r="AF6" s="785"/>
      <c r="AG6" s="785"/>
      <c r="AH6" s="785"/>
      <c r="AI6" s="785"/>
      <c r="AJ6" s="785"/>
      <c r="AK6" s="785"/>
      <c r="AL6" s="785"/>
      <c r="AM6" s="785"/>
      <c r="AN6" s="78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109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F6" s="1093"/>
      <c r="BG6" s="1093"/>
      <c r="BH6" s="1093"/>
      <c r="BI6" s="1093"/>
      <c r="BJ6" s="1093"/>
      <c r="BK6" s="1093"/>
      <c r="BL6" s="1093"/>
      <c r="BM6" s="1093"/>
      <c r="BN6" s="1093"/>
      <c r="BO6" s="1093"/>
      <c r="BP6" s="1093"/>
      <c r="BQ6" s="1093"/>
      <c r="BR6" s="1093"/>
      <c r="BS6" s="1093"/>
      <c r="BT6" s="1093"/>
      <c r="BU6" s="1093"/>
      <c r="BV6" s="1093"/>
      <c r="BW6" s="1093"/>
      <c r="BX6" s="1093"/>
      <c r="BY6" s="1093"/>
      <c r="BZ6" s="1093"/>
      <c r="CA6" s="1093"/>
      <c r="CB6" s="1093"/>
      <c r="CC6" s="1093"/>
      <c r="CD6" s="1093"/>
      <c r="CE6" s="1093"/>
      <c r="CF6" s="1093"/>
      <c r="CG6" s="1093"/>
      <c r="CH6" s="1093"/>
      <c r="CI6" s="1093"/>
      <c r="CO6" s="144" t="str">
        <f>BE6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93" s="24" customFormat="1" ht="15" customHeight="1" x14ac:dyDescent="0.2">
      <c r="A7" s="786" t="s">
        <v>45</v>
      </c>
      <c r="B7" s="786"/>
      <c r="C7" s="786"/>
      <c r="D7" s="786"/>
      <c r="E7" s="786"/>
      <c r="F7" s="786"/>
      <c r="G7" s="786"/>
      <c r="H7" s="786"/>
      <c r="I7" s="786"/>
      <c r="J7" s="786"/>
      <c r="K7" s="786"/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  <c r="AF7" s="786"/>
      <c r="AG7" s="786"/>
      <c r="AH7" s="786"/>
      <c r="AI7" s="786"/>
      <c r="AJ7" s="786"/>
      <c r="AK7" s="786"/>
      <c r="AL7" s="786"/>
      <c r="AM7" s="786"/>
      <c r="AN7" s="786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86" t="s">
        <v>38</v>
      </c>
      <c r="BF7" s="786"/>
      <c r="BG7" s="786"/>
      <c r="BH7" s="786"/>
      <c r="BI7" s="786"/>
      <c r="BJ7" s="786"/>
      <c r="BK7" s="786"/>
      <c r="BL7" s="786"/>
      <c r="BM7" s="786"/>
      <c r="BN7" s="786"/>
      <c r="BO7" s="786"/>
      <c r="BP7" s="786"/>
      <c r="BQ7" s="786"/>
      <c r="BR7" s="786"/>
      <c r="BS7" s="786"/>
      <c r="BT7" s="786"/>
      <c r="BU7" s="786"/>
      <c r="BV7" s="786"/>
      <c r="BW7" s="786"/>
      <c r="BX7" s="786"/>
      <c r="BY7" s="786"/>
      <c r="BZ7" s="786"/>
      <c r="CA7" s="786"/>
      <c r="CB7" s="786"/>
      <c r="CC7" s="786"/>
      <c r="CD7" s="786"/>
      <c r="CE7" s="786"/>
      <c r="CF7" s="786"/>
      <c r="CG7" s="786"/>
      <c r="CH7" s="786"/>
      <c r="CI7" s="786"/>
      <c r="CO7" s="235"/>
    </row>
    <row r="8" spans="1:93" x14ac:dyDescent="0.3">
      <c r="A8" s="710"/>
      <c r="B8" s="710"/>
      <c r="C8" s="710"/>
      <c r="D8" s="710"/>
      <c r="E8" s="710"/>
      <c r="F8" s="710"/>
      <c r="G8" s="710"/>
      <c r="H8" s="710"/>
      <c r="I8" s="710"/>
      <c r="J8" s="710"/>
      <c r="K8" s="710"/>
      <c r="L8" s="710"/>
      <c r="M8" s="710"/>
      <c r="N8" s="710"/>
      <c r="O8" s="710"/>
      <c r="P8" s="710"/>
      <c r="Q8" s="710"/>
      <c r="R8" s="710"/>
      <c r="S8" s="710"/>
      <c r="T8" s="710"/>
      <c r="U8" s="710"/>
      <c r="V8" s="710"/>
      <c r="W8" s="710"/>
      <c r="X8" s="710"/>
      <c r="Y8" s="710"/>
      <c r="Z8" s="710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BE8" s="734">
        <f>ФОРМА!B13</f>
        <v>45646</v>
      </c>
      <c r="BF8" s="734"/>
      <c r="BG8" s="734"/>
      <c r="BH8" s="734"/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51"/>
    </row>
    <row r="9" spans="1:93" s="24" customFormat="1" ht="15" customHeight="1" x14ac:dyDescent="0.2">
      <c r="A9" s="735" t="s">
        <v>1</v>
      </c>
      <c r="B9" s="735"/>
      <c r="C9" s="735"/>
      <c r="D9" s="735"/>
      <c r="E9" s="735"/>
      <c r="F9" s="735"/>
      <c r="G9" s="735"/>
      <c r="H9" s="735"/>
      <c r="I9" s="735"/>
      <c r="J9" s="735"/>
      <c r="K9" s="735"/>
      <c r="L9" s="735"/>
      <c r="M9" s="735"/>
      <c r="N9" s="735"/>
      <c r="O9" s="735"/>
      <c r="P9" s="735"/>
      <c r="Q9" s="735"/>
      <c r="R9" s="735"/>
      <c r="S9" s="735"/>
      <c r="T9" s="735"/>
      <c r="U9" s="735"/>
      <c r="V9" s="735"/>
      <c r="W9" s="735"/>
      <c r="X9" s="735"/>
      <c r="Y9" s="735"/>
      <c r="Z9" s="735"/>
      <c r="AA9" s="735"/>
      <c r="AB9" s="735"/>
      <c r="AC9" s="735"/>
      <c r="AD9" s="735"/>
      <c r="AE9" s="735"/>
      <c r="AF9" s="735"/>
      <c r="AG9" s="735"/>
      <c r="AH9" s="735"/>
      <c r="AI9" s="735"/>
      <c r="AJ9" s="735"/>
      <c r="AK9" s="735"/>
      <c r="AL9" s="735"/>
      <c r="AM9" s="735"/>
      <c r="AN9" s="73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86" t="s">
        <v>3</v>
      </c>
      <c r="BF9" s="786"/>
      <c r="BG9" s="786"/>
      <c r="BH9" s="786"/>
      <c r="BI9" s="786"/>
      <c r="BJ9" s="786"/>
      <c r="BK9" s="786"/>
      <c r="BL9" s="786"/>
      <c r="BM9" s="786"/>
      <c r="BN9" s="786"/>
      <c r="BO9" s="786"/>
      <c r="BP9" s="786"/>
      <c r="BQ9" s="786"/>
      <c r="BR9" s="786"/>
      <c r="BS9" s="786"/>
      <c r="BT9" s="786"/>
      <c r="BU9" s="786"/>
      <c r="BV9" s="786"/>
      <c r="BW9" s="786"/>
      <c r="BX9" s="786"/>
      <c r="BY9" s="786"/>
      <c r="BZ9" s="786"/>
      <c r="CA9" s="786"/>
      <c r="CB9" s="786"/>
      <c r="CC9" s="786"/>
      <c r="CD9" s="786"/>
      <c r="CE9" s="786"/>
      <c r="CF9" s="786"/>
      <c r="CG9" s="786"/>
      <c r="CH9" s="786"/>
      <c r="CI9" s="786"/>
      <c r="CO9" s="235"/>
    </row>
    <row r="10" spans="1:93" x14ac:dyDescent="0.3">
      <c r="A10" s="786"/>
      <c r="B10" s="786"/>
      <c r="C10" s="786"/>
      <c r="D10" s="786"/>
      <c r="E10" s="786"/>
      <c r="F10" s="786"/>
      <c r="G10" s="786"/>
      <c r="H10" s="786"/>
      <c r="I10" s="786"/>
      <c r="J10" s="786"/>
      <c r="K10" s="786"/>
      <c r="L10" s="786"/>
      <c r="M10" s="786"/>
      <c r="N10" s="786"/>
      <c r="O10" s="786"/>
      <c r="P10" s="786"/>
      <c r="Q10" s="786"/>
      <c r="R10" s="786"/>
      <c r="S10" s="786"/>
      <c r="T10" s="786"/>
      <c r="U10" s="786"/>
      <c r="V10" s="786"/>
      <c r="W10" s="786"/>
      <c r="X10" s="786"/>
      <c r="Y10" s="786"/>
      <c r="Z10" s="786"/>
      <c r="AA10" s="786"/>
      <c r="AB10" s="786"/>
      <c r="AC10" s="786"/>
      <c r="AD10" s="786"/>
      <c r="AE10" s="786"/>
      <c r="AF10" s="786"/>
      <c r="AG10" s="786"/>
      <c r="AH10" s="786"/>
      <c r="AI10" s="786"/>
      <c r="AJ10" s="786"/>
      <c r="AK10" s="786"/>
      <c r="AL10" s="786"/>
      <c r="AM10" s="786"/>
      <c r="AN10" s="786"/>
      <c r="AO10" s="786"/>
      <c r="AP10" s="786"/>
      <c r="AQ10" s="786"/>
      <c r="AR10" s="786"/>
      <c r="AS10" s="786"/>
      <c r="AT10" s="786"/>
      <c r="AU10" s="786"/>
      <c r="AV10" s="786"/>
      <c r="AW10" s="786"/>
      <c r="AX10" s="786"/>
      <c r="AY10" s="786"/>
      <c r="AZ10" s="786"/>
      <c r="BA10" s="786"/>
      <c r="BB10" s="786"/>
      <c r="BC10" s="786"/>
      <c r="BD10" s="786"/>
      <c r="BE10" s="786"/>
      <c r="BF10" s="786"/>
      <c r="BG10" s="786"/>
      <c r="BH10" s="786"/>
      <c r="BI10" s="786"/>
      <c r="BJ10" s="786"/>
      <c r="BK10" s="786"/>
      <c r="BL10" s="786"/>
      <c r="BM10" s="786"/>
      <c r="BN10" s="786"/>
      <c r="BO10" s="786"/>
      <c r="BP10" s="786"/>
      <c r="BQ10" s="786"/>
      <c r="BR10" s="786"/>
      <c r="BS10" s="786"/>
      <c r="BT10" s="786"/>
      <c r="BU10" s="786"/>
      <c r="BV10" s="786"/>
      <c r="BW10" s="786"/>
      <c r="BX10" s="786"/>
      <c r="BY10" s="786"/>
      <c r="BZ10" s="786"/>
      <c r="CA10" s="786"/>
      <c r="CB10" s="786"/>
      <c r="CC10" s="786"/>
      <c r="CD10" s="786"/>
      <c r="CE10" s="786"/>
      <c r="CF10" s="786"/>
      <c r="CG10" s="786"/>
      <c r="CH10" s="786"/>
      <c r="CI10" s="786"/>
    </row>
    <row r="11" spans="1:93" x14ac:dyDescent="0.3">
      <c r="A11" s="737" t="s">
        <v>68</v>
      </c>
      <c r="B11" s="737"/>
      <c r="C11" s="737"/>
      <c r="D11" s="737"/>
      <c r="E11" s="737"/>
      <c r="F11" s="737"/>
      <c r="G11" s="737"/>
      <c r="H11" s="737"/>
      <c r="I11" s="737"/>
      <c r="J11" s="737"/>
      <c r="K11" s="737"/>
      <c r="L11" s="737"/>
      <c r="M11" s="737"/>
      <c r="N11" s="737"/>
      <c r="O11" s="737"/>
      <c r="P11" s="737"/>
      <c r="Q11" s="737"/>
      <c r="R11" s="737"/>
      <c r="S11" s="737"/>
      <c r="T11" s="737"/>
      <c r="U11" s="737"/>
      <c r="V11" s="737"/>
      <c r="W11" s="737"/>
      <c r="X11" s="737"/>
      <c r="Y11" s="737"/>
      <c r="Z11" s="737"/>
      <c r="AA11" s="737"/>
      <c r="AB11" s="737"/>
      <c r="AC11" s="737"/>
      <c r="AD11" s="737"/>
      <c r="AE11" s="737"/>
      <c r="AF11" s="737"/>
      <c r="AG11" s="737"/>
      <c r="AH11" s="737"/>
      <c r="AI11" s="737"/>
      <c r="AJ11" s="737"/>
      <c r="AK11" s="737"/>
      <c r="AL11" s="737"/>
      <c r="AM11" s="737"/>
      <c r="AN11" s="737"/>
      <c r="AO11" s="737"/>
      <c r="AP11" s="737"/>
      <c r="AQ11" s="737"/>
      <c r="AR11" s="737"/>
      <c r="AS11" s="737"/>
      <c r="AT11" s="737"/>
      <c r="AU11" s="737"/>
      <c r="AV11" s="737"/>
      <c r="AW11" s="737"/>
      <c r="AX11" s="737"/>
      <c r="AY11" s="737"/>
      <c r="AZ11" s="737"/>
      <c r="BA11" s="737"/>
      <c r="BB11" s="737"/>
      <c r="BC11" s="737"/>
      <c r="BD11" s="737"/>
      <c r="BE11" s="737"/>
      <c r="BF11" s="737"/>
      <c r="BG11" s="737"/>
      <c r="BH11" s="737"/>
      <c r="BI11" s="737"/>
      <c r="BJ11" s="737"/>
      <c r="BK11" s="737"/>
      <c r="BL11" s="737"/>
      <c r="BM11" s="737"/>
      <c r="BN11" s="737"/>
      <c r="BO11" s="737"/>
      <c r="BP11" s="737"/>
      <c r="BQ11" s="737"/>
      <c r="BR11" s="737"/>
      <c r="BS11" s="737"/>
      <c r="BT11" s="737"/>
      <c r="BU11" s="737"/>
      <c r="BV11" s="737"/>
      <c r="BW11" s="737"/>
      <c r="BX11" s="737"/>
      <c r="BY11" s="737"/>
      <c r="BZ11" s="737"/>
      <c r="CA11" s="737"/>
      <c r="CB11" s="737"/>
      <c r="CC11" s="737"/>
      <c r="CD11" s="737"/>
      <c r="CE11" s="737"/>
      <c r="CF11" s="737"/>
      <c r="CG11" s="737"/>
      <c r="CH11" s="737"/>
      <c r="CI11" s="737"/>
    </row>
    <row r="12" spans="1:93" x14ac:dyDescent="0.3">
      <c r="A12" s="737" t="s">
        <v>349</v>
      </c>
      <c r="B12" s="737"/>
      <c r="C12" s="737"/>
      <c r="D12" s="737"/>
      <c r="E12" s="737"/>
      <c r="F12" s="737"/>
      <c r="G12" s="737"/>
      <c r="H12" s="737"/>
      <c r="I12" s="737"/>
      <c r="J12" s="737"/>
      <c r="K12" s="737"/>
      <c r="L12" s="737"/>
      <c r="M12" s="737"/>
      <c r="N12" s="737"/>
      <c r="O12" s="737"/>
      <c r="P12" s="737"/>
      <c r="Q12" s="737"/>
      <c r="R12" s="737"/>
      <c r="S12" s="737"/>
      <c r="T12" s="737"/>
      <c r="U12" s="737"/>
      <c r="V12" s="737"/>
      <c r="W12" s="737"/>
      <c r="X12" s="737"/>
      <c r="Y12" s="737"/>
      <c r="Z12" s="737"/>
      <c r="AA12" s="737"/>
      <c r="AB12" s="737"/>
      <c r="AC12" s="737"/>
      <c r="AD12" s="737"/>
      <c r="AE12" s="737"/>
      <c r="AF12" s="737"/>
      <c r="AG12" s="737"/>
      <c r="AH12" s="737"/>
      <c r="AI12" s="737"/>
      <c r="AJ12" s="737"/>
      <c r="AK12" s="737"/>
      <c r="AL12" s="737"/>
      <c r="AM12" s="737"/>
      <c r="AN12" s="737"/>
      <c r="AO12" s="737"/>
      <c r="AP12" s="737"/>
      <c r="AQ12" s="737"/>
      <c r="AR12" s="737"/>
      <c r="AS12" s="737"/>
      <c r="AT12" s="737"/>
      <c r="AU12" s="737"/>
      <c r="AV12" s="737"/>
      <c r="AW12" s="737"/>
      <c r="AX12" s="737"/>
      <c r="AY12" s="737"/>
      <c r="AZ12" s="737"/>
      <c r="BA12" s="737"/>
      <c r="BB12" s="737"/>
      <c r="BC12" s="737"/>
      <c r="BD12" s="737"/>
      <c r="BE12" s="737"/>
      <c r="BF12" s="737"/>
      <c r="BG12" s="737"/>
      <c r="BH12" s="737"/>
      <c r="BI12" s="737"/>
      <c r="BJ12" s="737"/>
      <c r="BK12" s="737"/>
      <c r="BL12" s="737"/>
      <c r="BM12" s="737"/>
      <c r="BN12" s="737"/>
      <c r="BO12" s="737"/>
      <c r="BP12" s="737"/>
      <c r="BQ12" s="737"/>
      <c r="BR12" s="737"/>
      <c r="BS12" s="737"/>
      <c r="BT12" s="737"/>
      <c r="BU12" s="737"/>
      <c r="BV12" s="737"/>
      <c r="BW12" s="737"/>
      <c r="BX12" s="737"/>
      <c r="BY12" s="737"/>
      <c r="BZ12" s="737"/>
      <c r="CA12" s="737"/>
      <c r="CB12" s="737"/>
      <c r="CC12" s="737"/>
      <c r="CD12" s="737"/>
      <c r="CE12" s="737"/>
      <c r="CF12" s="737"/>
      <c r="CG12" s="737"/>
      <c r="CH12" s="737"/>
      <c r="CI12" s="737"/>
    </row>
    <row r="13" spans="1:93" ht="18" customHeight="1" x14ac:dyDescent="0.3">
      <c r="A13" s="1145" t="s">
        <v>348</v>
      </c>
      <c r="B13" s="1145"/>
      <c r="C13" s="1145"/>
      <c r="D13" s="1145"/>
      <c r="E13" s="1145"/>
      <c r="F13" s="1145"/>
      <c r="G13" s="1145"/>
      <c r="H13" s="1145"/>
      <c r="I13" s="1145"/>
      <c r="J13" s="1145"/>
      <c r="K13" s="1145"/>
      <c r="L13" s="1145"/>
      <c r="M13" s="1145"/>
      <c r="N13" s="1145"/>
      <c r="O13" s="1145"/>
      <c r="P13" s="1145"/>
      <c r="Q13" s="1145"/>
      <c r="R13" s="1145"/>
      <c r="S13" s="1145"/>
      <c r="T13" s="1145"/>
      <c r="U13" s="1145"/>
      <c r="V13" s="1145"/>
      <c r="W13" s="1145"/>
      <c r="X13" s="1145"/>
      <c r="Y13" s="1145"/>
      <c r="Z13" s="1145"/>
      <c r="AA13" s="1145"/>
      <c r="AB13" s="1145"/>
      <c r="AC13" s="1145"/>
      <c r="AD13" s="1145"/>
      <c r="AE13" s="1145"/>
      <c r="AF13" s="1145"/>
      <c r="AG13" s="1145"/>
      <c r="AH13" s="1145"/>
      <c r="AI13" s="1145"/>
      <c r="AJ13" s="1145"/>
      <c r="AK13" s="1145"/>
      <c r="AL13" s="1145"/>
      <c r="AM13" s="1145"/>
      <c r="AN13" s="1145"/>
      <c r="AO13" s="1145"/>
      <c r="AP13" s="1145"/>
      <c r="AQ13" s="1145"/>
      <c r="AR13" s="1145"/>
      <c r="AS13" s="1145"/>
      <c r="AT13" s="1145"/>
      <c r="AU13" s="1145"/>
      <c r="AV13" s="1145"/>
      <c r="AW13" s="1145"/>
      <c r="AX13" s="1145"/>
      <c r="AY13" s="1145"/>
      <c r="AZ13" s="1145"/>
      <c r="BA13" s="1145"/>
      <c r="BB13" s="1145"/>
      <c r="BC13" s="1145"/>
      <c r="BD13" s="1145"/>
      <c r="BE13" s="1145"/>
      <c r="BF13" s="1145"/>
      <c r="BG13" s="1145"/>
      <c r="BH13" s="1145"/>
      <c r="BI13" s="1145"/>
      <c r="BJ13" s="1145"/>
      <c r="BK13" s="1145"/>
      <c r="BL13" s="1145"/>
      <c r="BM13" s="1145"/>
      <c r="BN13" s="1145"/>
      <c r="BO13" s="1145"/>
      <c r="BP13" s="1145"/>
      <c r="BQ13" s="1145"/>
      <c r="BR13" s="1145"/>
      <c r="BS13" s="1145"/>
      <c r="BT13" s="1145"/>
      <c r="BU13" s="1145"/>
      <c r="BV13" s="1145"/>
      <c r="BW13" s="1145"/>
      <c r="BX13" s="1145"/>
      <c r="BY13" s="1145"/>
      <c r="BZ13" s="1145"/>
      <c r="CA13" s="1145"/>
      <c r="CB13" s="1145"/>
      <c r="CC13" s="1145"/>
      <c r="CD13" s="1145"/>
      <c r="CE13" s="1145"/>
      <c r="CF13" s="1145"/>
      <c r="CG13" s="1145"/>
      <c r="CH13" s="1145"/>
      <c r="CI13" s="1145"/>
    </row>
    <row r="14" spans="1:93" ht="15" customHeight="1" x14ac:dyDescent="0.3">
      <c r="F14" s="783" t="s">
        <v>350</v>
      </c>
      <c r="G14" s="783"/>
      <c r="H14" s="783"/>
      <c r="I14" s="783"/>
      <c r="J14" s="783"/>
      <c r="K14" s="783"/>
      <c r="L14" s="783"/>
      <c r="M14" s="783"/>
      <c r="N14" s="783"/>
      <c r="O14" s="783"/>
      <c r="P14" s="783"/>
      <c r="Q14" s="783"/>
      <c r="R14" s="783"/>
      <c r="S14" s="783"/>
      <c r="T14" s="783"/>
      <c r="U14" s="783"/>
      <c r="V14" s="783"/>
      <c r="W14" s="783"/>
      <c r="X14" s="783"/>
      <c r="Y14" s="783"/>
      <c r="Z14" s="783"/>
      <c r="AA14" s="783"/>
      <c r="AB14" s="783"/>
      <c r="AC14" s="783"/>
      <c r="AD14" s="783"/>
      <c r="AE14" s="783"/>
      <c r="AF14" s="783"/>
      <c r="AG14" s="783"/>
      <c r="AH14" s="783"/>
      <c r="AI14" s="783"/>
      <c r="AJ14" s="783"/>
      <c r="AK14" s="783"/>
      <c r="AL14" s="783"/>
      <c r="AM14" s="783"/>
      <c r="AN14" s="783"/>
      <c r="AO14" s="783"/>
      <c r="AP14" s="783"/>
      <c r="AQ14" s="783"/>
      <c r="AR14" s="783"/>
      <c r="AS14" s="783"/>
      <c r="AT14" s="783"/>
      <c r="AU14" s="783"/>
      <c r="AV14" s="783"/>
      <c r="AW14" s="783"/>
      <c r="AX14" s="783"/>
      <c r="AY14" s="783"/>
      <c r="AZ14" s="783"/>
      <c r="BA14" s="783"/>
      <c r="BB14" s="783"/>
      <c r="BC14" s="783"/>
      <c r="BD14" s="783"/>
      <c r="BE14" s="783"/>
      <c r="BF14" s="783"/>
      <c r="BG14" s="783"/>
      <c r="BH14" s="783"/>
      <c r="BI14" s="783"/>
      <c r="BJ14" s="783"/>
      <c r="BK14" s="783"/>
      <c r="BL14" s="783"/>
      <c r="BM14" s="783"/>
      <c r="BN14" s="783"/>
      <c r="BO14" s="783"/>
      <c r="BP14" s="783"/>
      <c r="BQ14" s="783"/>
      <c r="BR14" s="783"/>
      <c r="BS14" s="783"/>
      <c r="BT14" s="783"/>
      <c r="BU14" s="783"/>
      <c r="BV14" s="783"/>
      <c r="BW14" s="783"/>
      <c r="BX14" s="783"/>
      <c r="BY14" s="783"/>
      <c r="BZ14" s="783"/>
      <c r="CA14" s="783"/>
      <c r="CB14" s="783"/>
      <c r="CC14" s="783"/>
      <c r="CD14" s="783"/>
      <c r="CE14" s="783"/>
      <c r="CF14" s="783"/>
      <c r="CG14" s="783"/>
      <c r="CH14" s="783"/>
      <c r="CI14" s="783"/>
    </row>
    <row r="15" spans="1:93" ht="15" customHeight="1" x14ac:dyDescent="0.3">
      <c r="A15" s="783" t="s">
        <v>351</v>
      </c>
      <c r="B15" s="783"/>
      <c r="C15" s="783"/>
      <c r="D15" s="783"/>
      <c r="E15" s="783"/>
      <c r="F15" s="1149">
        <v>10</v>
      </c>
      <c r="G15" s="1149"/>
      <c r="H15" s="1149"/>
      <c r="I15" s="1149"/>
      <c r="J15" s="1149"/>
      <c r="K15" s="1149"/>
      <c r="L15" s="1149"/>
      <c r="M15" s="1149"/>
      <c r="N15" s="1149"/>
      <c r="O15" s="783" t="s">
        <v>352</v>
      </c>
      <c r="P15" s="783"/>
      <c r="Q15" s="783"/>
      <c r="R15" s="783"/>
      <c r="S15" s="1149" t="s">
        <v>891</v>
      </c>
      <c r="T15" s="1149"/>
      <c r="U15" s="1149"/>
      <c r="V15" s="1149"/>
      <c r="W15" s="1149"/>
      <c r="X15" s="1149"/>
      <c r="Y15" s="1149"/>
      <c r="Z15" s="1149"/>
      <c r="AA15" s="1149"/>
      <c r="AB15" s="1149"/>
      <c r="AC15" s="1149"/>
      <c r="AD15" s="1149"/>
      <c r="AE15" s="1149"/>
      <c r="AF15" s="1149"/>
      <c r="AG15" s="1149"/>
      <c r="AH15" s="1149"/>
      <c r="AI15" s="1149"/>
      <c r="AJ15" s="1149"/>
      <c r="AK15" s="1149"/>
      <c r="AL15" s="1149"/>
      <c r="AM15" s="1149"/>
      <c r="AN15" s="1149"/>
      <c r="AO15" s="1149"/>
      <c r="AP15" s="1149"/>
      <c r="AQ15" s="1149"/>
      <c r="AR15" s="1149"/>
      <c r="AS15" s="1149"/>
      <c r="AT15" s="1149"/>
      <c r="AU15" s="1149"/>
      <c r="AV15" s="1149"/>
      <c r="AW15" s="1149"/>
      <c r="AX15" s="1149"/>
      <c r="AY15" s="1149"/>
      <c r="AZ15" s="1149"/>
      <c r="BA15" s="1149"/>
      <c r="BB15" s="1149"/>
      <c r="BC15" s="1149"/>
      <c r="BD15" s="1149"/>
      <c r="BE15" s="1149"/>
      <c r="BF15" s="1149"/>
      <c r="BG15" s="1149"/>
      <c r="BH15" s="1149"/>
      <c r="BI15" s="1149"/>
      <c r="BJ15" s="1149"/>
      <c r="BK15" s="1149"/>
      <c r="BL15" s="1149"/>
      <c r="BM15" s="1149"/>
      <c r="BN15" s="1149"/>
      <c r="BO15" s="1149"/>
      <c r="BP15" s="1149"/>
      <c r="BQ15" s="1149"/>
      <c r="BR15" s="1149"/>
      <c r="BS15" s="1149"/>
      <c r="BT15" s="1149"/>
      <c r="BU15" s="1149"/>
      <c r="BV15" s="1149"/>
      <c r="BW15" s="1149"/>
      <c r="BX15" s="1149"/>
      <c r="BY15" s="1149"/>
      <c r="BZ15" s="1149"/>
      <c r="CA15" s="1149"/>
      <c r="CB15" s="1149"/>
      <c r="CC15" s="1149"/>
      <c r="CD15" s="1149"/>
      <c r="CE15" s="1149"/>
      <c r="CF15" s="1149"/>
      <c r="CG15" s="1149"/>
      <c r="CH15" s="1149"/>
      <c r="CI15" s="1149"/>
    </row>
    <row r="16" spans="1:93" s="225" customFormat="1" ht="9.6" customHeight="1" x14ac:dyDescent="0.2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155" t="s">
        <v>353</v>
      </c>
      <c r="T16" s="1155"/>
      <c r="U16" s="1155"/>
      <c r="V16" s="1155"/>
      <c r="W16" s="1155"/>
      <c r="X16" s="1155"/>
      <c r="Y16" s="1155"/>
      <c r="Z16" s="1155"/>
      <c r="AA16" s="1155"/>
      <c r="AB16" s="1155"/>
      <c r="AC16" s="1155"/>
      <c r="AD16" s="1155"/>
      <c r="AE16" s="1155"/>
      <c r="AF16" s="1155"/>
      <c r="AG16" s="1155"/>
      <c r="AH16" s="1155"/>
      <c r="AI16" s="1155"/>
      <c r="AJ16" s="1155"/>
      <c r="AK16" s="1155"/>
      <c r="AL16" s="1155"/>
      <c r="AM16" s="1155"/>
      <c r="AN16" s="1155"/>
      <c r="AO16" s="1155"/>
      <c r="AP16" s="1155"/>
      <c r="AQ16" s="1155"/>
      <c r="AR16" s="1155"/>
      <c r="AS16" s="1155"/>
      <c r="AT16" s="1155"/>
      <c r="AU16" s="1155"/>
      <c r="AV16" s="1155"/>
      <c r="AW16" s="1155"/>
      <c r="AX16" s="1155"/>
      <c r="AY16" s="1155"/>
      <c r="AZ16" s="1155"/>
      <c r="BA16" s="1155"/>
      <c r="BB16" s="1155"/>
      <c r="BC16" s="1155"/>
      <c r="BD16" s="1155"/>
      <c r="BE16" s="1155"/>
      <c r="BF16" s="1155"/>
      <c r="BG16" s="1155"/>
      <c r="BH16" s="1155"/>
      <c r="BI16" s="1155"/>
      <c r="BJ16" s="1155"/>
      <c r="BK16" s="1155"/>
      <c r="BL16" s="1155"/>
      <c r="BM16" s="1155"/>
      <c r="BN16" s="1155"/>
      <c r="BO16" s="1155"/>
      <c r="BP16" s="1155"/>
      <c r="BQ16" s="1155"/>
      <c r="BR16" s="1155"/>
      <c r="BS16" s="1155"/>
      <c r="BT16" s="1155"/>
      <c r="BU16" s="1155"/>
      <c r="BV16" s="1155"/>
      <c r="BW16" s="1155"/>
      <c r="BX16" s="1155"/>
      <c r="BY16" s="1155"/>
      <c r="BZ16" s="1155"/>
      <c r="CA16" s="1155"/>
      <c r="CB16" s="1155"/>
      <c r="CC16" s="1155"/>
      <c r="CD16" s="1155"/>
      <c r="CE16" s="1155"/>
      <c r="CF16" s="1155"/>
      <c r="CG16" s="1155"/>
      <c r="CH16" s="1155"/>
      <c r="CI16" s="1155"/>
      <c r="CO16" s="229"/>
    </row>
    <row r="17" spans="1:93" ht="15" customHeight="1" x14ac:dyDescent="0.3">
      <c r="A17" s="1144" t="s">
        <v>354</v>
      </c>
      <c r="B17" s="1144"/>
      <c r="C17" s="1144"/>
      <c r="D17" s="1144"/>
      <c r="E17" s="1144"/>
      <c r="F17" s="1144"/>
      <c r="G17" s="1144"/>
      <c r="H17" s="1144"/>
      <c r="I17" s="1144"/>
      <c r="J17" s="1144"/>
      <c r="K17" s="1144"/>
      <c r="L17" s="1144"/>
      <c r="M17" s="1144"/>
      <c r="N17" s="1144"/>
      <c r="O17" s="1144"/>
      <c r="P17" s="1144"/>
      <c r="Q17" s="1144"/>
      <c r="R17" s="1144"/>
      <c r="S17" s="1146" t="s">
        <v>570</v>
      </c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  <c r="BC17" s="1146"/>
      <c r="BD17" s="1146"/>
      <c r="BE17" s="1146"/>
      <c r="BF17" s="1146"/>
      <c r="BG17" s="1146"/>
      <c r="BH17" s="1146"/>
      <c r="BI17" s="1146"/>
      <c r="BJ17" s="1146"/>
      <c r="BK17" s="1146"/>
      <c r="BL17" s="1146"/>
      <c r="BM17" s="1146"/>
      <c r="BN17" s="1146"/>
      <c r="BO17" s="1146"/>
      <c r="BP17" s="1146"/>
      <c r="BQ17" s="1146"/>
      <c r="BR17" s="1146"/>
      <c r="BS17" s="1146"/>
      <c r="BT17" s="1146"/>
      <c r="BU17" s="1146"/>
      <c r="BV17" s="1146"/>
      <c r="BW17" s="1146"/>
      <c r="BX17" s="1146"/>
      <c r="BY17" s="1146"/>
      <c r="BZ17" s="1146"/>
      <c r="CA17" s="1146"/>
      <c r="CB17" s="1146"/>
      <c r="CC17" s="1146"/>
      <c r="CD17" s="1146"/>
      <c r="CE17" s="1146"/>
      <c r="CF17" s="1146"/>
      <c r="CG17" s="1146"/>
      <c r="CH17" s="1146"/>
      <c r="CI17" s="1146"/>
    </row>
    <row r="18" spans="1:93" s="225" customFormat="1" ht="9.6" x14ac:dyDescent="0.2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140" t="s">
        <v>355</v>
      </c>
      <c r="T18" s="1140"/>
      <c r="U18" s="1140"/>
      <c r="V18" s="1140"/>
      <c r="W18" s="1140"/>
      <c r="X18" s="1140"/>
      <c r="Y18" s="1140"/>
      <c r="Z18" s="1140"/>
      <c r="AA18" s="1140"/>
      <c r="AB18" s="1140"/>
      <c r="AC18" s="1140"/>
      <c r="AD18" s="1140"/>
      <c r="AE18" s="1140"/>
      <c r="AF18" s="1140"/>
      <c r="AG18" s="1140"/>
      <c r="AH18" s="1140"/>
      <c r="AI18" s="1140"/>
      <c r="AJ18" s="1140"/>
      <c r="AK18" s="1140"/>
      <c r="AL18" s="1140"/>
      <c r="AM18" s="1140"/>
      <c r="AN18" s="1140"/>
      <c r="AO18" s="1140"/>
      <c r="AP18" s="1140"/>
      <c r="AQ18" s="1140"/>
      <c r="AR18" s="1140"/>
      <c r="AS18" s="1140"/>
      <c r="AT18" s="1140"/>
      <c r="AU18" s="1140"/>
      <c r="AV18" s="1140"/>
      <c r="AW18" s="1140"/>
      <c r="AX18" s="1140"/>
      <c r="AY18" s="1140"/>
      <c r="AZ18" s="1140"/>
      <c r="BA18" s="1140"/>
      <c r="BB18" s="1140"/>
      <c r="BC18" s="1140"/>
      <c r="BD18" s="1140"/>
      <c r="BE18" s="1140"/>
      <c r="BF18" s="1140"/>
      <c r="BG18" s="1140"/>
      <c r="BH18" s="1140"/>
      <c r="BI18" s="1140"/>
      <c r="BJ18" s="1140"/>
      <c r="BK18" s="1140"/>
      <c r="BL18" s="1140"/>
      <c r="BM18" s="1140"/>
      <c r="BN18" s="1140"/>
      <c r="BO18" s="1140"/>
      <c r="BP18" s="1140"/>
      <c r="BQ18" s="1140"/>
      <c r="BR18" s="1140"/>
      <c r="BS18" s="1140"/>
      <c r="BT18" s="1140"/>
      <c r="BU18" s="1140"/>
      <c r="BV18" s="1140"/>
      <c r="BW18" s="1140"/>
      <c r="BX18" s="1140"/>
      <c r="BY18" s="1140"/>
      <c r="BZ18" s="1140"/>
      <c r="CA18" s="1140"/>
      <c r="CB18" s="1140"/>
      <c r="CC18" s="1140"/>
      <c r="CD18" s="1140"/>
      <c r="CE18" s="1140"/>
      <c r="CF18" s="1140"/>
      <c r="CG18" s="1140"/>
      <c r="CH18" s="1140"/>
      <c r="CI18" s="1140"/>
      <c r="CO18" s="229"/>
    </row>
    <row r="19" spans="1:93" ht="15" customHeight="1" x14ac:dyDescent="0.25">
      <c r="A19" s="1144" t="s">
        <v>356</v>
      </c>
      <c r="B19" s="1144"/>
      <c r="C19" s="1144"/>
      <c r="D19" s="1144"/>
      <c r="E19" s="1144"/>
      <c r="F19" s="1144"/>
      <c r="G19" s="1144"/>
      <c r="H19" s="1144"/>
      <c r="I19" s="1144"/>
      <c r="J19" s="1144"/>
      <c r="K19" s="1144"/>
      <c r="L19" s="1144"/>
      <c r="M19" s="1144"/>
      <c r="N19" s="1144"/>
      <c r="O19" s="1144"/>
      <c r="P19" s="1144"/>
      <c r="Q19" s="1144"/>
      <c r="R19" s="1144"/>
      <c r="S19" s="1144"/>
      <c r="T19" s="1144"/>
      <c r="U19" s="1144"/>
      <c r="V19" s="1144"/>
      <c r="W19" s="1144"/>
      <c r="X19" s="1144"/>
      <c r="Y19" s="114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144" t="s">
        <v>571</v>
      </c>
      <c r="B20" s="1144"/>
      <c r="C20" s="1144"/>
      <c r="D20" s="1144"/>
      <c r="E20" s="1144"/>
      <c r="F20" s="1144"/>
      <c r="G20" s="1144"/>
      <c r="H20" s="1144"/>
      <c r="I20" s="1144"/>
      <c r="J20" s="1144"/>
      <c r="K20" s="1144"/>
      <c r="L20" s="1144"/>
      <c r="M20" s="1144"/>
      <c r="N20" s="1144"/>
      <c r="O20" s="1144"/>
      <c r="P20" s="1144"/>
      <c r="Q20" s="1144"/>
      <c r="R20" s="1144"/>
      <c r="S20" s="1144"/>
      <c r="T20" s="1144"/>
      <c r="U20" s="1144"/>
      <c r="V20" s="1144"/>
      <c r="W20" s="1144"/>
      <c r="X20" s="1144"/>
      <c r="Y20" s="1144"/>
      <c r="Z20" s="1144"/>
      <c r="AA20" s="1144"/>
      <c r="AB20" s="1144"/>
      <c r="AC20" s="1144"/>
      <c r="AD20" s="1144"/>
      <c r="AE20" s="1144"/>
      <c r="AF20" s="1144"/>
      <c r="AG20" s="1144"/>
      <c r="AH20" s="1144"/>
      <c r="AI20" s="1144"/>
      <c r="AJ20" s="1144"/>
      <c r="AK20" s="1144"/>
      <c r="AL20" s="1144"/>
      <c r="AM20" s="1144"/>
      <c r="AN20" s="1144"/>
      <c r="AO20" s="1144"/>
      <c r="AP20" s="1144"/>
      <c r="AQ20" s="1144"/>
      <c r="AR20" s="1144"/>
      <c r="AS20" s="1144"/>
      <c r="AT20" s="1144"/>
      <c r="AU20" s="1144"/>
      <c r="AV20" s="1144"/>
      <c r="AW20" s="1144"/>
      <c r="AX20" s="1144"/>
      <c r="AY20" s="1057" t="str">
        <f>CONCATENATE(ФОРМА!B9,", Лист 4.2")</f>
        <v>СЭС-21-052603-ЭС1, Лист 4.2</v>
      </c>
      <c r="AZ20" s="1057"/>
      <c r="BA20" s="1057"/>
      <c r="BB20" s="1057"/>
      <c r="BC20" s="1057"/>
      <c r="BD20" s="1057"/>
      <c r="BE20" s="1057"/>
      <c r="BF20" s="1057"/>
      <c r="BG20" s="1057"/>
      <c r="BH20" s="1057"/>
      <c r="BI20" s="1057"/>
      <c r="BJ20" s="1057"/>
      <c r="BK20" s="1057"/>
      <c r="BL20" s="1057"/>
      <c r="BM20" s="1057"/>
      <c r="BN20" s="1057"/>
      <c r="BO20" s="1057"/>
      <c r="BP20" s="1057"/>
      <c r="BQ20" s="1057"/>
      <c r="BR20" s="1057"/>
      <c r="BS20" s="1057"/>
      <c r="BT20" s="1057"/>
      <c r="BU20" s="1057"/>
      <c r="BV20" s="1057"/>
      <c r="BW20" s="1057"/>
      <c r="BX20" s="1057"/>
      <c r="BY20" s="1057"/>
      <c r="BZ20" s="1057"/>
      <c r="CA20" s="1057"/>
      <c r="CB20" s="1057"/>
      <c r="CC20" s="1057"/>
      <c r="CD20" s="1057"/>
      <c r="CE20" s="1057"/>
      <c r="CF20" s="1057"/>
      <c r="CG20" s="1057"/>
      <c r="CH20" s="1057"/>
      <c r="CI20" s="1057"/>
    </row>
    <row r="21" spans="1:93" x14ac:dyDescent="0.3">
      <c r="A21" s="1142" t="s">
        <v>357</v>
      </c>
      <c r="B21" s="1142"/>
      <c r="C21" s="1142"/>
      <c r="D21" s="1142"/>
      <c r="E21" s="1142"/>
      <c r="F21" s="1142"/>
      <c r="G21" s="1142"/>
      <c r="H21" s="1142"/>
      <c r="I21" s="1142"/>
      <c r="J21" s="1142"/>
      <c r="K21" s="1142"/>
      <c r="L21" s="1142"/>
      <c r="M21" s="1142"/>
      <c r="N21" s="1142"/>
      <c r="O21" s="1142"/>
      <c r="P21" s="1142"/>
      <c r="Q21" s="1142"/>
      <c r="R21" s="1142"/>
      <c r="S21" s="1142"/>
      <c r="T21" s="1142"/>
      <c r="U21" s="1142"/>
      <c r="V21" s="1142"/>
      <c r="W21" s="1142"/>
      <c r="X21" s="1142"/>
      <c r="Y21" s="1142"/>
      <c r="Z21" s="1142"/>
      <c r="AA21" s="1142"/>
      <c r="AB21" s="1142"/>
      <c r="AC21" s="1142"/>
      <c r="AD21" s="1142"/>
      <c r="AE21" s="1142"/>
      <c r="AF21" s="1142"/>
      <c r="AG21" s="1142"/>
      <c r="AH21" s="1142"/>
      <c r="AI21" s="1142"/>
      <c r="AJ21" s="1142"/>
      <c r="AK21" s="1142"/>
      <c r="AL21" s="1142"/>
      <c r="AM21" s="1142"/>
      <c r="AN21" s="1142"/>
      <c r="AO21" s="1142"/>
      <c r="AP21" s="1142"/>
      <c r="AQ21" s="1142"/>
      <c r="AR21" s="1142"/>
      <c r="AS21" s="1142"/>
      <c r="AT21" s="103"/>
      <c r="AU21" s="1143">
        <f>IF(F15=0.4,1,3)</f>
        <v>3</v>
      </c>
      <c r="AV21" s="1143"/>
      <c r="AW21" s="1143"/>
      <c r="AX21" s="1143"/>
      <c r="AY21" s="1143"/>
      <c r="AZ21" s="1143"/>
      <c r="BA21" s="1143"/>
      <c r="BB21" s="1143"/>
      <c r="BC21" s="1143"/>
      <c r="BD21" s="1143"/>
      <c r="BE21" s="1143"/>
      <c r="BF21" s="1143"/>
      <c r="BG21" s="1143"/>
      <c r="BH21" s="1143"/>
      <c r="BI21" s="1143"/>
      <c r="BJ21" s="1143"/>
      <c r="BK21" s="1143"/>
      <c r="BL21" s="1143"/>
      <c r="BM21" s="1143"/>
      <c r="BN21" s="1143"/>
      <c r="BO21" s="1143"/>
      <c r="BP21" s="1143"/>
      <c r="BQ21" s="1143"/>
      <c r="BR21" s="1143"/>
      <c r="BS21" s="1143"/>
      <c r="BT21" s="1143"/>
      <c r="BU21" s="1143"/>
      <c r="BV21" s="1143"/>
      <c r="BW21" s="1143"/>
      <c r="BX21" s="1143"/>
      <c r="BY21" s="1143"/>
      <c r="BZ21" s="1143"/>
      <c r="CA21" s="1143"/>
      <c r="CB21" s="1143"/>
      <c r="CC21" s="1143"/>
      <c r="CD21" s="1143"/>
      <c r="CE21" s="1143"/>
      <c r="CF21" s="1143"/>
      <c r="CG21" s="1143"/>
      <c r="CH21" s="1143"/>
      <c r="CI21" s="1143"/>
    </row>
    <row r="22" spans="1:93" s="225" customFormat="1" ht="9.6" x14ac:dyDescent="0.2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15" t="s">
        <v>358</v>
      </c>
      <c r="AV22" s="715"/>
      <c r="AW22" s="715"/>
      <c r="AX22" s="715"/>
      <c r="AY22" s="715"/>
      <c r="AZ22" s="715"/>
      <c r="BA22" s="715"/>
      <c r="BB22" s="715"/>
      <c r="BC22" s="715"/>
      <c r="BD22" s="715"/>
      <c r="BE22" s="715"/>
      <c r="BF22" s="715"/>
      <c r="BG22" s="715"/>
      <c r="BH22" s="715"/>
      <c r="BI22" s="715"/>
      <c r="BJ22" s="715"/>
      <c r="BK22" s="715"/>
      <c r="BL22" s="715"/>
      <c r="BM22" s="715"/>
      <c r="BN22" s="715"/>
      <c r="BO22" s="715"/>
      <c r="BP22" s="715"/>
      <c r="BQ22" s="715"/>
      <c r="BR22" s="715"/>
      <c r="BS22" s="715"/>
      <c r="BT22" s="715"/>
      <c r="BU22" s="715"/>
      <c r="BV22" s="715"/>
      <c r="BW22" s="715"/>
      <c r="BX22" s="715"/>
      <c r="BY22" s="715"/>
      <c r="BZ22" s="715"/>
      <c r="CA22" s="715"/>
      <c r="CB22" s="715"/>
      <c r="CC22" s="715"/>
      <c r="CD22" s="715"/>
      <c r="CE22" s="715"/>
      <c r="CF22" s="715"/>
      <c r="CG22" s="715"/>
      <c r="CH22" s="715"/>
      <c r="CI22" s="715"/>
      <c r="CO22" s="229"/>
    </row>
    <row r="23" spans="1:93" x14ac:dyDescent="0.3">
      <c r="A23" s="783" t="s">
        <v>619</v>
      </c>
      <c r="B23" s="783"/>
      <c r="C23" s="783"/>
      <c r="D23" s="783"/>
      <c r="E23" s="783"/>
      <c r="F23" s="783"/>
      <c r="G23" s="783"/>
      <c r="H23" s="783"/>
      <c r="I23" s="783"/>
      <c r="J23" s="783"/>
      <c r="K23" s="783"/>
      <c r="L23" s="783"/>
      <c r="M23" s="783"/>
      <c r="N23" s="783"/>
      <c r="O23" s="783"/>
      <c r="P23" s="783"/>
      <c r="Q23" s="783"/>
      <c r="R23" s="783"/>
      <c r="S23" s="783"/>
      <c r="T23" s="1149" t="s">
        <v>736</v>
      </c>
      <c r="U23" s="1149"/>
      <c r="V23" s="1149"/>
      <c r="W23" s="1149"/>
      <c r="X23" s="1149"/>
      <c r="Y23" s="1149"/>
      <c r="Z23" s="1149"/>
      <c r="AA23" s="1149"/>
      <c r="AB23" s="1149"/>
      <c r="AC23" s="1149"/>
      <c r="AD23" s="1149"/>
      <c r="AE23" s="1149"/>
      <c r="AF23" s="1149"/>
      <c r="AG23" s="1149"/>
      <c r="AH23" s="1149"/>
      <c r="AI23" s="1149"/>
      <c r="AJ23" s="1149"/>
      <c r="AK23" s="1149"/>
      <c r="AL23" s="1149"/>
      <c r="AM23" s="1149"/>
      <c r="AN23" s="1149"/>
      <c r="AO23" s="1149"/>
      <c r="AP23" s="1149"/>
      <c r="AQ23" s="1149"/>
      <c r="AR23" s="1149"/>
      <c r="AS23" s="1149"/>
      <c r="AT23" s="1149"/>
      <c r="AU23" s="1149"/>
      <c r="AV23" s="1149"/>
      <c r="AW23" s="1149"/>
      <c r="AX23" s="1149"/>
      <c r="AY23" s="1149"/>
      <c r="AZ23" s="1149"/>
      <c r="BA23" s="1149"/>
      <c r="BB23" s="1149"/>
      <c r="BC23" s="1149"/>
      <c r="BD23" s="1149"/>
      <c r="BE23" s="1149"/>
      <c r="BF23" s="1149"/>
      <c r="BG23" s="1149"/>
      <c r="BH23" s="1149"/>
      <c r="BI23" s="1149"/>
      <c r="BJ23" s="1149"/>
      <c r="BK23" s="1149"/>
      <c r="BL23" s="1149"/>
      <c r="BM23" s="783"/>
      <c r="BN23" s="783"/>
      <c r="BO23" s="783"/>
      <c r="BP23" s="783"/>
      <c r="BQ23" s="783"/>
      <c r="BR23" s="783"/>
      <c r="BS23" s="783"/>
      <c r="BT23" s="783"/>
      <c r="BU23" s="783"/>
      <c r="BV23" s="783"/>
      <c r="BW23" s="783"/>
      <c r="BX23" s="783"/>
      <c r="BY23" s="783"/>
      <c r="BZ23" s="783"/>
      <c r="CA23" s="783"/>
      <c r="CB23" s="783"/>
      <c r="CC23" s="783"/>
      <c r="CD23" s="783"/>
      <c r="CE23" s="783"/>
      <c r="CF23" s="783"/>
      <c r="CG23" s="783"/>
      <c r="CH23" s="783"/>
      <c r="CI23" s="783"/>
      <c r="CK23" s="56"/>
      <c r="CL23" s="57"/>
      <c r="CM23" s="57"/>
    </row>
    <row r="24" spans="1:93" s="24" customFormat="1" x14ac:dyDescent="0.3">
      <c r="A24" s="783" t="s">
        <v>359</v>
      </c>
      <c r="B24" s="783"/>
      <c r="C24" s="783"/>
      <c r="D24" s="783"/>
      <c r="E24" s="783"/>
      <c r="F24" s="783"/>
      <c r="G24" s="783"/>
      <c r="H24" s="783"/>
      <c r="I24" s="783"/>
      <c r="J24" s="783"/>
      <c r="K24" s="783"/>
      <c r="L24" s="783"/>
      <c r="M24" s="783"/>
      <c r="N24" s="783"/>
      <c r="O24" s="783"/>
      <c r="P24" s="783"/>
      <c r="Q24" s="783"/>
      <c r="R24" s="783"/>
      <c r="S24" s="783"/>
      <c r="T24" s="783"/>
      <c r="U24" s="783"/>
      <c r="V24" s="783"/>
      <c r="W24" s="783"/>
      <c r="X24" s="783"/>
      <c r="Y24" s="783"/>
      <c r="Z24" s="783"/>
      <c r="AA24" s="783"/>
      <c r="AB24" s="783"/>
      <c r="AC24" s="783"/>
      <c r="AD24" s="783"/>
      <c r="AE24" s="783"/>
      <c r="AF24" s="783"/>
      <c r="AG24" s="783"/>
      <c r="AH24" s="783"/>
      <c r="AI24" s="783"/>
      <c r="AJ24" s="783"/>
      <c r="AK24" s="783"/>
      <c r="AL24" s="783"/>
      <c r="AM24" s="783"/>
      <c r="AN24" s="783"/>
      <c r="AO24" s="783"/>
      <c r="AP24" s="783"/>
      <c r="AQ24" s="783"/>
      <c r="AR24" s="783"/>
      <c r="AS24" s="783"/>
      <c r="AT24" s="783"/>
      <c r="AU24" s="783"/>
      <c r="AV24" s="783"/>
      <c r="AW24" s="783"/>
      <c r="AX24" s="783"/>
      <c r="AY24" s="783"/>
      <c r="AZ24" s="783"/>
      <c r="BA24" s="783"/>
      <c r="BB24" s="783"/>
      <c r="BC24" s="783"/>
      <c r="BD24" s="783"/>
      <c r="BE24" s="783"/>
      <c r="BF24" s="783"/>
      <c r="BG24" s="1149" t="s">
        <v>892</v>
      </c>
      <c r="BH24" s="1149"/>
      <c r="BI24" s="1149"/>
      <c r="BJ24" s="1149"/>
      <c r="BK24" s="1149"/>
      <c r="BL24" s="1149"/>
      <c r="BM24" s="1149"/>
      <c r="BN24" s="1149"/>
      <c r="BO24" s="1149"/>
      <c r="BP24" s="1149"/>
      <c r="BQ24" s="1149"/>
      <c r="BR24" s="1149"/>
      <c r="BS24" s="1149"/>
      <c r="BT24" s="1149"/>
      <c r="BU24" s="1149"/>
      <c r="BV24" s="1149"/>
      <c r="BW24" s="1149"/>
      <c r="BX24" s="1149"/>
      <c r="BY24" s="1149"/>
      <c r="BZ24" s="1149"/>
      <c r="CA24" s="1149"/>
      <c r="CB24" s="1149"/>
      <c r="CC24" s="1149"/>
      <c r="CD24" s="1149"/>
      <c r="CE24" s="1149"/>
      <c r="CF24" s="1149"/>
      <c r="CG24" s="1149"/>
      <c r="CH24" s="1149"/>
      <c r="CI24" s="1149"/>
      <c r="CK24" s="56"/>
      <c r="CL24" s="57"/>
      <c r="CM24" s="57"/>
      <c r="CO24" s="141"/>
    </row>
    <row r="25" spans="1:93" ht="13.8" x14ac:dyDescent="0.25">
      <c r="A25" s="783" t="s">
        <v>360</v>
      </c>
      <c r="B25" s="783"/>
      <c r="C25" s="783"/>
      <c r="D25" s="783"/>
      <c r="E25" s="783"/>
      <c r="F25" s="783"/>
      <c r="G25" s="783"/>
      <c r="H25" s="783"/>
      <c r="I25" s="783"/>
      <c r="J25" s="783"/>
      <c r="K25" s="783"/>
      <c r="L25" s="783"/>
      <c r="M25" s="783"/>
      <c r="N25" s="783"/>
      <c r="O25" s="783"/>
      <c r="P25" s="783"/>
      <c r="Q25" s="783"/>
      <c r="R25" s="783"/>
      <c r="S25" s="783"/>
      <c r="T25" s="783"/>
      <c r="U25" s="783"/>
      <c r="V25" s="783"/>
      <c r="W25" s="783"/>
      <c r="X25" s="783"/>
      <c r="Y25" s="783"/>
      <c r="Z25" s="783"/>
      <c r="AA25" s="783"/>
      <c r="AB25" s="783"/>
      <c r="AC25" s="783"/>
      <c r="AD25" s="783"/>
      <c r="AE25" s="783"/>
      <c r="AF25" s="783"/>
      <c r="AG25" s="783"/>
      <c r="AH25" s="783"/>
      <c r="AI25" s="783"/>
      <c r="AJ25" s="783"/>
      <c r="AK25" s="783"/>
      <c r="AL25" s="783"/>
      <c r="AM25" s="783"/>
      <c r="AN25" s="783"/>
      <c r="AO25" s="783"/>
      <c r="AP25" s="783"/>
      <c r="AQ25" s="783"/>
      <c r="AR25" s="783"/>
      <c r="AS25" s="783"/>
      <c r="AT25" s="783"/>
      <c r="AU25" s="783"/>
      <c r="AV25" s="783"/>
      <c r="AW25" s="783"/>
      <c r="AX25" s="783"/>
      <c r="AY25" s="783"/>
      <c r="AZ25" s="783"/>
      <c r="BA25" s="783"/>
      <c r="BB25" s="783"/>
      <c r="BC25" s="783"/>
      <c r="BD25" s="783"/>
      <c r="BE25" s="783"/>
      <c r="BF25" s="783"/>
      <c r="BG25" s="783"/>
      <c r="BH25" s="783"/>
      <c r="BI25" s="783"/>
      <c r="BJ25" s="783"/>
      <c r="BK25" s="783"/>
      <c r="BL25" s="783"/>
      <c r="BM25" s="783"/>
      <c r="BN25" s="783"/>
      <c r="BO25" s="783"/>
      <c r="BP25" s="783"/>
      <c r="BQ25" s="783"/>
      <c r="BR25" s="783"/>
      <c r="BS25" s="783"/>
      <c r="BT25" s="783"/>
      <c r="BU25" s="783"/>
      <c r="BV25" s="783"/>
      <c r="BW25" s="783"/>
      <c r="BX25" s="783"/>
      <c r="BY25" s="783"/>
      <c r="BZ25" s="783"/>
      <c r="CA25" s="783"/>
      <c r="CB25" s="783"/>
      <c r="CC25" s="783"/>
      <c r="CD25" s="783"/>
      <c r="CE25" s="783"/>
      <c r="CF25" s="783"/>
      <c r="CG25" s="783"/>
      <c r="CH25" s="783"/>
      <c r="CI25" s="783"/>
      <c r="CK25" s="56"/>
      <c r="CL25" s="57"/>
      <c r="CM25" s="57"/>
      <c r="CO25" s="141"/>
    </row>
    <row r="26" spans="1:93" x14ac:dyDescent="0.3">
      <c r="A26" s="783" t="s">
        <v>361</v>
      </c>
      <c r="B26" s="783"/>
      <c r="C26" s="783"/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  <c r="O26" s="783"/>
      <c r="P26" s="783"/>
      <c r="Q26" s="783"/>
      <c r="R26" s="783"/>
      <c r="S26" s="783"/>
      <c r="T26" s="783"/>
      <c r="U26" s="783"/>
      <c r="V26" s="783"/>
      <c r="W26" s="783"/>
      <c r="X26" s="783"/>
      <c r="Y26" s="783"/>
      <c r="Z26" s="783"/>
      <c r="AA26" s="783"/>
      <c r="AB26" s="783"/>
      <c r="AC26" s="783"/>
      <c r="AD26" s="783"/>
      <c r="AE26" s="783"/>
      <c r="AF26" s="783"/>
      <c r="AG26" s="783"/>
      <c r="AH26" s="783"/>
      <c r="AI26" s="783"/>
      <c r="AJ26" s="783"/>
      <c r="AK26" s="783"/>
      <c r="AL26" s="783"/>
      <c r="AM26" s="783"/>
      <c r="AN26" s="783"/>
      <c r="AO26" s="783"/>
      <c r="AP26" s="783"/>
      <c r="AQ26" s="783"/>
      <c r="AR26" s="783"/>
      <c r="AS26" s="783"/>
      <c r="AT26" s="783"/>
      <c r="AU26" s="783"/>
      <c r="AV26" s="783"/>
      <c r="AW26" s="783"/>
      <c r="AX26" s="783"/>
      <c r="AY26" s="783"/>
      <c r="AZ26" s="783"/>
      <c r="BA26" s="783"/>
      <c r="BB26" s="783"/>
      <c r="BC26" s="783"/>
      <c r="BD26" s="783"/>
      <c r="BE26" s="783"/>
      <c r="BF26" s="783"/>
      <c r="BG26" s="783"/>
      <c r="BH26" s="783"/>
      <c r="BI26" s="783"/>
      <c r="BJ26" s="783"/>
      <c r="BK26" s="783"/>
      <c r="BL26" s="783"/>
      <c r="BM26" s="783"/>
      <c r="BN26" s="783"/>
      <c r="BO26" s="783"/>
      <c r="BP26" s="783"/>
      <c r="BQ26" s="783"/>
      <c r="BR26" s="783"/>
      <c r="BS26" s="783"/>
      <c r="BT26" s="783"/>
      <c r="BU26" s="783"/>
      <c r="BV26" s="783"/>
      <c r="BW26" s="783"/>
      <c r="BX26" s="783"/>
      <c r="BY26" s="783"/>
      <c r="BZ26" s="783"/>
      <c r="CA26" s="783"/>
      <c r="CB26" s="783"/>
      <c r="CC26" s="783"/>
      <c r="CD26" s="783"/>
      <c r="CE26" s="783"/>
      <c r="CF26" s="783"/>
      <c r="CG26" s="783"/>
      <c r="CH26" s="783"/>
      <c r="CI26" s="783"/>
      <c r="CK26" s="56"/>
      <c r="CL26" s="57"/>
      <c r="CM26" s="57"/>
    </row>
    <row r="27" spans="1:93" x14ac:dyDescent="0.3">
      <c r="A27" s="19" t="s">
        <v>362</v>
      </c>
      <c r="O27" s="1149" t="str">
        <f>CONCATENATE(CL27," и ",CM27)</f>
        <v>12,5 и 5,5</v>
      </c>
      <c r="P27" s="1149"/>
      <c r="Q27" s="1149"/>
      <c r="R27" s="1149"/>
      <c r="S27" s="1149"/>
      <c r="T27" s="1149"/>
      <c r="U27" s="1149"/>
      <c r="V27" s="1149"/>
      <c r="W27" s="1149"/>
      <c r="X27" s="1149"/>
      <c r="Y27" s="1149"/>
      <c r="Z27" s="1149"/>
      <c r="AA27" s="1149"/>
      <c r="AB27" s="1149"/>
      <c r="AC27" s="783" t="s">
        <v>196</v>
      </c>
      <c r="AD27" s="783"/>
      <c r="AE27" s="783"/>
      <c r="AF27" s="783"/>
      <c r="AG27" s="783"/>
      <c r="AH27" s="783"/>
      <c r="AI27" s="783"/>
      <c r="AJ27" s="783"/>
      <c r="AK27" s="783"/>
      <c r="AL27" s="783"/>
      <c r="AM27" s="783"/>
      <c r="AN27" s="783"/>
      <c r="AO27" s="783"/>
      <c r="AP27" s="783"/>
      <c r="AQ27" s="783"/>
      <c r="AR27" s="783"/>
      <c r="AS27" s="783"/>
      <c r="AT27" s="783"/>
      <c r="AU27" s="783"/>
      <c r="AV27" s="783"/>
      <c r="AW27" s="783"/>
      <c r="AX27" s="783"/>
      <c r="AY27" s="783"/>
      <c r="AZ27" s="783"/>
      <c r="BA27" s="783"/>
      <c r="BB27" s="783"/>
      <c r="BC27" s="783"/>
      <c r="BD27" s="783"/>
      <c r="BE27" s="783"/>
      <c r="BF27" s="783"/>
      <c r="BG27" s="783"/>
      <c r="BH27" s="783"/>
      <c r="BI27" s="783"/>
      <c r="BJ27" s="783"/>
      <c r="BK27" s="783"/>
      <c r="BL27" s="783"/>
      <c r="BM27" s="783"/>
      <c r="BN27" s="783"/>
      <c r="BO27" s="783"/>
      <c r="BP27" s="783"/>
      <c r="BQ27" s="783"/>
      <c r="BR27" s="783"/>
      <c r="BS27" s="783"/>
      <c r="BT27" s="783"/>
      <c r="BU27" s="783"/>
      <c r="BV27" s="783"/>
      <c r="BW27" s="783"/>
      <c r="BX27" s="783"/>
      <c r="BY27" s="783"/>
      <c r="BZ27" s="783"/>
      <c r="CA27" s="783"/>
      <c r="CB27" s="783"/>
      <c r="CC27" s="783"/>
      <c r="CD27" s="783"/>
      <c r="CE27" s="783"/>
      <c r="CF27" s="783"/>
      <c r="CG27" s="783"/>
      <c r="CH27" s="783"/>
      <c r="CI27" s="783"/>
      <c r="CK27" s="56"/>
      <c r="CL27" s="59">
        <v>12.5</v>
      </c>
      <c r="CM27" s="59">
        <v>5.5</v>
      </c>
      <c r="CO27" s="141"/>
    </row>
    <row r="28" spans="1:93" x14ac:dyDescent="0.3">
      <c r="A28" s="1147" t="s">
        <v>363</v>
      </c>
      <c r="B28" s="1147"/>
      <c r="C28" s="1147"/>
      <c r="D28" s="1147"/>
      <c r="E28" s="1147"/>
      <c r="F28" s="1147"/>
      <c r="G28" s="1147"/>
      <c r="H28" s="1147"/>
      <c r="I28" s="1147"/>
      <c r="J28" s="1147"/>
      <c r="K28" s="1147"/>
      <c r="L28" s="1147"/>
      <c r="M28" s="1147"/>
      <c r="N28" s="1147"/>
      <c r="O28" s="1147"/>
      <c r="P28" s="1147"/>
      <c r="Q28" s="1147"/>
      <c r="R28" s="1147"/>
      <c r="S28" s="1147"/>
      <c r="T28" s="1147"/>
      <c r="U28" s="1147"/>
      <c r="V28" s="1147"/>
      <c r="W28" s="1147"/>
      <c r="X28" s="1147"/>
      <c r="Y28" s="1147"/>
      <c r="Z28" s="1147"/>
      <c r="AA28" s="1147"/>
      <c r="AB28" s="1147"/>
      <c r="AC28" s="1147"/>
      <c r="AD28" s="1147"/>
      <c r="AE28" s="1147"/>
      <c r="AF28" s="1147"/>
      <c r="AG28" s="1147"/>
      <c r="AH28" s="1147"/>
      <c r="AI28" s="1147"/>
      <c r="AJ28" s="1147"/>
      <c r="AK28" s="1147"/>
      <c r="AL28" s="1147"/>
      <c r="AM28" s="1147"/>
      <c r="AN28" s="1147"/>
      <c r="AO28" s="1147"/>
      <c r="AP28" s="1147"/>
      <c r="AQ28" s="1148" t="s">
        <v>572</v>
      </c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  <c r="BC28" s="1148"/>
      <c r="BD28" s="1148"/>
      <c r="BE28" s="1148"/>
      <c r="BF28" s="1148"/>
      <c r="BG28" s="1148"/>
      <c r="BH28" s="1148"/>
      <c r="BI28" s="1148"/>
      <c r="BJ28" s="1148"/>
      <c r="BK28" s="1148"/>
      <c r="BL28" s="1148"/>
      <c r="BM28" s="1148"/>
      <c r="BN28" s="1148"/>
      <c r="BO28" s="1148"/>
      <c r="BP28" s="1148"/>
      <c r="BQ28" s="1148"/>
      <c r="BR28" s="1148"/>
      <c r="BS28" s="1148"/>
      <c r="BT28" s="1148"/>
      <c r="BU28" s="1148"/>
      <c r="BV28" s="1148"/>
      <c r="BW28" s="1148"/>
      <c r="BX28" s="1148"/>
      <c r="BY28" s="1148"/>
      <c r="BZ28" s="1148"/>
      <c r="CA28" s="1148"/>
      <c r="CB28" s="1148"/>
      <c r="CC28" s="1148"/>
      <c r="CD28" s="1148"/>
      <c r="CE28" s="1148"/>
      <c r="CF28" s="1148"/>
      <c r="CG28" s="1148"/>
      <c r="CH28" s="1148"/>
      <c r="CI28" s="1148"/>
      <c r="CK28" s="56"/>
      <c r="CL28" s="57"/>
      <c r="CM28" s="57"/>
    </row>
    <row r="29" spans="1:93" s="225" customFormat="1" ht="9.6" x14ac:dyDescent="0.2">
      <c r="AQ29" s="716" t="s">
        <v>364</v>
      </c>
      <c r="AR29" s="716"/>
      <c r="AS29" s="716"/>
      <c r="AT29" s="716"/>
      <c r="AU29" s="716"/>
      <c r="AV29" s="716"/>
      <c r="AW29" s="716"/>
      <c r="AX29" s="716"/>
      <c r="AY29" s="716"/>
      <c r="AZ29" s="716"/>
      <c r="BA29" s="716"/>
      <c r="BB29" s="716"/>
      <c r="BC29" s="716"/>
      <c r="BD29" s="716"/>
      <c r="BE29" s="716"/>
      <c r="BF29" s="716"/>
      <c r="BG29" s="716"/>
      <c r="BH29" s="716"/>
      <c r="BI29" s="716"/>
      <c r="BJ29" s="716"/>
      <c r="BK29" s="716"/>
      <c r="BL29" s="716"/>
      <c r="BM29" s="716"/>
      <c r="BN29" s="716"/>
      <c r="BO29" s="716"/>
      <c r="BP29" s="716"/>
      <c r="BQ29" s="716"/>
      <c r="BR29" s="716"/>
      <c r="BS29" s="716"/>
      <c r="BT29" s="716"/>
      <c r="BU29" s="716"/>
      <c r="BV29" s="716"/>
      <c r="BW29" s="716"/>
      <c r="BX29" s="716"/>
      <c r="BY29" s="716"/>
      <c r="BZ29" s="716"/>
      <c r="CA29" s="716"/>
      <c r="CB29" s="716"/>
      <c r="CC29" s="716"/>
      <c r="CD29" s="716"/>
      <c r="CE29" s="716"/>
      <c r="CF29" s="716"/>
      <c r="CG29" s="716"/>
      <c r="CH29" s="716"/>
      <c r="CI29" s="716"/>
      <c r="CK29" s="233"/>
      <c r="CL29" s="234"/>
      <c r="CM29" s="234"/>
      <c r="CO29" s="229"/>
    </row>
    <row r="30" spans="1:93" x14ac:dyDescent="0.3">
      <c r="A30" s="1149"/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  <c r="BC30" s="1149"/>
      <c r="BD30" s="1149"/>
      <c r="BE30" s="1149"/>
      <c r="BF30" s="1149"/>
      <c r="BG30" s="1149"/>
      <c r="BH30" s="1149"/>
      <c r="BI30" s="1149"/>
      <c r="BJ30" s="1149"/>
      <c r="BK30" s="1149"/>
      <c r="BL30" s="1149"/>
      <c r="BM30" s="1149"/>
      <c r="BN30" s="1149"/>
      <c r="BO30" s="1149"/>
      <c r="BP30" s="1149"/>
      <c r="BQ30" s="1149"/>
      <c r="BR30" s="1149"/>
      <c r="BS30" s="1149"/>
      <c r="BT30" s="1149"/>
      <c r="BU30" s="1149"/>
      <c r="BV30" s="1149"/>
      <c r="BW30" s="1149"/>
      <c r="BX30" s="1149"/>
      <c r="BY30" s="1149"/>
      <c r="BZ30" s="1149"/>
      <c r="CA30" s="1149"/>
      <c r="CB30" s="1149"/>
      <c r="CC30" s="1149"/>
      <c r="CD30" s="1149"/>
      <c r="CE30" s="1149"/>
      <c r="CF30" s="1149"/>
      <c r="CG30" s="1149"/>
      <c r="CH30" s="1149"/>
      <c r="CI30" s="1149"/>
      <c r="CK30" s="56"/>
      <c r="CL30" s="57"/>
      <c r="CM30" s="57"/>
      <c r="CO30" s="149"/>
    </row>
    <row r="31" spans="1:93" s="225" customFormat="1" ht="9.6" x14ac:dyDescent="0.2">
      <c r="A31" s="715" t="s">
        <v>365</v>
      </c>
      <c r="B31" s="715"/>
      <c r="C31" s="715"/>
      <c r="D31" s="715"/>
      <c r="E31" s="715"/>
      <c r="F31" s="715"/>
      <c r="G31" s="715"/>
      <c r="H31" s="715"/>
      <c r="I31" s="715"/>
      <c r="J31" s="715"/>
      <c r="K31" s="715"/>
      <c r="L31" s="715"/>
      <c r="M31" s="715"/>
      <c r="N31" s="715"/>
      <c r="O31" s="715"/>
      <c r="P31" s="715"/>
      <c r="Q31" s="715"/>
      <c r="R31" s="715"/>
      <c r="S31" s="715"/>
      <c r="T31" s="715"/>
      <c r="U31" s="715"/>
      <c r="V31" s="715"/>
      <c r="W31" s="715"/>
      <c r="X31" s="715"/>
      <c r="Y31" s="715"/>
      <c r="Z31" s="715"/>
      <c r="AA31" s="715"/>
      <c r="AB31" s="715"/>
      <c r="AC31" s="715"/>
      <c r="AD31" s="715"/>
      <c r="AE31" s="715"/>
      <c r="AF31" s="715"/>
      <c r="AG31" s="715"/>
      <c r="AH31" s="715"/>
      <c r="AI31" s="715"/>
      <c r="AJ31" s="715"/>
      <c r="AK31" s="715"/>
      <c r="AL31" s="715"/>
      <c r="AM31" s="715"/>
      <c r="AN31" s="715"/>
      <c r="AO31" s="715"/>
      <c r="AP31" s="715"/>
      <c r="AQ31" s="715"/>
      <c r="AR31" s="715"/>
      <c r="AS31" s="715"/>
      <c r="AT31" s="715"/>
      <c r="AU31" s="715"/>
      <c r="AV31" s="715"/>
      <c r="AW31" s="715"/>
      <c r="AX31" s="715"/>
      <c r="AY31" s="715"/>
      <c r="AZ31" s="715"/>
      <c r="BA31" s="715"/>
      <c r="BB31" s="715"/>
      <c r="BC31" s="715"/>
      <c r="BD31" s="715"/>
      <c r="BE31" s="715"/>
      <c r="BF31" s="715"/>
      <c r="BG31" s="715"/>
      <c r="BH31" s="715"/>
      <c r="BI31" s="715"/>
      <c r="BJ31" s="715"/>
      <c r="BK31" s="715"/>
      <c r="BL31" s="715"/>
      <c r="BM31" s="715"/>
      <c r="BN31" s="715"/>
      <c r="BO31" s="715"/>
      <c r="BP31" s="715"/>
      <c r="BQ31" s="715"/>
      <c r="BR31" s="715"/>
      <c r="BS31" s="715"/>
      <c r="BT31" s="715"/>
      <c r="BU31" s="715"/>
      <c r="BV31" s="715"/>
      <c r="BW31" s="715"/>
      <c r="BX31" s="715"/>
      <c r="BY31" s="715"/>
      <c r="BZ31" s="715"/>
      <c r="CA31" s="715"/>
      <c r="CB31" s="715"/>
      <c r="CC31" s="715"/>
      <c r="CD31" s="715"/>
      <c r="CE31" s="715"/>
      <c r="CF31" s="715"/>
      <c r="CG31" s="715"/>
      <c r="CH31" s="715"/>
      <c r="CI31" s="715"/>
      <c r="CO31" s="228"/>
    </row>
    <row r="32" spans="1:93" ht="14.4" customHeight="1" x14ac:dyDescent="0.3">
      <c r="A32" s="783" t="s">
        <v>362</v>
      </c>
      <c r="B32" s="783"/>
      <c r="C32" s="783"/>
      <c r="D32" s="783"/>
      <c r="E32" s="783"/>
      <c r="F32" s="783"/>
      <c r="G32" s="783"/>
      <c r="H32" s="783"/>
      <c r="I32" s="783"/>
      <c r="J32" s="783"/>
      <c r="K32" s="783"/>
      <c r="L32" s="1149" t="str">
        <f ca="1">CONCATENATE(RANDBETWEEN(8,9.5),".",RANDBETWEEN(0,9.5))</f>
        <v>8.3</v>
      </c>
      <c r="M32" s="1149"/>
      <c r="N32" s="1149"/>
      <c r="O32" s="1149"/>
      <c r="P32" s="1149"/>
      <c r="Q32" s="1149"/>
      <c r="R32" s="1149"/>
      <c r="S32" s="1149"/>
      <c r="T32" s="1149"/>
      <c r="U32" s="1149"/>
      <c r="V32" s="1149"/>
      <c r="W32" s="783" t="s">
        <v>196</v>
      </c>
      <c r="X32" s="783"/>
      <c r="Y32" s="783"/>
      <c r="Z32" s="783"/>
      <c r="AA32" s="783"/>
      <c r="AB32" s="783"/>
      <c r="AC32" s="783"/>
      <c r="AD32" s="783"/>
      <c r="AE32" s="783"/>
      <c r="AF32" s="783"/>
      <c r="AG32" s="783"/>
      <c r="AH32" s="783"/>
      <c r="AI32" s="783"/>
      <c r="AJ32" s="783"/>
      <c r="AK32" s="783"/>
      <c r="AL32" s="783"/>
      <c r="AM32" s="783"/>
      <c r="AN32" s="783"/>
      <c r="AO32" s="783"/>
      <c r="AP32" s="783"/>
      <c r="AQ32" s="783"/>
      <c r="AR32" s="783"/>
      <c r="AS32" s="783"/>
      <c r="AT32" s="783"/>
      <c r="AU32" s="783"/>
      <c r="AV32" s="783"/>
      <c r="AW32" s="783"/>
      <c r="AX32" s="783"/>
      <c r="AY32" s="783"/>
      <c r="AZ32" s="783"/>
      <c r="BA32" s="783"/>
      <c r="BB32" s="783"/>
      <c r="BC32" s="783"/>
      <c r="BD32" s="783"/>
      <c r="BE32" s="783"/>
      <c r="BF32" s="783"/>
      <c r="BG32" s="783"/>
      <c r="BH32" s="783"/>
      <c r="BI32" s="783"/>
      <c r="BJ32" s="783"/>
      <c r="BK32" s="783"/>
      <c r="BL32" s="783"/>
      <c r="BM32" s="783"/>
      <c r="BN32" s="783"/>
      <c r="BO32" s="783"/>
      <c r="BP32" s="783"/>
      <c r="BQ32" s="783"/>
      <c r="BR32" s="783"/>
      <c r="BS32" s="783"/>
      <c r="BT32" s="783"/>
      <c r="BU32" s="783"/>
      <c r="BV32" s="783"/>
      <c r="BW32" s="783"/>
      <c r="BX32" s="783"/>
      <c r="BY32" s="783"/>
      <c r="BZ32" s="783"/>
      <c r="CA32" s="783"/>
      <c r="CB32" s="783"/>
      <c r="CC32" s="783"/>
      <c r="CD32" s="783"/>
      <c r="CE32" s="783"/>
      <c r="CF32" s="783"/>
      <c r="CG32" s="783"/>
      <c r="CH32" s="783"/>
      <c r="CI32" s="783"/>
      <c r="CO32" s="141"/>
    </row>
    <row r="33" spans="1:93" ht="14.4" customHeight="1" x14ac:dyDescent="0.3">
      <c r="A33" s="1125" t="s">
        <v>366</v>
      </c>
      <c r="B33" s="1125"/>
      <c r="C33" s="1125"/>
      <c r="D33" s="1125"/>
      <c r="E33" s="1125"/>
      <c r="F33" s="1125"/>
      <c r="G33" s="1125"/>
      <c r="H33" s="1125"/>
      <c r="I33" s="1125"/>
      <c r="J33" s="1125"/>
      <c r="K33" s="1125"/>
      <c r="L33" s="1125"/>
      <c r="M33" s="1125"/>
      <c r="N33" s="1125"/>
      <c r="O33" s="1125"/>
      <c r="P33" s="1125"/>
      <c r="Q33" s="1125"/>
      <c r="R33" s="1125"/>
      <c r="S33" s="1125"/>
      <c r="T33" s="1125"/>
      <c r="U33" s="1125"/>
      <c r="V33" s="1125"/>
      <c r="W33" s="1125"/>
      <c r="X33" s="1125"/>
      <c r="Y33" s="1125"/>
      <c r="Z33" s="1125"/>
      <c r="AA33" s="1125"/>
      <c r="AB33" s="1125"/>
      <c r="AC33" s="1125"/>
      <c r="AD33" s="1125"/>
      <c r="AE33" s="1125"/>
      <c r="AF33" s="1125"/>
      <c r="AG33" s="1125"/>
      <c r="AH33" s="1125"/>
      <c r="AI33" s="1125"/>
      <c r="AJ33" s="1125"/>
      <c r="AK33" s="1125"/>
      <c r="AL33" s="1125"/>
      <c r="AM33" s="1125"/>
      <c r="AN33" s="1125"/>
      <c r="AO33" s="1125"/>
      <c r="AP33" s="1125"/>
      <c r="AQ33" s="1125"/>
      <c r="AR33" s="1125"/>
      <c r="AS33" s="1125"/>
      <c r="AT33" s="1125"/>
      <c r="AU33" s="1125"/>
      <c r="AV33" s="1125"/>
      <c r="AW33" s="1125"/>
      <c r="AX33" s="1125"/>
      <c r="AY33" s="1125"/>
      <c r="AZ33" s="1125"/>
      <c r="BA33" s="1125"/>
      <c r="BB33" s="1125"/>
      <c r="BC33" s="1125"/>
      <c r="BD33" s="1125"/>
      <c r="BE33" s="1125"/>
      <c r="BF33" s="1125"/>
      <c r="BG33" s="1109">
        <v>4</v>
      </c>
      <c r="BH33" s="1109"/>
      <c r="BI33" s="1109"/>
      <c r="BJ33" s="1109"/>
      <c r="BK33" s="1109"/>
      <c r="BL33" s="1109"/>
      <c r="BM33" s="1109"/>
      <c r="BN33" s="1109"/>
      <c r="BO33" s="1154" t="s">
        <v>367</v>
      </c>
      <c r="BP33" s="1154"/>
      <c r="BQ33" s="1154"/>
      <c r="BR33" s="1154"/>
      <c r="BS33" s="1154"/>
      <c r="BT33" s="1154"/>
      <c r="BU33" s="1154"/>
      <c r="BV33" s="1154"/>
      <c r="BW33" s="1154"/>
      <c r="BX33" s="1154"/>
      <c r="BY33" s="1154"/>
      <c r="BZ33" s="1154"/>
      <c r="CA33" s="1154"/>
      <c r="CB33" s="1154"/>
      <c r="CC33" s="1154"/>
      <c r="CD33" s="1154"/>
      <c r="CE33" s="1154"/>
      <c r="CF33" s="1154"/>
      <c r="CG33" s="1154"/>
      <c r="CH33" s="1154"/>
      <c r="CI33" s="1154"/>
    </row>
    <row r="34" spans="1:93" x14ac:dyDescent="0.25">
      <c r="A34" s="1152" t="s">
        <v>368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  <c r="BC34" s="1153"/>
      <c r="BD34" s="1153"/>
      <c r="BE34" s="1153"/>
      <c r="BF34" s="1153"/>
      <c r="BG34" s="1153"/>
      <c r="BH34" s="1153"/>
      <c r="BI34" s="1153"/>
      <c r="BJ34" s="1153"/>
      <c r="BK34" s="1153"/>
      <c r="BL34" s="1153"/>
      <c r="BM34" s="1153"/>
      <c r="BN34" s="1153"/>
      <c r="BO34" s="1153"/>
      <c r="BP34" s="1153"/>
      <c r="BQ34" s="1153"/>
      <c r="BR34" s="1153"/>
      <c r="BS34" s="1153"/>
      <c r="BT34" s="1153"/>
      <c r="BU34" s="1153"/>
      <c r="BV34" s="1153"/>
      <c r="BW34" s="1153"/>
      <c r="BX34" s="1153"/>
      <c r="BY34" s="1153"/>
      <c r="BZ34" s="1153"/>
      <c r="CA34" s="1153"/>
      <c r="CB34" s="1153"/>
      <c r="CC34" s="1153"/>
      <c r="CD34" s="1153"/>
      <c r="CE34" s="1153"/>
      <c r="CF34" s="1153"/>
      <c r="CG34" s="1153"/>
      <c r="CH34" s="1153"/>
      <c r="CI34" s="1153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51" t="s">
        <v>369</v>
      </c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  <c r="BC35" s="1151"/>
      <c r="BD35" s="1151"/>
      <c r="BE35" s="1151"/>
      <c r="BF35" s="1151"/>
      <c r="BG35" s="1151"/>
      <c r="BH35" s="1151"/>
      <c r="BI35" s="1151"/>
      <c r="BJ35" s="1151"/>
      <c r="BK35" s="1151"/>
      <c r="BL35" s="1151"/>
      <c r="BM35" s="1151"/>
      <c r="BN35" s="1151"/>
      <c r="BO35" s="1151"/>
      <c r="BP35" s="1151"/>
      <c r="BQ35" s="1151"/>
      <c r="BR35" s="1151"/>
      <c r="BS35" s="1151"/>
      <c r="BT35" s="1151"/>
      <c r="BU35" s="1151"/>
      <c r="BV35" s="1151"/>
      <c r="BW35" s="1151"/>
      <c r="BX35" s="1151"/>
      <c r="BY35" s="1151"/>
      <c r="BZ35" s="1151"/>
      <c r="CA35" s="1151"/>
      <c r="CB35" s="1151"/>
      <c r="CC35" s="1151"/>
      <c r="CD35" s="1151"/>
      <c r="CE35" s="1151"/>
      <c r="CF35" s="1151"/>
      <c r="CG35" s="1151"/>
      <c r="CH35" s="1151"/>
      <c r="CI35" s="1151"/>
      <c r="CO35" s="141"/>
    </row>
    <row r="36" spans="1:93" ht="44.25" customHeight="1" x14ac:dyDescent="0.25">
      <c r="A36" s="1150" t="s">
        <v>15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787" t="str">
        <f>ПОДПИСИ!B6</f>
        <v xml:space="preserve"> </v>
      </c>
      <c r="AE36" s="787"/>
      <c r="AF36" s="787"/>
      <c r="AG36" s="787"/>
      <c r="AH36" s="787"/>
      <c r="AI36" s="787"/>
      <c r="AJ36" s="787"/>
      <c r="AK36" s="787"/>
      <c r="AL36" s="787"/>
      <c r="AM36" s="787"/>
      <c r="AN36" s="787"/>
      <c r="AO36" s="787"/>
      <c r="AP36" s="787"/>
      <c r="AQ36" s="787"/>
      <c r="AR36" s="787"/>
      <c r="AS36" s="787"/>
      <c r="AT36" s="787"/>
      <c r="AU36" s="787"/>
      <c r="AV36" s="787"/>
      <c r="AW36" s="787"/>
      <c r="AX36" s="787"/>
      <c r="AY36" s="787"/>
      <c r="AZ36" s="787"/>
      <c r="BA36" s="787"/>
      <c r="BB36" s="787"/>
      <c r="BC36" s="787"/>
      <c r="BD36" s="787"/>
      <c r="BE36" s="787"/>
      <c r="BF36" s="787"/>
      <c r="BG36" s="787"/>
      <c r="BH36" s="787"/>
      <c r="BI36" s="787"/>
      <c r="BJ36" s="787"/>
      <c r="BK36" s="787"/>
      <c r="BL36" s="23"/>
      <c r="BM36" s="23"/>
      <c r="BN36" s="23"/>
      <c r="BO36" s="710"/>
      <c r="BP36" s="710"/>
      <c r="BQ36" s="710"/>
      <c r="BR36" s="710"/>
      <c r="BS36" s="710"/>
      <c r="BT36" s="710"/>
      <c r="BU36" s="710"/>
      <c r="BV36" s="710"/>
      <c r="BW36" s="710"/>
      <c r="BX36" s="710"/>
      <c r="BY36" s="710"/>
      <c r="BZ36" s="710"/>
      <c r="CA36" s="710"/>
      <c r="CB36" s="710"/>
      <c r="CC36" s="710"/>
      <c r="CD36" s="710"/>
      <c r="CE36" s="23"/>
      <c r="CF36" s="23"/>
      <c r="CG36" s="23"/>
      <c r="CH36" s="23"/>
      <c r="CI36" s="48" t="str">
        <f>ПОДПИСИ!E6</f>
        <v xml:space="preserve"> </v>
      </c>
      <c r="CO36" s="141"/>
    </row>
    <row r="37" spans="1:93" s="225" customFormat="1" ht="9.6" x14ac:dyDescent="0.2">
      <c r="AD37" s="715" t="s">
        <v>48</v>
      </c>
      <c r="AE37" s="715"/>
      <c r="AF37" s="715"/>
      <c r="AG37" s="715"/>
      <c r="AH37" s="715"/>
      <c r="AI37" s="715"/>
      <c r="AJ37" s="715"/>
      <c r="AK37" s="715"/>
      <c r="AL37" s="715"/>
      <c r="AM37" s="715"/>
      <c r="AN37" s="715"/>
      <c r="AO37" s="715"/>
      <c r="AP37" s="715"/>
      <c r="AQ37" s="715"/>
      <c r="AR37" s="715"/>
      <c r="AS37" s="715"/>
      <c r="AT37" s="715"/>
      <c r="AU37" s="715"/>
      <c r="AV37" s="715"/>
      <c r="AW37" s="715"/>
      <c r="AX37" s="715"/>
      <c r="AY37" s="715"/>
      <c r="AZ37" s="715"/>
      <c r="BA37" s="715"/>
      <c r="BB37" s="715"/>
      <c r="BC37" s="715"/>
      <c r="BD37" s="715"/>
      <c r="BE37" s="715"/>
      <c r="BF37" s="715"/>
      <c r="BG37" s="715"/>
      <c r="BH37" s="715"/>
      <c r="BI37" s="715"/>
      <c r="BJ37" s="715"/>
      <c r="BK37" s="715"/>
      <c r="BL37" s="227"/>
      <c r="BM37" s="227"/>
      <c r="BN37" s="227"/>
      <c r="BO37" s="715" t="s">
        <v>49</v>
      </c>
      <c r="BP37" s="715"/>
      <c r="BQ37" s="715"/>
      <c r="BR37" s="715"/>
      <c r="BS37" s="715"/>
      <c r="BT37" s="715"/>
      <c r="BU37" s="715"/>
      <c r="BV37" s="715"/>
      <c r="BW37" s="715"/>
      <c r="BX37" s="715"/>
      <c r="BY37" s="715"/>
      <c r="BZ37" s="715"/>
      <c r="CA37" s="715"/>
      <c r="CB37" s="715"/>
      <c r="CC37" s="715"/>
      <c r="CD37" s="715"/>
      <c r="CE37" s="227"/>
      <c r="CF37" s="227"/>
      <c r="CG37" s="227"/>
      <c r="CH37" s="227"/>
      <c r="CI37" s="232" t="s">
        <v>50</v>
      </c>
      <c r="CO37" s="228"/>
    </row>
    <row r="38" spans="1:93" ht="37.5" customHeight="1" x14ac:dyDescent="0.25">
      <c r="A38" s="791" t="s">
        <v>16</v>
      </c>
      <c r="B38" s="791"/>
      <c r="C38" s="791"/>
      <c r="D38" s="791"/>
      <c r="E38" s="791"/>
      <c r="F38" s="791"/>
      <c r="G38" s="791"/>
      <c r="H38" s="791"/>
      <c r="I38" s="791"/>
      <c r="J38" s="791"/>
      <c r="K38" s="791"/>
      <c r="L38" s="791"/>
      <c r="M38" s="791"/>
      <c r="N38" s="791"/>
      <c r="O38" s="791"/>
      <c r="P38" s="791"/>
      <c r="Q38" s="791"/>
      <c r="R38" s="791"/>
      <c r="S38" s="791"/>
      <c r="T38" s="791"/>
      <c r="U38" s="791"/>
      <c r="V38" s="791"/>
      <c r="W38" s="791"/>
      <c r="X38" s="791"/>
      <c r="Y38" s="791"/>
      <c r="Z38" s="791"/>
      <c r="AA38" s="791"/>
      <c r="AB38" s="791"/>
      <c r="AD38" s="787" t="str">
        <f>ПОДПИСИ!B12</f>
        <v>Начальник участка ООО «Электромонтаж-110»</v>
      </c>
      <c r="AE38" s="787"/>
      <c r="AF38" s="787"/>
      <c r="AG38" s="787"/>
      <c r="AH38" s="787"/>
      <c r="AI38" s="787"/>
      <c r="AJ38" s="787"/>
      <c r="AK38" s="787"/>
      <c r="AL38" s="787"/>
      <c r="AM38" s="787"/>
      <c r="AN38" s="787"/>
      <c r="AO38" s="787"/>
      <c r="AP38" s="787"/>
      <c r="AQ38" s="787"/>
      <c r="AR38" s="787"/>
      <c r="AS38" s="787"/>
      <c r="AT38" s="787"/>
      <c r="AU38" s="787"/>
      <c r="AV38" s="787"/>
      <c r="AW38" s="787"/>
      <c r="AX38" s="787"/>
      <c r="AY38" s="787"/>
      <c r="AZ38" s="787"/>
      <c r="BA38" s="787"/>
      <c r="BB38" s="787"/>
      <c r="BC38" s="787"/>
      <c r="BD38" s="787"/>
      <c r="BE38" s="787"/>
      <c r="BF38" s="787"/>
      <c r="BG38" s="787"/>
      <c r="BH38" s="787"/>
      <c r="BI38" s="787"/>
      <c r="BJ38" s="787"/>
      <c r="BK38" s="787"/>
      <c r="BL38" s="23"/>
      <c r="BM38" s="23"/>
      <c r="BN38" s="23"/>
      <c r="BO38" s="710"/>
      <c r="BP38" s="710"/>
      <c r="BQ38" s="710"/>
      <c r="BR38" s="710"/>
      <c r="BS38" s="710"/>
      <c r="BT38" s="710"/>
      <c r="BU38" s="710"/>
      <c r="BV38" s="710"/>
      <c r="BW38" s="710"/>
      <c r="BX38" s="710"/>
      <c r="BY38" s="710"/>
      <c r="BZ38" s="710"/>
      <c r="CA38" s="710"/>
      <c r="CB38" s="710"/>
      <c r="CC38" s="710"/>
      <c r="CD38" s="710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9.6" x14ac:dyDescent="0.2">
      <c r="AD39" s="716" t="s">
        <v>48</v>
      </c>
      <c r="AE39" s="716"/>
      <c r="AF39" s="716"/>
      <c r="AG39" s="716"/>
      <c r="AH39" s="716"/>
      <c r="AI39" s="716"/>
      <c r="AJ39" s="716"/>
      <c r="AK39" s="716"/>
      <c r="AL39" s="716"/>
      <c r="AM39" s="716"/>
      <c r="AN39" s="716"/>
      <c r="AO39" s="716"/>
      <c r="AP39" s="716"/>
      <c r="AQ39" s="716"/>
      <c r="AR39" s="716"/>
      <c r="AS39" s="716"/>
      <c r="AT39" s="716"/>
      <c r="AU39" s="716"/>
      <c r="AV39" s="716"/>
      <c r="AW39" s="716"/>
      <c r="AX39" s="716"/>
      <c r="AY39" s="716"/>
      <c r="AZ39" s="716"/>
      <c r="BA39" s="716"/>
      <c r="BB39" s="716"/>
      <c r="BC39" s="716"/>
      <c r="BD39" s="716"/>
      <c r="BE39" s="716"/>
      <c r="BF39" s="716"/>
      <c r="BG39" s="716"/>
      <c r="BH39" s="716"/>
      <c r="BI39" s="716"/>
      <c r="BJ39" s="716"/>
      <c r="BK39" s="716"/>
      <c r="BL39" s="227"/>
      <c r="BM39" s="227"/>
      <c r="BN39" s="227"/>
      <c r="BO39" s="715" t="s">
        <v>49</v>
      </c>
      <c r="BP39" s="715"/>
      <c r="BQ39" s="715"/>
      <c r="BR39" s="715"/>
      <c r="BS39" s="715"/>
      <c r="BT39" s="715"/>
      <c r="BU39" s="715"/>
      <c r="BV39" s="715"/>
      <c r="BW39" s="715"/>
      <c r="BX39" s="715"/>
      <c r="BY39" s="715"/>
      <c r="BZ39" s="715"/>
      <c r="CA39" s="715"/>
      <c r="CB39" s="715"/>
      <c r="CC39" s="715"/>
      <c r="CD39" s="715"/>
      <c r="CE39" s="227"/>
      <c r="CF39" s="227"/>
      <c r="CG39" s="227"/>
      <c r="CH39" s="227"/>
      <c r="CI39" s="232" t="s">
        <v>50</v>
      </c>
      <c r="CO39" s="231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  <mergeCell ref="AD39:BK39"/>
    <mergeCell ref="BO39:CD39"/>
    <mergeCell ref="AD36:BK36"/>
    <mergeCell ref="BO36:CD36"/>
    <mergeCell ref="AD37:BK37"/>
    <mergeCell ref="BO37:CD37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31:CI31"/>
    <mergeCell ref="A28:AP28"/>
    <mergeCell ref="AQ28:CI28"/>
    <mergeCell ref="AQ29:CI29"/>
    <mergeCell ref="AC27:CI27"/>
    <mergeCell ref="O27:AB27"/>
    <mergeCell ref="A30:CI30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7:AN7"/>
    <mergeCell ref="A2:AN2"/>
    <mergeCell ref="A3:AN3"/>
    <mergeCell ref="A4:AN4"/>
    <mergeCell ref="A5:AN5"/>
    <mergeCell ref="A6:AN6"/>
    <mergeCell ref="BE7:CI7"/>
    <mergeCell ref="BE8:CI8"/>
    <mergeCell ref="BE9:CI9"/>
    <mergeCell ref="BE2:CI2"/>
    <mergeCell ref="BE3:CI3"/>
    <mergeCell ref="BE4:CI4"/>
    <mergeCell ref="BE5:CI5"/>
    <mergeCell ref="BE6:CI6"/>
  </mergeCells>
  <conditionalFormatting sqref="A2:BE5 A6 AO6:BE6 A7:BE7 A8:BD9 BE9 A10">
    <cfRule type="cellIs" dxfId="47" priority="6" operator="equal">
      <formula>0</formula>
    </cfRule>
  </conditionalFormatting>
  <conditionalFormatting sqref="AD36:CI38">
    <cfRule type="cellIs" dxfId="46" priority="3" operator="equal">
      <formula>0</formula>
    </cfRule>
  </conditionalFormatting>
  <conditionalFormatting sqref="CO2:CO6">
    <cfRule type="cellIs" dxfId="45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topLeftCell="A7" zoomScale="60" zoomScaleNormal="100" workbookViewId="0">
      <selection activeCell="DH30" sqref="DH30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1100" t="s">
        <v>347</v>
      </c>
      <c r="B1" s="1100"/>
      <c r="C1" s="1100"/>
      <c r="D1" s="1100"/>
      <c r="E1" s="1100"/>
      <c r="F1" s="1100"/>
      <c r="G1" s="1100"/>
      <c r="H1" s="1100"/>
      <c r="I1" s="1100"/>
      <c r="J1" s="1100"/>
      <c r="K1" s="1100"/>
      <c r="L1" s="1100"/>
      <c r="M1" s="1100"/>
      <c r="N1" s="1100"/>
      <c r="O1" s="1100"/>
      <c r="P1" s="1100"/>
      <c r="Q1" s="1100"/>
      <c r="R1" s="1100"/>
      <c r="S1" s="1100"/>
      <c r="T1" s="1100"/>
      <c r="U1" s="1100"/>
      <c r="V1" s="1100"/>
      <c r="W1" s="1100"/>
      <c r="X1" s="1100"/>
      <c r="Y1" s="1100"/>
      <c r="Z1" s="1100"/>
      <c r="AA1" s="1100"/>
      <c r="AB1" s="1100"/>
      <c r="AC1" s="1100"/>
      <c r="AD1" s="1100"/>
      <c r="AE1" s="1100"/>
      <c r="AF1" s="1100"/>
      <c r="AG1" s="1100"/>
      <c r="AH1" s="1100"/>
      <c r="AI1" s="1100"/>
      <c r="AJ1" s="1100"/>
      <c r="AK1" s="1100"/>
      <c r="AL1" s="1100"/>
      <c r="AM1" s="1100"/>
      <c r="AN1" s="1100"/>
      <c r="AO1" s="1100"/>
      <c r="AP1" s="1100"/>
      <c r="AQ1" s="1100"/>
      <c r="AR1" s="1100"/>
      <c r="AS1" s="1100"/>
      <c r="AT1" s="1100"/>
      <c r="AU1" s="1100"/>
      <c r="AV1" s="1100"/>
      <c r="AW1" s="1100"/>
      <c r="AX1" s="1100"/>
      <c r="AY1" s="1100"/>
      <c r="AZ1" s="1100"/>
      <c r="BA1" s="1100"/>
      <c r="BB1" s="1100"/>
      <c r="BC1" s="1100"/>
      <c r="BD1" s="1100"/>
      <c r="BE1" s="1100"/>
      <c r="BF1" s="1100"/>
      <c r="BG1" s="1100"/>
      <c r="BH1" s="1100"/>
      <c r="BI1" s="1100"/>
      <c r="BJ1" s="1100"/>
      <c r="BK1" s="1100"/>
      <c r="BL1" s="1100"/>
      <c r="BM1" s="1100"/>
      <c r="BN1" s="1100"/>
      <c r="BO1" s="1100"/>
      <c r="BP1" s="1100"/>
      <c r="BQ1" s="1100"/>
      <c r="BR1" s="1100"/>
      <c r="BS1" s="1100"/>
      <c r="BT1" s="1100"/>
      <c r="BU1" s="1100"/>
      <c r="BV1" s="1100"/>
      <c r="BW1" s="1100"/>
      <c r="BX1" s="1100"/>
      <c r="BY1" s="1100"/>
      <c r="BZ1" s="1100"/>
      <c r="CA1" s="1100"/>
      <c r="CB1" s="1100"/>
      <c r="CC1" s="1100"/>
      <c r="CD1" s="1100"/>
      <c r="CE1" s="1100"/>
      <c r="CF1" s="1100"/>
      <c r="CG1" s="1100"/>
      <c r="CH1" s="1100"/>
      <c r="CI1" s="1100"/>
      <c r="CJ1"/>
      <c r="CK1"/>
      <c r="CL1"/>
      <c r="CM1"/>
      <c r="CN1"/>
      <c r="CO1" s="141"/>
    </row>
    <row r="2" spans="1:93" ht="15" customHeight="1" x14ac:dyDescent="0.3">
      <c r="A2" s="789"/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89"/>
      <c r="X2" s="789"/>
      <c r="Y2" s="789"/>
      <c r="Z2" s="789"/>
      <c r="AA2" s="789"/>
      <c r="AB2" s="789"/>
      <c r="AC2" s="789"/>
      <c r="AD2" s="789"/>
      <c r="AE2" s="789"/>
      <c r="AF2" s="789"/>
      <c r="AG2" s="789"/>
      <c r="AH2" s="789"/>
      <c r="AI2" s="789"/>
      <c r="AJ2" s="789"/>
      <c r="AK2" s="789"/>
      <c r="AL2" s="789"/>
      <c r="AM2" s="789"/>
      <c r="AN2" s="789"/>
      <c r="BE2" s="710" t="str">
        <f>ФОРМА!G2</f>
        <v>Санкт-Петербург</v>
      </c>
      <c r="BF2" s="710"/>
      <c r="BG2" s="710"/>
      <c r="BH2" s="710"/>
      <c r="BI2" s="710"/>
      <c r="BJ2" s="710"/>
      <c r="BK2" s="710"/>
      <c r="BL2" s="710"/>
      <c r="BM2" s="710"/>
      <c r="BN2" s="710"/>
      <c r="BO2" s="710"/>
      <c r="BP2" s="710"/>
      <c r="BQ2" s="710"/>
      <c r="BR2" s="710"/>
      <c r="BS2" s="710"/>
      <c r="BT2" s="710"/>
      <c r="BU2" s="710"/>
      <c r="BV2" s="710"/>
      <c r="BW2" s="710"/>
      <c r="BX2" s="710"/>
      <c r="BY2" s="710"/>
      <c r="BZ2" s="710"/>
      <c r="CA2" s="710"/>
      <c r="CB2" s="710"/>
      <c r="CC2" s="710"/>
      <c r="CD2" s="710"/>
      <c r="CE2" s="710"/>
      <c r="CF2" s="710"/>
      <c r="CG2" s="710"/>
      <c r="CH2" s="710"/>
      <c r="CI2" s="710"/>
      <c r="CJ2"/>
      <c r="CK2"/>
      <c r="CL2"/>
      <c r="CM2"/>
      <c r="CN2"/>
      <c r="CO2" s="142"/>
    </row>
    <row r="3" spans="1:93" s="21" customFormat="1" ht="15" customHeight="1" x14ac:dyDescent="0.3">
      <c r="A3" s="786"/>
      <c r="B3" s="786"/>
      <c r="C3" s="786"/>
      <c r="D3" s="786"/>
      <c r="E3" s="786"/>
      <c r="F3" s="786"/>
      <c r="G3" s="786"/>
      <c r="H3" s="786"/>
      <c r="I3" s="786"/>
      <c r="J3" s="786"/>
      <c r="K3" s="786"/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  <c r="AF3" s="786"/>
      <c r="AG3" s="786"/>
      <c r="AH3" s="786"/>
      <c r="AI3" s="786"/>
      <c r="AJ3" s="786"/>
      <c r="AK3" s="786"/>
      <c r="AL3" s="786"/>
      <c r="AM3" s="786"/>
      <c r="AN3" s="786"/>
      <c r="BE3" s="786" t="s">
        <v>0</v>
      </c>
      <c r="BF3" s="786"/>
      <c r="BG3" s="786"/>
      <c r="BH3" s="786"/>
      <c r="BI3" s="786"/>
      <c r="BJ3" s="786"/>
      <c r="BK3" s="786"/>
      <c r="BL3" s="786"/>
      <c r="BM3" s="786"/>
      <c r="BN3" s="786"/>
      <c r="BO3" s="786"/>
      <c r="BP3" s="786"/>
      <c r="BQ3" s="786"/>
      <c r="BR3" s="786"/>
      <c r="BS3" s="786"/>
      <c r="BT3" s="786"/>
      <c r="BU3" s="786"/>
      <c r="BV3" s="786"/>
      <c r="BW3" s="786"/>
      <c r="BX3" s="786"/>
      <c r="BY3" s="786"/>
      <c r="BZ3" s="786"/>
      <c r="CA3" s="786"/>
      <c r="CB3" s="786"/>
      <c r="CC3" s="786"/>
      <c r="CD3" s="786"/>
      <c r="CE3" s="786"/>
      <c r="CF3" s="786"/>
      <c r="CG3" s="786"/>
      <c r="CH3" s="786"/>
      <c r="CI3" s="786"/>
      <c r="CO3" s="143"/>
    </row>
    <row r="4" spans="1:93" ht="15" customHeight="1" x14ac:dyDescent="0.25">
      <c r="A4" s="710" t="str">
        <f>ФОРМА!B4</f>
        <v>ООО «Электромонтаж-110»</v>
      </c>
      <c r="B4" s="710"/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BE4" s="787" t="str">
        <f>ФОРМА!B2</f>
        <v>ПАО "Россети Ленэнерго"</v>
      </c>
      <c r="BF4" s="787"/>
      <c r="BG4" s="787"/>
      <c r="BH4" s="787"/>
      <c r="BI4" s="787"/>
      <c r="BJ4" s="787"/>
      <c r="BK4" s="787"/>
      <c r="BL4" s="787"/>
      <c r="BM4" s="787"/>
      <c r="BN4" s="787"/>
      <c r="BO4" s="787"/>
      <c r="BP4" s="787"/>
      <c r="BQ4" s="787"/>
      <c r="BR4" s="787"/>
      <c r="BS4" s="787"/>
      <c r="BT4" s="787"/>
      <c r="BU4" s="787"/>
      <c r="BV4" s="787"/>
      <c r="BW4" s="787"/>
      <c r="BX4" s="787"/>
      <c r="BY4" s="787"/>
      <c r="BZ4" s="787"/>
      <c r="CA4" s="787"/>
      <c r="CB4" s="787"/>
      <c r="CC4" s="787"/>
      <c r="CD4" s="787"/>
      <c r="CE4" s="787"/>
      <c r="CF4" s="787"/>
      <c r="CG4" s="787"/>
      <c r="CH4" s="787"/>
      <c r="CI4" s="787"/>
      <c r="CO4" s="144" t="str">
        <f>BE4</f>
        <v>ПАО "Россети Ленэнерго"</v>
      </c>
    </row>
    <row r="5" spans="1:93" s="24" customFormat="1" ht="15" customHeight="1" x14ac:dyDescent="0.2">
      <c r="A5" s="735" t="s">
        <v>44</v>
      </c>
      <c r="B5" s="735"/>
      <c r="C5" s="735"/>
      <c r="D5" s="735"/>
      <c r="E5" s="735"/>
      <c r="F5" s="735"/>
      <c r="G5" s="735"/>
      <c r="H5" s="735"/>
      <c r="I5" s="735"/>
      <c r="J5" s="735"/>
      <c r="K5" s="735"/>
      <c r="L5" s="735"/>
      <c r="M5" s="735"/>
      <c r="N5" s="735"/>
      <c r="O5" s="735"/>
      <c r="P5" s="735"/>
      <c r="Q5" s="735"/>
      <c r="R5" s="735"/>
      <c r="S5" s="735"/>
      <c r="T5" s="735"/>
      <c r="U5" s="735"/>
      <c r="V5" s="735"/>
      <c r="W5" s="735"/>
      <c r="X5" s="735"/>
      <c r="Y5" s="735"/>
      <c r="Z5" s="735"/>
      <c r="AA5" s="735"/>
      <c r="AB5" s="735"/>
      <c r="AC5" s="735"/>
      <c r="AD5" s="735"/>
      <c r="AE5" s="735"/>
      <c r="AF5" s="735"/>
      <c r="AG5" s="735"/>
      <c r="AH5" s="735"/>
      <c r="AI5" s="735"/>
      <c r="AJ5" s="735"/>
      <c r="AK5" s="735"/>
      <c r="AL5" s="735"/>
      <c r="AM5" s="735"/>
      <c r="AN5" s="73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86" t="s">
        <v>2</v>
      </c>
      <c r="BF5" s="786"/>
      <c r="BG5" s="786"/>
      <c r="BH5" s="786"/>
      <c r="BI5" s="786"/>
      <c r="BJ5" s="786"/>
      <c r="BK5" s="786"/>
      <c r="BL5" s="786"/>
      <c r="BM5" s="786"/>
      <c r="BN5" s="786"/>
      <c r="BO5" s="786"/>
      <c r="BP5" s="786"/>
      <c r="BQ5" s="786"/>
      <c r="BR5" s="786"/>
      <c r="BS5" s="786"/>
      <c r="BT5" s="786"/>
      <c r="BU5" s="786"/>
      <c r="BV5" s="786"/>
      <c r="BW5" s="786"/>
      <c r="BX5" s="786"/>
      <c r="BY5" s="786"/>
      <c r="BZ5" s="786"/>
      <c r="CA5" s="786"/>
      <c r="CB5" s="786"/>
      <c r="CC5" s="786"/>
      <c r="CD5" s="786"/>
      <c r="CE5" s="786"/>
      <c r="CF5" s="786"/>
      <c r="CG5" s="786"/>
      <c r="CH5" s="786"/>
      <c r="CI5" s="786"/>
      <c r="CO5" s="143"/>
    </row>
    <row r="6" spans="1:93" ht="93" customHeight="1" x14ac:dyDescent="0.25">
      <c r="A6" s="785"/>
      <c r="B6" s="785"/>
      <c r="C6" s="785"/>
      <c r="D6" s="785"/>
      <c r="E6" s="785"/>
      <c r="F6" s="785"/>
      <c r="G6" s="785"/>
      <c r="H6" s="785"/>
      <c r="I6" s="785"/>
      <c r="J6" s="785"/>
      <c r="K6" s="785"/>
      <c r="L6" s="785"/>
      <c r="M6" s="785"/>
      <c r="N6" s="785"/>
      <c r="O6" s="785"/>
      <c r="P6" s="785"/>
      <c r="Q6" s="785"/>
      <c r="R6" s="785"/>
      <c r="S6" s="785"/>
      <c r="T6" s="785"/>
      <c r="U6" s="785"/>
      <c r="V6" s="785"/>
      <c r="W6" s="785"/>
      <c r="X6" s="785"/>
      <c r="Y6" s="785"/>
      <c r="Z6" s="785"/>
      <c r="AA6" s="785"/>
      <c r="AB6" s="785"/>
      <c r="AC6" s="785"/>
      <c r="AD6" s="785"/>
      <c r="AE6" s="785"/>
      <c r="AF6" s="785"/>
      <c r="AG6" s="785"/>
      <c r="AH6" s="785"/>
      <c r="AI6" s="785"/>
      <c r="AJ6" s="785"/>
      <c r="AK6" s="785"/>
      <c r="AL6" s="785"/>
      <c r="AM6" s="785"/>
      <c r="AN6" s="78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109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F6" s="1093"/>
      <c r="BG6" s="1093"/>
      <c r="BH6" s="1093"/>
      <c r="BI6" s="1093"/>
      <c r="BJ6" s="1093"/>
      <c r="BK6" s="1093"/>
      <c r="BL6" s="1093"/>
      <c r="BM6" s="1093"/>
      <c r="BN6" s="1093"/>
      <c r="BO6" s="1093"/>
      <c r="BP6" s="1093"/>
      <c r="BQ6" s="1093"/>
      <c r="BR6" s="1093"/>
      <c r="BS6" s="1093"/>
      <c r="BT6" s="1093"/>
      <c r="BU6" s="1093"/>
      <c r="BV6" s="1093"/>
      <c r="BW6" s="1093"/>
      <c r="BX6" s="1093"/>
      <c r="BY6" s="1093"/>
      <c r="BZ6" s="1093"/>
      <c r="CA6" s="1093"/>
      <c r="CB6" s="1093"/>
      <c r="CC6" s="1093"/>
      <c r="CD6" s="1093"/>
      <c r="CE6" s="1093"/>
      <c r="CF6" s="1093"/>
      <c r="CG6" s="1093"/>
      <c r="CH6" s="1093"/>
      <c r="CI6" s="1093"/>
      <c r="CO6" s="144" t="str">
        <f>BE6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93" s="24" customFormat="1" ht="15" customHeight="1" x14ac:dyDescent="0.2">
      <c r="A7" s="786" t="s">
        <v>45</v>
      </c>
      <c r="B7" s="786"/>
      <c r="C7" s="786"/>
      <c r="D7" s="786"/>
      <c r="E7" s="786"/>
      <c r="F7" s="786"/>
      <c r="G7" s="786"/>
      <c r="H7" s="786"/>
      <c r="I7" s="786"/>
      <c r="J7" s="786"/>
      <c r="K7" s="786"/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  <c r="AF7" s="786"/>
      <c r="AG7" s="786"/>
      <c r="AH7" s="786"/>
      <c r="AI7" s="786"/>
      <c r="AJ7" s="786"/>
      <c r="AK7" s="786"/>
      <c r="AL7" s="786"/>
      <c r="AM7" s="786"/>
      <c r="AN7" s="786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86" t="s">
        <v>38</v>
      </c>
      <c r="BF7" s="786"/>
      <c r="BG7" s="786"/>
      <c r="BH7" s="786"/>
      <c r="BI7" s="786"/>
      <c r="BJ7" s="786"/>
      <c r="BK7" s="786"/>
      <c r="BL7" s="786"/>
      <c r="BM7" s="786"/>
      <c r="BN7" s="786"/>
      <c r="BO7" s="786"/>
      <c r="BP7" s="786"/>
      <c r="BQ7" s="786"/>
      <c r="BR7" s="786"/>
      <c r="BS7" s="786"/>
      <c r="BT7" s="786"/>
      <c r="BU7" s="786"/>
      <c r="BV7" s="786"/>
      <c r="BW7" s="786"/>
      <c r="BX7" s="786"/>
      <c r="BY7" s="786"/>
      <c r="BZ7" s="786"/>
      <c r="CA7" s="786"/>
      <c r="CB7" s="786"/>
      <c r="CC7" s="786"/>
      <c r="CD7" s="786"/>
      <c r="CE7" s="786"/>
      <c r="CF7" s="786"/>
      <c r="CG7" s="786"/>
      <c r="CH7" s="786"/>
      <c r="CI7" s="786"/>
      <c r="CO7" s="235"/>
    </row>
    <row r="8" spans="1:93" x14ac:dyDescent="0.3">
      <c r="A8" s="710"/>
      <c r="B8" s="710"/>
      <c r="C8" s="710"/>
      <c r="D8" s="710"/>
      <c r="E8" s="710"/>
      <c r="F8" s="710"/>
      <c r="G8" s="710"/>
      <c r="H8" s="710"/>
      <c r="I8" s="710"/>
      <c r="J8" s="710"/>
      <c r="K8" s="710"/>
      <c r="L8" s="710"/>
      <c r="M8" s="710"/>
      <c r="N8" s="710"/>
      <c r="O8" s="710"/>
      <c r="P8" s="710"/>
      <c r="Q8" s="710"/>
      <c r="R8" s="710"/>
      <c r="S8" s="710"/>
      <c r="T8" s="710"/>
      <c r="U8" s="710"/>
      <c r="V8" s="710"/>
      <c r="W8" s="710"/>
      <c r="X8" s="710"/>
      <c r="Y8" s="710"/>
      <c r="Z8" s="710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BE8" s="734">
        <f>ФОРМА!B13</f>
        <v>45646</v>
      </c>
      <c r="BF8" s="734"/>
      <c r="BG8" s="734"/>
      <c r="BH8" s="734"/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51"/>
    </row>
    <row r="9" spans="1:93" s="24" customFormat="1" ht="15" customHeight="1" x14ac:dyDescent="0.2">
      <c r="A9" s="735" t="s">
        <v>1</v>
      </c>
      <c r="B9" s="735"/>
      <c r="C9" s="735"/>
      <c r="D9" s="735"/>
      <c r="E9" s="735"/>
      <c r="F9" s="735"/>
      <c r="G9" s="735"/>
      <c r="H9" s="735"/>
      <c r="I9" s="735"/>
      <c r="J9" s="735"/>
      <c r="K9" s="735"/>
      <c r="L9" s="735"/>
      <c r="M9" s="735"/>
      <c r="N9" s="735"/>
      <c r="O9" s="735"/>
      <c r="P9" s="735"/>
      <c r="Q9" s="735"/>
      <c r="R9" s="735"/>
      <c r="S9" s="735"/>
      <c r="T9" s="735"/>
      <c r="U9" s="735"/>
      <c r="V9" s="735"/>
      <c r="W9" s="735"/>
      <c r="X9" s="735"/>
      <c r="Y9" s="735"/>
      <c r="Z9" s="735"/>
      <c r="AA9" s="735"/>
      <c r="AB9" s="735"/>
      <c r="AC9" s="735"/>
      <c r="AD9" s="735"/>
      <c r="AE9" s="735"/>
      <c r="AF9" s="735"/>
      <c r="AG9" s="735"/>
      <c r="AH9" s="735"/>
      <c r="AI9" s="735"/>
      <c r="AJ9" s="735"/>
      <c r="AK9" s="735"/>
      <c r="AL9" s="735"/>
      <c r="AM9" s="735"/>
      <c r="AN9" s="73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86" t="s">
        <v>3</v>
      </c>
      <c r="BF9" s="786"/>
      <c r="BG9" s="786"/>
      <c r="BH9" s="786"/>
      <c r="BI9" s="786"/>
      <c r="BJ9" s="786"/>
      <c r="BK9" s="786"/>
      <c r="BL9" s="786"/>
      <c r="BM9" s="786"/>
      <c r="BN9" s="786"/>
      <c r="BO9" s="786"/>
      <c r="BP9" s="786"/>
      <c r="BQ9" s="786"/>
      <c r="BR9" s="786"/>
      <c r="BS9" s="786"/>
      <c r="BT9" s="786"/>
      <c r="BU9" s="786"/>
      <c r="BV9" s="786"/>
      <c r="BW9" s="786"/>
      <c r="BX9" s="786"/>
      <c r="BY9" s="786"/>
      <c r="BZ9" s="786"/>
      <c r="CA9" s="786"/>
      <c r="CB9" s="786"/>
      <c r="CC9" s="786"/>
      <c r="CD9" s="786"/>
      <c r="CE9" s="786"/>
      <c r="CF9" s="786"/>
      <c r="CG9" s="786"/>
      <c r="CH9" s="786"/>
      <c r="CI9" s="786"/>
      <c r="CO9" s="235"/>
    </row>
    <row r="10" spans="1:93" x14ac:dyDescent="0.3">
      <c r="A10" s="786"/>
      <c r="B10" s="786"/>
      <c r="C10" s="786"/>
      <c r="D10" s="786"/>
      <c r="E10" s="786"/>
      <c r="F10" s="786"/>
      <c r="G10" s="786"/>
      <c r="H10" s="786"/>
      <c r="I10" s="786"/>
      <c r="J10" s="786"/>
      <c r="K10" s="786"/>
      <c r="L10" s="786"/>
      <c r="M10" s="786"/>
      <c r="N10" s="786"/>
      <c r="O10" s="786"/>
      <c r="P10" s="786"/>
      <c r="Q10" s="786"/>
      <c r="R10" s="786"/>
      <c r="S10" s="786"/>
      <c r="T10" s="786"/>
      <c r="U10" s="786"/>
      <c r="V10" s="786"/>
      <c r="W10" s="786"/>
      <c r="X10" s="786"/>
      <c r="Y10" s="786"/>
      <c r="Z10" s="786"/>
      <c r="AA10" s="786"/>
      <c r="AB10" s="786"/>
      <c r="AC10" s="786"/>
      <c r="AD10" s="786"/>
      <c r="AE10" s="786"/>
      <c r="AF10" s="786"/>
      <c r="AG10" s="786"/>
      <c r="AH10" s="786"/>
      <c r="AI10" s="786"/>
      <c r="AJ10" s="786"/>
      <c r="AK10" s="786"/>
      <c r="AL10" s="786"/>
      <c r="AM10" s="786"/>
      <c r="AN10" s="786"/>
      <c r="AO10" s="786"/>
      <c r="AP10" s="786"/>
      <c r="AQ10" s="786"/>
      <c r="AR10" s="786"/>
      <c r="AS10" s="786"/>
      <c r="AT10" s="786"/>
      <c r="AU10" s="786"/>
      <c r="AV10" s="786"/>
      <c r="AW10" s="786"/>
      <c r="AX10" s="786"/>
      <c r="AY10" s="786"/>
      <c r="AZ10" s="786"/>
      <c r="BA10" s="786"/>
      <c r="BB10" s="786"/>
      <c r="BC10" s="786"/>
      <c r="BD10" s="786"/>
      <c r="BE10" s="786"/>
      <c r="BF10" s="786"/>
      <c r="BG10" s="786"/>
      <c r="BH10" s="786"/>
      <c r="BI10" s="786"/>
      <c r="BJ10" s="786"/>
      <c r="BK10" s="786"/>
      <c r="BL10" s="786"/>
      <c r="BM10" s="786"/>
      <c r="BN10" s="786"/>
      <c r="BO10" s="786"/>
      <c r="BP10" s="786"/>
      <c r="BQ10" s="786"/>
      <c r="BR10" s="786"/>
      <c r="BS10" s="786"/>
      <c r="BT10" s="786"/>
      <c r="BU10" s="786"/>
      <c r="BV10" s="786"/>
      <c r="BW10" s="786"/>
      <c r="BX10" s="786"/>
      <c r="BY10" s="786"/>
      <c r="BZ10" s="786"/>
      <c r="CA10" s="786"/>
      <c r="CB10" s="786"/>
      <c r="CC10" s="786"/>
      <c r="CD10" s="786"/>
      <c r="CE10" s="786"/>
      <c r="CF10" s="786"/>
      <c r="CG10" s="786"/>
      <c r="CH10" s="786"/>
      <c r="CI10" s="786"/>
    </row>
    <row r="11" spans="1:93" x14ac:dyDescent="0.3">
      <c r="A11" s="737" t="s">
        <v>68</v>
      </c>
      <c r="B11" s="737"/>
      <c r="C11" s="737"/>
      <c r="D11" s="737"/>
      <c r="E11" s="737"/>
      <c r="F11" s="737"/>
      <c r="G11" s="737"/>
      <c r="H11" s="737"/>
      <c r="I11" s="737"/>
      <c r="J11" s="737"/>
      <c r="K11" s="737"/>
      <c r="L11" s="737"/>
      <c r="M11" s="737"/>
      <c r="N11" s="737"/>
      <c r="O11" s="737"/>
      <c r="P11" s="737"/>
      <c r="Q11" s="737"/>
      <c r="R11" s="737"/>
      <c r="S11" s="737"/>
      <c r="T11" s="737"/>
      <c r="U11" s="737"/>
      <c r="V11" s="737"/>
      <c r="W11" s="737"/>
      <c r="X11" s="737"/>
      <c r="Y11" s="737"/>
      <c r="Z11" s="737"/>
      <c r="AA11" s="737"/>
      <c r="AB11" s="737"/>
      <c r="AC11" s="737"/>
      <c r="AD11" s="737"/>
      <c r="AE11" s="737"/>
      <c r="AF11" s="737"/>
      <c r="AG11" s="737"/>
      <c r="AH11" s="737"/>
      <c r="AI11" s="737"/>
      <c r="AJ11" s="737"/>
      <c r="AK11" s="737"/>
      <c r="AL11" s="737"/>
      <c r="AM11" s="737"/>
      <c r="AN11" s="737"/>
      <c r="AO11" s="737"/>
      <c r="AP11" s="737"/>
      <c r="AQ11" s="737"/>
      <c r="AR11" s="737"/>
      <c r="AS11" s="737"/>
      <c r="AT11" s="737"/>
      <c r="AU11" s="737"/>
      <c r="AV11" s="737"/>
      <c r="AW11" s="737"/>
      <c r="AX11" s="737"/>
      <c r="AY11" s="737"/>
      <c r="AZ11" s="737"/>
      <c r="BA11" s="737"/>
      <c r="BB11" s="737"/>
      <c r="BC11" s="737"/>
      <c r="BD11" s="737"/>
      <c r="BE11" s="737"/>
      <c r="BF11" s="737"/>
      <c r="BG11" s="737"/>
      <c r="BH11" s="737"/>
      <c r="BI11" s="737"/>
      <c r="BJ11" s="737"/>
      <c r="BK11" s="737"/>
      <c r="BL11" s="737"/>
      <c r="BM11" s="737"/>
      <c r="BN11" s="737"/>
      <c r="BO11" s="737"/>
      <c r="BP11" s="737"/>
      <c r="BQ11" s="737"/>
      <c r="BR11" s="737"/>
      <c r="BS11" s="737"/>
      <c r="BT11" s="737"/>
      <c r="BU11" s="737"/>
      <c r="BV11" s="737"/>
      <c r="BW11" s="737"/>
      <c r="BX11" s="737"/>
      <c r="BY11" s="737"/>
      <c r="BZ11" s="737"/>
      <c r="CA11" s="737"/>
      <c r="CB11" s="737"/>
      <c r="CC11" s="737"/>
      <c r="CD11" s="737"/>
      <c r="CE11" s="737"/>
      <c r="CF11" s="737"/>
      <c r="CG11" s="737"/>
      <c r="CH11" s="737"/>
      <c r="CI11" s="737"/>
    </row>
    <row r="12" spans="1:93" x14ac:dyDescent="0.3">
      <c r="A12" s="737" t="s">
        <v>349</v>
      </c>
      <c r="B12" s="737"/>
      <c r="C12" s="737"/>
      <c r="D12" s="737"/>
      <c r="E12" s="737"/>
      <c r="F12" s="737"/>
      <c r="G12" s="737"/>
      <c r="H12" s="737"/>
      <c r="I12" s="737"/>
      <c r="J12" s="737"/>
      <c r="K12" s="737"/>
      <c r="L12" s="737"/>
      <c r="M12" s="737"/>
      <c r="N12" s="737"/>
      <c r="O12" s="737"/>
      <c r="P12" s="737"/>
      <c r="Q12" s="737"/>
      <c r="R12" s="737"/>
      <c r="S12" s="737"/>
      <c r="T12" s="737"/>
      <c r="U12" s="737"/>
      <c r="V12" s="737"/>
      <c r="W12" s="737"/>
      <c r="X12" s="737"/>
      <c r="Y12" s="737"/>
      <c r="Z12" s="737"/>
      <c r="AA12" s="737"/>
      <c r="AB12" s="737"/>
      <c r="AC12" s="737"/>
      <c r="AD12" s="737"/>
      <c r="AE12" s="737"/>
      <c r="AF12" s="737"/>
      <c r="AG12" s="737"/>
      <c r="AH12" s="737"/>
      <c r="AI12" s="737"/>
      <c r="AJ12" s="737"/>
      <c r="AK12" s="737"/>
      <c r="AL12" s="737"/>
      <c r="AM12" s="737"/>
      <c r="AN12" s="737"/>
      <c r="AO12" s="737"/>
      <c r="AP12" s="737"/>
      <c r="AQ12" s="737"/>
      <c r="AR12" s="737"/>
      <c r="AS12" s="737"/>
      <c r="AT12" s="737"/>
      <c r="AU12" s="737"/>
      <c r="AV12" s="737"/>
      <c r="AW12" s="737"/>
      <c r="AX12" s="737"/>
      <c r="AY12" s="737"/>
      <c r="AZ12" s="737"/>
      <c r="BA12" s="737"/>
      <c r="BB12" s="737"/>
      <c r="BC12" s="737"/>
      <c r="BD12" s="737"/>
      <c r="BE12" s="737"/>
      <c r="BF12" s="737"/>
      <c r="BG12" s="737"/>
      <c r="BH12" s="737"/>
      <c r="BI12" s="737"/>
      <c r="BJ12" s="737"/>
      <c r="BK12" s="737"/>
      <c r="BL12" s="737"/>
      <c r="BM12" s="737"/>
      <c r="BN12" s="737"/>
      <c r="BO12" s="737"/>
      <c r="BP12" s="737"/>
      <c r="BQ12" s="737"/>
      <c r="BR12" s="737"/>
      <c r="BS12" s="737"/>
      <c r="BT12" s="737"/>
      <c r="BU12" s="737"/>
      <c r="BV12" s="737"/>
      <c r="BW12" s="737"/>
      <c r="BX12" s="737"/>
      <c r="BY12" s="737"/>
      <c r="BZ12" s="737"/>
      <c r="CA12" s="737"/>
      <c r="CB12" s="737"/>
      <c r="CC12" s="737"/>
      <c r="CD12" s="737"/>
      <c r="CE12" s="737"/>
      <c r="CF12" s="737"/>
      <c r="CG12" s="737"/>
      <c r="CH12" s="737"/>
      <c r="CI12" s="737"/>
    </row>
    <row r="13" spans="1:93" ht="18" customHeight="1" x14ac:dyDescent="0.3">
      <c r="A13" s="1145" t="s">
        <v>348</v>
      </c>
      <c r="B13" s="1145"/>
      <c r="C13" s="1145"/>
      <c r="D13" s="1145"/>
      <c r="E13" s="1145"/>
      <c r="F13" s="1145"/>
      <c r="G13" s="1145"/>
      <c r="H13" s="1145"/>
      <c r="I13" s="1145"/>
      <c r="J13" s="1145"/>
      <c r="K13" s="1145"/>
      <c r="L13" s="1145"/>
      <c r="M13" s="1145"/>
      <c r="N13" s="1145"/>
      <c r="O13" s="1145"/>
      <c r="P13" s="1145"/>
      <c r="Q13" s="1145"/>
      <c r="R13" s="1145"/>
      <c r="S13" s="1145"/>
      <c r="T13" s="1145"/>
      <c r="U13" s="1145"/>
      <c r="V13" s="1145"/>
      <c r="W13" s="1145"/>
      <c r="X13" s="1145"/>
      <c r="Y13" s="1145"/>
      <c r="Z13" s="1145"/>
      <c r="AA13" s="1145"/>
      <c r="AB13" s="1145"/>
      <c r="AC13" s="1145"/>
      <c r="AD13" s="1145"/>
      <c r="AE13" s="1145"/>
      <c r="AF13" s="1145"/>
      <c r="AG13" s="1145"/>
      <c r="AH13" s="1145"/>
      <c r="AI13" s="1145"/>
      <c r="AJ13" s="1145"/>
      <c r="AK13" s="1145"/>
      <c r="AL13" s="1145"/>
      <c r="AM13" s="1145"/>
      <c r="AN13" s="1145"/>
      <c r="AO13" s="1145"/>
      <c r="AP13" s="1145"/>
      <c r="AQ13" s="1145"/>
      <c r="AR13" s="1145"/>
      <c r="AS13" s="1145"/>
      <c r="AT13" s="1145"/>
      <c r="AU13" s="1145"/>
      <c r="AV13" s="1145"/>
      <c r="AW13" s="1145"/>
      <c r="AX13" s="1145"/>
      <c r="AY13" s="1145"/>
      <c r="AZ13" s="1145"/>
      <c r="BA13" s="1145"/>
      <c r="BB13" s="1145"/>
      <c r="BC13" s="1145"/>
      <c r="BD13" s="1145"/>
      <c r="BE13" s="1145"/>
      <c r="BF13" s="1145"/>
      <c r="BG13" s="1145"/>
      <c r="BH13" s="1145"/>
      <c r="BI13" s="1145"/>
      <c r="BJ13" s="1145"/>
      <c r="BK13" s="1145"/>
      <c r="BL13" s="1145"/>
      <c r="BM13" s="1145"/>
      <c r="BN13" s="1145"/>
      <c r="BO13" s="1145"/>
      <c r="BP13" s="1145"/>
      <c r="BQ13" s="1145"/>
      <c r="BR13" s="1145"/>
      <c r="BS13" s="1145"/>
      <c r="BT13" s="1145"/>
      <c r="BU13" s="1145"/>
      <c r="BV13" s="1145"/>
      <c r="BW13" s="1145"/>
      <c r="BX13" s="1145"/>
      <c r="BY13" s="1145"/>
      <c r="BZ13" s="1145"/>
      <c r="CA13" s="1145"/>
      <c r="CB13" s="1145"/>
      <c r="CC13" s="1145"/>
      <c r="CD13" s="1145"/>
      <c r="CE13" s="1145"/>
      <c r="CF13" s="1145"/>
      <c r="CG13" s="1145"/>
      <c r="CH13" s="1145"/>
      <c r="CI13" s="1145"/>
    </row>
    <row r="14" spans="1:93" ht="15" customHeight="1" x14ac:dyDescent="0.3">
      <c r="F14" s="783" t="s">
        <v>350</v>
      </c>
      <c r="G14" s="783"/>
      <c r="H14" s="783"/>
      <c r="I14" s="783"/>
      <c r="J14" s="783"/>
      <c r="K14" s="783"/>
      <c r="L14" s="783"/>
      <c r="M14" s="783"/>
      <c r="N14" s="783"/>
      <c r="O14" s="783"/>
      <c r="P14" s="783"/>
      <c r="Q14" s="783"/>
      <c r="R14" s="783"/>
      <c r="S14" s="783"/>
      <c r="T14" s="783"/>
      <c r="U14" s="783"/>
      <c r="V14" s="783"/>
      <c r="W14" s="783"/>
      <c r="X14" s="783"/>
      <c r="Y14" s="783"/>
      <c r="Z14" s="783"/>
      <c r="AA14" s="783"/>
      <c r="AB14" s="783"/>
      <c r="AC14" s="783"/>
      <c r="AD14" s="783"/>
      <c r="AE14" s="783"/>
      <c r="AF14" s="783"/>
      <c r="AG14" s="783"/>
      <c r="AH14" s="783"/>
      <c r="AI14" s="783"/>
      <c r="AJ14" s="783"/>
      <c r="AK14" s="783"/>
      <c r="AL14" s="783"/>
      <c r="AM14" s="783"/>
      <c r="AN14" s="783"/>
      <c r="AO14" s="783"/>
      <c r="AP14" s="783"/>
      <c r="AQ14" s="783"/>
      <c r="AR14" s="783"/>
      <c r="AS14" s="783"/>
      <c r="AT14" s="783"/>
      <c r="AU14" s="783"/>
      <c r="AV14" s="783"/>
      <c r="AW14" s="783"/>
      <c r="AX14" s="783"/>
      <c r="AY14" s="783"/>
      <c r="AZ14" s="783"/>
      <c r="BA14" s="783"/>
      <c r="BB14" s="783"/>
      <c r="BC14" s="783"/>
      <c r="BD14" s="783"/>
      <c r="BE14" s="783"/>
      <c r="BF14" s="783"/>
      <c r="BG14" s="783"/>
      <c r="BH14" s="783"/>
      <c r="BI14" s="783"/>
      <c r="BJ14" s="783"/>
      <c r="BK14" s="783"/>
      <c r="BL14" s="783"/>
      <c r="BM14" s="783"/>
      <c r="BN14" s="783"/>
      <c r="BO14" s="783"/>
      <c r="BP14" s="783"/>
      <c r="BQ14" s="783"/>
      <c r="BR14" s="783"/>
      <c r="BS14" s="783"/>
      <c r="BT14" s="783"/>
      <c r="BU14" s="783"/>
      <c r="BV14" s="783"/>
      <c r="BW14" s="783"/>
      <c r="BX14" s="783"/>
      <c r="BY14" s="783"/>
      <c r="BZ14" s="783"/>
      <c r="CA14" s="783"/>
      <c r="CB14" s="783"/>
      <c r="CC14" s="783"/>
      <c r="CD14" s="783"/>
      <c r="CE14" s="783"/>
      <c r="CF14" s="783"/>
      <c r="CG14" s="783"/>
      <c r="CH14" s="783"/>
      <c r="CI14" s="783"/>
    </row>
    <row r="15" spans="1:93" ht="15" customHeight="1" x14ac:dyDescent="0.3">
      <c r="A15" s="783" t="s">
        <v>351</v>
      </c>
      <c r="B15" s="783"/>
      <c r="C15" s="783"/>
      <c r="D15" s="783"/>
      <c r="E15" s="783"/>
      <c r="F15" s="1149">
        <v>0.4</v>
      </c>
      <c r="G15" s="1149"/>
      <c r="H15" s="1149"/>
      <c r="I15" s="1149"/>
      <c r="J15" s="1149"/>
      <c r="K15" s="1149"/>
      <c r="L15" s="1149"/>
      <c r="M15" s="1149"/>
      <c r="N15" s="1149"/>
      <c r="O15" s="783" t="s">
        <v>352</v>
      </c>
      <c r="P15" s="783"/>
      <c r="Q15" s="783"/>
      <c r="R15" s="783"/>
      <c r="S15" s="1149" t="s">
        <v>891</v>
      </c>
      <c r="T15" s="1149"/>
      <c r="U15" s="1149"/>
      <c r="V15" s="1149"/>
      <c r="W15" s="1149"/>
      <c r="X15" s="1149"/>
      <c r="Y15" s="1149"/>
      <c r="Z15" s="1149"/>
      <c r="AA15" s="1149"/>
      <c r="AB15" s="1149"/>
      <c r="AC15" s="1149"/>
      <c r="AD15" s="1149"/>
      <c r="AE15" s="1149"/>
      <c r="AF15" s="1149"/>
      <c r="AG15" s="1149"/>
      <c r="AH15" s="1149"/>
      <c r="AI15" s="1149"/>
      <c r="AJ15" s="1149"/>
      <c r="AK15" s="1149"/>
      <c r="AL15" s="1149"/>
      <c r="AM15" s="1149"/>
      <c r="AN15" s="1149"/>
      <c r="AO15" s="1149"/>
      <c r="AP15" s="1149"/>
      <c r="AQ15" s="1149"/>
      <c r="AR15" s="1149"/>
      <c r="AS15" s="1149"/>
      <c r="AT15" s="1149"/>
      <c r="AU15" s="1149"/>
      <c r="AV15" s="1149"/>
      <c r="AW15" s="1149"/>
      <c r="AX15" s="1149"/>
      <c r="AY15" s="1149"/>
      <c r="AZ15" s="1149"/>
      <c r="BA15" s="1149"/>
      <c r="BB15" s="1149"/>
      <c r="BC15" s="1149"/>
      <c r="BD15" s="1149"/>
      <c r="BE15" s="1149"/>
      <c r="BF15" s="1149"/>
      <c r="BG15" s="1149"/>
      <c r="BH15" s="1149"/>
      <c r="BI15" s="1149"/>
      <c r="BJ15" s="1149"/>
      <c r="BK15" s="1149"/>
      <c r="BL15" s="1149"/>
      <c r="BM15" s="1149"/>
      <c r="BN15" s="1149"/>
      <c r="BO15" s="1149"/>
      <c r="BP15" s="1149"/>
      <c r="BQ15" s="1149"/>
      <c r="BR15" s="1149"/>
      <c r="BS15" s="1149"/>
      <c r="BT15" s="1149"/>
      <c r="BU15" s="1149"/>
      <c r="BV15" s="1149"/>
      <c r="BW15" s="1149"/>
      <c r="BX15" s="1149"/>
      <c r="BY15" s="1149"/>
      <c r="BZ15" s="1149"/>
      <c r="CA15" s="1149"/>
      <c r="CB15" s="1149"/>
      <c r="CC15" s="1149"/>
      <c r="CD15" s="1149"/>
      <c r="CE15" s="1149"/>
      <c r="CF15" s="1149"/>
      <c r="CG15" s="1149"/>
      <c r="CH15" s="1149"/>
      <c r="CI15" s="1149"/>
    </row>
    <row r="16" spans="1:93" s="225" customFormat="1" ht="9.6" customHeight="1" x14ac:dyDescent="0.2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155" t="s">
        <v>353</v>
      </c>
      <c r="T16" s="1155"/>
      <c r="U16" s="1155"/>
      <c r="V16" s="1155"/>
      <c r="W16" s="1155"/>
      <c r="X16" s="1155"/>
      <c r="Y16" s="1155"/>
      <c r="Z16" s="1155"/>
      <c r="AA16" s="1155"/>
      <c r="AB16" s="1155"/>
      <c r="AC16" s="1155"/>
      <c r="AD16" s="1155"/>
      <c r="AE16" s="1155"/>
      <c r="AF16" s="1155"/>
      <c r="AG16" s="1155"/>
      <c r="AH16" s="1155"/>
      <c r="AI16" s="1155"/>
      <c r="AJ16" s="1155"/>
      <c r="AK16" s="1155"/>
      <c r="AL16" s="1155"/>
      <c r="AM16" s="1155"/>
      <c r="AN16" s="1155"/>
      <c r="AO16" s="1155"/>
      <c r="AP16" s="1155"/>
      <c r="AQ16" s="1155"/>
      <c r="AR16" s="1155"/>
      <c r="AS16" s="1155"/>
      <c r="AT16" s="1155"/>
      <c r="AU16" s="1155"/>
      <c r="AV16" s="1155"/>
      <c r="AW16" s="1155"/>
      <c r="AX16" s="1155"/>
      <c r="AY16" s="1155"/>
      <c r="AZ16" s="1155"/>
      <c r="BA16" s="1155"/>
      <c r="BB16" s="1155"/>
      <c r="BC16" s="1155"/>
      <c r="BD16" s="1155"/>
      <c r="BE16" s="1155"/>
      <c r="BF16" s="1155"/>
      <c r="BG16" s="1155"/>
      <c r="BH16" s="1155"/>
      <c r="BI16" s="1155"/>
      <c r="BJ16" s="1155"/>
      <c r="BK16" s="1155"/>
      <c r="BL16" s="1155"/>
      <c r="BM16" s="1155"/>
      <c r="BN16" s="1155"/>
      <c r="BO16" s="1155"/>
      <c r="BP16" s="1155"/>
      <c r="BQ16" s="1155"/>
      <c r="BR16" s="1155"/>
      <c r="BS16" s="1155"/>
      <c r="BT16" s="1155"/>
      <c r="BU16" s="1155"/>
      <c r="BV16" s="1155"/>
      <c r="BW16" s="1155"/>
      <c r="BX16" s="1155"/>
      <c r="BY16" s="1155"/>
      <c r="BZ16" s="1155"/>
      <c r="CA16" s="1155"/>
      <c r="CB16" s="1155"/>
      <c r="CC16" s="1155"/>
      <c r="CD16" s="1155"/>
      <c r="CE16" s="1155"/>
      <c r="CF16" s="1155"/>
      <c r="CG16" s="1155"/>
      <c r="CH16" s="1155"/>
      <c r="CI16" s="1155"/>
      <c r="CO16" s="229"/>
    </row>
    <row r="17" spans="1:93" ht="15" customHeight="1" x14ac:dyDescent="0.3">
      <c r="A17" s="1144" t="s">
        <v>354</v>
      </c>
      <c r="B17" s="1144"/>
      <c r="C17" s="1144"/>
      <c r="D17" s="1144"/>
      <c r="E17" s="1144"/>
      <c r="F17" s="1144"/>
      <c r="G17" s="1144"/>
      <c r="H17" s="1144"/>
      <c r="I17" s="1144"/>
      <c r="J17" s="1144"/>
      <c r="K17" s="1144"/>
      <c r="L17" s="1144"/>
      <c r="M17" s="1144"/>
      <c r="N17" s="1144"/>
      <c r="O17" s="1144"/>
      <c r="P17" s="1144"/>
      <c r="Q17" s="1144"/>
      <c r="R17" s="1144"/>
      <c r="S17" s="1146" t="s">
        <v>570</v>
      </c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  <c r="BC17" s="1146"/>
      <c r="BD17" s="1146"/>
      <c r="BE17" s="1146"/>
      <c r="BF17" s="1146"/>
      <c r="BG17" s="1146"/>
      <c r="BH17" s="1146"/>
      <c r="BI17" s="1146"/>
      <c r="BJ17" s="1146"/>
      <c r="BK17" s="1146"/>
      <c r="BL17" s="1146"/>
      <c r="BM17" s="1146"/>
      <c r="BN17" s="1146"/>
      <c r="BO17" s="1146"/>
      <c r="BP17" s="1146"/>
      <c r="BQ17" s="1146"/>
      <c r="BR17" s="1146"/>
      <c r="BS17" s="1146"/>
      <c r="BT17" s="1146"/>
      <c r="BU17" s="1146"/>
      <c r="BV17" s="1146"/>
      <c r="BW17" s="1146"/>
      <c r="BX17" s="1146"/>
      <c r="BY17" s="1146"/>
      <c r="BZ17" s="1146"/>
      <c r="CA17" s="1146"/>
      <c r="CB17" s="1146"/>
      <c r="CC17" s="1146"/>
      <c r="CD17" s="1146"/>
      <c r="CE17" s="1146"/>
      <c r="CF17" s="1146"/>
      <c r="CG17" s="1146"/>
      <c r="CH17" s="1146"/>
      <c r="CI17" s="1146"/>
    </row>
    <row r="18" spans="1:93" s="225" customFormat="1" ht="9.6" x14ac:dyDescent="0.2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140" t="s">
        <v>355</v>
      </c>
      <c r="T18" s="1140"/>
      <c r="U18" s="1140"/>
      <c r="V18" s="1140"/>
      <c r="W18" s="1140"/>
      <c r="X18" s="1140"/>
      <c r="Y18" s="1140"/>
      <c r="Z18" s="1140"/>
      <c r="AA18" s="1140"/>
      <c r="AB18" s="1140"/>
      <c r="AC18" s="1140"/>
      <c r="AD18" s="1140"/>
      <c r="AE18" s="1140"/>
      <c r="AF18" s="1140"/>
      <c r="AG18" s="1140"/>
      <c r="AH18" s="1140"/>
      <c r="AI18" s="1140"/>
      <c r="AJ18" s="1140"/>
      <c r="AK18" s="1140"/>
      <c r="AL18" s="1140"/>
      <c r="AM18" s="1140"/>
      <c r="AN18" s="1140"/>
      <c r="AO18" s="1140"/>
      <c r="AP18" s="1140"/>
      <c r="AQ18" s="1140"/>
      <c r="AR18" s="1140"/>
      <c r="AS18" s="1140"/>
      <c r="AT18" s="1140"/>
      <c r="AU18" s="1140"/>
      <c r="AV18" s="1140"/>
      <c r="AW18" s="1140"/>
      <c r="AX18" s="1140"/>
      <c r="AY18" s="1140"/>
      <c r="AZ18" s="1140"/>
      <c r="BA18" s="1140"/>
      <c r="BB18" s="1140"/>
      <c r="BC18" s="1140"/>
      <c r="BD18" s="1140"/>
      <c r="BE18" s="1140"/>
      <c r="BF18" s="1140"/>
      <c r="BG18" s="1140"/>
      <c r="BH18" s="1140"/>
      <c r="BI18" s="1140"/>
      <c r="BJ18" s="1140"/>
      <c r="BK18" s="1140"/>
      <c r="BL18" s="1140"/>
      <c r="BM18" s="1140"/>
      <c r="BN18" s="1140"/>
      <c r="BO18" s="1140"/>
      <c r="BP18" s="1140"/>
      <c r="BQ18" s="1140"/>
      <c r="BR18" s="1140"/>
      <c r="BS18" s="1140"/>
      <c r="BT18" s="1140"/>
      <c r="BU18" s="1140"/>
      <c r="BV18" s="1140"/>
      <c r="BW18" s="1140"/>
      <c r="BX18" s="1140"/>
      <c r="BY18" s="1140"/>
      <c r="BZ18" s="1140"/>
      <c r="CA18" s="1140"/>
      <c r="CB18" s="1140"/>
      <c r="CC18" s="1140"/>
      <c r="CD18" s="1140"/>
      <c r="CE18" s="1140"/>
      <c r="CF18" s="1140"/>
      <c r="CG18" s="1140"/>
      <c r="CH18" s="1140"/>
      <c r="CI18" s="1140"/>
      <c r="CO18" s="229"/>
    </row>
    <row r="19" spans="1:93" ht="15" customHeight="1" x14ac:dyDescent="0.25">
      <c r="A19" s="1144" t="s">
        <v>356</v>
      </c>
      <c r="B19" s="1144"/>
      <c r="C19" s="1144"/>
      <c r="D19" s="1144"/>
      <c r="E19" s="1144"/>
      <c r="F19" s="1144"/>
      <c r="G19" s="1144"/>
      <c r="H19" s="1144"/>
      <c r="I19" s="1144"/>
      <c r="J19" s="1144"/>
      <c r="K19" s="1144"/>
      <c r="L19" s="1144"/>
      <c r="M19" s="1144"/>
      <c r="N19" s="1144"/>
      <c r="O19" s="1144"/>
      <c r="P19" s="1144"/>
      <c r="Q19" s="1144"/>
      <c r="R19" s="1144"/>
      <c r="S19" s="1144"/>
      <c r="T19" s="1144"/>
      <c r="U19" s="1144"/>
      <c r="V19" s="1144"/>
      <c r="W19" s="1144"/>
      <c r="X19" s="1144"/>
      <c r="Y19" s="114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144" t="s">
        <v>571</v>
      </c>
      <c r="B20" s="1144"/>
      <c r="C20" s="1144"/>
      <c r="D20" s="1144"/>
      <c r="E20" s="1144"/>
      <c r="F20" s="1144"/>
      <c r="G20" s="1144"/>
      <c r="H20" s="1144"/>
      <c r="I20" s="1144"/>
      <c r="J20" s="1144"/>
      <c r="K20" s="1144"/>
      <c r="L20" s="1144"/>
      <c r="M20" s="1144"/>
      <c r="N20" s="1144"/>
      <c r="O20" s="1144"/>
      <c r="P20" s="1144"/>
      <c r="Q20" s="1144"/>
      <c r="R20" s="1144"/>
      <c r="S20" s="1144"/>
      <c r="T20" s="1144"/>
      <c r="U20" s="1144"/>
      <c r="V20" s="1144"/>
      <c r="W20" s="1144"/>
      <c r="X20" s="1144"/>
      <c r="Y20" s="1144"/>
      <c r="Z20" s="1144"/>
      <c r="AA20" s="1144"/>
      <c r="AB20" s="1144"/>
      <c r="AC20" s="1144"/>
      <c r="AD20" s="1144"/>
      <c r="AE20" s="1144"/>
      <c r="AF20" s="1144"/>
      <c r="AG20" s="1144"/>
      <c r="AH20" s="1144"/>
      <c r="AI20" s="1144"/>
      <c r="AJ20" s="1144"/>
      <c r="AK20" s="1144"/>
      <c r="AL20" s="1144"/>
      <c r="AM20" s="1144"/>
      <c r="AN20" s="1144"/>
      <c r="AO20" s="1144"/>
      <c r="AP20" s="1144"/>
      <c r="AQ20" s="1144"/>
      <c r="AR20" s="1144"/>
      <c r="AS20" s="1144"/>
      <c r="AT20" s="1144"/>
      <c r="AU20" s="1144"/>
      <c r="AV20" s="1144"/>
      <c r="AW20" s="1144"/>
      <c r="AX20" s="1144"/>
      <c r="AY20" s="1057" t="str">
        <f>CONCATENATE(ФОРМА!B9,", Лист ",CL20)</f>
        <v>СЭС-21-052603-ЭС1, Лист 3</v>
      </c>
      <c r="AZ20" s="1057"/>
      <c r="BA20" s="1057"/>
      <c r="BB20" s="1057"/>
      <c r="BC20" s="1057"/>
      <c r="BD20" s="1057"/>
      <c r="BE20" s="1057"/>
      <c r="BF20" s="1057"/>
      <c r="BG20" s="1057"/>
      <c r="BH20" s="1057"/>
      <c r="BI20" s="1057"/>
      <c r="BJ20" s="1057"/>
      <c r="BK20" s="1057"/>
      <c r="BL20" s="1057"/>
      <c r="BM20" s="1057"/>
      <c r="BN20" s="1057"/>
      <c r="BO20" s="1057"/>
      <c r="BP20" s="1057"/>
      <c r="BQ20" s="1057"/>
      <c r="BR20" s="1057"/>
      <c r="BS20" s="1057"/>
      <c r="BT20" s="1057"/>
      <c r="BU20" s="1057"/>
      <c r="BV20" s="1057"/>
      <c r="BW20" s="1057"/>
      <c r="BX20" s="1057"/>
      <c r="BY20" s="1057"/>
      <c r="BZ20" s="1057"/>
      <c r="CA20" s="1057"/>
      <c r="CB20" s="1057"/>
      <c r="CC20" s="1057"/>
      <c r="CD20" s="1057"/>
      <c r="CE20" s="1057"/>
      <c r="CF20" s="1057"/>
      <c r="CG20" s="1057"/>
      <c r="CH20" s="1057"/>
      <c r="CI20" s="1057"/>
      <c r="CL20" s="19">
        <v>3</v>
      </c>
    </row>
    <row r="21" spans="1:93" x14ac:dyDescent="0.3">
      <c r="A21" s="1142" t="s">
        <v>357</v>
      </c>
      <c r="B21" s="1142"/>
      <c r="C21" s="1142"/>
      <c r="D21" s="1142"/>
      <c r="E21" s="1142"/>
      <c r="F21" s="1142"/>
      <c r="G21" s="1142"/>
      <c r="H21" s="1142"/>
      <c r="I21" s="1142"/>
      <c r="J21" s="1142"/>
      <c r="K21" s="1142"/>
      <c r="L21" s="1142"/>
      <c r="M21" s="1142"/>
      <c r="N21" s="1142"/>
      <c r="O21" s="1142"/>
      <c r="P21" s="1142"/>
      <c r="Q21" s="1142"/>
      <c r="R21" s="1142"/>
      <c r="S21" s="1142"/>
      <c r="T21" s="1142"/>
      <c r="U21" s="1142"/>
      <c r="V21" s="1142"/>
      <c r="W21" s="1142"/>
      <c r="X21" s="1142"/>
      <c r="Y21" s="1142"/>
      <c r="Z21" s="1142"/>
      <c r="AA21" s="1142"/>
      <c r="AB21" s="1142"/>
      <c r="AC21" s="1142"/>
      <c r="AD21" s="1142"/>
      <c r="AE21" s="1142"/>
      <c r="AF21" s="1142"/>
      <c r="AG21" s="1142"/>
      <c r="AH21" s="1142"/>
      <c r="AI21" s="1142"/>
      <c r="AJ21" s="1142"/>
      <c r="AK21" s="1142"/>
      <c r="AL21" s="1142"/>
      <c r="AM21" s="1142"/>
      <c r="AN21" s="1142"/>
      <c r="AO21" s="1142"/>
      <c r="AP21" s="1142"/>
      <c r="AQ21" s="1142"/>
      <c r="AR21" s="1142"/>
      <c r="AS21" s="1142"/>
      <c r="AT21" s="103"/>
      <c r="AU21" s="1143">
        <f>IF(F15=0.4,1,3)</f>
        <v>1</v>
      </c>
      <c r="AV21" s="1143"/>
      <c r="AW21" s="1143"/>
      <c r="AX21" s="1143"/>
      <c r="AY21" s="1143"/>
      <c r="AZ21" s="1143"/>
      <c r="BA21" s="1143"/>
      <c r="BB21" s="1143"/>
      <c r="BC21" s="1143"/>
      <c r="BD21" s="1143"/>
      <c r="BE21" s="1143"/>
      <c r="BF21" s="1143"/>
      <c r="BG21" s="1143"/>
      <c r="BH21" s="1143"/>
      <c r="BI21" s="1143"/>
      <c r="BJ21" s="1143"/>
      <c r="BK21" s="1143"/>
      <c r="BL21" s="1143"/>
      <c r="BM21" s="1143"/>
      <c r="BN21" s="1143"/>
      <c r="BO21" s="1143"/>
      <c r="BP21" s="1143"/>
      <c r="BQ21" s="1143"/>
      <c r="BR21" s="1143"/>
      <c r="BS21" s="1143"/>
      <c r="BT21" s="1143"/>
      <c r="BU21" s="1143"/>
      <c r="BV21" s="1143"/>
      <c r="BW21" s="1143"/>
      <c r="BX21" s="1143"/>
      <c r="BY21" s="1143"/>
      <c r="BZ21" s="1143"/>
      <c r="CA21" s="1143"/>
      <c r="CB21" s="1143"/>
      <c r="CC21" s="1143"/>
      <c r="CD21" s="1143"/>
      <c r="CE21" s="1143"/>
      <c r="CF21" s="1143"/>
      <c r="CG21" s="1143"/>
      <c r="CH21" s="1143"/>
      <c r="CI21" s="1143"/>
    </row>
    <row r="22" spans="1:93" s="225" customFormat="1" ht="9.6" x14ac:dyDescent="0.2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15" t="s">
        <v>358</v>
      </c>
      <c r="AV22" s="715"/>
      <c r="AW22" s="715"/>
      <c r="AX22" s="715"/>
      <c r="AY22" s="715"/>
      <c r="AZ22" s="715"/>
      <c r="BA22" s="715"/>
      <c r="BB22" s="715"/>
      <c r="BC22" s="715"/>
      <c r="BD22" s="715"/>
      <c r="BE22" s="715"/>
      <c r="BF22" s="715"/>
      <c r="BG22" s="715"/>
      <c r="BH22" s="715"/>
      <c r="BI22" s="715"/>
      <c r="BJ22" s="715"/>
      <c r="BK22" s="715"/>
      <c r="BL22" s="715"/>
      <c r="BM22" s="715"/>
      <c r="BN22" s="715"/>
      <c r="BO22" s="715"/>
      <c r="BP22" s="715"/>
      <c r="BQ22" s="715"/>
      <c r="BR22" s="715"/>
      <c r="BS22" s="715"/>
      <c r="BT22" s="715"/>
      <c r="BU22" s="715"/>
      <c r="BV22" s="715"/>
      <c r="BW22" s="715"/>
      <c r="BX22" s="715"/>
      <c r="BY22" s="715"/>
      <c r="BZ22" s="715"/>
      <c r="CA22" s="715"/>
      <c r="CB22" s="715"/>
      <c r="CC22" s="715"/>
      <c r="CD22" s="715"/>
      <c r="CE22" s="715"/>
      <c r="CF22" s="715"/>
      <c r="CG22" s="715"/>
      <c r="CH22" s="715"/>
      <c r="CI22" s="715"/>
      <c r="CO22" s="229"/>
    </row>
    <row r="23" spans="1:93" x14ac:dyDescent="0.3">
      <c r="A23" s="783" t="s">
        <v>619</v>
      </c>
      <c r="B23" s="783"/>
      <c r="C23" s="783"/>
      <c r="D23" s="783"/>
      <c r="E23" s="783"/>
      <c r="F23" s="783"/>
      <c r="G23" s="783"/>
      <c r="H23" s="783"/>
      <c r="I23" s="783"/>
      <c r="J23" s="783"/>
      <c r="K23" s="783"/>
      <c r="L23" s="783"/>
      <c r="M23" s="783"/>
      <c r="N23" s="783"/>
      <c r="O23" s="783"/>
      <c r="P23" s="783"/>
      <c r="Q23" s="783"/>
      <c r="R23" s="783"/>
      <c r="S23" s="783"/>
      <c r="T23" s="1149" t="s">
        <v>736</v>
      </c>
      <c r="U23" s="1149"/>
      <c r="V23" s="1149"/>
      <c r="W23" s="1149"/>
      <c r="X23" s="1149"/>
      <c r="Y23" s="1149"/>
      <c r="Z23" s="1149"/>
      <c r="AA23" s="1149"/>
      <c r="AB23" s="1149"/>
      <c r="AC23" s="1149"/>
      <c r="AD23" s="1149"/>
      <c r="AE23" s="1149"/>
      <c r="AF23" s="1149"/>
      <c r="AG23" s="1149"/>
      <c r="AH23" s="1149"/>
      <c r="AI23" s="1149"/>
      <c r="AJ23" s="1149"/>
      <c r="AK23" s="1149"/>
      <c r="AL23" s="1149"/>
      <c r="AM23" s="1149"/>
      <c r="AN23" s="1149"/>
      <c r="AO23" s="1149"/>
      <c r="AP23" s="1149"/>
      <c r="AQ23" s="1149"/>
      <c r="AR23" s="1149"/>
      <c r="AS23" s="1149"/>
      <c r="AT23" s="1149"/>
      <c r="AU23" s="1149"/>
      <c r="AV23" s="1149"/>
      <c r="AW23" s="1149"/>
      <c r="AX23" s="1149"/>
      <c r="AY23" s="1149"/>
      <c r="AZ23" s="1149"/>
      <c r="BA23" s="1149"/>
      <c r="BB23" s="1149"/>
      <c r="BC23" s="1149"/>
      <c r="BD23" s="1149"/>
      <c r="BE23" s="1149"/>
      <c r="BF23" s="1149"/>
      <c r="BG23" s="1149"/>
      <c r="BH23" s="1149"/>
      <c r="BI23" s="1149"/>
      <c r="BJ23" s="1149"/>
      <c r="BK23" s="1149"/>
      <c r="BL23" s="1149"/>
      <c r="BM23" s="783"/>
      <c r="BN23" s="783"/>
      <c r="BO23" s="783"/>
      <c r="BP23" s="783"/>
      <c r="BQ23" s="783"/>
      <c r="BR23" s="783"/>
      <c r="BS23" s="783"/>
      <c r="BT23" s="783"/>
      <c r="BU23" s="783"/>
      <c r="BV23" s="783"/>
      <c r="BW23" s="783"/>
      <c r="BX23" s="783"/>
      <c r="BY23" s="783"/>
      <c r="BZ23" s="783"/>
      <c r="CA23" s="783"/>
      <c r="CB23" s="783"/>
      <c r="CC23" s="783"/>
      <c r="CD23" s="783"/>
      <c r="CE23" s="783"/>
      <c r="CF23" s="783"/>
      <c r="CG23" s="783"/>
      <c r="CH23" s="783"/>
      <c r="CI23" s="783"/>
      <c r="CK23" s="56"/>
      <c r="CL23" s="57"/>
      <c r="CM23" s="57"/>
    </row>
    <row r="24" spans="1:93" s="24" customFormat="1" x14ac:dyDescent="0.3">
      <c r="A24" s="783" t="s">
        <v>359</v>
      </c>
      <c r="B24" s="783"/>
      <c r="C24" s="783"/>
      <c r="D24" s="783"/>
      <c r="E24" s="783"/>
      <c r="F24" s="783"/>
      <c r="G24" s="783"/>
      <c r="H24" s="783"/>
      <c r="I24" s="783"/>
      <c r="J24" s="783"/>
      <c r="K24" s="783"/>
      <c r="L24" s="783"/>
      <c r="M24" s="783"/>
      <c r="N24" s="783"/>
      <c r="O24" s="783"/>
      <c r="P24" s="783"/>
      <c r="Q24" s="783"/>
      <c r="R24" s="783"/>
      <c r="S24" s="783"/>
      <c r="T24" s="783"/>
      <c r="U24" s="783"/>
      <c r="V24" s="783"/>
      <c r="W24" s="783"/>
      <c r="X24" s="783"/>
      <c r="Y24" s="783"/>
      <c r="Z24" s="783"/>
      <c r="AA24" s="783"/>
      <c r="AB24" s="783"/>
      <c r="AC24" s="783"/>
      <c r="AD24" s="783"/>
      <c r="AE24" s="783"/>
      <c r="AF24" s="783"/>
      <c r="AG24" s="783"/>
      <c r="AH24" s="783"/>
      <c r="AI24" s="783"/>
      <c r="AJ24" s="783"/>
      <c r="AK24" s="783"/>
      <c r="AL24" s="783"/>
      <c r="AM24" s="783"/>
      <c r="AN24" s="783"/>
      <c r="AO24" s="783"/>
      <c r="AP24" s="783"/>
      <c r="AQ24" s="783"/>
      <c r="AR24" s="783"/>
      <c r="AS24" s="783"/>
      <c r="AT24" s="783"/>
      <c r="AU24" s="783"/>
      <c r="AV24" s="783"/>
      <c r="AW24" s="783"/>
      <c r="AX24" s="783"/>
      <c r="AY24" s="783"/>
      <c r="AZ24" s="783"/>
      <c r="BA24" s="783"/>
      <c r="BB24" s="783"/>
      <c r="BC24" s="783"/>
      <c r="BD24" s="783"/>
      <c r="BE24" s="783"/>
      <c r="BF24" s="783"/>
      <c r="BG24" s="1149" t="s">
        <v>892</v>
      </c>
      <c r="BH24" s="1149"/>
      <c r="BI24" s="1149"/>
      <c r="BJ24" s="1149"/>
      <c r="BK24" s="1149"/>
      <c r="BL24" s="1149"/>
      <c r="BM24" s="1149"/>
      <c r="BN24" s="1149"/>
      <c r="BO24" s="1149"/>
      <c r="BP24" s="1149"/>
      <c r="BQ24" s="1149"/>
      <c r="BR24" s="1149"/>
      <c r="BS24" s="1149"/>
      <c r="BT24" s="1149"/>
      <c r="BU24" s="1149"/>
      <c r="BV24" s="1149"/>
      <c r="BW24" s="1149"/>
      <c r="BX24" s="1149"/>
      <c r="BY24" s="1149"/>
      <c r="BZ24" s="1149"/>
      <c r="CA24" s="1149"/>
      <c r="CB24" s="1149"/>
      <c r="CC24" s="1149"/>
      <c r="CD24" s="1149"/>
      <c r="CE24" s="1149"/>
      <c r="CF24" s="1149"/>
      <c r="CG24" s="1149"/>
      <c r="CH24" s="1149"/>
      <c r="CI24" s="1149"/>
      <c r="CK24" s="56"/>
      <c r="CL24" s="57"/>
      <c r="CM24" s="57"/>
      <c r="CO24" s="141"/>
    </row>
    <row r="25" spans="1:93" ht="13.8" x14ac:dyDescent="0.25">
      <c r="A25" s="783" t="s">
        <v>360</v>
      </c>
      <c r="B25" s="783"/>
      <c r="C25" s="783"/>
      <c r="D25" s="783"/>
      <c r="E25" s="783"/>
      <c r="F25" s="783"/>
      <c r="G25" s="783"/>
      <c r="H25" s="783"/>
      <c r="I25" s="783"/>
      <c r="J25" s="783"/>
      <c r="K25" s="783"/>
      <c r="L25" s="783"/>
      <c r="M25" s="783"/>
      <c r="N25" s="783"/>
      <c r="O25" s="783"/>
      <c r="P25" s="783"/>
      <c r="Q25" s="783"/>
      <c r="R25" s="783"/>
      <c r="S25" s="783"/>
      <c r="T25" s="783"/>
      <c r="U25" s="783"/>
      <c r="V25" s="783"/>
      <c r="W25" s="783"/>
      <c r="X25" s="783"/>
      <c r="Y25" s="783"/>
      <c r="Z25" s="783"/>
      <c r="AA25" s="783"/>
      <c r="AB25" s="783"/>
      <c r="AC25" s="783"/>
      <c r="AD25" s="783"/>
      <c r="AE25" s="783"/>
      <c r="AF25" s="783"/>
      <c r="AG25" s="783"/>
      <c r="AH25" s="783"/>
      <c r="AI25" s="783"/>
      <c r="AJ25" s="783"/>
      <c r="AK25" s="783"/>
      <c r="AL25" s="783"/>
      <c r="AM25" s="783"/>
      <c r="AN25" s="783"/>
      <c r="AO25" s="783"/>
      <c r="AP25" s="783"/>
      <c r="AQ25" s="783"/>
      <c r="AR25" s="783"/>
      <c r="AS25" s="783"/>
      <c r="AT25" s="783"/>
      <c r="AU25" s="783"/>
      <c r="AV25" s="783"/>
      <c r="AW25" s="783"/>
      <c r="AX25" s="783"/>
      <c r="AY25" s="783"/>
      <c r="AZ25" s="783"/>
      <c r="BA25" s="783"/>
      <c r="BB25" s="783"/>
      <c r="BC25" s="783"/>
      <c r="BD25" s="783"/>
      <c r="BE25" s="783"/>
      <c r="BF25" s="783"/>
      <c r="BG25" s="783"/>
      <c r="BH25" s="783"/>
      <c r="BI25" s="783"/>
      <c r="BJ25" s="783"/>
      <c r="BK25" s="783"/>
      <c r="BL25" s="783"/>
      <c r="BM25" s="783"/>
      <c r="BN25" s="783"/>
      <c r="BO25" s="783"/>
      <c r="BP25" s="783"/>
      <c r="BQ25" s="783"/>
      <c r="BR25" s="783"/>
      <c r="BS25" s="783"/>
      <c r="BT25" s="783"/>
      <c r="BU25" s="783"/>
      <c r="BV25" s="783"/>
      <c r="BW25" s="783"/>
      <c r="BX25" s="783"/>
      <c r="BY25" s="783"/>
      <c r="BZ25" s="783"/>
      <c r="CA25" s="783"/>
      <c r="CB25" s="783"/>
      <c r="CC25" s="783"/>
      <c r="CD25" s="783"/>
      <c r="CE25" s="783"/>
      <c r="CF25" s="783"/>
      <c r="CG25" s="783"/>
      <c r="CH25" s="783"/>
      <c r="CI25" s="783"/>
      <c r="CK25" s="56"/>
      <c r="CL25" s="57"/>
      <c r="CM25" s="57"/>
      <c r="CO25" s="141"/>
    </row>
    <row r="26" spans="1:93" x14ac:dyDescent="0.3">
      <c r="A26" s="783" t="s">
        <v>361</v>
      </c>
      <c r="B26" s="783"/>
      <c r="C26" s="783"/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  <c r="O26" s="783"/>
      <c r="P26" s="783"/>
      <c r="Q26" s="783"/>
      <c r="R26" s="783"/>
      <c r="S26" s="783"/>
      <c r="T26" s="783"/>
      <c r="U26" s="783"/>
      <c r="V26" s="783"/>
      <c r="W26" s="783"/>
      <c r="X26" s="783"/>
      <c r="Y26" s="783"/>
      <c r="Z26" s="783"/>
      <c r="AA26" s="783"/>
      <c r="AB26" s="783"/>
      <c r="AC26" s="783"/>
      <c r="AD26" s="783"/>
      <c r="AE26" s="783"/>
      <c r="AF26" s="783"/>
      <c r="AG26" s="783"/>
      <c r="AH26" s="783"/>
      <c r="AI26" s="783"/>
      <c r="AJ26" s="783"/>
      <c r="AK26" s="783"/>
      <c r="AL26" s="783"/>
      <c r="AM26" s="783"/>
      <c r="AN26" s="783"/>
      <c r="AO26" s="783"/>
      <c r="AP26" s="783"/>
      <c r="AQ26" s="783"/>
      <c r="AR26" s="783"/>
      <c r="AS26" s="783"/>
      <c r="AT26" s="783"/>
      <c r="AU26" s="783"/>
      <c r="AV26" s="783"/>
      <c r="AW26" s="783"/>
      <c r="AX26" s="783"/>
      <c r="AY26" s="783"/>
      <c r="AZ26" s="783"/>
      <c r="BA26" s="783"/>
      <c r="BB26" s="783"/>
      <c r="BC26" s="783"/>
      <c r="BD26" s="783"/>
      <c r="BE26" s="783"/>
      <c r="BF26" s="783"/>
      <c r="BG26" s="783"/>
      <c r="BH26" s="783"/>
      <c r="BI26" s="783"/>
      <c r="BJ26" s="783"/>
      <c r="BK26" s="783"/>
      <c r="BL26" s="783"/>
      <c r="BM26" s="783"/>
      <c r="BN26" s="783"/>
      <c r="BO26" s="783"/>
      <c r="BP26" s="783"/>
      <c r="BQ26" s="783"/>
      <c r="BR26" s="783"/>
      <c r="BS26" s="783"/>
      <c r="BT26" s="783"/>
      <c r="BU26" s="783"/>
      <c r="BV26" s="783"/>
      <c r="BW26" s="783"/>
      <c r="BX26" s="783"/>
      <c r="BY26" s="783"/>
      <c r="BZ26" s="783"/>
      <c r="CA26" s="783"/>
      <c r="CB26" s="783"/>
      <c r="CC26" s="783"/>
      <c r="CD26" s="783"/>
      <c r="CE26" s="783"/>
      <c r="CF26" s="783"/>
      <c r="CG26" s="783"/>
      <c r="CH26" s="783"/>
      <c r="CI26" s="783"/>
      <c r="CK26" s="56"/>
      <c r="CL26" s="57"/>
      <c r="CM26" s="57"/>
    </row>
    <row r="27" spans="1:93" x14ac:dyDescent="0.3">
      <c r="A27" s="19" t="s">
        <v>362</v>
      </c>
      <c r="O27" s="1149" t="str">
        <f>CONCATENATE(CL27," и ",CM27)</f>
        <v>12,5 и 5,5</v>
      </c>
      <c r="P27" s="1149"/>
      <c r="Q27" s="1149"/>
      <c r="R27" s="1149"/>
      <c r="S27" s="1149"/>
      <c r="T27" s="1149"/>
      <c r="U27" s="1149"/>
      <c r="V27" s="1149"/>
      <c r="W27" s="1149"/>
      <c r="X27" s="1149"/>
      <c r="Y27" s="1149"/>
      <c r="Z27" s="1149"/>
      <c r="AA27" s="1149"/>
      <c r="AB27" s="1149"/>
      <c r="AC27" s="783" t="s">
        <v>196</v>
      </c>
      <c r="AD27" s="783"/>
      <c r="AE27" s="783"/>
      <c r="AF27" s="783"/>
      <c r="AG27" s="783"/>
      <c r="AH27" s="783"/>
      <c r="AI27" s="783"/>
      <c r="AJ27" s="783"/>
      <c r="AK27" s="783"/>
      <c r="AL27" s="783"/>
      <c r="AM27" s="783"/>
      <c r="AN27" s="783"/>
      <c r="AO27" s="783"/>
      <c r="AP27" s="783"/>
      <c r="AQ27" s="783"/>
      <c r="AR27" s="783"/>
      <c r="AS27" s="783"/>
      <c r="AT27" s="783"/>
      <c r="AU27" s="783"/>
      <c r="AV27" s="783"/>
      <c r="AW27" s="783"/>
      <c r="AX27" s="783"/>
      <c r="AY27" s="783"/>
      <c r="AZ27" s="783"/>
      <c r="BA27" s="783"/>
      <c r="BB27" s="783"/>
      <c r="BC27" s="783"/>
      <c r="BD27" s="783"/>
      <c r="BE27" s="783"/>
      <c r="BF27" s="783"/>
      <c r="BG27" s="783"/>
      <c r="BH27" s="783"/>
      <c r="BI27" s="783"/>
      <c r="BJ27" s="783"/>
      <c r="BK27" s="783"/>
      <c r="BL27" s="783"/>
      <c r="BM27" s="783"/>
      <c r="BN27" s="783"/>
      <c r="BO27" s="783"/>
      <c r="BP27" s="783"/>
      <c r="BQ27" s="783"/>
      <c r="BR27" s="783"/>
      <c r="BS27" s="783"/>
      <c r="BT27" s="783"/>
      <c r="BU27" s="783"/>
      <c r="BV27" s="783"/>
      <c r="BW27" s="783"/>
      <c r="BX27" s="783"/>
      <c r="BY27" s="783"/>
      <c r="BZ27" s="783"/>
      <c r="CA27" s="783"/>
      <c r="CB27" s="783"/>
      <c r="CC27" s="783"/>
      <c r="CD27" s="783"/>
      <c r="CE27" s="783"/>
      <c r="CF27" s="783"/>
      <c r="CG27" s="783"/>
      <c r="CH27" s="783"/>
      <c r="CI27" s="783"/>
      <c r="CK27" s="56"/>
      <c r="CL27" s="59">
        <v>12.5</v>
      </c>
      <c r="CM27" s="59">
        <v>5.5</v>
      </c>
      <c r="CO27" s="141"/>
    </row>
    <row r="28" spans="1:93" x14ac:dyDescent="0.3">
      <c r="A28" s="1147" t="s">
        <v>363</v>
      </c>
      <c r="B28" s="1147"/>
      <c r="C28" s="1147"/>
      <c r="D28" s="1147"/>
      <c r="E28" s="1147"/>
      <c r="F28" s="1147"/>
      <c r="G28" s="1147"/>
      <c r="H28" s="1147"/>
      <c r="I28" s="1147"/>
      <c r="J28" s="1147"/>
      <c r="K28" s="1147"/>
      <c r="L28" s="1147"/>
      <c r="M28" s="1147"/>
      <c r="N28" s="1147"/>
      <c r="O28" s="1147"/>
      <c r="P28" s="1147"/>
      <c r="Q28" s="1147"/>
      <c r="R28" s="1147"/>
      <c r="S28" s="1147"/>
      <c r="T28" s="1147"/>
      <c r="U28" s="1147"/>
      <c r="V28" s="1147"/>
      <c r="W28" s="1147"/>
      <c r="X28" s="1147"/>
      <c r="Y28" s="1147"/>
      <c r="Z28" s="1147"/>
      <c r="AA28" s="1147"/>
      <c r="AB28" s="1147"/>
      <c r="AC28" s="1147"/>
      <c r="AD28" s="1147"/>
      <c r="AE28" s="1147"/>
      <c r="AF28" s="1147"/>
      <c r="AG28" s="1147"/>
      <c r="AH28" s="1147"/>
      <c r="AI28" s="1147"/>
      <c r="AJ28" s="1147"/>
      <c r="AK28" s="1147"/>
      <c r="AL28" s="1147"/>
      <c r="AM28" s="1147"/>
      <c r="AN28" s="1147"/>
      <c r="AO28" s="1147"/>
      <c r="AP28" s="1147"/>
      <c r="AQ28" s="1148" t="s">
        <v>572</v>
      </c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  <c r="BC28" s="1148"/>
      <c r="BD28" s="1148"/>
      <c r="BE28" s="1148"/>
      <c r="BF28" s="1148"/>
      <c r="BG28" s="1148"/>
      <c r="BH28" s="1148"/>
      <c r="BI28" s="1148"/>
      <c r="BJ28" s="1148"/>
      <c r="BK28" s="1148"/>
      <c r="BL28" s="1148"/>
      <c r="BM28" s="1148"/>
      <c r="BN28" s="1148"/>
      <c r="BO28" s="1148"/>
      <c r="BP28" s="1148"/>
      <c r="BQ28" s="1148"/>
      <c r="BR28" s="1148"/>
      <c r="BS28" s="1148"/>
      <c r="BT28" s="1148"/>
      <c r="BU28" s="1148"/>
      <c r="BV28" s="1148"/>
      <c r="BW28" s="1148"/>
      <c r="BX28" s="1148"/>
      <c r="BY28" s="1148"/>
      <c r="BZ28" s="1148"/>
      <c r="CA28" s="1148"/>
      <c r="CB28" s="1148"/>
      <c r="CC28" s="1148"/>
      <c r="CD28" s="1148"/>
      <c r="CE28" s="1148"/>
      <c r="CF28" s="1148"/>
      <c r="CG28" s="1148"/>
      <c r="CH28" s="1148"/>
      <c r="CI28" s="1148"/>
      <c r="CK28" s="56"/>
      <c r="CL28" s="57"/>
      <c r="CM28" s="57"/>
    </row>
    <row r="29" spans="1:93" s="225" customFormat="1" ht="9.6" x14ac:dyDescent="0.2">
      <c r="AQ29" s="716" t="s">
        <v>364</v>
      </c>
      <c r="AR29" s="716"/>
      <c r="AS29" s="716"/>
      <c r="AT29" s="716"/>
      <c r="AU29" s="716"/>
      <c r="AV29" s="716"/>
      <c r="AW29" s="716"/>
      <c r="AX29" s="716"/>
      <c r="AY29" s="716"/>
      <c r="AZ29" s="716"/>
      <c r="BA29" s="716"/>
      <c r="BB29" s="716"/>
      <c r="BC29" s="716"/>
      <c r="BD29" s="716"/>
      <c r="BE29" s="716"/>
      <c r="BF29" s="716"/>
      <c r="BG29" s="716"/>
      <c r="BH29" s="716"/>
      <c r="BI29" s="716"/>
      <c r="BJ29" s="716"/>
      <c r="BK29" s="716"/>
      <c r="BL29" s="716"/>
      <c r="BM29" s="716"/>
      <c r="BN29" s="716"/>
      <c r="BO29" s="716"/>
      <c r="BP29" s="716"/>
      <c r="BQ29" s="716"/>
      <c r="BR29" s="716"/>
      <c r="BS29" s="716"/>
      <c r="BT29" s="716"/>
      <c r="BU29" s="716"/>
      <c r="BV29" s="716"/>
      <c r="BW29" s="716"/>
      <c r="BX29" s="716"/>
      <c r="BY29" s="716"/>
      <c r="BZ29" s="716"/>
      <c r="CA29" s="716"/>
      <c r="CB29" s="716"/>
      <c r="CC29" s="716"/>
      <c r="CD29" s="716"/>
      <c r="CE29" s="716"/>
      <c r="CF29" s="716"/>
      <c r="CG29" s="716"/>
      <c r="CH29" s="716"/>
      <c r="CI29" s="716"/>
      <c r="CK29" s="233"/>
      <c r="CL29" s="234"/>
      <c r="CM29" s="234"/>
      <c r="CO29" s="229"/>
    </row>
    <row r="30" spans="1:93" x14ac:dyDescent="0.3">
      <c r="A30" s="1149"/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  <c r="BC30" s="1149"/>
      <c r="BD30" s="1149"/>
      <c r="BE30" s="1149"/>
      <c r="BF30" s="1149"/>
      <c r="BG30" s="1149"/>
      <c r="BH30" s="1149"/>
      <c r="BI30" s="1149"/>
      <c r="BJ30" s="1149"/>
      <c r="BK30" s="1149"/>
      <c r="BL30" s="1149"/>
      <c r="BM30" s="1149"/>
      <c r="BN30" s="1149"/>
      <c r="BO30" s="1149"/>
      <c r="BP30" s="1149"/>
      <c r="BQ30" s="1149"/>
      <c r="BR30" s="1149"/>
      <c r="BS30" s="1149"/>
      <c r="BT30" s="1149"/>
      <c r="BU30" s="1149"/>
      <c r="BV30" s="1149"/>
      <c r="BW30" s="1149"/>
      <c r="BX30" s="1149"/>
      <c r="BY30" s="1149"/>
      <c r="BZ30" s="1149"/>
      <c r="CA30" s="1149"/>
      <c r="CB30" s="1149"/>
      <c r="CC30" s="1149"/>
      <c r="CD30" s="1149"/>
      <c r="CE30" s="1149"/>
      <c r="CF30" s="1149"/>
      <c r="CG30" s="1149"/>
      <c r="CH30" s="1149"/>
      <c r="CI30" s="1149"/>
      <c r="CK30" s="56"/>
      <c r="CL30" s="57"/>
      <c r="CM30" s="57"/>
      <c r="CO30" s="149"/>
    </row>
    <row r="31" spans="1:93" s="225" customFormat="1" ht="9.6" x14ac:dyDescent="0.2">
      <c r="A31" s="715" t="s">
        <v>365</v>
      </c>
      <c r="B31" s="715"/>
      <c r="C31" s="715"/>
      <c r="D31" s="715"/>
      <c r="E31" s="715"/>
      <c r="F31" s="715"/>
      <c r="G31" s="715"/>
      <c r="H31" s="715"/>
      <c r="I31" s="715"/>
      <c r="J31" s="715"/>
      <c r="K31" s="715"/>
      <c r="L31" s="715"/>
      <c r="M31" s="715"/>
      <c r="N31" s="715"/>
      <c r="O31" s="715"/>
      <c r="P31" s="715"/>
      <c r="Q31" s="715"/>
      <c r="R31" s="715"/>
      <c r="S31" s="715"/>
      <c r="T31" s="715"/>
      <c r="U31" s="715"/>
      <c r="V31" s="715"/>
      <c r="W31" s="715"/>
      <c r="X31" s="715"/>
      <c r="Y31" s="715"/>
      <c r="Z31" s="715"/>
      <c r="AA31" s="715"/>
      <c r="AB31" s="715"/>
      <c r="AC31" s="715"/>
      <c r="AD31" s="715"/>
      <c r="AE31" s="715"/>
      <c r="AF31" s="715"/>
      <c r="AG31" s="715"/>
      <c r="AH31" s="715"/>
      <c r="AI31" s="715"/>
      <c r="AJ31" s="715"/>
      <c r="AK31" s="715"/>
      <c r="AL31" s="715"/>
      <c r="AM31" s="715"/>
      <c r="AN31" s="715"/>
      <c r="AO31" s="715"/>
      <c r="AP31" s="715"/>
      <c r="AQ31" s="715"/>
      <c r="AR31" s="715"/>
      <c r="AS31" s="715"/>
      <c r="AT31" s="715"/>
      <c r="AU31" s="715"/>
      <c r="AV31" s="715"/>
      <c r="AW31" s="715"/>
      <c r="AX31" s="715"/>
      <c r="AY31" s="715"/>
      <c r="AZ31" s="715"/>
      <c r="BA31" s="715"/>
      <c r="BB31" s="715"/>
      <c r="BC31" s="715"/>
      <c r="BD31" s="715"/>
      <c r="BE31" s="715"/>
      <c r="BF31" s="715"/>
      <c r="BG31" s="715"/>
      <c r="BH31" s="715"/>
      <c r="BI31" s="715"/>
      <c r="BJ31" s="715"/>
      <c r="BK31" s="715"/>
      <c r="BL31" s="715"/>
      <c r="BM31" s="715"/>
      <c r="BN31" s="715"/>
      <c r="BO31" s="715"/>
      <c r="BP31" s="715"/>
      <c r="BQ31" s="715"/>
      <c r="BR31" s="715"/>
      <c r="BS31" s="715"/>
      <c r="BT31" s="715"/>
      <c r="BU31" s="715"/>
      <c r="BV31" s="715"/>
      <c r="BW31" s="715"/>
      <c r="BX31" s="715"/>
      <c r="BY31" s="715"/>
      <c r="BZ31" s="715"/>
      <c r="CA31" s="715"/>
      <c r="CB31" s="715"/>
      <c r="CC31" s="715"/>
      <c r="CD31" s="715"/>
      <c r="CE31" s="715"/>
      <c r="CF31" s="715"/>
      <c r="CG31" s="715"/>
      <c r="CH31" s="715"/>
      <c r="CI31" s="715"/>
      <c r="CO31" s="228"/>
    </row>
    <row r="32" spans="1:93" ht="14.4" customHeight="1" x14ac:dyDescent="0.3">
      <c r="A32" s="783" t="s">
        <v>362</v>
      </c>
      <c r="B32" s="783"/>
      <c r="C32" s="783"/>
      <c r="D32" s="783"/>
      <c r="E32" s="783"/>
      <c r="F32" s="783"/>
      <c r="G32" s="783"/>
      <c r="H32" s="783"/>
      <c r="I32" s="783"/>
      <c r="J32" s="783"/>
      <c r="K32" s="783"/>
      <c r="L32" s="1149" t="str">
        <f ca="1">CONCATENATE(RANDBETWEEN(6,8),".",RANDBETWEEN(0,9.5))</f>
        <v>7.4</v>
      </c>
      <c r="M32" s="1149"/>
      <c r="N32" s="1149"/>
      <c r="O32" s="1149"/>
      <c r="P32" s="1149"/>
      <c r="Q32" s="1149"/>
      <c r="R32" s="1149"/>
      <c r="S32" s="1149"/>
      <c r="T32" s="1149"/>
      <c r="U32" s="1149"/>
      <c r="V32" s="1149"/>
      <c r="W32" s="783" t="s">
        <v>196</v>
      </c>
      <c r="X32" s="783"/>
      <c r="Y32" s="783"/>
      <c r="Z32" s="783"/>
      <c r="AA32" s="783"/>
      <c r="AB32" s="783"/>
      <c r="AC32" s="783"/>
      <c r="AD32" s="783"/>
      <c r="AE32" s="783"/>
      <c r="AF32" s="783"/>
      <c r="AG32" s="783"/>
      <c r="AH32" s="783"/>
      <c r="AI32" s="783"/>
      <c r="AJ32" s="783"/>
      <c r="AK32" s="783"/>
      <c r="AL32" s="783"/>
      <c r="AM32" s="783"/>
      <c r="AN32" s="783"/>
      <c r="AO32" s="783"/>
      <c r="AP32" s="783"/>
      <c r="AQ32" s="783"/>
      <c r="AR32" s="783"/>
      <c r="AS32" s="783"/>
      <c r="AT32" s="783"/>
      <c r="AU32" s="783"/>
      <c r="AV32" s="783"/>
      <c r="AW32" s="783"/>
      <c r="AX32" s="783"/>
      <c r="AY32" s="783"/>
      <c r="AZ32" s="783"/>
      <c r="BA32" s="783"/>
      <c r="BB32" s="783"/>
      <c r="BC32" s="783"/>
      <c r="BD32" s="783"/>
      <c r="BE32" s="783"/>
      <c r="BF32" s="783"/>
      <c r="BG32" s="783"/>
      <c r="BH32" s="783"/>
      <c r="BI32" s="783"/>
      <c r="BJ32" s="783"/>
      <c r="BK32" s="783"/>
      <c r="BL32" s="783"/>
      <c r="BM32" s="783"/>
      <c r="BN32" s="783"/>
      <c r="BO32" s="783"/>
      <c r="BP32" s="783"/>
      <c r="BQ32" s="783"/>
      <c r="BR32" s="783"/>
      <c r="BS32" s="783"/>
      <c r="BT32" s="783"/>
      <c r="BU32" s="783"/>
      <c r="BV32" s="783"/>
      <c r="BW32" s="783"/>
      <c r="BX32" s="783"/>
      <c r="BY32" s="783"/>
      <c r="BZ32" s="783"/>
      <c r="CA32" s="783"/>
      <c r="CB32" s="783"/>
      <c r="CC32" s="783"/>
      <c r="CD32" s="783"/>
      <c r="CE32" s="783"/>
      <c r="CF32" s="783"/>
      <c r="CG32" s="783"/>
      <c r="CH32" s="783"/>
      <c r="CI32" s="783"/>
      <c r="CO32" s="141"/>
    </row>
    <row r="33" spans="1:93" ht="14.4" customHeight="1" x14ac:dyDescent="0.3">
      <c r="A33" s="1125" t="s">
        <v>366</v>
      </c>
      <c r="B33" s="1125"/>
      <c r="C33" s="1125"/>
      <c r="D33" s="1125"/>
      <c r="E33" s="1125"/>
      <c r="F33" s="1125"/>
      <c r="G33" s="1125"/>
      <c r="H33" s="1125"/>
      <c r="I33" s="1125"/>
      <c r="J33" s="1125"/>
      <c r="K33" s="1125"/>
      <c r="L33" s="1125"/>
      <c r="M33" s="1125"/>
      <c r="N33" s="1125"/>
      <c r="O33" s="1125"/>
      <c r="P33" s="1125"/>
      <c r="Q33" s="1125"/>
      <c r="R33" s="1125"/>
      <c r="S33" s="1125"/>
      <c r="T33" s="1125"/>
      <c r="U33" s="1125"/>
      <c r="V33" s="1125"/>
      <c r="W33" s="1125"/>
      <c r="X33" s="1125"/>
      <c r="Y33" s="1125"/>
      <c r="Z33" s="1125"/>
      <c r="AA33" s="1125"/>
      <c r="AB33" s="1125"/>
      <c r="AC33" s="1125"/>
      <c r="AD33" s="1125"/>
      <c r="AE33" s="1125"/>
      <c r="AF33" s="1125"/>
      <c r="AG33" s="1125"/>
      <c r="AH33" s="1125"/>
      <c r="AI33" s="1125"/>
      <c r="AJ33" s="1125"/>
      <c r="AK33" s="1125"/>
      <c r="AL33" s="1125"/>
      <c r="AM33" s="1125"/>
      <c r="AN33" s="1125"/>
      <c r="AO33" s="1125"/>
      <c r="AP33" s="1125"/>
      <c r="AQ33" s="1125"/>
      <c r="AR33" s="1125"/>
      <c r="AS33" s="1125"/>
      <c r="AT33" s="1125"/>
      <c r="AU33" s="1125"/>
      <c r="AV33" s="1125"/>
      <c r="AW33" s="1125"/>
      <c r="AX33" s="1125"/>
      <c r="AY33" s="1125"/>
      <c r="AZ33" s="1125"/>
      <c r="BA33" s="1125"/>
      <c r="BB33" s="1125"/>
      <c r="BC33" s="1125"/>
      <c r="BD33" s="1125"/>
      <c r="BE33" s="1125"/>
      <c r="BF33" s="1125"/>
      <c r="BG33" s="1109">
        <v>4</v>
      </c>
      <c r="BH33" s="1109"/>
      <c r="BI33" s="1109"/>
      <c r="BJ33" s="1109"/>
      <c r="BK33" s="1109"/>
      <c r="BL33" s="1109"/>
      <c r="BM33" s="1109"/>
      <c r="BN33" s="1109"/>
      <c r="BO33" s="1154" t="s">
        <v>367</v>
      </c>
      <c r="BP33" s="1154"/>
      <c r="BQ33" s="1154"/>
      <c r="BR33" s="1154"/>
      <c r="BS33" s="1154"/>
      <c r="BT33" s="1154"/>
      <c r="BU33" s="1154"/>
      <c r="BV33" s="1154"/>
      <c r="BW33" s="1154"/>
      <c r="BX33" s="1154"/>
      <c r="BY33" s="1154"/>
      <c r="BZ33" s="1154"/>
      <c r="CA33" s="1154"/>
      <c r="CB33" s="1154"/>
      <c r="CC33" s="1154"/>
      <c r="CD33" s="1154"/>
      <c r="CE33" s="1154"/>
      <c r="CF33" s="1154"/>
      <c r="CG33" s="1154"/>
      <c r="CH33" s="1154"/>
      <c r="CI33" s="1154"/>
    </row>
    <row r="34" spans="1:93" x14ac:dyDescent="0.25">
      <c r="A34" s="1152" t="s">
        <v>368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  <c r="BC34" s="1153"/>
      <c r="BD34" s="1153"/>
      <c r="BE34" s="1153"/>
      <c r="BF34" s="1153"/>
      <c r="BG34" s="1153"/>
      <c r="BH34" s="1153"/>
      <c r="BI34" s="1153"/>
      <c r="BJ34" s="1153"/>
      <c r="BK34" s="1153"/>
      <c r="BL34" s="1153"/>
      <c r="BM34" s="1153"/>
      <c r="BN34" s="1153"/>
      <c r="BO34" s="1153"/>
      <c r="BP34" s="1153"/>
      <c r="BQ34" s="1153"/>
      <c r="BR34" s="1153"/>
      <c r="BS34" s="1153"/>
      <c r="BT34" s="1153"/>
      <c r="BU34" s="1153"/>
      <c r="BV34" s="1153"/>
      <c r="BW34" s="1153"/>
      <c r="BX34" s="1153"/>
      <c r="BY34" s="1153"/>
      <c r="BZ34" s="1153"/>
      <c r="CA34" s="1153"/>
      <c r="CB34" s="1153"/>
      <c r="CC34" s="1153"/>
      <c r="CD34" s="1153"/>
      <c r="CE34" s="1153"/>
      <c r="CF34" s="1153"/>
      <c r="CG34" s="1153"/>
      <c r="CH34" s="1153"/>
      <c r="CI34" s="1153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51" t="s">
        <v>369</v>
      </c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  <c r="BC35" s="1151"/>
      <c r="BD35" s="1151"/>
      <c r="BE35" s="1151"/>
      <c r="BF35" s="1151"/>
      <c r="BG35" s="1151"/>
      <c r="BH35" s="1151"/>
      <c r="BI35" s="1151"/>
      <c r="BJ35" s="1151"/>
      <c r="BK35" s="1151"/>
      <c r="BL35" s="1151"/>
      <c r="BM35" s="1151"/>
      <c r="BN35" s="1151"/>
      <c r="BO35" s="1151"/>
      <c r="BP35" s="1151"/>
      <c r="BQ35" s="1151"/>
      <c r="BR35" s="1151"/>
      <c r="BS35" s="1151"/>
      <c r="BT35" s="1151"/>
      <c r="BU35" s="1151"/>
      <c r="BV35" s="1151"/>
      <c r="BW35" s="1151"/>
      <c r="BX35" s="1151"/>
      <c r="BY35" s="1151"/>
      <c r="BZ35" s="1151"/>
      <c r="CA35" s="1151"/>
      <c r="CB35" s="1151"/>
      <c r="CC35" s="1151"/>
      <c r="CD35" s="1151"/>
      <c r="CE35" s="1151"/>
      <c r="CF35" s="1151"/>
      <c r="CG35" s="1151"/>
      <c r="CH35" s="1151"/>
      <c r="CI35" s="1151"/>
      <c r="CO35" s="141"/>
    </row>
    <row r="36" spans="1:93" ht="44.25" customHeight="1" x14ac:dyDescent="0.25">
      <c r="A36" s="1150" t="s">
        <v>15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787" t="str">
        <f>ПОДПИСИ!B6</f>
        <v xml:space="preserve"> </v>
      </c>
      <c r="AE36" s="787"/>
      <c r="AF36" s="787"/>
      <c r="AG36" s="787"/>
      <c r="AH36" s="787"/>
      <c r="AI36" s="787"/>
      <c r="AJ36" s="787"/>
      <c r="AK36" s="787"/>
      <c r="AL36" s="787"/>
      <c r="AM36" s="787"/>
      <c r="AN36" s="787"/>
      <c r="AO36" s="787"/>
      <c r="AP36" s="787"/>
      <c r="AQ36" s="787"/>
      <c r="AR36" s="787"/>
      <c r="AS36" s="787"/>
      <c r="AT36" s="787"/>
      <c r="AU36" s="787"/>
      <c r="AV36" s="787"/>
      <c r="AW36" s="787"/>
      <c r="AX36" s="787"/>
      <c r="AY36" s="787"/>
      <c r="AZ36" s="787"/>
      <c r="BA36" s="787"/>
      <c r="BB36" s="787"/>
      <c r="BC36" s="787"/>
      <c r="BD36" s="787"/>
      <c r="BE36" s="787"/>
      <c r="BF36" s="787"/>
      <c r="BG36" s="787"/>
      <c r="BH36" s="787"/>
      <c r="BI36" s="787"/>
      <c r="BJ36" s="787"/>
      <c r="BK36" s="787"/>
      <c r="BL36" s="23"/>
      <c r="BM36" s="23"/>
      <c r="BN36" s="23"/>
      <c r="BO36" s="710"/>
      <c r="BP36" s="710"/>
      <c r="BQ36" s="710"/>
      <c r="BR36" s="710"/>
      <c r="BS36" s="710"/>
      <c r="BT36" s="710"/>
      <c r="BU36" s="710"/>
      <c r="BV36" s="710"/>
      <c r="BW36" s="710"/>
      <c r="BX36" s="710"/>
      <c r="BY36" s="710"/>
      <c r="BZ36" s="710"/>
      <c r="CA36" s="710"/>
      <c r="CB36" s="710"/>
      <c r="CC36" s="710"/>
      <c r="CD36" s="710"/>
      <c r="CE36" s="23"/>
      <c r="CF36" s="23"/>
      <c r="CG36" s="23"/>
      <c r="CH36" s="23"/>
      <c r="CI36" s="48" t="str">
        <f>ПОДПИСИ!E6</f>
        <v xml:space="preserve"> </v>
      </c>
      <c r="CO36" s="141"/>
    </row>
    <row r="37" spans="1:93" s="225" customFormat="1" ht="9.6" x14ac:dyDescent="0.2">
      <c r="AD37" s="715" t="s">
        <v>48</v>
      </c>
      <c r="AE37" s="715"/>
      <c r="AF37" s="715"/>
      <c r="AG37" s="715"/>
      <c r="AH37" s="715"/>
      <c r="AI37" s="715"/>
      <c r="AJ37" s="715"/>
      <c r="AK37" s="715"/>
      <c r="AL37" s="715"/>
      <c r="AM37" s="715"/>
      <c r="AN37" s="715"/>
      <c r="AO37" s="715"/>
      <c r="AP37" s="715"/>
      <c r="AQ37" s="715"/>
      <c r="AR37" s="715"/>
      <c r="AS37" s="715"/>
      <c r="AT37" s="715"/>
      <c r="AU37" s="715"/>
      <c r="AV37" s="715"/>
      <c r="AW37" s="715"/>
      <c r="AX37" s="715"/>
      <c r="AY37" s="715"/>
      <c r="AZ37" s="715"/>
      <c r="BA37" s="715"/>
      <c r="BB37" s="715"/>
      <c r="BC37" s="715"/>
      <c r="BD37" s="715"/>
      <c r="BE37" s="715"/>
      <c r="BF37" s="715"/>
      <c r="BG37" s="715"/>
      <c r="BH37" s="715"/>
      <c r="BI37" s="715"/>
      <c r="BJ37" s="715"/>
      <c r="BK37" s="715"/>
      <c r="BL37" s="227"/>
      <c r="BM37" s="227"/>
      <c r="BN37" s="227"/>
      <c r="BO37" s="715" t="s">
        <v>49</v>
      </c>
      <c r="BP37" s="715"/>
      <c r="BQ37" s="715"/>
      <c r="BR37" s="715"/>
      <c r="BS37" s="715"/>
      <c r="BT37" s="715"/>
      <c r="BU37" s="715"/>
      <c r="BV37" s="715"/>
      <c r="BW37" s="715"/>
      <c r="BX37" s="715"/>
      <c r="BY37" s="715"/>
      <c r="BZ37" s="715"/>
      <c r="CA37" s="715"/>
      <c r="CB37" s="715"/>
      <c r="CC37" s="715"/>
      <c r="CD37" s="715"/>
      <c r="CE37" s="227"/>
      <c r="CF37" s="227"/>
      <c r="CG37" s="227"/>
      <c r="CH37" s="227"/>
      <c r="CI37" s="232" t="s">
        <v>50</v>
      </c>
      <c r="CO37" s="228"/>
    </row>
    <row r="38" spans="1:93" ht="37.5" customHeight="1" x14ac:dyDescent="0.25">
      <c r="A38" s="791" t="s">
        <v>16</v>
      </c>
      <c r="B38" s="791"/>
      <c r="C38" s="791"/>
      <c r="D38" s="791"/>
      <c r="E38" s="791"/>
      <c r="F38" s="791"/>
      <c r="G38" s="791"/>
      <c r="H38" s="791"/>
      <c r="I38" s="791"/>
      <c r="J38" s="791"/>
      <c r="K38" s="791"/>
      <c r="L38" s="791"/>
      <c r="M38" s="791"/>
      <c r="N38" s="791"/>
      <c r="O38" s="791"/>
      <c r="P38" s="791"/>
      <c r="Q38" s="791"/>
      <c r="R38" s="791"/>
      <c r="S38" s="791"/>
      <c r="T38" s="791"/>
      <c r="U38" s="791"/>
      <c r="V38" s="791"/>
      <c r="W38" s="791"/>
      <c r="X38" s="791"/>
      <c r="Y38" s="791"/>
      <c r="Z38" s="791"/>
      <c r="AA38" s="791"/>
      <c r="AB38" s="791"/>
      <c r="AD38" s="787" t="str">
        <f>ПОДПИСИ!B12</f>
        <v>Начальник участка ООО «Электромонтаж-110»</v>
      </c>
      <c r="AE38" s="787"/>
      <c r="AF38" s="787"/>
      <c r="AG38" s="787"/>
      <c r="AH38" s="787"/>
      <c r="AI38" s="787"/>
      <c r="AJ38" s="787"/>
      <c r="AK38" s="787"/>
      <c r="AL38" s="787"/>
      <c r="AM38" s="787"/>
      <c r="AN38" s="787"/>
      <c r="AO38" s="787"/>
      <c r="AP38" s="787"/>
      <c r="AQ38" s="787"/>
      <c r="AR38" s="787"/>
      <c r="AS38" s="787"/>
      <c r="AT38" s="787"/>
      <c r="AU38" s="787"/>
      <c r="AV38" s="787"/>
      <c r="AW38" s="787"/>
      <c r="AX38" s="787"/>
      <c r="AY38" s="787"/>
      <c r="AZ38" s="787"/>
      <c r="BA38" s="787"/>
      <c r="BB38" s="787"/>
      <c r="BC38" s="787"/>
      <c r="BD38" s="787"/>
      <c r="BE38" s="787"/>
      <c r="BF38" s="787"/>
      <c r="BG38" s="787"/>
      <c r="BH38" s="787"/>
      <c r="BI38" s="787"/>
      <c r="BJ38" s="787"/>
      <c r="BK38" s="787"/>
      <c r="BL38" s="23"/>
      <c r="BM38" s="23"/>
      <c r="BN38" s="23"/>
      <c r="BO38" s="710"/>
      <c r="BP38" s="710"/>
      <c r="BQ38" s="710"/>
      <c r="BR38" s="710"/>
      <c r="BS38" s="710"/>
      <c r="BT38" s="710"/>
      <c r="BU38" s="710"/>
      <c r="BV38" s="710"/>
      <c r="BW38" s="710"/>
      <c r="BX38" s="710"/>
      <c r="BY38" s="710"/>
      <c r="BZ38" s="710"/>
      <c r="CA38" s="710"/>
      <c r="CB38" s="710"/>
      <c r="CC38" s="710"/>
      <c r="CD38" s="710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9.6" x14ac:dyDescent="0.2">
      <c r="AD39" s="716" t="s">
        <v>48</v>
      </c>
      <c r="AE39" s="716"/>
      <c r="AF39" s="716"/>
      <c r="AG39" s="716"/>
      <c r="AH39" s="716"/>
      <c r="AI39" s="716"/>
      <c r="AJ39" s="716"/>
      <c r="AK39" s="716"/>
      <c r="AL39" s="716"/>
      <c r="AM39" s="716"/>
      <c r="AN39" s="716"/>
      <c r="AO39" s="716"/>
      <c r="AP39" s="716"/>
      <c r="AQ39" s="716"/>
      <c r="AR39" s="716"/>
      <c r="AS39" s="716"/>
      <c r="AT39" s="716"/>
      <c r="AU39" s="716"/>
      <c r="AV39" s="716"/>
      <c r="AW39" s="716"/>
      <c r="AX39" s="716"/>
      <c r="AY39" s="716"/>
      <c r="AZ39" s="716"/>
      <c r="BA39" s="716"/>
      <c r="BB39" s="716"/>
      <c r="BC39" s="716"/>
      <c r="BD39" s="716"/>
      <c r="BE39" s="716"/>
      <c r="BF39" s="716"/>
      <c r="BG39" s="716"/>
      <c r="BH39" s="716"/>
      <c r="BI39" s="716"/>
      <c r="BJ39" s="716"/>
      <c r="BK39" s="716"/>
      <c r="BL39" s="227"/>
      <c r="BM39" s="227"/>
      <c r="BN39" s="227"/>
      <c r="BO39" s="715" t="s">
        <v>49</v>
      </c>
      <c r="BP39" s="715"/>
      <c r="BQ39" s="715"/>
      <c r="BR39" s="715"/>
      <c r="BS39" s="715"/>
      <c r="BT39" s="715"/>
      <c r="BU39" s="715"/>
      <c r="BV39" s="715"/>
      <c r="BW39" s="715"/>
      <c r="BX39" s="715"/>
      <c r="BY39" s="715"/>
      <c r="BZ39" s="715"/>
      <c r="CA39" s="715"/>
      <c r="CB39" s="715"/>
      <c r="CC39" s="715"/>
      <c r="CD39" s="715"/>
      <c r="CE39" s="227"/>
      <c r="CF39" s="227"/>
      <c r="CG39" s="227"/>
      <c r="CH39" s="227"/>
      <c r="CI39" s="232" t="s">
        <v>50</v>
      </c>
      <c r="CO39" s="231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44" priority="3" operator="equal">
      <formula>0</formula>
    </cfRule>
  </conditionalFormatting>
  <conditionalFormatting sqref="AD36:CI38">
    <cfRule type="cellIs" dxfId="43" priority="2" operator="equal">
      <formula>0</formula>
    </cfRule>
  </conditionalFormatting>
  <conditionalFormatting sqref="CO2:CO6">
    <cfRule type="cellIs" dxfId="42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DH81"/>
  <sheetViews>
    <sheetView view="pageBreakPreview" zoomScale="60" zoomScaleNormal="100" workbookViewId="0">
      <selection activeCell="DH30" sqref="DH30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47.88671875" style="147" customWidth="1"/>
    <col min="113" max="16384" width="9.109375" style="19"/>
  </cols>
  <sheetData>
    <row r="1" spans="1:112" x14ac:dyDescent="0.3">
      <c r="DB1" s="20" t="s">
        <v>255</v>
      </c>
      <c r="DC1"/>
      <c r="DD1"/>
      <c r="DE1"/>
      <c r="DF1"/>
      <c r="DH1" s="141"/>
    </row>
    <row r="2" spans="1:112" ht="15" customHeight="1" x14ac:dyDescent="0.3">
      <c r="A2" s="789"/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89"/>
      <c r="X2" s="789"/>
      <c r="Y2" s="789"/>
      <c r="Z2" s="789"/>
      <c r="AA2" s="789"/>
      <c r="AB2" s="789"/>
      <c r="AC2" s="789"/>
      <c r="AD2" s="789"/>
      <c r="AE2" s="789"/>
      <c r="AF2" s="789"/>
      <c r="AG2" s="789"/>
      <c r="AH2" s="789"/>
      <c r="AI2" s="789"/>
      <c r="AJ2" s="789"/>
      <c r="AK2" s="789"/>
      <c r="AL2" s="789"/>
      <c r="AM2" s="789"/>
      <c r="AN2" s="789"/>
      <c r="AO2" s="789"/>
      <c r="AP2" s="789"/>
      <c r="AQ2" s="789"/>
      <c r="AR2" s="789"/>
      <c r="AS2" s="789"/>
      <c r="AT2" s="789"/>
      <c r="AU2" s="789"/>
      <c r="AV2" s="789"/>
      <c r="BB2" s="710" t="str">
        <f>ФОРМА!G2</f>
        <v>Санкт-Петербург</v>
      </c>
      <c r="BC2" s="710"/>
      <c r="BD2" s="710"/>
      <c r="BE2" s="710"/>
      <c r="BF2" s="710"/>
      <c r="BG2" s="710"/>
      <c r="BH2" s="710"/>
      <c r="BI2" s="710"/>
      <c r="BJ2" s="710"/>
      <c r="BK2" s="710"/>
      <c r="BL2" s="710"/>
      <c r="BM2" s="710"/>
      <c r="BN2" s="710"/>
      <c r="BO2" s="710"/>
      <c r="BP2" s="710"/>
      <c r="BQ2" s="710"/>
      <c r="BR2" s="710"/>
      <c r="BS2" s="710"/>
      <c r="BT2" s="710"/>
      <c r="BU2" s="710"/>
      <c r="BV2" s="710"/>
      <c r="BW2" s="710"/>
      <c r="BX2" s="710"/>
      <c r="BY2" s="710"/>
      <c r="BZ2" s="710"/>
      <c r="CA2" s="710"/>
      <c r="CB2" s="710"/>
      <c r="CC2" s="710"/>
      <c r="CD2" s="710"/>
      <c r="CE2" s="710"/>
      <c r="CF2" s="710"/>
      <c r="CG2" s="710"/>
      <c r="CH2" s="710"/>
      <c r="CI2" s="710"/>
      <c r="CJ2" s="710"/>
      <c r="CK2" s="710"/>
      <c r="CL2" s="710"/>
      <c r="CM2" s="710"/>
      <c r="CN2" s="710"/>
      <c r="CO2" s="710"/>
      <c r="CP2" s="710"/>
      <c r="CQ2" s="710"/>
      <c r="CR2" s="710"/>
      <c r="CS2" s="710"/>
      <c r="CT2" s="710"/>
      <c r="CU2" s="710"/>
      <c r="CV2" s="710"/>
      <c r="CW2" s="710"/>
      <c r="CX2" s="710"/>
      <c r="CY2" s="710"/>
      <c r="CZ2" s="710"/>
      <c r="DA2" s="710"/>
      <c r="DB2" s="710"/>
      <c r="DC2"/>
      <c r="DD2"/>
      <c r="DE2"/>
      <c r="DF2"/>
      <c r="DH2" s="142"/>
    </row>
    <row r="3" spans="1:112" s="50" customFormat="1" ht="15" customHeight="1" x14ac:dyDescent="0.3">
      <c r="A3" s="786"/>
      <c r="B3" s="786"/>
      <c r="C3" s="786"/>
      <c r="D3" s="786"/>
      <c r="E3" s="786"/>
      <c r="F3" s="786"/>
      <c r="G3" s="786"/>
      <c r="H3" s="786"/>
      <c r="I3" s="786"/>
      <c r="J3" s="786"/>
      <c r="K3" s="786"/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  <c r="AF3" s="786"/>
      <c r="AG3" s="786"/>
      <c r="AH3" s="786"/>
      <c r="AI3" s="786"/>
      <c r="AJ3" s="786"/>
      <c r="AK3" s="786"/>
      <c r="AL3" s="786"/>
      <c r="AM3" s="786"/>
      <c r="AN3" s="786"/>
      <c r="AO3" s="786"/>
      <c r="AP3" s="786"/>
      <c r="AQ3" s="786"/>
      <c r="AR3" s="786"/>
      <c r="AS3" s="786"/>
      <c r="AT3" s="786"/>
      <c r="AU3" s="786"/>
      <c r="AV3" s="786"/>
      <c r="AW3" s="21"/>
      <c r="AX3" s="21"/>
      <c r="AY3" s="21"/>
      <c r="AZ3" s="21"/>
      <c r="BA3" s="21"/>
      <c r="BB3" s="786" t="s">
        <v>0</v>
      </c>
      <c r="BC3" s="786"/>
      <c r="BD3" s="786"/>
      <c r="BE3" s="786"/>
      <c r="BF3" s="786"/>
      <c r="BG3" s="786"/>
      <c r="BH3" s="786"/>
      <c r="BI3" s="786"/>
      <c r="BJ3" s="786"/>
      <c r="BK3" s="786"/>
      <c r="BL3" s="786"/>
      <c r="BM3" s="786"/>
      <c r="BN3" s="786"/>
      <c r="BO3" s="786"/>
      <c r="BP3" s="786"/>
      <c r="BQ3" s="786"/>
      <c r="BR3" s="786"/>
      <c r="BS3" s="786"/>
      <c r="BT3" s="786"/>
      <c r="BU3" s="786"/>
      <c r="BV3" s="786"/>
      <c r="BW3" s="786"/>
      <c r="BX3" s="786"/>
      <c r="BY3" s="786"/>
      <c r="BZ3" s="786"/>
      <c r="CA3" s="786"/>
      <c r="CB3" s="786"/>
      <c r="CC3" s="786"/>
      <c r="CD3" s="786"/>
      <c r="CE3" s="786"/>
      <c r="CF3" s="786"/>
      <c r="CG3" s="786"/>
      <c r="CH3" s="786"/>
      <c r="CI3" s="786"/>
      <c r="CJ3" s="786"/>
      <c r="CK3" s="786"/>
      <c r="CL3" s="786"/>
      <c r="CM3" s="786"/>
      <c r="CN3" s="786"/>
      <c r="CO3" s="786"/>
      <c r="CP3" s="786"/>
      <c r="CQ3" s="786"/>
      <c r="CR3" s="786"/>
      <c r="CS3" s="786"/>
      <c r="CT3" s="786"/>
      <c r="CU3" s="786"/>
      <c r="CV3" s="786"/>
      <c r="CW3" s="786"/>
      <c r="CX3" s="786"/>
      <c r="CY3" s="786"/>
      <c r="CZ3" s="786"/>
      <c r="DA3" s="786"/>
      <c r="DB3" s="786"/>
      <c r="DH3" s="143"/>
    </row>
    <row r="4" spans="1:112" ht="15" customHeight="1" x14ac:dyDescent="0.25">
      <c r="A4" s="710" t="str">
        <f>ФОРМА!B4</f>
        <v>ООО «Электромонтаж-110»</v>
      </c>
      <c r="B4" s="710"/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BB4" s="787" t="str">
        <f>ФОРМА!B2</f>
        <v>ПАО "Россети Ленэнерго"</v>
      </c>
      <c r="BC4" s="787"/>
      <c r="BD4" s="787"/>
      <c r="BE4" s="787"/>
      <c r="BF4" s="787"/>
      <c r="BG4" s="787"/>
      <c r="BH4" s="787"/>
      <c r="BI4" s="787"/>
      <c r="BJ4" s="787"/>
      <c r="BK4" s="787"/>
      <c r="BL4" s="787"/>
      <c r="BM4" s="787"/>
      <c r="BN4" s="787"/>
      <c r="BO4" s="787"/>
      <c r="BP4" s="787"/>
      <c r="BQ4" s="787"/>
      <c r="BR4" s="787"/>
      <c r="BS4" s="787"/>
      <c r="BT4" s="787"/>
      <c r="BU4" s="787"/>
      <c r="BV4" s="787"/>
      <c r="BW4" s="787"/>
      <c r="BX4" s="787"/>
      <c r="BY4" s="787"/>
      <c r="BZ4" s="787"/>
      <c r="CA4" s="787"/>
      <c r="CB4" s="787"/>
      <c r="CC4" s="787"/>
      <c r="CD4" s="787"/>
      <c r="CE4" s="787"/>
      <c r="CF4" s="787"/>
      <c r="CG4" s="787"/>
      <c r="CH4" s="787"/>
      <c r="CI4" s="787"/>
      <c r="CJ4" s="787"/>
      <c r="CK4" s="787"/>
      <c r="CL4" s="787"/>
      <c r="CM4" s="787"/>
      <c r="CN4" s="787"/>
      <c r="CO4" s="787"/>
      <c r="CP4" s="787"/>
      <c r="CQ4" s="787"/>
      <c r="CR4" s="787"/>
      <c r="CS4" s="787"/>
      <c r="CT4" s="787"/>
      <c r="CU4" s="787"/>
      <c r="CV4" s="787"/>
      <c r="CW4" s="787"/>
      <c r="CX4" s="787"/>
      <c r="CY4" s="787"/>
      <c r="CZ4" s="787"/>
      <c r="DA4" s="787"/>
      <c r="DB4" s="787"/>
      <c r="DH4" s="144" t="str">
        <f>BB4</f>
        <v>ПАО "Россети Ленэнерго"</v>
      </c>
    </row>
    <row r="5" spans="1:112" ht="15" customHeight="1" x14ac:dyDescent="0.25">
      <c r="A5" s="786" t="s">
        <v>44</v>
      </c>
      <c r="B5" s="786"/>
      <c r="C5" s="786"/>
      <c r="D5" s="786"/>
      <c r="E5" s="786"/>
      <c r="F5" s="786"/>
      <c r="G5" s="786"/>
      <c r="H5" s="786"/>
      <c r="I5" s="786"/>
      <c r="J5" s="786"/>
      <c r="K5" s="786"/>
      <c r="L5" s="786"/>
      <c r="M5" s="786"/>
      <c r="N5" s="786"/>
      <c r="O5" s="786"/>
      <c r="P5" s="786"/>
      <c r="Q5" s="786"/>
      <c r="R5" s="786"/>
      <c r="S5" s="786"/>
      <c r="T5" s="786"/>
      <c r="U5" s="786"/>
      <c r="V5" s="786"/>
      <c r="W5" s="786"/>
      <c r="X5" s="786"/>
      <c r="Y5" s="786"/>
      <c r="Z5" s="786"/>
      <c r="AA5" s="786"/>
      <c r="AB5" s="786"/>
      <c r="AC5" s="786"/>
      <c r="AD5" s="786"/>
      <c r="AE5" s="786"/>
      <c r="AF5" s="786"/>
      <c r="AG5" s="786"/>
      <c r="AH5" s="786"/>
      <c r="AI5" s="786"/>
      <c r="AJ5" s="786"/>
      <c r="AK5" s="786"/>
      <c r="AL5" s="786"/>
      <c r="AM5" s="786"/>
      <c r="AN5" s="786"/>
      <c r="AO5" s="786"/>
      <c r="AP5" s="786"/>
      <c r="AQ5" s="786"/>
      <c r="AR5" s="786"/>
      <c r="AS5" s="786"/>
      <c r="AT5" s="786"/>
      <c r="AU5" s="786"/>
      <c r="AV5" s="786"/>
      <c r="AW5" s="21"/>
      <c r="AX5" s="21"/>
      <c r="AY5" s="21"/>
      <c r="AZ5" s="21"/>
      <c r="BA5" s="21"/>
      <c r="BB5" s="786" t="s">
        <v>2</v>
      </c>
      <c r="BC5" s="786"/>
      <c r="BD5" s="786"/>
      <c r="BE5" s="786"/>
      <c r="BF5" s="786"/>
      <c r="BG5" s="786"/>
      <c r="BH5" s="786"/>
      <c r="BI5" s="786"/>
      <c r="BJ5" s="786"/>
      <c r="BK5" s="786"/>
      <c r="BL5" s="786"/>
      <c r="BM5" s="786"/>
      <c r="BN5" s="786"/>
      <c r="BO5" s="786"/>
      <c r="BP5" s="786"/>
      <c r="BQ5" s="786"/>
      <c r="BR5" s="786"/>
      <c r="BS5" s="786"/>
      <c r="BT5" s="786"/>
      <c r="BU5" s="786"/>
      <c r="BV5" s="786"/>
      <c r="BW5" s="786"/>
      <c r="BX5" s="786"/>
      <c r="BY5" s="786"/>
      <c r="BZ5" s="786"/>
      <c r="CA5" s="786"/>
      <c r="CB5" s="786"/>
      <c r="CC5" s="786"/>
      <c r="CD5" s="786"/>
      <c r="CE5" s="786"/>
      <c r="CF5" s="786"/>
      <c r="CG5" s="786"/>
      <c r="CH5" s="786"/>
      <c r="CI5" s="786"/>
      <c r="CJ5" s="786"/>
      <c r="CK5" s="786"/>
      <c r="CL5" s="786"/>
      <c r="CM5" s="786"/>
      <c r="CN5" s="786"/>
      <c r="CO5" s="786"/>
      <c r="CP5" s="786"/>
      <c r="CQ5" s="786"/>
      <c r="CR5" s="786"/>
      <c r="CS5" s="786"/>
      <c r="CT5" s="786"/>
      <c r="CU5" s="786"/>
      <c r="CV5" s="786"/>
      <c r="CW5" s="786"/>
      <c r="CX5" s="786"/>
      <c r="CY5" s="786"/>
      <c r="CZ5" s="786"/>
      <c r="DA5" s="786"/>
      <c r="DB5" s="786"/>
      <c r="DH5" s="143"/>
    </row>
    <row r="6" spans="1:112" ht="124.2" x14ac:dyDescent="0.25">
      <c r="A6" s="785"/>
      <c r="B6" s="785"/>
      <c r="C6" s="785"/>
      <c r="D6" s="785"/>
      <c r="E6" s="785"/>
      <c r="F6" s="785"/>
      <c r="G6" s="785"/>
      <c r="H6" s="785"/>
      <c r="I6" s="785"/>
      <c r="J6" s="785"/>
      <c r="K6" s="785"/>
      <c r="L6" s="785"/>
      <c r="M6" s="785"/>
      <c r="N6" s="785"/>
      <c r="O6" s="785"/>
      <c r="P6" s="785"/>
      <c r="Q6" s="785"/>
      <c r="R6" s="785"/>
      <c r="S6" s="785"/>
      <c r="T6" s="785"/>
      <c r="U6" s="785"/>
      <c r="V6" s="785"/>
      <c r="W6" s="785"/>
      <c r="X6" s="785"/>
      <c r="Y6" s="785"/>
      <c r="Z6" s="785"/>
      <c r="AA6" s="785"/>
      <c r="AB6" s="785"/>
      <c r="AC6" s="785"/>
      <c r="AD6" s="785"/>
      <c r="AE6" s="785"/>
      <c r="AF6" s="785"/>
      <c r="AG6" s="785"/>
      <c r="AH6" s="785"/>
      <c r="AI6" s="785"/>
      <c r="AJ6" s="785"/>
      <c r="AK6" s="785"/>
      <c r="AL6" s="785"/>
      <c r="AM6" s="785"/>
      <c r="AN6" s="785"/>
      <c r="AO6" s="785"/>
      <c r="AP6" s="785"/>
      <c r="AQ6" s="785"/>
      <c r="AR6" s="785"/>
      <c r="AS6" s="785"/>
      <c r="AT6" s="785"/>
      <c r="AU6" s="785"/>
      <c r="AV6" s="785"/>
      <c r="AW6" s="21"/>
      <c r="AX6" s="21"/>
      <c r="AY6" s="21"/>
      <c r="AZ6" s="21"/>
      <c r="BA6" s="21"/>
      <c r="BB6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C6" s="787"/>
      <c r="BD6" s="787"/>
      <c r="BE6" s="787"/>
      <c r="BF6" s="787"/>
      <c r="BG6" s="787"/>
      <c r="BH6" s="787"/>
      <c r="BI6" s="787"/>
      <c r="BJ6" s="787"/>
      <c r="BK6" s="787"/>
      <c r="BL6" s="787"/>
      <c r="BM6" s="787"/>
      <c r="BN6" s="787"/>
      <c r="BO6" s="787"/>
      <c r="BP6" s="787"/>
      <c r="BQ6" s="787"/>
      <c r="BR6" s="787"/>
      <c r="BS6" s="787"/>
      <c r="BT6" s="787"/>
      <c r="BU6" s="787"/>
      <c r="BV6" s="787"/>
      <c r="BW6" s="787"/>
      <c r="BX6" s="787"/>
      <c r="BY6" s="787"/>
      <c r="BZ6" s="787"/>
      <c r="CA6" s="787"/>
      <c r="CB6" s="787"/>
      <c r="CC6" s="787"/>
      <c r="CD6" s="787"/>
      <c r="CE6" s="787"/>
      <c r="CF6" s="787"/>
      <c r="CG6" s="787"/>
      <c r="CH6" s="787"/>
      <c r="CI6" s="787"/>
      <c r="CJ6" s="787"/>
      <c r="CK6" s="787"/>
      <c r="CL6" s="787"/>
      <c r="CM6" s="787"/>
      <c r="CN6" s="787"/>
      <c r="CO6" s="787"/>
      <c r="CP6" s="787"/>
      <c r="CQ6" s="787"/>
      <c r="CR6" s="787"/>
      <c r="CS6" s="787"/>
      <c r="CT6" s="787"/>
      <c r="CU6" s="787"/>
      <c r="CV6" s="787"/>
      <c r="CW6" s="787"/>
      <c r="CX6" s="787"/>
      <c r="CY6" s="787"/>
      <c r="CZ6" s="787"/>
      <c r="DA6" s="787"/>
      <c r="DB6" s="787"/>
      <c r="DH6" s="144" t="str">
        <f>BB6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ht="12.75" customHeight="1" x14ac:dyDescent="0.25">
      <c r="A7" s="786" t="s">
        <v>45</v>
      </c>
      <c r="B7" s="786"/>
      <c r="C7" s="786"/>
      <c r="D7" s="786"/>
      <c r="E7" s="786"/>
      <c r="F7" s="786"/>
      <c r="G7" s="786"/>
      <c r="H7" s="786"/>
      <c r="I7" s="786"/>
      <c r="J7" s="786"/>
      <c r="K7" s="786"/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  <c r="AF7" s="786"/>
      <c r="AG7" s="786"/>
      <c r="AH7" s="786"/>
      <c r="AI7" s="786"/>
      <c r="AJ7" s="786"/>
      <c r="AK7" s="786"/>
      <c r="AL7" s="786"/>
      <c r="AM7" s="786"/>
      <c r="AN7" s="786"/>
      <c r="AO7" s="786"/>
      <c r="AP7" s="786"/>
      <c r="AQ7" s="786"/>
      <c r="AR7" s="786"/>
      <c r="AS7" s="786"/>
      <c r="AT7" s="786"/>
      <c r="AU7" s="786"/>
      <c r="AV7" s="786"/>
      <c r="AW7" s="21"/>
      <c r="AX7" s="21"/>
      <c r="AY7" s="21"/>
      <c r="AZ7" s="21"/>
      <c r="BA7" s="21"/>
      <c r="BB7" s="786" t="s">
        <v>38</v>
      </c>
      <c r="BC7" s="786"/>
      <c r="BD7" s="786"/>
      <c r="BE7" s="786"/>
      <c r="BF7" s="786"/>
      <c r="BG7" s="786"/>
      <c r="BH7" s="786"/>
      <c r="BI7" s="786"/>
      <c r="BJ7" s="786"/>
      <c r="BK7" s="786"/>
      <c r="BL7" s="786"/>
      <c r="BM7" s="786"/>
      <c r="BN7" s="786"/>
      <c r="BO7" s="786"/>
      <c r="BP7" s="786"/>
      <c r="BQ7" s="786"/>
      <c r="BR7" s="786"/>
      <c r="BS7" s="786"/>
      <c r="BT7" s="786"/>
      <c r="BU7" s="786"/>
      <c r="BV7" s="786"/>
      <c r="BW7" s="786"/>
      <c r="BX7" s="786"/>
      <c r="BY7" s="786"/>
      <c r="BZ7" s="786"/>
      <c r="CA7" s="786"/>
      <c r="CB7" s="786"/>
      <c r="CC7" s="786"/>
      <c r="CD7" s="786"/>
      <c r="CE7" s="786"/>
      <c r="CF7" s="786"/>
      <c r="CG7" s="786"/>
      <c r="CH7" s="786"/>
      <c r="CI7" s="786"/>
      <c r="CJ7" s="786"/>
      <c r="CK7" s="786"/>
      <c r="CL7" s="786"/>
      <c r="CM7" s="786"/>
      <c r="CN7" s="786"/>
      <c r="CO7" s="786"/>
      <c r="CP7" s="786"/>
      <c r="CQ7" s="786"/>
      <c r="CR7" s="786"/>
      <c r="CS7" s="786"/>
      <c r="CT7" s="786"/>
      <c r="CU7" s="786"/>
      <c r="CV7" s="786"/>
      <c r="CW7" s="786"/>
      <c r="CX7" s="786"/>
      <c r="CY7" s="786"/>
      <c r="CZ7" s="786"/>
      <c r="DA7" s="786"/>
      <c r="DB7" s="786"/>
      <c r="DH7" s="143"/>
    </row>
    <row r="8" spans="1:112" ht="13.8" x14ac:dyDescent="0.25">
      <c r="A8" s="710"/>
      <c r="B8" s="710"/>
      <c r="C8" s="710"/>
      <c r="D8" s="710"/>
      <c r="E8" s="710"/>
      <c r="F8" s="710"/>
      <c r="G8" s="710"/>
      <c r="H8" s="710"/>
      <c r="I8" s="710"/>
      <c r="J8" s="710"/>
      <c r="K8" s="710"/>
      <c r="L8" s="710"/>
      <c r="M8" s="710"/>
      <c r="N8" s="710"/>
      <c r="O8" s="710"/>
      <c r="P8" s="710"/>
      <c r="Q8" s="710"/>
      <c r="R8" s="710"/>
      <c r="S8" s="710"/>
      <c r="T8" s="710"/>
      <c r="U8" s="710"/>
      <c r="V8" s="710"/>
      <c r="W8" s="710"/>
      <c r="X8" s="710"/>
      <c r="Y8" s="710"/>
      <c r="Z8" s="710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BB8" s="734">
        <f>ФОРМА!B13</f>
        <v>45646</v>
      </c>
      <c r="BC8" s="734"/>
      <c r="BD8" s="734"/>
      <c r="BE8" s="734"/>
      <c r="BF8" s="734"/>
      <c r="BG8" s="734"/>
      <c r="BH8" s="734"/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C8" s="51"/>
      <c r="DH8" s="145"/>
    </row>
    <row r="9" spans="1:112" ht="10.5" customHeight="1" x14ac:dyDescent="0.25">
      <c r="A9" s="786" t="s">
        <v>1</v>
      </c>
      <c r="B9" s="786"/>
      <c r="C9" s="786"/>
      <c r="D9" s="786"/>
      <c r="E9" s="786"/>
      <c r="F9" s="786"/>
      <c r="G9" s="786"/>
      <c r="H9" s="786"/>
      <c r="I9" s="786"/>
      <c r="J9" s="786"/>
      <c r="K9" s="786"/>
      <c r="L9" s="786"/>
      <c r="M9" s="786"/>
      <c r="N9" s="786"/>
      <c r="O9" s="786"/>
      <c r="P9" s="786"/>
      <c r="Q9" s="786"/>
      <c r="R9" s="786"/>
      <c r="S9" s="786"/>
      <c r="T9" s="786"/>
      <c r="U9" s="786"/>
      <c r="V9" s="786"/>
      <c r="W9" s="786"/>
      <c r="X9" s="786"/>
      <c r="Y9" s="786"/>
      <c r="Z9" s="786"/>
      <c r="AA9" s="786"/>
      <c r="AB9" s="786"/>
      <c r="AC9" s="786"/>
      <c r="AD9" s="786"/>
      <c r="AE9" s="786"/>
      <c r="AF9" s="786"/>
      <c r="AG9" s="786"/>
      <c r="AH9" s="786"/>
      <c r="AI9" s="786"/>
      <c r="AJ9" s="786"/>
      <c r="AK9" s="786"/>
      <c r="AL9" s="786"/>
      <c r="AM9" s="786"/>
      <c r="AN9" s="786"/>
      <c r="AO9" s="786"/>
      <c r="AP9" s="786"/>
      <c r="AQ9" s="786"/>
      <c r="AR9" s="786"/>
      <c r="AS9" s="786"/>
      <c r="AT9" s="786"/>
      <c r="AU9" s="786"/>
      <c r="AV9" s="786"/>
      <c r="AW9" s="21"/>
      <c r="AX9" s="21"/>
      <c r="AY9" s="21"/>
      <c r="AZ9" s="21"/>
      <c r="BA9" s="21"/>
      <c r="BB9" s="786" t="s">
        <v>3</v>
      </c>
      <c r="BC9" s="786"/>
      <c r="BD9" s="786"/>
      <c r="BE9" s="786"/>
      <c r="BF9" s="786"/>
      <c r="BG9" s="786"/>
      <c r="BH9" s="786"/>
      <c r="BI9" s="786"/>
      <c r="BJ9" s="786"/>
      <c r="BK9" s="786"/>
      <c r="BL9" s="786"/>
      <c r="BM9" s="786"/>
      <c r="BN9" s="786"/>
      <c r="BO9" s="786"/>
      <c r="BP9" s="786"/>
      <c r="BQ9" s="786"/>
      <c r="BR9" s="786"/>
      <c r="BS9" s="786"/>
      <c r="BT9" s="786"/>
      <c r="BU9" s="786"/>
      <c r="BV9" s="786"/>
      <c r="BW9" s="786"/>
      <c r="BX9" s="786"/>
      <c r="BY9" s="786"/>
      <c r="BZ9" s="786"/>
      <c r="CA9" s="786"/>
      <c r="CB9" s="786"/>
      <c r="CC9" s="786"/>
      <c r="CD9" s="786"/>
      <c r="CE9" s="786"/>
      <c r="CF9" s="786"/>
      <c r="CG9" s="786"/>
      <c r="CH9" s="786"/>
      <c r="CI9" s="786"/>
      <c r="CJ9" s="786"/>
      <c r="CK9" s="786"/>
      <c r="CL9" s="786"/>
      <c r="CM9" s="786"/>
      <c r="CN9" s="786"/>
      <c r="CO9" s="786"/>
      <c r="CP9" s="786"/>
      <c r="CQ9" s="786"/>
      <c r="CR9" s="786"/>
      <c r="CS9" s="786"/>
      <c r="CT9" s="786"/>
      <c r="CU9" s="786"/>
      <c r="CV9" s="786"/>
      <c r="CW9" s="786"/>
      <c r="CX9" s="786"/>
      <c r="CY9" s="786"/>
      <c r="CZ9" s="786"/>
      <c r="DA9" s="786"/>
      <c r="DB9" s="786"/>
      <c r="DH9" s="146"/>
    </row>
    <row r="10" spans="1:112" ht="21.75" customHeight="1" x14ac:dyDescent="0.3">
      <c r="A10" s="805" t="s">
        <v>604</v>
      </c>
      <c r="B10" s="805"/>
      <c r="C10" s="805"/>
      <c r="D10" s="805"/>
      <c r="E10" s="805"/>
      <c r="F10" s="805"/>
      <c r="G10" s="805"/>
      <c r="H10" s="805"/>
      <c r="I10" s="805"/>
      <c r="J10" s="805"/>
      <c r="K10" s="805"/>
      <c r="L10" s="805"/>
      <c r="M10" s="805"/>
      <c r="N10" s="805"/>
      <c r="O10" s="805"/>
      <c r="P10" s="805"/>
      <c r="Q10" s="805"/>
      <c r="R10" s="805"/>
      <c r="S10" s="805"/>
      <c r="T10" s="805"/>
      <c r="U10" s="805"/>
      <c r="V10" s="805"/>
      <c r="W10" s="805"/>
      <c r="X10" s="805"/>
      <c r="Y10" s="805"/>
      <c r="Z10" s="805"/>
      <c r="AA10" s="805"/>
      <c r="AB10" s="805"/>
      <c r="AC10" s="805"/>
      <c r="AD10" s="805"/>
      <c r="AE10" s="805"/>
      <c r="AF10" s="805"/>
      <c r="AG10" s="805"/>
      <c r="AH10" s="805"/>
      <c r="AI10" s="805"/>
      <c r="AJ10" s="805"/>
      <c r="AK10" s="805"/>
      <c r="AL10" s="805"/>
      <c r="AM10" s="805"/>
      <c r="AN10" s="805"/>
      <c r="AO10" s="805"/>
      <c r="AP10" s="805"/>
      <c r="AQ10" s="805"/>
      <c r="AR10" s="805"/>
      <c r="AS10" s="805"/>
      <c r="AT10" s="805"/>
      <c r="AU10" s="805"/>
      <c r="AV10" s="805"/>
      <c r="AW10" s="805"/>
      <c r="AX10" s="805"/>
      <c r="AY10" s="805"/>
      <c r="AZ10" s="805"/>
      <c r="BA10" s="805"/>
      <c r="BB10" s="805"/>
      <c r="BC10" s="805"/>
      <c r="BD10" s="805"/>
      <c r="BE10" s="805"/>
      <c r="BF10" s="805"/>
      <c r="BG10" s="805"/>
      <c r="BH10" s="805"/>
      <c r="BI10" s="805"/>
      <c r="BJ10" s="805"/>
      <c r="BK10" s="805"/>
      <c r="BL10" s="805"/>
      <c r="BM10" s="805"/>
      <c r="BN10" s="805"/>
      <c r="BO10" s="805"/>
      <c r="BP10" s="805"/>
      <c r="BQ10" s="805"/>
      <c r="BR10" s="805"/>
      <c r="BS10" s="805"/>
      <c r="BT10" s="805"/>
      <c r="BU10" s="805"/>
      <c r="BV10" s="805"/>
      <c r="BW10" s="805"/>
      <c r="BX10" s="805"/>
      <c r="BY10" s="805"/>
      <c r="BZ10" s="805"/>
      <c r="CA10" s="805"/>
      <c r="CB10" s="805"/>
      <c r="CC10" s="805"/>
      <c r="CD10" s="805"/>
      <c r="CE10" s="805"/>
      <c r="CF10" s="805"/>
      <c r="CG10" s="805"/>
      <c r="CH10" s="805"/>
      <c r="CI10" s="805"/>
      <c r="CJ10" s="805"/>
      <c r="CK10" s="805"/>
      <c r="CL10" s="805"/>
      <c r="CM10" s="805"/>
      <c r="CN10" s="805"/>
      <c r="CO10" s="805"/>
      <c r="CP10" s="805"/>
      <c r="CQ10" s="805"/>
      <c r="CR10" s="805"/>
      <c r="CS10" s="805"/>
      <c r="CT10" s="805"/>
      <c r="CU10" s="805"/>
      <c r="CV10" s="805"/>
      <c r="CW10" s="805"/>
      <c r="CX10" s="805"/>
      <c r="CY10" s="805"/>
      <c r="CZ10" s="805"/>
      <c r="DA10" s="805"/>
      <c r="DB10" s="805"/>
    </row>
    <row r="11" spans="1:112" ht="13.8" x14ac:dyDescent="0.25">
      <c r="A11" s="805" t="s">
        <v>748</v>
      </c>
      <c r="B11" s="805"/>
      <c r="C11" s="805"/>
      <c r="D11" s="805"/>
      <c r="E11" s="805"/>
      <c r="F11" s="805"/>
      <c r="G11" s="805"/>
      <c r="H11" s="805"/>
      <c r="I11" s="805"/>
      <c r="J11" s="805"/>
      <c r="K11" s="805"/>
      <c r="L11" s="805"/>
      <c r="M11" s="805"/>
      <c r="N11" s="805"/>
      <c r="O11" s="805"/>
      <c r="P11" s="805"/>
      <c r="Q11" s="805"/>
      <c r="R11" s="805"/>
      <c r="S11" s="805"/>
      <c r="T11" s="805"/>
      <c r="U11" s="805"/>
      <c r="V11" s="805"/>
      <c r="W11" s="805"/>
      <c r="X11" s="805"/>
      <c r="Y11" s="805"/>
      <c r="Z11" s="805"/>
      <c r="AA11" s="805"/>
      <c r="AB11" s="805"/>
      <c r="AC11" s="805"/>
      <c r="AD11" s="805"/>
      <c r="AE11" s="805"/>
      <c r="AF11" s="805"/>
      <c r="AG11" s="805"/>
      <c r="AH11" s="805"/>
      <c r="AI11" s="805"/>
      <c r="AJ11" s="805"/>
      <c r="AK11" s="805"/>
      <c r="AL11" s="805"/>
      <c r="AM11" s="805"/>
      <c r="AN11" s="805"/>
      <c r="AO11" s="805"/>
      <c r="AP11" s="805"/>
      <c r="AQ11" s="805"/>
      <c r="AR11" s="805"/>
      <c r="AS11" s="805"/>
      <c r="AT11" s="805"/>
      <c r="AU11" s="805"/>
      <c r="AV11" s="805"/>
      <c r="AW11" s="805"/>
      <c r="AX11" s="805"/>
      <c r="AY11" s="805"/>
      <c r="AZ11" s="805"/>
      <c r="BA11" s="805"/>
      <c r="BB11" s="805"/>
      <c r="BC11" s="805"/>
      <c r="BD11" s="805"/>
      <c r="BE11" s="805"/>
      <c r="BF11" s="805"/>
      <c r="BG11" s="805"/>
      <c r="BH11" s="805"/>
      <c r="BI11" s="805"/>
      <c r="BJ11" s="805"/>
      <c r="BK11" s="805"/>
      <c r="BL11" s="805"/>
      <c r="BM11" s="805"/>
      <c r="BN11" s="805"/>
      <c r="BO11" s="805"/>
      <c r="BP11" s="805"/>
      <c r="BQ11" s="805"/>
      <c r="BR11" s="805"/>
      <c r="BS11" s="805"/>
      <c r="BT11" s="805"/>
      <c r="BU11" s="805"/>
      <c r="BV11" s="805"/>
      <c r="BW11" s="805"/>
      <c r="BX11" s="805"/>
      <c r="BY11" s="805"/>
      <c r="BZ11" s="805"/>
      <c r="CA11" s="805"/>
      <c r="CB11" s="805"/>
      <c r="CC11" s="805"/>
      <c r="CD11" s="805"/>
      <c r="CE11" s="805"/>
      <c r="CF11" s="805"/>
      <c r="CG11" s="805"/>
      <c r="CH11" s="805"/>
      <c r="CI11" s="805"/>
      <c r="CJ11" s="805"/>
      <c r="CK11" s="805"/>
      <c r="CL11" s="805"/>
      <c r="CM11" s="805"/>
      <c r="CN11" s="805"/>
      <c r="CO11" s="805"/>
      <c r="CP11" s="805"/>
      <c r="CQ11" s="805"/>
      <c r="CR11" s="805"/>
      <c r="CS11" s="805"/>
      <c r="CT11" s="805"/>
      <c r="CU11" s="805"/>
      <c r="CV11" s="805"/>
      <c r="CW11" s="805"/>
      <c r="CX11" s="805"/>
      <c r="CY11" s="805"/>
      <c r="CZ11" s="805"/>
      <c r="DA11" s="805"/>
      <c r="DB11" s="805"/>
      <c r="DH11" s="141"/>
    </row>
    <row r="12" spans="1:112" ht="15" customHeight="1" x14ac:dyDescent="0.3">
      <c r="A12" s="1156" t="s">
        <v>4</v>
      </c>
      <c r="B12" s="1156"/>
      <c r="C12" s="1156"/>
      <c r="D12" s="1156"/>
      <c r="E12" s="1156"/>
      <c r="F12" s="1156"/>
      <c r="G12" s="1156"/>
      <c r="H12" s="1156"/>
      <c r="I12" s="1156"/>
      <c r="J12" s="1156"/>
      <c r="K12" s="1156"/>
      <c r="L12" s="1156"/>
      <c r="M12" s="1156"/>
      <c r="N12" s="1156"/>
      <c r="O12" s="1156"/>
      <c r="P12" s="1156"/>
      <c r="Q12" s="1156"/>
      <c r="R12" s="1156"/>
      <c r="S12" s="1156"/>
      <c r="T12" s="1156"/>
      <c r="U12" s="1156"/>
      <c r="V12" s="1156"/>
      <c r="W12" s="1156"/>
      <c r="X12" s="1156"/>
      <c r="Y12" s="1156"/>
    </row>
    <row r="13" spans="1:112" ht="30" customHeight="1" x14ac:dyDescent="0.3">
      <c r="A13" s="736" t="s">
        <v>715</v>
      </c>
      <c r="B13" s="736"/>
      <c r="C13" s="736"/>
      <c r="D13" s="736"/>
      <c r="E13" s="736"/>
      <c r="F13" s="736"/>
      <c r="G13" s="736"/>
      <c r="H13" s="736"/>
      <c r="I13" s="736"/>
      <c r="J13" s="736"/>
      <c r="K13" s="736"/>
      <c r="L13" s="736"/>
      <c r="M13" s="736"/>
      <c r="N13" s="736"/>
      <c r="O13" s="736"/>
      <c r="P13" s="736"/>
      <c r="Q13" s="736"/>
      <c r="R13" s="736"/>
      <c r="S13" s="736"/>
      <c r="T13" s="736"/>
      <c r="U13" s="736"/>
      <c r="V13" s="736"/>
      <c r="W13" s="736"/>
      <c r="X13" s="736"/>
      <c r="Y13" s="736"/>
      <c r="Z13" s="736"/>
      <c r="AA13" s="736"/>
      <c r="AB13" s="736"/>
      <c r="AC13" s="736"/>
      <c r="AD13" s="736"/>
      <c r="AE13" s="1157" t="str">
        <f>ПОДПИСИ!B6</f>
        <v xml:space="preserve"> </v>
      </c>
      <c r="AF13" s="1157"/>
      <c r="AG13" s="1157"/>
      <c r="AH13" s="1157"/>
      <c r="AI13" s="1157"/>
      <c r="AJ13" s="1157"/>
      <c r="AK13" s="1157"/>
      <c r="AL13" s="1157"/>
      <c r="AM13" s="1157"/>
      <c r="AN13" s="1157"/>
      <c r="AO13" s="1157"/>
      <c r="AP13" s="1157"/>
      <c r="AQ13" s="1157"/>
      <c r="AR13" s="1157"/>
      <c r="AS13" s="1157"/>
      <c r="AT13" s="1157"/>
      <c r="AU13" s="1157"/>
      <c r="AV13" s="1157"/>
      <c r="AW13" s="1157"/>
      <c r="AX13" s="1157"/>
      <c r="AY13" s="1157"/>
      <c r="AZ13" s="1157"/>
      <c r="BA13" s="1157"/>
      <c r="BB13" s="1157"/>
      <c r="BC13" s="1157"/>
      <c r="BD13" s="1157"/>
      <c r="BE13" s="1157"/>
      <c r="BF13" s="1157"/>
      <c r="BG13" s="1157"/>
      <c r="BH13" s="1157"/>
      <c r="BI13" s="1157"/>
      <c r="BJ13" s="1157"/>
      <c r="BK13" s="1157"/>
      <c r="BL13" s="1157"/>
      <c r="BM13" s="1157"/>
      <c r="BN13" s="1157"/>
      <c r="BO13" s="1157"/>
      <c r="BP13" s="1157"/>
      <c r="BQ13" s="1157"/>
      <c r="BR13" s="1157"/>
      <c r="BS13" s="1157"/>
      <c r="BT13" s="1157"/>
      <c r="BU13" s="1157"/>
      <c r="BV13" s="1157"/>
      <c r="BW13" s="1157"/>
      <c r="BX13" s="1157"/>
      <c r="BY13" s="1157"/>
      <c r="BZ13" s="1157"/>
      <c r="CA13" s="1157"/>
      <c r="CB13" s="1157"/>
      <c r="CC13" s="1157"/>
      <c r="CD13" s="1157"/>
      <c r="CE13" s="1157"/>
      <c r="CF13" s="1157"/>
      <c r="CG13" s="1157"/>
      <c r="CH13" s="1157"/>
      <c r="CI13" s="1157"/>
      <c r="CJ13" s="1157"/>
      <c r="CK13" s="1157"/>
      <c r="CL13" s="1157"/>
      <c r="CM13" s="1157"/>
      <c r="CN13" s="1157"/>
      <c r="CO13" s="1157"/>
      <c r="CP13" s="1157"/>
      <c r="CQ13" s="1157"/>
      <c r="CR13" s="1157"/>
      <c r="CS13" s="1157"/>
      <c r="CT13" s="1157"/>
      <c r="CU13" s="1157"/>
      <c r="CV13" s="1157"/>
      <c r="CW13" s="1157"/>
      <c r="CX13" s="1157"/>
      <c r="CY13" s="1157"/>
      <c r="CZ13" s="1157"/>
      <c r="DA13" s="1157"/>
      <c r="DB13" s="1157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35" t="s">
        <v>5</v>
      </c>
      <c r="AF14" s="735"/>
      <c r="AG14" s="735"/>
      <c r="AH14" s="735"/>
      <c r="AI14" s="735"/>
      <c r="AJ14" s="735"/>
      <c r="AK14" s="735"/>
      <c r="AL14" s="735"/>
      <c r="AM14" s="735"/>
      <c r="AN14" s="735"/>
      <c r="AO14" s="735"/>
      <c r="AP14" s="735"/>
      <c r="AQ14" s="735"/>
      <c r="AR14" s="735"/>
      <c r="AS14" s="735"/>
      <c r="AT14" s="735"/>
      <c r="AU14" s="735"/>
      <c r="AV14" s="735"/>
      <c r="AW14" s="735"/>
      <c r="AX14" s="735"/>
      <c r="AY14" s="735"/>
      <c r="AZ14" s="735"/>
      <c r="BA14" s="735"/>
      <c r="BB14" s="735"/>
      <c r="BC14" s="735"/>
      <c r="BD14" s="735"/>
      <c r="BE14" s="735"/>
      <c r="BF14" s="735"/>
      <c r="BG14" s="735"/>
      <c r="BH14" s="735"/>
      <c r="BI14" s="735"/>
      <c r="BJ14" s="735"/>
      <c r="BK14" s="735"/>
      <c r="BL14" s="735"/>
      <c r="BM14" s="735"/>
      <c r="BN14" s="735"/>
      <c r="BO14" s="735"/>
      <c r="BP14" s="735"/>
      <c r="BQ14" s="735"/>
      <c r="BR14" s="735"/>
      <c r="BS14" s="735"/>
      <c r="BT14" s="735"/>
      <c r="BU14" s="735"/>
      <c r="BV14" s="735"/>
      <c r="BW14" s="735"/>
      <c r="BX14" s="735"/>
      <c r="BY14" s="735"/>
      <c r="BZ14" s="735"/>
      <c r="CA14" s="735"/>
      <c r="CB14" s="735"/>
      <c r="CC14" s="735"/>
      <c r="CD14" s="735"/>
      <c r="CE14" s="735"/>
      <c r="CF14" s="735"/>
      <c r="CG14" s="735"/>
      <c r="CH14" s="735"/>
      <c r="CI14" s="735"/>
      <c r="CJ14" s="735"/>
      <c r="CK14" s="735"/>
      <c r="CL14" s="735"/>
      <c r="CM14" s="735"/>
      <c r="CN14" s="735"/>
      <c r="CO14" s="735"/>
      <c r="CP14" s="735"/>
      <c r="CQ14" s="735"/>
      <c r="CR14" s="735"/>
      <c r="CS14" s="735"/>
      <c r="CT14" s="735"/>
      <c r="CU14" s="735"/>
      <c r="CV14" s="735"/>
      <c r="CW14" s="735"/>
      <c r="CX14" s="735"/>
      <c r="CY14" s="735"/>
      <c r="CZ14" s="735"/>
      <c r="DA14" s="735"/>
      <c r="DB14" s="735"/>
    </row>
    <row r="15" spans="1:112" ht="15" customHeight="1" x14ac:dyDescent="0.3">
      <c r="A15" s="784" t="str">
        <f>ПОДПИСИ!C6</f>
        <v xml:space="preserve"> </v>
      </c>
      <c r="B15" s="784"/>
      <c r="C15" s="784"/>
      <c r="D15" s="784"/>
      <c r="E15" s="784"/>
      <c r="F15" s="784"/>
      <c r="G15" s="784"/>
      <c r="H15" s="784"/>
      <c r="I15" s="784"/>
      <c r="J15" s="784"/>
      <c r="K15" s="784"/>
      <c r="L15" s="784"/>
      <c r="M15" s="784"/>
      <c r="N15" s="784"/>
      <c r="O15" s="784"/>
      <c r="P15" s="784"/>
      <c r="Q15" s="784"/>
      <c r="R15" s="784"/>
      <c r="S15" s="784"/>
      <c r="T15" s="784"/>
      <c r="U15" s="784"/>
      <c r="V15" s="784"/>
      <c r="W15" s="784"/>
      <c r="X15" s="784"/>
      <c r="Y15" s="784"/>
      <c r="Z15" s="784"/>
      <c r="AA15" s="784"/>
      <c r="AB15" s="784"/>
      <c r="AC15" s="784"/>
      <c r="AD15" s="784"/>
      <c r="AE15" s="784"/>
      <c r="AF15" s="784"/>
      <c r="AG15" s="784"/>
      <c r="AH15" s="784"/>
      <c r="AI15" s="784"/>
      <c r="AJ15" s="784"/>
      <c r="AK15" s="784"/>
      <c r="AL15" s="784"/>
      <c r="AM15" s="784"/>
      <c r="AN15" s="784"/>
      <c r="AO15" s="784"/>
      <c r="AP15" s="784"/>
      <c r="AQ15" s="784"/>
      <c r="AR15" s="784"/>
      <c r="AS15" s="784"/>
      <c r="AT15" s="784"/>
      <c r="AU15" s="784"/>
      <c r="AV15" s="784"/>
      <c r="AW15" s="784"/>
      <c r="AX15" s="784"/>
      <c r="AY15" s="784"/>
      <c r="AZ15" s="784"/>
      <c r="BA15" s="784"/>
      <c r="BB15" s="784"/>
      <c r="BC15" s="784"/>
      <c r="BD15" s="784"/>
      <c r="BE15" s="784"/>
      <c r="BF15" s="784"/>
      <c r="BG15" s="784"/>
      <c r="BH15" s="784"/>
      <c r="BI15" s="784"/>
      <c r="BJ15" s="784"/>
      <c r="BK15" s="784"/>
      <c r="BL15" s="784"/>
      <c r="BM15" s="784"/>
      <c r="BN15" s="784"/>
      <c r="BO15" s="784"/>
      <c r="BP15" s="784"/>
      <c r="BQ15" s="784"/>
      <c r="BR15" s="784"/>
      <c r="BS15" s="784"/>
      <c r="BT15" s="784"/>
      <c r="BU15" s="784"/>
      <c r="BV15" s="784"/>
      <c r="BW15" s="784"/>
      <c r="BX15" s="784"/>
      <c r="BY15" s="784"/>
      <c r="BZ15" s="784"/>
      <c r="CA15" s="784"/>
      <c r="CB15" s="784"/>
      <c r="CC15" s="784"/>
      <c r="CD15" s="784"/>
      <c r="CE15" s="784"/>
      <c r="CF15" s="784"/>
      <c r="CG15" s="784"/>
      <c r="CH15" s="784"/>
      <c r="CI15" s="784"/>
      <c r="CJ15" s="784"/>
      <c r="CK15" s="784"/>
      <c r="CL15" s="784"/>
      <c r="CM15" s="784"/>
      <c r="CN15" s="784"/>
      <c r="CO15" s="784"/>
      <c r="CP15" s="784"/>
      <c r="CQ15" s="784"/>
      <c r="CR15" s="784"/>
      <c r="CS15" s="784"/>
      <c r="CT15" s="784"/>
      <c r="CU15" s="784"/>
      <c r="CV15" s="784"/>
      <c r="CW15" s="784"/>
      <c r="CX15" s="784"/>
      <c r="CY15" s="784"/>
      <c r="CZ15" s="784"/>
      <c r="DA15" s="784"/>
      <c r="DB15" s="784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91" t="s">
        <v>718</v>
      </c>
      <c r="B17" s="791"/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1"/>
      <c r="V17" s="791"/>
      <c r="W17" s="791"/>
      <c r="X17" s="791"/>
      <c r="Y17" s="791"/>
      <c r="Z17" s="791"/>
      <c r="AA17" s="791"/>
      <c r="AB17" s="791"/>
      <c r="AC17" s="791"/>
      <c r="AD17" s="791"/>
      <c r="AE17" s="791"/>
      <c r="AF17" s="791"/>
      <c r="AG17" s="791"/>
      <c r="AH17" s="791"/>
      <c r="AI17" s="791"/>
      <c r="AJ17" s="791"/>
      <c r="AK17" s="791"/>
      <c r="AL17" s="791"/>
      <c r="AM17" s="791"/>
      <c r="AN17" s="791"/>
      <c r="AO17" s="791"/>
      <c r="AP17" s="791"/>
      <c r="AQ17" s="791"/>
      <c r="AR17" s="791"/>
      <c r="AS17" s="791"/>
      <c r="AT17" s="791"/>
      <c r="AU17" s="791"/>
      <c r="AV17" s="791"/>
      <c r="AW17" s="788" t="str">
        <f>ПОДПИСИ!B12</f>
        <v>Начальник участка ООО «Электромонтаж-110»</v>
      </c>
      <c r="AX17" s="788"/>
      <c r="AY17" s="788"/>
      <c r="AZ17" s="788"/>
      <c r="BA17" s="788"/>
      <c r="BB17" s="788"/>
      <c r="BC17" s="788"/>
      <c r="BD17" s="788"/>
      <c r="BE17" s="788"/>
      <c r="BF17" s="788"/>
      <c r="BG17" s="788"/>
      <c r="BH17" s="788"/>
      <c r="BI17" s="788"/>
      <c r="BJ17" s="788"/>
      <c r="BK17" s="788"/>
      <c r="BL17" s="788"/>
      <c r="BM17" s="788"/>
      <c r="BN17" s="788"/>
      <c r="BO17" s="788"/>
      <c r="BP17" s="788"/>
      <c r="BQ17" s="788"/>
      <c r="BR17" s="788"/>
      <c r="BS17" s="788"/>
      <c r="BT17" s="788"/>
      <c r="BU17" s="788"/>
      <c r="BV17" s="788"/>
      <c r="BW17" s="788"/>
      <c r="BX17" s="788"/>
      <c r="BY17" s="788"/>
      <c r="BZ17" s="788"/>
      <c r="CA17" s="788"/>
      <c r="CB17" s="788"/>
      <c r="CC17" s="788"/>
      <c r="CD17" s="788"/>
      <c r="CE17" s="788"/>
      <c r="CF17" s="788"/>
      <c r="CG17" s="788"/>
      <c r="CH17" s="788"/>
      <c r="CI17" s="788"/>
      <c r="CJ17" s="788"/>
      <c r="CK17" s="788"/>
      <c r="CL17" s="788"/>
      <c r="CM17" s="788"/>
      <c r="CN17" s="788"/>
      <c r="CO17" s="788"/>
      <c r="CP17" s="788"/>
      <c r="CQ17" s="788"/>
      <c r="CR17" s="788"/>
      <c r="CS17" s="788"/>
      <c r="CT17" s="788"/>
      <c r="CU17" s="788"/>
      <c r="CV17" s="788"/>
      <c r="CW17" s="788"/>
      <c r="CX17" s="788"/>
      <c r="CY17" s="788"/>
      <c r="CZ17" s="788"/>
      <c r="DA17" s="788"/>
      <c r="DB17" s="788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35" t="s">
        <v>5</v>
      </c>
      <c r="AX18" s="735"/>
      <c r="AY18" s="735"/>
      <c r="AZ18" s="735"/>
      <c r="BA18" s="735"/>
      <c r="BB18" s="735"/>
      <c r="BC18" s="735"/>
      <c r="BD18" s="735"/>
      <c r="BE18" s="735"/>
      <c r="BF18" s="735"/>
      <c r="BG18" s="735"/>
      <c r="BH18" s="735"/>
      <c r="BI18" s="735"/>
      <c r="BJ18" s="735"/>
      <c r="BK18" s="735"/>
      <c r="BL18" s="735"/>
      <c r="BM18" s="735"/>
      <c r="BN18" s="735"/>
      <c r="BO18" s="735"/>
      <c r="BP18" s="735"/>
      <c r="BQ18" s="735"/>
      <c r="BR18" s="735"/>
      <c r="BS18" s="735"/>
      <c r="BT18" s="735"/>
      <c r="BU18" s="735"/>
      <c r="BV18" s="735"/>
      <c r="BW18" s="735"/>
      <c r="BX18" s="735"/>
      <c r="BY18" s="735"/>
      <c r="BZ18" s="735"/>
      <c r="CA18" s="735"/>
      <c r="CB18" s="735"/>
      <c r="CC18" s="735"/>
      <c r="CD18" s="735"/>
      <c r="CE18" s="735"/>
      <c r="CF18" s="735"/>
      <c r="CG18" s="735"/>
      <c r="CH18" s="735"/>
      <c r="CI18" s="735"/>
      <c r="CJ18" s="735"/>
      <c r="CK18" s="735"/>
      <c r="CL18" s="735"/>
      <c r="CM18" s="735"/>
      <c r="CN18" s="735"/>
      <c r="CO18" s="735"/>
      <c r="CP18" s="735"/>
      <c r="CQ18" s="735"/>
      <c r="CR18" s="735"/>
      <c r="CS18" s="735"/>
      <c r="CT18" s="735"/>
      <c r="CU18" s="735"/>
      <c r="CV18" s="735"/>
      <c r="CW18" s="735"/>
      <c r="CX18" s="735"/>
      <c r="CY18" s="735"/>
      <c r="CZ18" s="735"/>
      <c r="DA18" s="735"/>
      <c r="DB18" s="735"/>
    </row>
    <row r="19" spans="1:112" ht="15" customHeight="1" x14ac:dyDescent="0.3">
      <c r="A19" s="784" t="str">
        <f>ПОДПИСИ!C12</f>
        <v>Курбатов А.В.</v>
      </c>
      <c r="B19" s="784"/>
      <c r="C19" s="784"/>
      <c r="D19" s="784"/>
      <c r="E19" s="784"/>
      <c r="F19" s="784"/>
      <c r="G19" s="784"/>
      <c r="H19" s="784"/>
      <c r="I19" s="784"/>
      <c r="J19" s="784"/>
      <c r="K19" s="784"/>
      <c r="L19" s="784"/>
      <c r="M19" s="784"/>
      <c r="N19" s="784"/>
      <c r="O19" s="784"/>
      <c r="P19" s="784"/>
      <c r="Q19" s="784"/>
      <c r="R19" s="784"/>
      <c r="S19" s="784"/>
      <c r="T19" s="784"/>
      <c r="U19" s="784"/>
      <c r="V19" s="784"/>
      <c r="W19" s="784"/>
      <c r="X19" s="784"/>
      <c r="Y19" s="784"/>
      <c r="Z19" s="784"/>
      <c r="AA19" s="784"/>
      <c r="AB19" s="784"/>
      <c r="AC19" s="784"/>
      <c r="AD19" s="784"/>
      <c r="AE19" s="784"/>
      <c r="AF19" s="784"/>
      <c r="AG19" s="784"/>
      <c r="AH19" s="784"/>
      <c r="AI19" s="784"/>
      <c r="AJ19" s="784"/>
      <c r="AK19" s="784"/>
      <c r="AL19" s="784"/>
      <c r="AM19" s="784"/>
      <c r="AN19" s="784"/>
      <c r="AO19" s="784"/>
      <c r="AP19" s="784"/>
      <c r="AQ19" s="784"/>
      <c r="AR19" s="784"/>
      <c r="AS19" s="784"/>
      <c r="AT19" s="784"/>
      <c r="AU19" s="784"/>
      <c r="AV19" s="784"/>
      <c r="AW19" s="784"/>
      <c r="AX19" s="784"/>
      <c r="AY19" s="784"/>
      <c r="AZ19" s="784"/>
      <c r="BA19" s="784"/>
      <c r="BB19" s="784"/>
      <c r="BC19" s="784"/>
      <c r="BD19" s="784"/>
      <c r="BE19" s="784"/>
      <c r="BF19" s="784"/>
      <c r="BG19" s="784"/>
      <c r="BH19" s="784"/>
      <c r="BI19" s="784"/>
      <c r="BJ19" s="784"/>
      <c r="BK19" s="784"/>
      <c r="BL19" s="784"/>
      <c r="BM19" s="784"/>
      <c r="BN19" s="784"/>
      <c r="BO19" s="784"/>
      <c r="BP19" s="784"/>
      <c r="BQ19" s="784"/>
      <c r="BR19" s="784"/>
      <c r="BS19" s="784"/>
      <c r="BT19" s="784"/>
      <c r="BU19" s="784"/>
      <c r="BV19" s="784"/>
      <c r="BW19" s="784"/>
      <c r="BX19" s="784"/>
      <c r="BY19" s="784"/>
      <c r="BZ19" s="784"/>
      <c r="CA19" s="784"/>
      <c r="CB19" s="784"/>
      <c r="CC19" s="784"/>
      <c r="CD19" s="784"/>
      <c r="CE19" s="784"/>
      <c r="CF19" s="784"/>
      <c r="CG19" s="784"/>
      <c r="CH19" s="784"/>
      <c r="CI19" s="784"/>
      <c r="CJ19" s="784"/>
      <c r="CK19" s="784"/>
      <c r="CL19" s="784"/>
      <c r="CM19" s="784"/>
      <c r="CN19" s="784"/>
      <c r="CO19" s="784"/>
      <c r="CP19" s="784"/>
      <c r="CQ19" s="784"/>
      <c r="CR19" s="784"/>
      <c r="CS19" s="784"/>
      <c r="CT19" s="784"/>
      <c r="CU19" s="784"/>
      <c r="CV19" s="784"/>
      <c r="CW19" s="784"/>
      <c r="CX19" s="784"/>
      <c r="CY19" s="784"/>
      <c r="CZ19" s="784"/>
      <c r="DA19" s="784"/>
      <c r="DB19" s="784"/>
    </row>
    <row r="20" spans="1:112" ht="11.1" customHeight="1" x14ac:dyDescent="0.3">
      <c r="A20" s="735"/>
      <c r="B20" s="735"/>
      <c r="C20" s="735"/>
      <c r="D20" s="735"/>
      <c r="E20" s="735"/>
      <c r="F20" s="735"/>
      <c r="G20" s="735"/>
      <c r="H20" s="735"/>
      <c r="I20" s="735"/>
      <c r="J20" s="735"/>
      <c r="K20" s="735"/>
      <c r="L20" s="735"/>
      <c r="M20" s="735"/>
      <c r="N20" s="735"/>
      <c r="O20" s="735"/>
      <c r="P20" s="735"/>
      <c r="Q20" s="735"/>
      <c r="R20" s="735"/>
      <c r="S20" s="735"/>
      <c r="T20" s="735"/>
      <c r="U20" s="735"/>
      <c r="V20" s="735"/>
      <c r="W20" s="735"/>
      <c r="X20" s="735"/>
      <c r="Y20" s="735"/>
      <c r="Z20" s="735"/>
      <c r="AA20" s="735"/>
      <c r="AB20" s="735"/>
      <c r="AC20" s="735"/>
      <c r="AD20" s="735"/>
      <c r="AE20" s="735"/>
      <c r="AF20" s="735"/>
      <c r="AG20" s="735"/>
      <c r="AH20" s="735"/>
      <c r="AI20" s="735"/>
      <c r="AJ20" s="735"/>
      <c r="AK20" s="735"/>
      <c r="AL20" s="735"/>
      <c r="AM20" s="735"/>
      <c r="AN20" s="735"/>
      <c r="AO20" s="735"/>
      <c r="AP20" s="735"/>
      <c r="AQ20" s="735"/>
      <c r="AR20" s="735"/>
      <c r="AS20" s="735"/>
      <c r="AT20" s="735"/>
      <c r="AU20" s="735"/>
      <c r="AV20" s="735"/>
      <c r="AW20" s="735"/>
      <c r="AX20" s="735"/>
      <c r="AY20" s="735"/>
      <c r="AZ20" s="735"/>
      <c r="BA20" s="735"/>
      <c r="BB20" s="735"/>
      <c r="BC20" s="735"/>
      <c r="BD20" s="735"/>
      <c r="BE20" s="735"/>
      <c r="BF20" s="735"/>
      <c r="BG20" s="735"/>
      <c r="BH20" s="735"/>
      <c r="BI20" s="735"/>
      <c r="BJ20" s="735"/>
      <c r="BK20" s="735"/>
      <c r="BL20" s="735"/>
      <c r="BM20" s="735"/>
      <c r="BN20" s="735"/>
      <c r="BO20" s="735"/>
      <c r="BP20" s="735"/>
      <c r="BQ20" s="735"/>
      <c r="BR20" s="735"/>
      <c r="BS20" s="735"/>
      <c r="BT20" s="735"/>
      <c r="BU20" s="735"/>
      <c r="BV20" s="735"/>
      <c r="BW20" s="735"/>
      <c r="BX20" s="735"/>
      <c r="BY20" s="735"/>
      <c r="BZ20" s="735"/>
      <c r="CA20" s="735"/>
      <c r="CB20" s="735"/>
      <c r="CC20" s="735"/>
      <c r="CD20" s="735"/>
      <c r="CE20" s="735"/>
      <c r="CF20" s="735"/>
      <c r="CG20" s="735"/>
      <c r="CH20" s="735"/>
      <c r="CI20" s="735"/>
      <c r="CJ20" s="735"/>
      <c r="CK20" s="735"/>
      <c r="CL20" s="735"/>
      <c r="CM20" s="735"/>
      <c r="CN20" s="735"/>
      <c r="CO20" s="735"/>
      <c r="CP20" s="735"/>
      <c r="CQ20" s="735"/>
      <c r="CR20" s="735"/>
      <c r="CS20" s="735"/>
      <c r="CT20" s="735"/>
      <c r="CU20" s="735"/>
      <c r="CV20" s="735"/>
      <c r="CW20" s="735"/>
      <c r="CX20" s="735"/>
      <c r="CY20" s="735"/>
      <c r="CZ20" s="735"/>
      <c r="DA20" s="735"/>
      <c r="DB20" s="735"/>
    </row>
    <row r="21" spans="1:112" x14ac:dyDescent="0.3">
      <c r="A21" s="19" t="s">
        <v>226</v>
      </c>
    </row>
    <row r="22" spans="1:112" x14ac:dyDescent="0.3">
      <c r="A22" s="19" t="s">
        <v>227</v>
      </c>
    </row>
    <row r="23" spans="1:112" x14ac:dyDescent="0.3">
      <c r="A23" s="783" t="s">
        <v>228</v>
      </c>
      <c r="B23" s="783"/>
      <c r="C23" s="783"/>
      <c r="D23" s="783"/>
      <c r="E23" s="783"/>
      <c r="F23" s="783"/>
      <c r="G23" s="783"/>
      <c r="H23" s="783"/>
      <c r="I23" s="783"/>
      <c r="J23" s="783"/>
      <c r="K23" s="783"/>
      <c r="L23" s="783"/>
      <c r="M23" s="783"/>
      <c r="N23" s="783"/>
      <c r="O23" s="783"/>
      <c r="P23" s="783"/>
      <c r="Q23" s="783"/>
      <c r="R23" s="783"/>
      <c r="S23" s="783"/>
      <c r="T23" s="783"/>
      <c r="U23" s="783"/>
      <c r="V23" s="783"/>
      <c r="W23" s="783"/>
      <c r="X23" s="783"/>
      <c r="Y23" s="783"/>
      <c r="Z23" s="783"/>
      <c r="AA23" s="783"/>
      <c r="AB23" s="783"/>
      <c r="AC23" s="783"/>
      <c r="AD23" s="783"/>
      <c r="AE23" s="783"/>
      <c r="AF23" s="783"/>
      <c r="AG23" s="783"/>
      <c r="AH23" s="783"/>
      <c r="AI23" s="783"/>
      <c r="AJ23" s="783"/>
      <c r="AK23" s="783"/>
      <c r="AL23" s="783"/>
      <c r="AM23" s="783"/>
      <c r="AN23" s="783"/>
      <c r="AO23" s="783"/>
      <c r="AP23" s="783"/>
      <c r="AQ23" s="783"/>
      <c r="AR23" s="783"/>
      <c r="AS23" s="783"/>
      <c r="AT23" s="783"/>
      <c r="AU23" s="783"/>
      <c r="AV23" s="783"/>
      <c r="AW23" s="783"/>
      <c r="AX23" s="783"/>
      <c r="AY23" s="783"/>
      <c r="AZ23" s="783"/>
      <c r="BA23" s="783"/>
      <c r="BB23" s="783"/>
      <c r="BC23" s="783"/>
      <c r="BD23" s="783"/>
      <c r="BE23" s="783"/>
      <c r="BF23" s="783"/>
      <c r="BG23" s="783"/>
      <c r="BH23" s="783"/>
      <c r="BI23" s="783"/>
      <c r="BJ23" s="783"/>
      <c r="BK23" s="783"/>
      <c r="BL23" s="783"/>
      <c r="BM23" s="783"/>
      <c r="BN23" s="783"/>
      <c r="BO23" s="783"/>
      <c r="BP23" s="783"/>
      <c r="BQ23" s="783"/>
      <c r="BR23" s="783"/>
      <c r="BS23" s="783"/>
      <c r="BT23" s="783"/>
      <c r="BU23" s="783"/>
      <c r="BV23" s="783"/>
      <c r="BW23" s="783"/>
      <c r="BX23" s="783"/>
      <c r="BY23" s="783"/>
      <c r="BZ23" s="783"/>
      <c r="CA23" s="783"/>
      <c r="CB23" s="783"/>
      <c r="CC23" s="783"/>
      <c r="CD23" s="783"/>
      <c r="CE23" s="783"/>
      <c r="CF23" s="783"/>
      <c r="CG23" s="783"/>
      <c r="CH23" s="783"/>
      <c r="CI23" s="783"/>
      <c r="CJ23" s="783"/>
      <c r="CK23" s="783"/>
      <c r="CL23" s="783"/>
      <c r="CM23" s="783"/>
      <c r="CN23" s="783"/>
      <c r="CO23" s="783"/>
      <c r="CP23" s="783"/>
      <c r="CQ23" s="783"/>
      <c r="CR23" s="783"/>
      <c r="CS23" s="783"/>
      <c r="CT23" s="783"/>
      <c r="CU23" s="783"/>
      <c r="CV23" s="783"/>
      <c r="CW23" s="783"/>
      <c r="CX23" s="783"/>
      <c r="CY23" s="783"/>
      <c r="CZ23" s="783"/>
      <c r="DA23" s="783"/>
      <c r="DB23" s="783"/>
    </row>
    <row r="24" spans="1:112" ht="37.950000000000003" customHeight="1" x14ac:dyDescent="0.3">
      <c r="A24" s="109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24" s="1093"/>
      <c r="C24" s="1093"/>
      <c r="D24" s="1093"/>
      <c r="E24" s="1093"/>
      <c r="F24" s="1093"/>
      <c r="G24" s="1093"/>
      <c r="H24" s="1093"/>
      <c r="I24" s="1093"/>
      <c r="J24" s="1093"/>
      <c r="K24" s="1093"/>
      <c r="L24" s="1093"/>
      <c r="M24" s="1093"/>
      <c r="N24" s="1093"/>
      <c r="O24" s="1093"/>
      <c r="P24" s="1093"/>
      <c r="Q24" s="1093"/>
      <c r="R24" s="1093"/>
      <c r="S24" s="1093"/>
      <c r="T24" s="1093"/>
      <c r="U24" s="1093"/>
      <c r="V24" s="1093"/>
      <c r="W24" s="1093"/>
      <c r="X24" s="1093"/>
      <c r="Y24" s="1093"/>
      <c r="Z24" s="1093"/>
      <c r="AA24" s="1093"/>
      <c r="AB24" s="1093"/>
      <c r="AC24" s="1093"/>
      <c r="AD24" s="1093"/>
      <c r="AE24" s="1093"/>
      <c r="AF24" s="1093"/>
      <c r="AG24" s="1093"/>
      <c r="AH24" s="1093"/>
      <c r="AI24" s="1093"/>
      <c r="AJ24" s="1093"/>
      <c r="AK24" s="1093"/>
      <c r="AL24" s="1093"/>
      <c r="AM24" s="1093"/>
      <c r="AN24" s="1093"/>
      <c r="AO24" s="1093"/>
      <c r="AP24" s="1093"/>
      <c r="AQ24" s="1093"/>
      <c r="AR24" s="1093"/>
      <c r="AS24" s="1093"/>
      <c r="AT24" s="1093"/>
      <c r="AU24" s="1093"/>
      <c r="AV24" s="1093"/>
      <c r="AW24" s="1093"/>
      <c r="AX24" s="1093"/>
      <c r="AY24" s="1093"/>
      <c r="AZ24" s="1093"/>
      <c r="BA24" s="1093"/>
      <c r="BB24" s="1093"/>
      <c r="BC24" s="1093"/>
      <c r="BD24" s="1093"/>
      <c r="BE24" s="1093"/>
      <c r="BF24" s="1093"/>
      <c r="BG24" s="1093"/>
      <c r="BH24" s="1093"/>
      <c r="BI24" s="1093"/>
      <c r="BJ24" s="1093"/>
      <c r="BK24" s="1093"/>
      <c r="BL24" s="1093"/>
      <c r="BM24" s="1093"/>
      <c r="BN24" s="1093"/>
      <c r="BO24" s="1093"/>
      <c r="BP24" s="1093"/>
      <c r="BQ24" s="1093"/>
      <c r="BR24" s="1093"/>
      <c r="BS24" s="1093"/>
      <c r="BT24" s="1093"/>
      <c r="BU24" s="1093"/>
      <c r="BV24" s="1093"/>
      <c r="BW24" s="1093"/>
      <c r="BX24" s="1093"/>
      <c r="BY24" s="1093"/>
      <c r="BZ24" s="1093"/>
      <c r="CA24" s="1093"/>
      <c r="CB24" s="1093"/>
      <c r="CC24" s="1093"/>
      <c r="CD24" s="1093"/>
      <c r="CE24" s="1093"/>
      <c r="CF24" s="1093"/>
      <c r="CG24" s="1093"/>
      <c r="CH24" s="1093"/>
      <c r="CI24" s="1093"/>
      <c r="CJ24" s="1093"/>
      <c r="CK24" s="1093"/>
      <c r="CL24" s="1093"/>
      <c r="CM24" s="1093"/>
      <c r="CN24" s="1093"/>
      <c r="CO24" s="1093"/>
      <c r="CP24" s="1093"/>
      <c r="CQ24" s="1093"/>
      <c r="CR24" s="1093"/>
      <c r="CS24" s="1093"/>
      <c r="CT24" s="1093"/>
      <c r="CU24" s="1093"/>
      <c r="CV24" s="1093"/>
      <c r="CW24" s="1093"/>
      <c r="CX24" s="1093"/>
      <c r="CY24" s="1093"/>
      <c r="CZ24" s="1093"/>
      <c r="DA24" s="1093"/>
      <c r="DB24" s="1093"/>
      <c r="DD24" s="56"/>
      <c r="DE24" s="57"/>
      <c r="DF24" s="57"/>
    </row>
    <row r="25" spans="1:112" s="24" customFormat="1" x14ac:dyDescent="0.3">
      <c r="A25" s="1159" t="s">
        <v>229</v>
      </c>
      <c r="B25" s="1159"/>
      <c r="C25" s="1159"/>
      <c r="D25" s="1159"/>
      <c r="E25" s="1159"/>
      <c r="F25" s="1159"/>
      <c r="G25" s="1159"/>
      <c r="H25" s="1159"/>
      <c r="I25" s="1159"/>
      <c r="J25" s="1159"/>
      <c r="K25" s="1159"/>
      <c r="L25" s="1159"/>
      <c r="M25" s="1159"/>
      <c r="N25" s="1159"/>
      <c r="O25" s="1159"/>
      <c r="P25" s="1159"/>
      <c r="Q25" s="1159"/>
      <c r="R25" s="1159"/>
      <c r="S25" s="1159"/>
      <c r="T25" s="1159"/>
      <c r="U25" s="1159"/>
      <c r="V25" s="1159"/>
      <c r="W25" s="1159"/>
      <c r="X25" s="1159"/>
      <c r="Y25" s="1159"/>
      <c r="Z25" s="1159"/>
      <c r="AA25" s="1159"/>
      <c r="AB25" s="1159"/>
      <c r="AC25" s="1159"/>
      <c r="AD25" s="1159"/>
      <c r="AE25" s="1159"/>
      <c r="AF25" s="1159"/>
      <c r="AG25" s="1159"/>
      <c r="AH25" s="1159"/>
      <c r="AI25" s="1159"/>
      <c r="AJ25" s="1159"/>
      <c r="AK25" s="1159"/>
      <c r="AL25" s="1159"/>
      <c r="AM25" s="1159"/>
      <c r="AN25" s="1159"/>
      <c r="AO25" s="1159"/>
      <c r="AP25" s="1159"/>
      <c r="AQ25" s="1159"/>
      <c r="AR25" s="1159"/>
      <c r="AS25" s="1159"/>
      <c r="AT25" s="1159"/>
      <c r="AU25" s="1159"/>
      <c r="AV25" s="1159"/>
      <c r="AW25" s="1159"/>
      <c r="AX25" s="1159"/>
      <c r="AY25" s="1159"/>
      <c r="AZ25" s="1159"/>
      <c r="BA25" s="1159"/>
      <c r="BB25" s="1159"/>
      <c r="BC25" s="1159"/>
      <c r="BD25" s="1159"/>
      <c r="BE25" s="1159"/>
      <c r="BF25" s="1159"/>
      <c r="BG25" s="1159"/>
      <c r="BH25" s="1159"/>
      <c r="BI25" s="1159"/>
      <c r="BJ25" s="1159"/>
      <c r="BK25" s="1159"/>
      <c r="BL25" s="1159"/>
      <c r="BM25" s="1159"/>
      <c r="BN25" s="1159"/>
      <c r="BO25" s="1159"/>
      <c r="BP25" s="1159"/>
      <c r="BQ25" s="1159"/>
      <c r="BR25" s="1159"/>
      <c r="BS25" s="1159"/>
      <c r="BT25" s="1159"/>
      <c r="BU25" s="1159"/>
      <c r="BV25" s="1159"/>
      <c r="BW25" s="1159"/>
      <c r="BX25" s="1159"/>
      <c r="BY25" s="1159"/>
      <c r="BZ25" s="1159"/>
      <c r="CA25" s="1159"/>
      <c r="CB25" s="1159"/>
      <c r="CC25" s="1159"/>
      <c r="CD25" s="1159"/>
      <c r="CE25" s="1159"/>
      <c r="CF25" s="1159"/>
      <c r="CG25" s="1159"/>
      <c r="CH25" s="1159"/>
      <c r="CI25" s="1159"/>
      <c r="CJ25" s="1159"/>
      <c r="CK25" s="1159"/>
      <c r="CL25" s="1159"/>
      <c r="CM25" s="1159"/>
      <c r="CN25" s="1159"/>
      <c r="CO25" s="1159"/>
      <c r="CP25" s="1159"/>
      <c r="CQ25" s="1159"/>
      <c r="CR25" s="1159"/>
      <c r="CS25" s="1159"/>
      <c r="CT25" s="1159"/>
      <c r="CU25" s="1159"/>
      <c r="CV25" s="1159"/>
      <c r="CW25" s="1159"/>
      <c r="CX25" s="1159"/>
      <c r="CY25" s="1159"/>
      <c r="CZ25" s="1159"/>
      <c r="DA25" s="1159"/>
      <c r="DB25" s="1159"/>
      <c r="DD25" s="124"/>
      <c r="DE25" s="125"/>
      <c r="DF25" s="125"/>
      <c r="DH25" s="147"/>
    </row>
    <row r="26" spans="1:112" ht="30" customHeight="1" x14ac:dyDescent="0.25">
      <c r="A26" s="19" t="s">
        <v>230</v>
      </c>
      <c r="Q26" s="710" t="str">
        <f>IF(ФОРМА!B8=0," ",ФОРМА!B8)</f>
        <v>ООО «Электромонтаж-110»</v>
      </c>
      <c r="R26" s="710"/>
      <c r="S26" s="710"/>
      <c r="T26" s="710"/>
      <c r="U26" s="710"/>
      <c r="V26" s="710"/>
      <c r="W26" s="710"/>
      <c r="X26" s="710"/>
      <c r="Y26" s="710"/>
      <c r="Z26" s="710"/>
      <c r="AA26" s="710"/>
      <c r="AB26" s="710"/>
      <c r="AC26" s="710"/>
      <c r="AD26" s="710"/>
      <c r="AE26" s="710"/>
      <c r="AF26" s="710"/>
      <c r="AG26" s="710"/>
      <c r="AH26" s="710"/>
      <c r="AI26" s="710"/>
      <c r="AJ26" s="710"/>
      <c r="AK26" s="710"/>
      <c r="AL26" s="710"/>
      <c r="AM26" s="710"/>
      <c r="AN26" s="710"/>
      <c r="AO26" s="710"/>
      <c r="AP26" s="710"/>
      <c r="AQ26" s="710"/>
      <c r="AR26" s="710"/>
      <c r="AS26" s="710"/>
      <c r="AT26" s="710"/>
      <c r="AU26" s="710"/>
      <c r="AV26" s="710"/>
      <c r="AW26" s="710"/>
      <c r="AX26" s="710"/>
      <c r="AY26" s="710"/>
      <c r="AZ26" s="19" t="s">
        <v>231</v>
      </c>
      <c r="BN26" s="1157" t="str">
        <f>IF(ФОРМА!B9=0," ",CONCATENATE("Шифр ",ФОРМА!B9))</f>
        <v>Шифр СЭС-21-052603-ЭС1</v>
      </c>
      <c r="BO26" s="1157"/>
      <c r="BP26" s="1157"/>
      <c r="BQ26" s="1157"/>
      <c r="BR26" s="1157"/>
      <c r="BS26" s="1157"/>
      <c r="BT26" s="1157"/>
      <c r="BU26" s="1157"/>
      <c r="BV26" s="1157"/>
      <c r="BW26" s="1157"/>
      <c r="BX26" s="1157"/>
      <c r="BY26" s="1157"/>
      <c r="BZ26" s="1157"/>
      <c r="CA26" s="1157"/>
      <c r="CB26" s="1157"/>
      <c r="CC26" s="1157"/>
      <c r="CD26" s="1157"/>
      <c r="CE26" s="1157"/>
      <c r="CF26" s="1157"/>
      <c r="CG26" s="1157"/>
      <c r="CH26" s="1157"/>
      <c r="CI26" s="1157"/>
      <c r="CJ26" s="1157"/>
      <c r="CK26" s="1157"/>
      <c r="CL26" s="1157"/>
      <c r="CM26" s="1157"/>
      <c r="CN26" s="1157"/>
      <c r="CO26" s="1157"/>
      <c r="CP26" s="1157"/>
      <c r="CQ26" s="1157"/>
      <c r="CR26" s="1157"/>
      <c r="CS26" s="1157"/>
      <c r="CT26" s="1157"/>
      <c r="CU26" s="1157"/>
      <c r="CV26" s="1157"/>
      <c r="CW26" s="1157"/>
      <c r="CX26" s="1157"/>
      <c r="CY26" s="1157"/>
      <c r="CZ26" s="1157"/>
      <c r="DA26" s="1157"/>
      <c r="DB26" s="1157"/>
      <c r="DH26" s="148"/>
    </row>
    <row r="27" spans="1:112" ht="10.5" customHeight="1" x14ac:dyDescent="0.3">
      <c r="Q27" s="735" t="s">
        <v>10</v>
      </c>
      <c r="R27" s="735"/>
      <c r="S27" s="735"/>
      <c r="T27" s="735"/>
      <c r="U27" s="735"/>
      <c r="V27" s="735"/>
      <c r="W27" s="735"/>
      <c r="X27" s="735"/>
      <c r="Y27" s="735"/>
      <c r="Z27" s="735"/>
      <c r="AA27" s="735"/>
      <c r="AB27" s="735"/>
      <c r="AC27" s="735"/>
      <c r="AD27" s="735"/>
      <c r="AE27" s="735"/>
      <c r="AF27" s="735"/>
      <c r="AG27" s="735"/>
      <c r="AH27" s="735"/>
      <c r="AI27" s="735"/>
      <c r="AJ27" s="735"/>
      <c r="AK27" s="735"/>
      <c r="AL27" s="735"/>
      <c r="AM27" s="735"/>
      <c r="AN27" s="735"/>
      <c r="AO27" s="735"/>
      <c r="AP27" s="735"/>
      <c r="AQ27" s="735"/>
      <c r="AR27" s="735"/>
      <c r="AS27" s="735"/>
      <c r="AT27" s="735"/>
      <c r="AU27" s="735"/>
      <c r="AV27" s="735"/>
      <c r="AW27" s="735"/>
      <c r="AX27" s="735"/>
      <c r="AY27" s="735"/>
      <c r="BN27" s="735" t="s">
        <v>232</v>
      </c>
      <c r="BO27" s="735"/>
      <c r="BP27" s="735"/>
      <c r="BQ27" s="735"/>
      <c r="BR27" s="735"/>
      <c r="BS27" s="735"/>
      <c r="BT27" s="735"/>
      <c r="BU27" s="735"/>
      <c r="BV27" s="735"/>
      <c r="BW27" s="735"/>
      <c r="BX27" s="735"/>
      <c r="BY27" s="735"/>
      <c r="BZ27" s="735"/>
      <c r="CA27" s="735"/>
      <c r="CB27" s="735"/>
      <c r="CC27" s="735"/>
      <c r="CD27" s="735"/>
      <c r="CE27" s="735"/>
      <c r="CF27" s="735"/>
      <c r="CG27" s="735"/>
      <c r="CH27" s="735"/>
      <c r="CI27" s="735"/>
      <c r="CJ27" s="735"/>
      <c r="CK27" s="735"/>
      <c r="CL27" s="735"/>
      <c r="CM27" s="735"/>
      <c r="CN27" s="735"/>
      <c r="CO27" s="735"/>
      <c r="CP27" s="735"/>
      <c r="CQ27" s="735"/>
      <c r="CR27" s="735"/>
      <c r="CS27" s="735"/>
      <c r="CT27" s="735"/>
      <c r="CU27" s="735"/>
      <c r="CV27" s="735"/>
      <c r="CW27" s="735"/>
      <c r="CX27" s="735"/>
      <c r="CY27" s="735"/>
      <c r="CZ27" s="735"/>
      <c r="DA27" s="735"/>
      <c r="DB27" s="735"/>
    </row>
    <row r="28" spans="1:112" ht="15" customHeight="1" x14ac:dyDescent="0.3">
      <c r="A28" s="19" t="s">
        <v>233</v>
      </c>
      <c r="AB28" s="784" t="s">
        <v>396</v>
      </c>
      <c r="AC28" s="784"/>
      <c r="AD28" s="784"/>
      <c r="AE28" s="784"/>
      <c r="AF28" s="784"/>
      <c r="AG28" s="784"/>
      <c r="AH28" s="784"/>
      <c r="AI28" s="784"/>
      <c r="AJ28" s="784"/>
      <c r="AK28" s="784"/>
      <c r="AL28" s="784"/>
      <c r="AM28" s="784"/>
      <c r="AN28" s="784"/>
      <c r="AO28" s="784"/>
      <c r="AP28" s="784"/>
      <c r="AQ28" s="784"/>
      <c r="AR28" s="784"/>
      <c r="AS28" s="784"/>
      <c r="AT28" s="784"/>
      <c r="AU28" s="784"/>
      <c r="AV28" s="784"/>
      <c r="AW28" s="784"/>
      <c r="AX28" s="784"/>
      <c r="AY28" s="784"/>
      <c r="AZ28" s="784"/>
      <c r="BA28" s="784"/>
      <c r="BB28" s="784"/>
      <c r="BC28" s="784"/>
      <c r="BD28" s="784"/>
      <c r="BE28" s="784"/>
      <c r="BF28" s="784"/>
      <c r="BG28" s="784"/>
      <c r="BH28" s="784"/>
      <c r="BI28" s="784"/>
      <c r="BJ28" s="784"/>
      <c r="BK28" s="784"/>
      <c r="BL28" s="784"/>
      <c r="BM28" s="784"/>
      <c r="BN28" s="784"/>
      <c r="BO28" s="784"/>
      <c r="BP28" s="784"/>
      <c r="BQ28" s="784"/>
      <c r="BR28" s="784"/>
      <c r="BS28" s="784"/>
      <c r="BT28" s="784"/>
      <c r="BU28" s="784"/>
      <c r="BV28" s="784"/>
      <c r="BW28" s="784"/>
      <c r="BX28" s="784"/>
      <c r="BY28" s="784"/>
      <c r="BZ28" s="784"/>
      <c r="CA28" s="784"/>
      <c r="CB28" s="784"/>
      <c r="CC28" s="784"/>
      <c r="CD28" s="784"/>
      <c r="CE28" s="784"/>
      <c r="CF28" s="784"/>
      <c r="CG28" s="784"/>
      <c r="CH28" s="784"/>
      <c r="CI28" s="784"/>
      <c r="CJ28" s="784"/>
      <c r="CK28" s="784"/>
      <c r="CL28" s="784"/>
      <c r="CM28" s="784"/>
      <c r="CN28" s="784"/>
      <c r="CO28" s="784"/>
      <c r="CP28" s="784"/>
      <c r="CQ28" s="784"/>
      <c r="CR28" s="784"/>
      <c r="CS28" s="784"/>
      <c r="CT28" s="784"/>
      <c r="CU28" s="784"/>
      <c r="CV28" s="784"/>
      <c r="CW28" s="784"/>
      <c r="CX28" s="784"/>
      <c r="CY28" s="784"/>
      <c r="CZ28" s="784"/>
      <c r="DA28" s="784"/>
      <c r="DB28" s="784"/>
    </row>
    <row r="29" spans="1:112" ht="15" customHeight="1" x14ac:dyDescent="0.3">
      <c r="A29" s="19" t="s">
        <v>234</v>
      </c>
      <c r="P29" s="710" t="s">
        <v>65</v>
      </c>
      <c r="Q29" s="710"/>
      <c r="R29" s="710"/>
      <c r="S29" s="710"/>
      <c r="T29" s="710"/>
      <c r="U29" s="710"/>
      <c r="V29" s="710"/>
      <c r="W29" s="710"/>
      <c r="X29" s="710"/>
      <c r="Y29" s="710"/>
      <c r="Z29" s="710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10"/>
      <c r="BL29" s="710"/>
      <c r="BM29" s="710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  <c r="BX29" s="710"/>
      <c r="BY29" s="710"/>
      <c r="BZ29" s="710"/>
      <c r="CA29" s="710"/>
      <c r="CB29" s="710"/>
      <c r="CC29" s="710"/>
      <c r="CD29" s="710"/>
      <c r="CE29" s="710"/>
      <c r="CF29" s="710"/>
      <c r="CG29" s="710"/>
      <c r="CH29" s="710"/>
      <c r="CI29" s="710"/>
      <c r="CJ29" s="710"/>
      <c r="CK29" s="710"/>
      <c r="CL29" s="710"/>
      <c r="CM29" s="710"/>
      <c r="CN29" s="710"/>
      <c r="CO29" s="710"/>
      <c r="CP29" s="710"/>
      <c r="CQ29" s="710"/>
      <c r="CR29" s="710"/>
      <c r="CS29" s="710"/>
      <c r="CT29" s="710"/>
      <c r="CU29" s="710"/>
      <c r="CV29" s="710"/>
      <c r="CW29" s="710"/>
      <c r="CX29" s="710"/>
      <c r="CY29" s="710"/>
      <c r="CZ29" s="710"/>
      <c r="DA29" s="710"/>
      <c r="DB29" s="710"/>
    </row>
    <row r="30" spans="1:112" ht="11.25" customHeight="1" x14ac:dyDescent="0.3">
      <c r="P30" s="735" t="s">
        <v>236</v>
      </c>
      <c r="Q30" s="735"/>
      <c r="R30" s="735"/>
      <c r="S30" s="735"/>
      <c r="T30" s="735"/>
      <c r="U30" s="735"/>
      <c r="V30" s="735"/>
      <c r="W30" s="735"/>
      <c r="X30" s="735"/>
      <c r="Y30" s="735"/>
      <c r="Z30" s="735"/>
      <c r="AA30" s="735"/>
      <c r="AB30" s="735"/>
      <c r="AC30" s="735"/>
      <c r="AD30" s="735"/>
      <c r="AE30" s="735"/>
      <c r="AF30" s="735"/>
      <c r="AG30" s="735"/>
      <c r="AH30" s="735"/>
      <c r="AI30" s="735"/>
      <c r="AJ30" s="735"/>
      <c r="AK30" s="735"/>
      <c r="AL30" s="735"/>
      <c r="AM30" s="735"/>
      <c r="AN30" s="735"/>
      <c r="AO30" s="735"/>
      <c r="AP30" s="735"/>
      <c r="AQ30" s="735"/>
      <c r="AR30" s="735"/>
      <c r="AS30" s="735"/>
      <c r="AT30" s="735"/>
      <c r="AU30" s="735"/>
      <c r="AV30" s="735"/>
      <c r="AW30" s="735"/>
      <c r="AX30" s="735"/>
      <c r="AY30" s="735"/>
      <c r="AZ30" s="735"/>
      <c r="BA30" s="735"/>
      <c r="BB30" s="735"/>
      <c r="BC30" s="735"/>
      <c r="BD30" s="735"/>
      <c r="BE30" s="735"/>
      <c r="BF30" s="735"/>
      <c r="BG30" s="735"/>
      <c r="BH30" s="735"/>
      <c r="BI30" s="735"/>
      <c r="BJ30" s="735"/>
      <c r="BK30" s="735"/>
      <c r="BL30" s="735"/>
      <c r="BM30" s="735"/>
      <c r="BN30" s="735"/>
      <c r="BO30" s="735"/>
      <c r="BP30" s="735"/>
      <c r="BQ30" s="735"/>
      <c r="BR30" s="735"/>
      <c r="BS30" s="735"/>
      <c r="BT30" s="735"/>
      <c r="BU30" s="735"/>
      <c r="BV30" s="735"/>
      <c r="BW30" s="735"/>
      <c r="BX30" s="735"/>
      <c r="BY30" s="735"/>
      <c r="BZ30" s="735"/>
      <c r="CA30" s="735"/>
      <c r="CB30" s="735"/>
      <c r="CC30" s="735"/>
      <c r="CD30" s="735"/>
      <c r="CE30" s="735"/>
      <c r="CF30" s="735"/>
      <c r="CG30" s="735"/>
      <c r="CH30" s="735"/>
      <c r="CI30" s="735"/>
      <c r="CJ30" s="735"/>
      <c r="CK30" s="735"/>
      <c r="CL30" s="735"/>
      <c r="CM30" s="735"/>
      <c r="CN30" s="735"/>
      <c r="CO30" s="735"/>
      <c r="CP30" s="735"/>
      <c r="CQ30" s="735"/>
      <c r="CR30" s="735"/>
      <c r="CS30" s="735"/>
      <c r="CT30" s="735"/>
      <c r="CU30" s="735"/>
      <c r="CV30" s="735"/>
      <c r="CW30" s="735"/>
      <c r="CX30" s="735"/>
      <c r="CY30" s="735"/>
      <c r="CZ30" s="735"/>
      <c r="DA30" s="735"/>
      <c r="DB30" s="735"/>
    </row>
    <row r="31" spans="1:112" ht="15" customHeight="1" x14ac:dyDescent="0.25">
      <c r="A31" s="19" t="s">
        <v>235</v>
      </c>
      <c r="W31" s="710" t="s">
        <v>65</v>
      </c>
      <c r="X31" s="710"/>
      <c r="Y31" s="710"/>
      <c r="Z31" s="710"/>
      <c r="AA31" s="710"/>
      <c r="AB31" s="710"/>
      <c r="AC31" s="710"/>
      <c r="AD31" s="710"/>
      <c r="AE31" s="710"/>
      <c r="AF31" s="710"/>
      <c r="AG31" s="710"/>
      <c r="AH31" s="710"/>
      <c r="AI31" s="710"/>
      <c r="AJ31" s="710"/>
      <c r="AK31" s="710"/>
      <c r="AL31" s="710"/>
      <c r="AM31" s="710"/>
      <c r="AN31" s="710"/>
      <c r="AO31" s="710"/>
      <c r="AP31" s="710"/>
      <c r="AQ31" s="710"/>
      <c r="AR31" s="710"/>
      <c r="AS31" s="710"/>
      <c r="AT31" s="710"/>
      <c r="AU31" s="710"/>
      <c r="AV31" s="710"/>
      <c r="AW31" s="710"/>
      <c r="AX31" s="710"/>
      <c r="AY31" s="710"/>
      <c r="AZ31" s="710"/>
      <c r="BA31" s="710"/>
      <c r="BB31" s="710"/>
      <c r="BC31" s="710"/>
      <c r="BD31" s="710"/>
      <c r="BE31" s="710"/>
      <c r="BF31" s="710"/>
      <c r="BG31" s="710"/>
      <c r="BH31" s="710"/>
      <c r="BI31" s="710"/>
      <c r="BJ31" s="710"/>
      <c r="BK31" s="710"/>
      <c r="BL31" s="710"/>
      <c r="BM31" s="710"/>
      <c r="BN31" s="710"/>
      <c r="BO31" s="710"/>
      <c r="BP31" s="710"/>
      <c r="BQ31" s="710"/>
      <c r="BR31" s="710"/>
      <c r="BS31" s="710"/>
      <c r="BT31" s="710"/>
      <c r="BU31" s="710"/>
      <c r="BV31" s="710"/>
      <c r="BW31" s="710"/>
      <c r="BX31" s="710"/>
      <c r="BY31" s="710"/>
      <c r="BZ31" s="710"/>
      <c r="CA31" s="710"/>
      <c r="CB31" s="710"/>
      <c r="CC31" s="710"/>
      <c r="CD31" s="710"/>
      <c r="CE31" s="710"/>
      <c r="CF31" s="710"/>
      <c r="CG31" s="710"/>
      <c r="CH31" s="710"/>
      <c r="CI31" s="710"/>
      <c r="CJ31" s="710"/>
      <c r="CK31" s="710"/>
      <c r="CL31" s="710"/>
      <c r="CM31" s="710"/>
      <c r="CN31" s="710"/>
      <c r="CO31" s="710"/>
      <c r="CP31" s="710"/>
      <c r="CQ31" s="710"/>
      <c r="CR31" s="710"/>
      <c r="CS31" s="710"/>
      <c r="CT31" s="710"/>
      <c r="CU31" s="710"/>
      <c r="CV31" s="710"/>
      <c r="CW31" s="710"/>
      <c r="CX31" s="710"/>
      <c r="CY31" s="710"/>
      <c r="CZ31" s="710"/>
      <c r="DA31" s="710"/>
      <c r="DB31" s="710"/>
      <c r="DH31" s="141"/>
    </row>
    <row r="32" spans="1:112" ht="11.25" customHeight="1" x14ac:dyDescent="0.25">
      <c r="W32" s="735" t="s">
        <v>232</v>
      </c>
      <c r="X32" s="735"/>
      <c r="Y32" s="735"/>
      <c r="Z32" s="735"/>
      <c r="AA32" s="735"/>
      <c r="AB32" s="735"/>
      <c r="AC32" s="735"/>
      <c r="AD32" s="735"/>
      <c r="AE32" s="735"/>
      <c r="AF32" s="735"/>
      <c r="AG32" s="735"/>
      <c r="AH32" s="735"/>
      <c r="AI32" s="735"/>
      <c r="AJ32" s="735"/>
      <c r="AK32" s="735"/>
      <c r="AL32" s="735"/>
      <c r="AM32" s="735"/>
      <c r="AN32" s="735"/>
      <c r="AO32" s="735"/>
      <c r="AP32" s="735"/>
      <c r="AQ32" s="735"/>
      <c r="AR32" s="735"/>
      <c r="AS32" s="735"/>
      <c r="AT32" s="735"/>
      <c r="AU32" s="735"/>
      <c r="AV32" s="735"/>
      <c r="AW32" s="735"/>
      <c r="AX32" s="735"/>
      <c r="AY32" s="735"/>
      <c r="AZ32" s="735"/>
      <c r="BA32" s="735"/>
      <c r="BB32" s="735"/>
      <c r="BC32" s="735"/>
      <c r="BD32" s="735"/>
      <c r="BE32" s="735"/>
      <c r="BF32" s="735"/>
      <c r="BG32" s="735"/>
      <c r="BH32" s="735"/>
      <c r="BI32" s="735"/>
      <c r="BJ32" s="735"/>
      <c r="BK32" s="735"/>
      <c r="BL32" s="735"/>
      <c r="BM32" s="735"/>
      <c r="BN32" s="735"/>
      <c r="BO32" s="735"/>
      <c r="BP32" s="735"/>
      <c r="BQ32" s="735"/>
      <c r="BR32" s="735"/>
      <c r="BS32" s="735"/>
      <c r="BT32" s="735"/>
      <c r="BU32" s="735"/>
      <c r="BV32" s="735"/>
      <c r="BW32" s="735"/>
      <c r="BX32" s="735"/>
      <c r="BY32" s="735"/>
      <c r="BZ32" s="735"/>
      <c r="CA32" s="735"/>
      <c r="CB32" s="735"/>
      <c r="CC32" s="735"/>
      <c r="CD32" s="735"/>
      <c r="CE32" s="735"/>
      <c r="CF32" s="735"/>
      <c r="CG32" s="735"/>
      <c r="CH32" s="735"/>
      <c r="CI32" s="735"/>
      <c r="CJ32" s="735"/>
      <c r="CK32" s="735"/>
      <c r="CL32" s="735"/>
      <c r="CM32" s="735"/>
      <c r="CN32" s="735"/>
      <c r="CO32" s="735"/>
      <c r="CP32" s="735"/>
      <c r="CQ32" s="735"/>
      <c r="CR32" s="735"/>
      <c r="CS32" s="735"/>
      <c r="CT32" s="735"/>
      <c r="CU32" s="735"/>
      <c r="CV32" s="735"/>
      <c r="CW32" s="735"/>
      <c r="CX32" s="735"/>
      <c r="CY32" s="735"/>
      <c r="CZ32" s="735"/>
      <c r="DA32" s="735"/>
      <c r="DB32" s="735"/>
      <c r="DH32" s="141"/>
    </row>
    <row r="33" spans="1:112" ht="15" customHeight="1" x14ac:dyDescent="0.3">
      <c r="A33" s="19" t="s">
        <v>237</v>
      </c>
    </row>
    <row r="34" spans="1:112" ht="21.75" customHeight="1" x14ac:dyDescent="0.25">
      <c r="A34" s="1158" t="s">
        <v>239</v>
      </c>
      <c r="B34" s="1158"/>
      <c r="C34" s="1158"/>
      <c r="D34" s="1158"/>
      <c r="E34" s="1158"/>
      <c r="F34" s="1158" t="s">
        <v>238</v>
      </c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 t="s">
        <v>240</v>
      </c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  <c r="BC34" s="1158"/>
      <c r="BD34" s="1158"/>
      <c r="BE34" s="1158"/>
      <c r="BF34" s="1158"/>
      <c r="BG34" s="1158"/>
      <c r="BH34" s="1158"/>
      <c r="BI34" s="1158"/>
      <c r="BJ34" s="1158"/>
      <c r="BK34" s="1158"/>
      <c r="BL34" s="1158"/>
      <c r="BM34" s="1158"/>
      <c r="BN34" s="1158"/>
      <c r="BO34" s="1158"/>
      <c r="BP34" s="1158"/>
      <c r="BQ34" s="1158"/>
      <c r="BR34" s="1158"/>
      <c r="BS34" s="1158"/>
      <c r="BT34" s="1158"/>
      <c r="BU34" s="1158"/>
      <c r="BV34" s="1158"/>
      <c r="BW34" s="1158"/>
      <c r="BX34" s="1158"/>
      <c r="BY34" s="1158"/>
      <c r="BZ34" s="1158"/>
      <c r="CA34" s="1158"/>
      <c r="CB34" s="1158"/>
      <c r="CC34" s="1158"/>
      <c r="CD34" s="1158"/>
      <c r="CE34" s="1158"/>
      <c r="CF34" s="1158"/>
      <c r="CG34" s="1158"/>
      <c r="CH34" s="1158"/>
      <c r="CI34" s="1158"/>
      <c r="CJ34" s="1158"/>
      <c r="CK34" s="1158"/>
      <c r="CL34" s="1158"/>
      <c r="CM34" s="1158"/>
      <c r="CN34" s="1158"/>
      <c r="CO34" s="1158" t="s">
        <v>27</v>
      </c>
      <c r="CP34" s="1158"/>
      <c r="CQ34" s="1158"/>
      <c r="CR34" s="1158"/>
      <c r="CS34" s="1158"/>
      <c r="CT34" s="1158"/>
      <c r="CU34" s="1158"/>
      <c r="CV34" s="1158"/>
      <c r="CW34" s="1158"/>
      <c r="CX34" s="1158"/>
      <c r="CY34" s="1158"/>
      <c r="CZ34" s="1158"/>
      <c r="DA34" s="1158"/>
      <c r="DB34" s="1158"/>
      <c r="DH34" s="141"/>
    </row>
    <row r="35" spans="1:112" ht="27" customHeight="1" x14ac:dyDescent="0.3">
      <c r="A35" s="1158"/>
      <c r="B35" s="1158"/>
      <c r="C35" s="1158"/>
      <c r="D35" s="1158"/>
      <c r="E35" s="1158"/>
      <c r="F35" s="1158"/>
      <c r="G35" s="1158"/>
      <c r="H35" s="1158"/>
      <c r="I35" s="1158"/>
      <c r="J35" s="1158"/>
      <c r="K35" s="1158"/>
      <c r="L35" s="1158"/>
      <c r="M35" s="1158"/>
      <c r="N35" s="1158"/>
      <c r="O35" s="1158"/>
      <c r="P35" s="1158"/>
      <c r="Q35" s="1158"/>
      <c r="R35" s="1158"/>
      <c r="S35" s="1158"/>
      <c r="T35" s="1158"/>
      <c r="U35" s="1158"/>
      <c r="V35" s="1158"/>
      <c r="W35" s="1158"/>
      <c r="X35" s="1158"/>
      <c r="Y35" s="1158"/>
      <c r="Z35" s="1158" t="s">
        <v>241</v>
      </c>
      <c r="AA35" s="1158"/>
      <c r="AB35" s="1158"/>
      <c r="AC35" s="1158"/>
      <c r="AD35" s="1158"/>
      <c r="AE35" s="1158"/>
      <c r="AF35" s="1158"/>
      <c r="AG35" s="1158"/>
      <c r="AH35" s="1158"/>
      <c r="AI35" s="1158"/>
      <c r="AJ35" s="1158"/>
      <c r="AK35" s="1158"/>
      <c r="AL35" s="1158" t="s">
        <v>242</v>
      </c>
      <c r="AM35" s="1158"/>
      <c r="AN35" s="1158"/>
      <c r="AO35" s="1158"/>
      <c r="AP35" s="1158"/>
      <c r="AQ35" s="1158"/>
      <c r="AR35" s="1158"/>
      <c r="AS35" s="1158"/>
      <c r="AT35" s="1158"/>
      <c r="AU35" s="1158"/>
      <c r="AV35" s="1158"/>
      <c r="AW35" s="1158"/>
      <c r="AX35" s="1158"/>
      <c r="AY35" s="1158"/>
      <c r="AZ35" s="1158" t="s">
        <v>243</v>
      </c>
      <c r="BA35" s="1158"/>
      <c r="BB35" s="1158"/>
      <c r="BC35" s="1158"/>
      <c r="BD35" s="1158"/>
      <c r="BE35" s="1158"/>
      <c r="BF35" s="1158"/>
      <c r="BG35" s="1158"/>
      <c r="BH35" s="1158"/>
      <c r="BI35" s="1158"/>
      <c r="BJ35" s="1158"/>
      <c r="BK35" s="1158"/>
      <c r="BL35" s="1158"/>
      <c r="BM35" s="1158" t="s">
        <v>244</v>
      </c>
      <c r="BN35" s="1158"/>
      <c r="BO35" s="1158"/>
      <c r="BP35" s="1158"/>
      <c r="BQ35" s="1158"/>
      <c r="BR35" s="1158"/>
      <c r="BS35" s="1158"/>
      <c r="BT35" s="1158"/>
      <c r="BU35" s="1158"/>
      <c r="BV35" s="1158"/>
      <c r="BW35" s="1158"/>
      <c r="BX35" s="1158"/>
      <c r="BY35" s="1158"/>
      <c r="BZ35" s="1158" t="s">
        <v>245</v>
      </c>
      <c r="CA35" s="1158"/>
      <c r="CB35" s="1158"/>
      <c r="CC35" s="1158"/>
      <c r="CD35" s="1158"/>
      <c r="CE35" s="1158"/>
      <c r="CF35" s="1158"/>
      <c r="CG35" s="1158"/>
      <c r="CH35" s="1158"/>
      <c r="CI35" s="1158"/>
      <c r="CJ35" s="1158"/>
      <c r="CK35" s="1158"/>
      <c r="CL35" s="1158"/>
      <c r="CM35" s="1158"/>
      <c r="CN35" s="1158"/>
      <c r="CO35" s="1158"/>
      <c r="CP35" s="1158"/>
      <c r="CQ35" s="1158"/>
      <c r="CR35" s="1158"/>
      <c r="CS35" s="1158"/>
      <c r="CT35" s="1158"/>
      <c r="CU35" s="1158"/>
      <c r="CV35" s="1158"/>
      <c r="CW35" s="1158"/>
      <c r="CX35" s="1158"/>
      <c r="CY35" s="1158"/>
      <c r="CZ35" s="1158"/>
      <c r="DA35" s="1158"/>
      <c r="DB35" s="1158"/>
    </row>
    <row r="36" spans="1:112" ht="27" customHeight="1" x14ac:dyDescent="0.3">
      <c r="A36" s="1088">
        <v>1</v>
      </c>
      <c r="B36" s="1160"/>
      <c r="C36" s="1160"/>
      <c r="D36" s="1160"/>
      <c r="E36" s="1089"/>
      <c r="F36" s="1088" t="s">
        <v>370</v>
      </c>
      <c r="G36" s="1160"/>
      <c r="H36" s="1160"/>
      <c r="I36" s="1160"/>
      <c r="J36" s="1160"/>
      <c r="K36" s="1160"/>
      <c r="L36" s="1160"/>
      <c r="M36" s="1160"/>
      <c r="N36" s="1160"/>
      <c r="O36" s="1160"/>
      <c r="P36" s="1160"/>
      <c r="Q36" s="1160"/>
      <c r="R36" s="1160"/>
      <c r="S36" s="1160"/>
      <c r="T36" s="1160"/>
      <c r="U36" s="1160"/>
      <c r="V36" s="1160"/>
      <c r="W36" s="1160"/>
      <c r="X36" s="1160"/>
      <c r="Y36" s="1089"/>
      <c r="Z36" s="1088" t="s">
        <v>372</v>
      </c>
      <c r="AA36" s="1160"/>
      <c r="AB36" s="1160"/>
      <c r="AC36" s="1160"/>
      <c r="AD36" s="1160"/>
      <c r="AE36" s="1160"/>
      <c r="AF36" s="1160"/>
      <c r="AG36" s="1160"/>
      <c r="AH36" s="1160"/>
      <c r="AI36" s="1160"/>
      <c r="AJ36" s="1160"/>
      <c r="AK36" s="1089"/>
      <c r="AL36" s="1088" t="s">
        <v>375</v>
      </c>
      <c r="AM36" s="1160"/>
      <c r="AN36" s="1160"/>
      <c r="AO36" s="1160"/>
      <c r="AP36" s="1160"/>
      <c r="AQ36" s="1160"/>
      <c r="AR36" s="1160"/>
      <c r="AS36" s="1160"/>
      <c r="AT36" s="1160"/>
      <c r="AU36" s="1160"/>
      <c r="AV36" s="1160"/>
      <c r="AW36" s="1160"/>
      <c r="AX36" s="1160"/>
      <c r="AY36" s="1089"/>
      <c r="AZ36" s="1088" t="s">
        <v>893</v>
      </c>
      <c r="BA36" s="1160"/>
      <c r="BB36" s="1160"/>
      <c r="BC36" s="1160"/>
      <c r="BD36" s="1160"/>
      <c r="BE36" s="1160"/>
      <c r="BF36" s="1160"/>
      <c r="BG36" s="1160"/>
      <c r="BH36" s="1160"/>
      <c r="BI36" s="1160"/>
      <c r="BJ36" s="1160"/>
      <c r="BK36" s="1160"/>
      <c r="BL36" s="1089"/>
      <c r="BM36" s="1167" t="s">
        <v>894</v>
      </c>
      <c r="BN36" s="1168"/>
      <c r="BO36" s="1168"/>
      <c r="BP36" s="1168"/>
      <c r="BQ36" s="1168"/>
      <c r="BR36" s="1168"/>
      <c r="BS36" s="1168"/>
      <c r="BT36" s="1168"/>
      <c r="BU36" s="1168"/>
      <c r="BV36" s="1168"/>
      <c r="BW36" s="1168"/>
      <c r="BX36" s="1168"/>
      <c r="BY36" s="1169"/>
      <c r="BZ36" s="1161"/>
      <c r="CA36" s="1162"/>
      <c r="CB36" s="1162"/>
      <c r="CC36" s="1162"/>
      <c r="CD36" s="1162"/>
      <c r="CE36" s="1162"/>
      <c r="CF36" s="1162"/>
      <c r="CG36" s="1162"/>
      <c r="CH36" s="1162"/>
      <c r="CI36" s="1162"/>
      <c r="CJ36" s="1162"/>
      <c r="CK36" s="1162"/>
      <c r="CL36" s="1162"/>
      <c r="CM36" s="1162"/>
      <c r="CN36" s="1163"/>
      <c r="CO36" s="1088" t="s">
        <v>374</v>
      </c>
      <c r="CP36" s="1160"/>
      <c r="CQ36" s="1160"/>
      <c r="CR36" s="1160"/>
      <c r="CS36" s="1160"/>
      <c r="CT36" s="1160"/>
      <c r="CU36" s="1160"/>
      <c r="CV36" s="1160"/>
      <c r="CW36" s="1160"/>
      <c r="CX36" s="1160"/>
      <c r="CY36" s="1160"/>
      <c r="CZ36" s="1160"/>
      <c r="DA36" s="1160"/>
      <c r="DB36" s="1089"/>
    </row>
    <row r="37" spans="1:112" ht="30.75" customHeight="1" x14ac:dyDescent="0.25">
      <c r="A37" s="1088">
        <v>2</v>
      </c>
      <c r="B37" s="1160"/>
      <c r="C37" s="1160"/>
      <c r="D37" s="1160"/>
      <c r="E37" s="1089"/>
      <c r="F37" s="1161" t="s">
        <v>371</v>
      </c>
      <c r="G37" s="1162"/>
      <c r="H37" s="1162"/>
      <c r="I37" s="1162"/>
      <c r="J37" s="1162"/>
      <c r="K37" s="1162"/>
      <c r="L37" s="1162"/>
      <c r="M37" s="1162"/>
      <c r="N37" s="1162"/>
      <c r="O37" s="1162"/>
      <c r="P37" s="1162"/>
      <c r="Q37" s="1162"/>
      <c r="R37" s="1162"/>
      <c r="S37" s="1162"/>
      <c r="T37" s="1162"/>
      <c r="U37" s="1162"/>
      <c r="V37" s="1162"/>
      <c r="W37" s="1162"/>
      <c r="X37" s="1162"/>
      <c r="Y37" s="1163"/>
      <c r="Z37" s="1161" t="s">
        <v>372</v>
      </c>
      <c r="AA37" s="1162"/>
      <c r="AB37" s="1162"/>
      <c r="AC37" s="1162"/>
      <c r="AD37" s="1162"/>
      <c r="AE37" s="1162"/>
      <c r="AF37" s="1162"/>
      <c r="AG37" s="1162"/>
      <c r="AH37" s="1162"/>
      <c r="AI37" s="1162"/>
      <c r="AJ37" s="1162"/>
      <c r="AK37" s="1163"/>
      <c r="AL37" s="1161" t="s">
        <v>373</v>
      </c>
      <c r="AM37" s="1162"/>
      <c r="AN37" s="1162"/>
      <c r="AO37" s="1162"/>
      <c r="AP37" s="1162"/>
      <c r="AQ37" s="1162"/>
      <c r="AR37" s="1162"/>
      <c r="AS37" s="1162"/>
      <c r="AT37" s="1162"/>
      <c r="AU37" s="1162"/>
      <c r="AV37" s="1162"/>
      <c r="AW37" s="1162"/>
      <c r="AX37" s="1162"/>
      <c r="AY37" s="1163"/>
      <c r="AZ37" s="1088" t="s">
        <v>637</v>
      </c>
      <c r="BA37" s="1160"/>
      <c r="BB37" s="1160"/>
      <c r="BC37" s="1160"/>
      <c r="BD37" s="1160"/>
      <c r="BE37" s="1160"/>
      <c r="BF37" s="1160"/>
      <c r="BG37" s="1160"/>
      <c r="BH37" s="1160"/>
      <c r="BI37" s="1160"/>
      <c r="BJ37" s="1160"/>
      <c r="BK37" s="1160"/>
      <c r="BL37" s="1089"/>
      <c r="BM37" s="1167" t="s">
        <v>869</v>
      </c>
      <c r="BN37" s="1168"/>
      <c r="BO37" s="1168"/>
      <c r="BP37" s="1168"/>
      <c r="BQ37" s="1168"/>
      <c r="BR37" s="1168"/>
      <c r="BS37" s="1168"/>
      <c r="BT37" s="1168"/>
      <c r="BU37" s="1168"/>
      <c r="BV37" s="1168"/>
      <c r="BW37" s="1168"/>
      <c r="BX37" s="1168"/>
      <c r="BY37" s="1169"/>
      <c r="BZ37" s="1161">
        <v>0.7</v>
      </c>
      <c r="CA37" s="1162"/>
      <c r="CB37" s="1162"/>
      <c r="CC37" s="1162"/>
      <c r="CD37" s="1162"/>
      <c r="CE37" s="1162"/>
      <c r="CF37" s="1162"/>
      <c r="CG37" s="1162"/>
      <c r="CH37" s="1162"/>
      <c r="CI37" s="1162"/>
      <c r="CJ37" s="1162"/>
      <c r="CK37" s="1162"/>
      <c r="CL37" s="1162"/>
      <c r="CM37" s="1162"/>
      <c r="CN37" s="1163"/>
      <c r="CO37" s="1088" t="s">
        <v>374</v>
      </c>
      <c r="CP37" s="1160"/>
      <c r="CQ37" s="1160"/>
      <c r="CR37" s="1160"/>
      <c r="CS37" s="1160"/>
      <c r="CT37" s="1160"/>
      <c r="CU37" s="1160"/>
      <c r="CV37" s="1160"/>
      <c r="CW37" s="1160"/>
      <c r="CX37" s="1160"/>
      <c r="CY37" s="1160"/>
      <c r="CZ37" s="1160"/>
      <c r="DA37" s="1160"/>
      <c r="DB37" s="1089"/>
      <c r="DH37" s="149"/>
    </row>
    <row r="38" spans="1:112" ht="29.25" customHeight="1" x14ac:dyDescent="0.25">
      <c r="A38" s="1166">
        <v>3</v>
      </c>
      <c r="B38" s="1166"/>
      <c r="C38" s="1166"/>
      <c r="D38" s="1166"/>
      <c r="E38" s="1166"/>
      <c r="F38" s="1165" t="s">
        <v>566</v>
      </c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 t="s">
        <v>372</v>
      </c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 t="s">
        <v>567</v>
      </c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6" t="s">
        <v>565</v>
      </c>
      <c r="BA38" s="1166"/>
      <c r="BB38" s="1166"/>
      <c r="BC38" s="1166"/>
      <c r="BD38" s="1166"/>
      <c r="BE38" s="1166"/>
      <c r="BF38" s="1166"/>
      <c r="BG38" s="1166"/>
      <c r="BH38" s="1166"/>
      <c r="BI38" s="1166"/>
      <c r="BJ38" s="1166"/>
      <c r="BK38" s="1166"/>
      <c r="BL38" s="1166"/>
      <c r="BM38" s="1164" t="s">
        <v>868</v>
      </c>
      <c r="BN38" s="1164"/>
      <c r="BO38" s="1164"/>
      <c r="BP38" s="1164"/>
      <c r="BQ38" s="1164"/>
      <c r="BR38" s="1164"/>
      <c r="BS38" s="1164"/>
      <c r="BT38" s="1164"/>
      <c r="BU38" s="1164"/>
      <c r="BV38" s="1164"/>
      <c r="BW38" s="1164"/>
      <c r="BX38" s="1164"/>
      <c r="BY38" s="1164"/>
      <c r="BZ38" s="1165" t="s">
        <v>64</v>
      </c>
      <c r="CA38" s="1165"/>
      <c r="CB38" s="1165"/>
      <c r="CC38" s="1165"/>
      <c r="CD38" s="1165"/>
      <c r="CE38" s="1165"/>
      <c r="CF38" s="1165"/>
      <c r="CG38" s="1165"/>
      <c r="CH38" s="1165"/>
      <c r="CI38" s="1165"/>
      <c r="CJ38" s="1165"/>
      <c r="CK38" s="1165"/>
      <c r="CL38" s="1165"/>
      <c r="CM38" s="1165"/>
      <c r="CN38" s="1165"/>
      <c r="CO38" s="1166" t="s">
        <v>374</v>
      </c>
      <c r="CP38" s="1166"/>
      <c r="CQ38" s="1166"/>
      <c r="CR38" s="1166"/>
      <c r="CS38" s="1166"/>
      <c r="CT38" s="1166"/>
      <c r="CU38" s="1166"/>
      <c r="CV38" s="1166"/>
      <c r="CW38" s="1166"/>
      <c r="CX38" s="1166"/>
      <c r="CY38" s="1166"/>
      <c r="CZ38" s="1166"/>
      <c r="DA38" s="1166"/>
      <c r="DB38" s="1166"/>
      <c r="DH38" s="141"/>
    </row>
    <row r="39" spans="1:112" ht="15" customHeight="1" x14ac:dyDescent="0.25">
      <c r="A39" s="19" t="s">
        <v>246</v>
      </c>
      <c r="DH39" s="141"/>
    </row>
    <row r="40" spans="1:112" ht="15" customHeight="1" x14ac:dyDescent="0.3">
      <c r="A40" s="19" t="s">
        <v>247</v>
      </c>
      <c r="AR40" s="784" t="s">
        <v>409</v>
      </c>
      <c r="AS40" s="784"/>
      <c r="AT40" s="784"/>
      <c r="AU40" s="784"/>
      <c r="AV40" s="784"/>
      <c r="AW40" s="784"/>
      <c r="AX40" s="784"/>
      <c r="AY40" s="784"/>
      <c r="AZ40" s="784"/>
      <c r="BA40" s="784"/>
      <c r="BB40" s="784"/>
      <c r="BC40" s="784"/>
      <c r="BD40" s="784"/>
      <c r="BE40" s="784"/>
      <c r="BF40" s="784"/>
      <c r="BG40" s="784"/>
      <c r="BH40" s="784"/>
      <c r="BI40" s="784"/>
      <c r="BJ40" s="784"/>
      <c r="BK40" s="784"/>
      <c r="BL40" s="784"/>
      <c r="BM40" s="784"/>
      <c r="BN40" s="784"/>
      <c r="BO40" s="784"/>
      <c r="BP40" s="784"/>
      <c r="BQ40" s="784"/>
      <c r="BR40" s="784"/>
      <c r="BS40" s="784"/>
      <c r="BT40" s="784"/>
      <c r="BU40" s="784"/>
      <c r="BV40" s="784"/>
      <c r="BW40" s="784"/>
      <c r="BX40" s="784"/>
      <c r="BY40" s="784"/>
      <c r="BZ40" s="784"/>
      <c r="CA40" s="784"/>
      <c r="CB40" s="784"/>
      <c r="CC40" s="784"/>
      <c r="CD40" s="784"/>
      <c r="CE40" s="784"/>
      <c r="CF40" s="784"/>
      <c r="CG40" s="784"/>
      <c r="CH40" s="784"/>
      <c r="CI40" s="784"/>
      <c r="CJ40" s="784"/>
      <c r="CK40" s="784"/>
      <c r="CL40" s="784"/>
      <c r="CM40" s="784"/>
      <c r="CN40" s="784"/>
      <c r="CO40" s="784"/>
      <c r="CP40" s="784"/>
      <c r="CQ40" s="784"/>
      <c r="CR40" s="784"/>
      <c r="CS40" s="784"/>
      <c r="CT40" s="784"/>
      <c r="CU40" s="784"/>
      <c r="CV40" s="784"/>
      <c r="CW40" s="784"/>
      <c r="CX40" s="784"/>
      <c r="CY40" s="784"/>
      <c r="CZ40" s="784"/>
      <c r="DA40" s="784"/>
      <c r="DB40" s="784"/>
    </row>
    <row r="41" spans="1:112" ht="15" customHeight="1" x14ac:dyDescent="0.3">
      <c r="A41" s="710"/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710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  <c r="BX41" s="710"/>
      <c r="BY41" s="710"/>
      <c r="BZ41" s="710"/>
      <c r="CA41" s="710"/>
      <c r="CB41" s="710"/>
      <c r="CC41" s="710"/>
      <c r="CD41" s="710"/>
      <c r="CE41" s="710"/>
      <c r="CF41" s="710"/>
      <c r="CG41" s="710"/>
      <c r="CH41" s="710"/>
      <c r="CI41" s="710"/>
      <c r="CJ41" s="710"/>
      <c r="CK41" s="710"/>
      <c r="CL41" s="710"/>
      <c r="CM41" s="710"/>
      <c r="CN41" s="710"/>
      <c r="CO41" s="710"/>
      <c r="CP41" s="710"/>
      <c r="CQ41" s="710"/>
      <c r="CR41" s="710"/>
      <c r="CS41" s="710"/>
      <c r="CT41" s="710"/>
      <c r="CU41" s="710"/>
      <c r="CV41" s="710"/>
      <c r="CW41" s="710"/>
      <c r="CX41" s="710"/>
      <c r="CY41" s="710"/>
      <c r="CZ41" s="710"/>
      <c r="DA41" s="710"/>
      <c r="DB41" s="710"/>
    </row>
    <row r="42" spans="1:112" ht="15" customHeight="1" x14ac:dyDescent="0.25">
      <c r="A42" s="1172" t="s">
        <v>248</v>
      </c>
      <c r="B42" s="1172"/>
      <c r="C42" s="1172"/>
      <c r="D42" s="1172"/>
      <c r="E42" s="1172"/>
      <c r="F42" s="1172"/>
      <c r="G42" s="1172"/>
      <c r="H42" s="1172"/>
      <c r="I42" s="1172"/>
      <c r="J42" s="1172"/>
      <c r="K42" s="1172"/>
      <c r="L42" s="1172"/>
      <c r="M42" s="1172"/>
      <c r="N42" s="1172"/>
      <c r="O42" s="1172"/>
      <c r="P42" s="1172"/>
      <c r="Q42" s="1172"/>
      <c r="R42" s="1172"/>
      <c r="S42" s="1172"/>
      <c r="T42" s="1172"/>
      <c r="U42" s="1172"/>
      <c r="V42" s="1172"/>
      <c r="W42" s="1172"/>
      <c r="X42" s="1171" t="s">
        <v>252</v>
      </c>
      <c r="Y42" s="1171"/>
      <c r="Z42" s="1171"/>
      <c r="AA42" s="1171"/>
      <c r="AB42" s="1171"/>
      <c r="AC42" s="1171"/>
      <c r="AD42" s="1171"/>
      <c r="AE42" s="1171"/>
      <c r="AF42" s="1171"/>
      <c r="AG42" s="1171"/>
      <c r="AH42" s="1171"/>
      <c r="AI42" s="1171"/>
      <c r="AJ42" s="1171"/>
      <c r="AK42" s="1171"/>
      <c r="AL42" s="1171"/>
      <c r="AM42" s="1171"/>
      <c r="AN42" s="1171"/>
      <c r="AO42" s="1171"/>
      <c r="AP42" s="1171"/>
      <c r="AQ42" s="1171"/>
      <c r="AR42" s="1171"/>
      <c r="AS42" s="1171"/>
      <c r="AT42" s="1171"/>
      <c r="AU42" s="1171"/>
      <c r="AV42" s="1171"/>
      <c r="AW42" s="1171"/>
      <c r="AX42" s="1171"/>
      <c r="AY42" s="1171"/>
      <c r="AZ42" s="1171"/>
      <c r="BA42" s="1171"/>
      <c r="BB42" s="1171"/>
      <c r="BC42" s="1171"/>
      <c r="BD42" s="1171"/>
      <c r="BE42" s="1171"/>
      <c r="BF42" s="1171"/>
      <c r="BG42" s="1171"/>
      <c r="BH42" s="1171"/>
      <c r="BI42" s="1171"/>
      <c r="BJ42" s="1171"/>
      <c r="BK42" s="1171"/>
      <c r="BL42" s="1171"/>
      <c r="BM42" s="1171"/>
      <c r="BN42" s="1171"/>
      <c r="BO42" s="1171"/>
      <c r="BP42" s="1171"/>
      <c r="BQ42" s="1171"/>
      <c r="BR42" s="1171"/>
      <c r="BS42" s="1171"/>
      <c r="BT42" s="1171"/>
      <c r="BU42" s="1171"/>
      <c r="BV42" s="1171"/>
      <c r="BW42" s="1171"/>
      <c r="BX42" s="1171"/>
      <c r="BY42" s="1171"/>
      <c r="BZ42" s="1171"/>
      <c r="CA42" s="1171"/>
      <c r="CB42" s="1171"/>
      <c r="CC42" s="1171"/>
      <c r="CD42" s="1171"/>
      <c r="CE42" s="1171"/>
      <c r="CF42" s="1171"/>
      <c r="CG42" s="1171"/>
      <c r="CH42" s="1171"/>
      <c r="CI42" s="1171"/>
      <c r="CJ42" s="1171"/>
      <c r="CK42" s="1171"/>
      <c r="CL42" s="1171"/>
      <c r="CM42" s="1171"/>
      <c r="CN42" s="1171"/>
      <c r="CO42" s="1171"/>
      <c r="CP42" s="1171"/>
      <c r="CQ42" s="1171"/>
      <c r="CR42" s="1171"/>
      <c r="CS42" s="1171"/>
      <c r="CT42" s="1171"/>
      <c r="CU42" s="1171"/>
      <c r="CV42" s="1171"/>
      <c r="CW42" s="1171"/>
      <c r="CX42" s="1171"/>
      <c r="CY42" s="1171"/>
      <c r="CZ42" s="1171"/>
      <c r="DA42" s="1171"/>
      <c r="DB42" s="1171"/>
      <c r="DH42" s="141"/>
    </row>
    <row r="43" spans="1:112" ht="15" customHeight="1" x14ac:dyDescent="0.25">
      <c r="A43" s="792" t="s">
        <v>249</v>
      </c>
      <c r="B43" s="792"/>
      <c r="C43" s="792"/>
      <c r="D43" s="792"/>
      <c r="E43" s="792"/>
      <c r="F43" s="792"/>
      <c r="G43" s="792"/>
      <c r="H43" s="792"/>
      <c r="I43" s="792"/>
      <c r="J43" s="792"/>
      <c r="K43" s="792"/>
      <c r="L43" s="792"/>
      <c r="M43" s="792"/>
      <c r="N43" s="792"/>
      <c r="O43" s="792"/>
      <c r="P43" s="792"/>
      <c r="Q43" s="792"/>
      <c r="R43" s="710" t="s">
        <v>250</v>
      </c>
      <c r="S43" s="710"/>
      <c r="T43" s="710"/>
      <c r="U43" s="710"/>
      <c r="V43" s="710"/>
      <c r="W43" s="710"/>
      <c r="X43" s="710"/>
      <c r="Y43" s="710"/>
      <c r="Z43" s="710"/>
      <c r="AA43" s="710"/>
      <c r="AB43" s="710"/>
      <c r="AC43" s="710"/>
      <c r="AD43" s="710"/>
      <c r="AE43" s="710"/>
      <c r="AF43" s="710"/>
      <c r="AG43" s="710"/>
      <c r="AH43" s="710"/>
      <c r="AI43" s="710"/>
      <c r="AJ43" s="710"/>
      <c r="AK43" s="710"/>
      <c r="AL43" s="710"/>
      <c r="AM43" s="710"/>
      <c r="AN43" s="710"/>
      <c r="AO43" s="710"/>
      <c r="AP43" s="710"/>
      <c r="AQ43" s="710"/>
      <c r="AR43" s="710"/>
      <c r="AS43" s="710"/>
      <c r="AT43" s="710"/>
      <c r="AU43" s="710"/>
      <c r="AV43" s="710"/>
      <c r="AW43" s="710"/>
      <c r="AX43" s="710"/>
      <c r="AY43" s="710"/>
      <c r="AZ43" s="710"/>
      <c r="BA43" s="710"/>
      <c r="BB43" s="710"/>
      <c r="BC43" s="710"/>
      <c r="BD43" s="710"/>
      <c r="BE43" s="710"/>
      <c r="BF43" s="710"/>
      <c r="BG43" s="710"/>
      <c r="BH43" s="710"/>
      <c r="BI43" s="710"/>
      <c r="BJ43" s="710"/>
      <c r="BK43" s="710"/>
      <c r="BL43" s="710"/>
      <c r="BM43" s="710"/>
      <c r="BN43" s="710"/>
      <c r="BO43" s="710"/>
      <c r="BP43" s="710"/>
      <c r="BQ43" s="710"/>
      <c r="BR43" s="710"/>
      <c r="BS43" s="710"/>
      <c r="BT43" s="710"/>
      <c r="BU43" s="710"/>
      <c r="BV43" s="710"/>
      <c r="BW43" s="710"/>
      <c r="BX43" s="710"/>
      <c r="BY43" s="710"/>
      <c r="BZ43" s="710"/>
      <c r="CA43" s="710"/>
      <c r="CB43" s="710"/>
      <c r="CC43" s="710"/>
      <c r="CD43" s="710"/>
      <c r="CE43" s="710"/>
      <c r="CF43" s="710"/>
      <c r="CG43" s="710"/>
      <c r="CH43" s="710"/>
      <c r="CI43" s="710"/>
      <c r="CJ43" s="710"/>
      <c r="CK43" s="710"/>
      <c r="CL43" s="710"/>
      <c r="CM43" s="710"/>
      <c r="CN43" s="710"/>
      <c r="CO43" s="710"/>
      <c r="CP43" s="710"/>
      <c r="CQ43" s="710"/>
      <c r="CR43" s="710"/>
      <c r="CS43" s="710"/>
      <c r="CT43" s="710"/>
      <c r="CU43" s="710"/>
      <c r="CV43" s="710"/>
      <c r="CW43" s="710"/>
      <c r="CX43" s="710"/>
      <c r="CY43" s="710"/>
      <c r="CZ43" s="710"/>
      <c r="DA43" s="710"/>
      <c r="DB43" s="710"/>
      <c r="DH43" s="141"/>
    </row>
    <row r="44" spans="1:112" ht="9" customHeight="1" x14ac:dyDescent="0.3"/>
    <row r="45" spans="1:112" customFormat="1" ht="33.6" customHeight="1" x14ac:dyDescent="0.3">
      <c r="A45" s="791" t="s">
        <v>723</v>
      </c>
      <c r="B45" s="791"/>
      <c r="C45" s="791"/>
      <c r="D45" s="791"/>
      <c r="E45" s="791"/>
      <c r="F45" s="791"/>
      <c r="G45" s="791"/>
      <c r="H45" s="791"/>
      <c r="I45" s="791"/>
      <c r="J45" s="791"/>
      <c r="K45" s="791"/>
      <c r="L45" s="791"/>
      <c r="M45" s="791"/>
      <c r="N45" s="791"/>
      <c r="O45" s="791"/>
      <c r="P45" s="791"/>
      <c r="Q45" s="791"/>
      <c r="R45" s="791"/>
      <c r="S45" s="791"/>
      <c r="T45" s="791"/>
      <c r="U45" s="791"/>
      <c r="V45" s="791"/>
      <c r="W45" s="791"/>
      <c r="X45" s="791"/>
      <c r="Y45" s="791"/>
      <c r="Z45" s="791"/>
      <c r="AA45" s="791"/>
      <c r="AB45" s="791"/>
      <c r="AC45" s="791"/>
      <c r="AD45" s="791"/>
      <c r="AE45" s="791"/>
      <c r="AF45" s="791"/>
      <c r="AG45" s="791"/>
      <c r="AH45" s="791"/>
      <c r="AI45" s="791"/>
      <c r="AJ45" s="791"/>
      <c r="AK45" s="791"/>
      <c r="AL45" s="791"/>
      <c r="AM45" s="791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90"/>
      <c r="BJ45" s="790"/>
      <c r="BK45" s="790"/>
      <c r="BL45" s="790"/>
      <c r="BM45" s="790"/>
      <c r="BN45" s="790"/>
      <c r="BO45" s="790"/>
      <c r="BP45" s="790"/>
      <c r="BQ45" s="790"/>
      <c r="BR45" s="790"/>
      <c r="BS45" s="790"/>
      <c r="BT45" s="790"/>
      <c r="BU45" s="790"/>
      <c r="BV45" s="790"/>
      <c r="BW45" s="790"/>
      <c r="BX45" s="790"/>
      <c r="BY45" s="790"/>
      <c r="BZ45" s="790"/>
      <c r="CA45" s="790"/>
      <c r="CB45" s="790"/>
      <c r="CC45" s="790"/>
      <c r="CD45" s="790"/>
      <c r="CE45" s="790"/>
      <c r="CF45" s="790"/>
      <c r="CG45" s="23"/>
      <c r="CH45" s="23"/>
      <c r="CI45" s="23"/>
      <c r="CJ45" s="710" t="str">
        <f>ПОДПИСИ!E6</f>
        <v xml:space="preserve"> </v>
      </c>
      <c r="CK45" s="710"/>
      <c r="CL45" s="710"/>
      <c r="CM45" s="710"/>
      <c r="CN45" s="710"/>
      <c r="CO45" s="710"/>
      <c r="CP45" s="710"/>
      <c r="CQ45" s="710"/>
      <c r="CR45" s="710"/>
      <c r="CS45" s="710"/>
      <c r="CT45" s="710"/>
      <c r="CU45" s="710"/>
      <c r="CV45" s="710"/>
      <c r="CW45" s="710"/>
      <c r="CX45" s="710"/>
      <c r="CY45" s="710"/>
      <c r="CZ45" s="710"/>
      <c r="DA45" s="710"/>
      <c r="DB45" s="710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35" t="s">
        <v>11</v>
      </c>
      <c r="BJ46" s="735"/>
      <c r="BK46" s="735"/>
      <c r="BL46" s="735"/>
      <c r="BM46" s="735"/>
      <c r="BN46" s="735"/>
      <c r="BO46" s="735"/>
      <c r="BP46" s="735"/>
      <c r="BQ46" s="735"/>
      <c r="BR46" s="735"/>
      <c r="BS46" s="735"/>
      <c r="BT46" s="735"/>
      <c r="BU46" s="735"/>
      <c r="BV46" s="735"/>
      <c r="BW46" s="735"/>
      <c r="BX46" s="735"/>
      <c r="BY46" s="735"/>
      <c r="BZ46" s="735"/>
      <c r="CA46" s="735"/>
      <c r="CB46" s="735"/>
      <c r="CC46" s="735"/>
      <c r="CD46" s="735"/>
      <c r="CE46" s="735"/>
      <c r="CF46" s="735"/>
      <c r="CG46" s="21"/>
      <c r="CH46" s="21"/>
      <c r="CI46" s="21"/>
      <c r="CJ46" s="1170" t="s">
        <v>50</v>
      </c>
      <c r="CK46" s="1170"/>
      <c r="CL46" s="1170"/>
      <c r="CM46" s="1170"/>
      <c r="CN46" s="1170"/>
      <c r="CO46" s="1170"/>
      <c r="CP46" s="1170"/>
      <c r="CQ46" s="1170"/>
      <c r="CR46" s="1170"/>
      <c r="CS46" s="1170"/>
      <c r="CT46" s="1170"/>
      <c r="CU46" s="1170"/>
      <c r="CV46" s="1170"/>
      <c r="CW46" s="1170"/>
      <c r="CX46" s="1170"/>
      <c r="CY46" s="1170"/>
      <c r="CZ46" s="1170"/>
      <c r="DA46" s="1170"/>
      <c r="DB46" s="1170"/>
      <c r="DH46" s="141"/>
    </row>
    <row r="47" spans="1:112" customFormat="1" ht="33.6" customHeight="1" x14ac:dyDescent="0.3">
      <c r="A47" s="791" t="s">
        <v>719</v>
      </c>
      <c r="B47" s="791"/>
      <c r="C47" s="791"/>
      <c r="D47" s="791"/>
      <c r="E47" s="791"/>
      <c r="F47" s="791"/>
      <c r="G47" s="791"/>
      <c r="H47" s="791"/>
      <c r="I47" s="791"/>
      <c r="J47" s="791"/>
      <c r="K47" s="791"/>
      <c r="L47" s="791"/>
      <c r="M47" s="791"/>
      <c r="N47" s="791"/>
      <c r="O47" s="791"/>
      <c r="P47" s="791"/>
      <c r="Q47" s="791"/>
      <c r="R47" s="791"/>
      <c r="S47" s="791"/>
      <c r="T47" s="791"/>
      <c r="U47" s="791"/>
      <c r="V47" s="791"/>
      <c r="W47" s="791"/>
      <c r="X47" s="791"/>
      <c r="Y47" s="791"/>
      <c r="Z47" s="791"/>
      <c r="AA47" s="791"/>
      <c r="AB47" s="791"/>
      <c r="AC47" s="791"/>
      <c r="AD47" s="791"/>
      <c r="AE47" s="791"/>
      <c r="AF47" s="791"/>
      <c r="AG47" s="791"/>
      <c r="AH47" s="791"/>
      <c r="AI47" s="791"/>
      <c r="AJ47" s="791"/>
      <c r="AK47" s="791"/>
      <c r="AL47" s="791"/>
      <c r="AM47" s="791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90"/>
      <c r="BJ47" s="790"/>
      <c r="BK47" s="790"/>
      <c r="BL47" s="790"/>
      <c r="BM47" s="790"/>
      <c r="BN47" s="790"/>
      <c r="BO47" s="790"/>
      <c r="BP47" s="790"/>
      <c r="BQ47" s="790"/>
      <c r="BR47" s="790"/>
      <c r="BS47" s="790"/>
      <c r="BT47" s="790"/>
      <c r="BU47" s="790"/>
      <c r="BV47" s="790"/>
      <c r="BW47" s="790"/>
      <c r="BX47" s="790"/>
      <c r="BY47" s="790"/>
      <c r="BZ47" s="790"/>
      <c r="CA47" s="790"/>
      <c r="CB47" s="790"/>
      <c r="CC47" s="790"/>
      <c r="CD47" s="790"/>
      <c r="CE47" s="790"/>
      <c r="CF47" s="790"/>
      <c r="CG47" s="19"/>
      <c r="CH47" s="19"/>
      <c r="CI47" s="19"/>
      <c r="CJ47" s="710" t="str">
        <f>ПОДПИСИ!E12</f>
        <v>А.В. Курбатов</v>
      </c>
      <c r="CK47" s="710"/>
      <c r="CL47" s="710"/>
      <c r="CM47" s="710"/>
      <c r="CN47" s="710"/>
      <c r="CO47" s="710"/>
      <c r="CP47" s="710"/>
      <c r="CQ47" s="710"/>
      <c r="CR47" s="710"/>
      <c r="CS47" s="710"/>
      <c r="CT47" s="710"/>
      <c r="CU47" s="710"/>
      <c r="CV47" s="710"/>
      <c r="CW47" s="710"/>
      <c r="CX47" s="710"/>
      <c r="CY47" s="710"/>
      <c r="CZ47" s="710"/>
      <c r="DA47" s="710"/>
      <c r="DB47" s="710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35" t="s">
        <v>11</v>
      </c>
      <c r="BJ48" s="735"/>
      <c r="BK48" s="735"/>
      <c r="BL48" s="735"/>
      <c r="BM48" s="735"/>
      <c r="BN48" s="735"/>
      <c r="BO48" s="735"/>
      <c r="BP48" s="735"/>
      <c r="BQ48" s="735"/>
      <c r="BR48" s="735"/>
      <c r="BS48" s="735"/>
      <c r="BT48" s="735"/>
      <c r="BU48" s="735"/>
      <c r="BV48" s="735"/>
      <c r="BW48" s="735"/>
      <c r="BX48" s="735"/>
      <c r="BY48" s="735"/>
      <c r="BZ48" s="735"/>
      <c r="CA48" s="735"/>
      <c r="CB48" s="735"/>
      <c r="CC48" s="735"/>
      <c r="CD48" s="735"/>
      <c r="CE48" s="735"/>
      <c r="CF48" s="735"/>
      <c r="CG48" s="21"/>
      <c r="CH48" s="21"/>
      <c r="CI48" s="21"/>
      <c r="CJ48" s="1170" t="s">
        <v>50</v>
      </c>
      <c r="CK48" s="1170"/>
      <c r="CL48" s="1170"/>
      <c r="CM48" s="1170"/>
      <c r="CN48" s="1170"/>
      <c r="CO48" s="1170"/>
      <c r="CP48" s="1170"/>
      <c r="CQ48" s="1170"/>
      <c r="CR48" s="1170"/>
      <c r="CS48" s="1170"/>
      <c r="CT48" s="1170"/>
      <c r="CU48" s="1170"/>
      <c r="CV48" s="1170"/>
      <c r="CW48" s="1170"/>
      <c r="CX48" s="1170"/>
      <c r="CY48" s="1170"/>
      <c r="CZ48" s="1170"/>
      <c r="DA48" s="1170"/>
      <c r="DB48" s="1170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BZ36:CN36"/>
    <mergeCell ref="CO36:DB36"/>
    <mergeCell ref="A36:E36"/>
    <mergeCell ref="F36:Y36"/>
    <mergeCell ref="Z36:AK36"/>
    <mergeCell ref="AL36:AY36"/>
    <mergeCell ref="AZ36:BL36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A37:E37"/>
    <mergeCell ref="F37:Y37"/>
    <mergeCell ref="Z37:AK37"/>
    <mergeCell ref="AL37:AY37"/>
    <mergeCell ref="AZ37:BL37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</mergeCells>
  <phoneticPr fontId="75" type="noConversion"/>
  <conditionalFormatting sqref="AW2:BB7 A2:A9 AW8:BA8 AW9:BB9">
    <cfRule type="cellIs" dxfId="41" priority="4" operator="equal">
      <formula>0</formula>
    </cfRule>
  </conditionalFormatting>
  <conditionalFormatting sqref="DH2:DH7">
    <cfRule type="cellIs" dxfId="40" priority="2" operator="equal">
      <formula>0</formula>
    </cfRule>
  </conditionalFormatting>
  <conditionalFormatting sqref="DH9">
    <cfRule type="cellIs" dxfId="39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topLeftCell="A12" zoomScale="60" zoomScaleNormal="100" workbookViewId="0">
      <selection activeCell="DH30" sqref="DH30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33203125" style="147" customWidth="1"/>
    <col min="113" max="16384" width="9.109375" style="19"/>
  </cols>
  <sheetData>
    <row r="1" spans="1:112" x14ac:dyDescent="0.3">
      <c r="DB1" s="20" t="s">
        <v>255</v>
      </c>
      <c r="DC1"/>
      <c r="DD1"/>
      <c r="DE1"/>
      <c r="DF1"/>
      <c r="DH1" s="141"/>
    </row>
    <row r="2" spans="1:112" ht="15" customHeight="1" x14ac:dyDescent="0.3">
      <c r="A2" s="789"/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89"/>
      <c r="X2" s="789"/>
      <c r="Y2" s="789"/>
      <c r="Z2" s="789"/>
      <c r="AA2" s="789"/>
      <c r="AB2" s="789"/>
      <c r="AC2" s="789"/>
      <c r="AD2" s="789"/>
      <c r="AE2" s="789"/>
      <c r="AF2" s="789"/>
      <c r="AG2" s="789"/>
      <c r="AH2" s="789"/>
      <c r="AI2" s="789"/>
      <c r="AJ2" s="789"/>
      <c r="AK2" s="789"/>
      <c r="AL2" s="789"/>
      <c r="AM2" s="789"/>
      <c r="AN2" s="789"/>
      <c r="AO2" s="789"/>
      <c r="AP2" s="789"/>
      <c r="AQ2" s="789"/>
      <c r="AR2" s="789"/>
      <c r="AS2" s="789"/>
      <c r="AT2" s="789"/>
      <c r="AU2" s="789"/>
      <c r="AV2" s="789"/>
      <c r="BB2" s="710" t="str">
        <f>ФОРМА!G2</f>
        <v>Санкт-Петербург</v>
      </c>
      <c r="BC2" s="710"/>
      <c r="BD2" s="710"/>
      <c r="BE2" s="710"/>
      <c r="BF2" s="710"/>
      <c r="BG2" s="710"/>
      <c r="BH2" s="710"/>
      <c r="BI2" s="710"/>
      <c r="BJ2" s="710"/>
      <c r="BK2" s="710"/>
      <c r="BL2" s="710"/>
      <c r="BM2" s="710"/>
      <c r="BN2" s="710"/>
      <c r="BO2" s="710"/>
      <c r="BP2" s="710"/>
      <c r="BQ2" s="710"/>
      <c r="BR2" s="710"/>
      <c r="BS2" s="710"/>
      <c r="BT2" s="710"/>
      <c r="BU2" s="710"/>
      <c r="BV2" s="710"/>
      <c r="BW2" s="710"/>
      <c r="BX2" s="710"/>
      <c r="BY2" s="710"/>
      <c r="BZ2" s="710"/>
      <c r="CA2" s="710"/>
      <c r="CB2" s="710"/>
      <c r="CC2" s="710"/>
      <c r="CD2" s="710"/>
      <c r="CE2" s="710"/>
      <c r="CF2" s="710"/>
      <c r="CG2" s="710"/>
      <c r="CH2" s="710"/>
      <c r="CI2" s="710"/>
      <c r="CJ2" s="710"/>
      <c r="CK2" s="710"/>
      <c r="CL2" s="710"/>
      <c r="CM2" s="710"/>
      <c r="CN2" s="710"/>
      <c r="CO2" s="710"/>
      <c r="CP2" s="710"/>
      <c r="CQ2" s="710"/>
      <c r="CR2" s="710"/>
      <c r="CS2" s="710"/>
      <c r="CT2" s="710"/>
      <c r="CU2" s="710"/>
      <c r="CV2" s="710"/>
      <c r="CW2" s="710"/>
      <c r="CX2" s="710"/>
      <c r="CY2" s="710"/>
      <c r="CZ2" s="710"/>
      <c r="DA2" s="710"/>
      <c r="DB2" s="710"/>
      <c r="DC2"/>
      <c r="DD2"/>
      <c r="DE2"/>
      <c r="DF2"/>
      <c r="DH2" s="142"/>
    </row>
    <row r="3" spans="1:112" s="50" customFormat="1" ht="15" customHeight="1" x14ac:dyDescent="0.3">
      <c r="A3" s="786"/>
      <c r="B3" s="786"/>
      <c r="C3" s="786"/>
      <c r="D3" s="786"/>
      <c r="E3" s="786"/>
      <c r="F3" s="786"/>
      <c r="G3" s="786"/>
      <c r="H3" s="786"/>
      <c r="I3" s="786"/>
      <c r="J3" s="786"/>
      <c r="K3" s="786"/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  <c r="AF3" s="786"/>
      <c r="AG3" s="786"/>
      <c r="AH3" s="786"/>
      <c r="AI3" s="786"/>
      <c r="AJ3" s="786"/>
      <c r="AK3" s="786"/>
      <c r="AL3" s="786"/>
      <c r="AM3" s="786"/>
      <c r="AN3" s="786"/>
      <c r="AO3" s="786"/>
      <c r="AP3" s="786"/>
      <c r="AQ3" s="786"/>
      <c r="AR3" s="786"/>
      <c r="AS3" s="786"/>
      <c r="AT3" s="786"/>
      <c r="AU3" s="786"/>
      <c r="AV3" s="786"/>
      <c r="AW3" s="21"/>
      <c r="AX3" s="21"/>
      <c r="AY3" s="21"/>
      <c r="AZ3" s="21"/>
      <c r="BA3" s="21"/>
      <c r="BB3" s="786" t="s">
        <v>0</v>
      </c>
      <c r="BC3" s="786"/>
      <c r="BD3" s="786"/>
      <c r="BE3" s="786"/>
      <c r="BF3" s="786"/>
      <c r="BG3" s="786"/>
      <c r="BH3" s="786"/>
      <c r="BI3" s="786"/>
      <c r="BJ3" s="786"/>
      <c r="BK3" s="786"/>
      <c r="BL3" s="786"/>
      <c r="BM3" s="786"/>
      <c r="BN3" s="786"/>
      <c r="BO3" s="786"/>
      <c r="BP3" s="786"/>
      <c r="BQ3" s="786"/>
      <c r="BR3" s="786"/>
      <c r="BS3" s="786"/>
      <c r="BT3" s="786"/>
      <c r="BU3" s="786"/>
      <c r="BV3" s="786"/>
      <c r="BW3" s="786"/>
      <c r="BX3" s="786"/>
      <c r="BY3" s="786"/>
      <c r="BZ3" s="786"/>
      <c r="CA3" s="786"/>
      <c r="CB3" s="786"/>
      <c r="CC3" s="786"/>
      <c r="CD3" s="786"/>
      <c r="CE3" s="786"/>
      <c r="CF3" s="786"/>
      <c r="CG3" s="786"/>
      <c r="CH3" s="786"/>
      <c r="CI3" s="786"/>
      <c r="CJ3" s="786"/>
      <c r="CK3" s="786"/>
      <c r="CL3" s="786"/>
      <c r="CM3" s="786"/>
      <c r="CN3" s="786"/>
      <c r="CO3" s="786"/>
      <c r="CP3" s="786"/>
      <c r="CQ3" s="786"/>
      <c r="CR3" s="786"/>
      <c r="CS3" s="786"/>
      <c r="CT3" s="786"/>
      <c r="CU3" s="786"/>
      <c r="CV3" s="786"/>
      <c r="CW3" s="786"/>
      <c r="CX3" s="786"/>
      <c r="CY3" s="786"/>
      <c r="CZ3" s="786"/>
      <c r="DA3" s="786"/>
      <c r="DB3" s="786"/>
      <c r="DH3" s="143"/>
    </row>
    <row r="4" spans="1:112" ht="15" customHeight="1" x14ac:dyDescent="0.25">
      <c r="A4" s="710" t="str">
        <f>ФОРМА!B4</f>
        <v>ООО «Электромонтаж-110»</v>
      </c>
      <c r="B4" s="710"/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BB4" s="787" t="str">
        <f>ФОРМА!B2</f>
        <v>ПАО "Россети Ленэнерго"</v>
      </c>
      <c r="BC4" s="787"/>
      <c r="BD4" s="787"/>
      <c r="BE4" s="787"/>
      <c r="BF4" s="787"/>
      <c r="BG4" s="787"/>
      <c r="BH4" s="787"/>
      <c r="BI4" s="787"/>
      <c r="BJ4" s="787"/>
      <c r="BK4" s="787"/>
      <c r="BL4" s="787"/>
      <c r="BM4" s="787"/>
      <c r="BN4" s="787"/>
      <c r="BO4" s="787"/>
      <c r="BP4" s="787"/>
      <c r="BQ4" s="787"/>
      <c r="BR4" s="787"/>
      <c r="BS4" s="787"/>
      <c r="BT4" s="787"/>
      <c r="BU4" s="787"/>
      <c r="BV4" s="787"/>
      <c r="BW4" s="787"/>
      <c r="BX4" s="787"/>
      <c r="BY4" s="787"/>
      <c r="BZ4" s="787"/>
      <c r="CA4" s="787"/>
      <c r="CB4" s="787"/>
      <c r="CC4" s="787"/>
      <c r="CD4" s="787"/>
      <c r="CE4" s="787"/>
      <c r="CF4" s="787"/>
      <c r="CG4" s="787"/>
      <c r="CH4" s="787"/>
      <c r="CI4" s="787"/>
      <c r="CJ4" s="787"/>
      <c r="CK4" s="787"/>
      <c r="CL4" s="787"/>
      <c r="CM4" s="787"/>
      <c r="CN4" s="787"/>
      <c r="CO4" s="787"/>
      <c r="CP4" s="787"/>
      <c r="CQ4" s="787"/>
      <c r="CR4" s="787"/>
      <c r="CS4" s="787"/>
      <c r="CT4" s="787"/>
      <c r="CU4" s="787"/>
      <c r="CV4" s="787"/>
      <c r="CW4" s="787"/>
      <c r="CX4" s="787"/>
      <c r="CY4" s="787"/>
      <c r="CZ4" s="787"/>
      <c r="DA4" s="787"/>
      <c r="DB4" s="787"/>
      <c r="DH4" s="144" t="str">
        <f>BB4</f>
        <v>ПАО "Россети Ленэнерго"</v>
      </c>
    </row>
    <row r="5" spans="1:112" ht="15" customHeight="1" x14ac:dyDescent="0.25">
      <c r="A5" s="786" t="s">
        <v>44</v>
      </c>
      <c r="B5" s="786"/>
      <c r="C5" s="786"/>
      <c r="D5" s="786"/>
      <c r="E5" s="786"/>
      <c r="F5" s="786"/>
      <c r="G5" s="786"/>
      <c r="H5" s="786"/>
      <c r="I5" s="786"/>
      <c r="J5" s="786"/>
      <c r="K5" s="786"/>
      <c r="L5" s="786"/>
      <c r="M5" s="786"/>
      <c r="N5" s="786"/>
      <c r="O5" s="786"/>
      <c r="P5" s="786"/>
      <c r="Q5" s="786"/>
      <c r="R5" s="786"/>
      <c r="S5" s="786"/>
      <c r="T5" s="786"/>
      <c r="U5" s="786"/>
      <c r="V5" s="786"/>
      <c r="W5" s="786"/>
      <c r="X5" s="786"/>
      <c r="Y5" s="786"/>
      <c r="Z5" s="786"/>
      <c r="AA5" s="786"/>
      <c r="AB5" s="786"/>
      <c r="AC5" s="786"/>
      <c r="AD5" s="786"/>
      <c r="AE5" s="786"/>
      <c r="AF5" s="786"/>
      <c r="AG5" s="786"/>
      <c r="AH5" s="786"/>
      <c r="AI5" s="786"/>
      <c r="AJ5" s="786"/>
      <c r="AK5" s="786"/>
      <c r="AL5" s="786"/>
      <c r="AM5" s="786"/>
      <c r="AN5" s="786"/>
      <c r="AO5" s="786"/>
      <c r="AP5" s="786"/>
      <c r="AQ5" s="786"/>
      <c r="AR5" s="786"/>
      <c r="AS5" s="786"/>
      <c r="AT5" s="786"/>
      <c r="AU5" s="786"/>
      <c r="AV5" s="786"/>
      <c r="AW5" s="21"/>
      <c r="AX5" s="21"/>
      <c r="AY5" s="21"/>
      <c r="AZ5" s="21"/>
      <c r="BA5" s="21"/>
      <c r="BB5" s="786" t="s">
        <v>2</v>
      </c>
      <c r="BC5" s="786"/>
      <c r="BD5" s="786"/>
      <c r="BE5" s="786"/>
      <c r="BF5" s="786"/>
      <c r="BG5" s="786"/>
      <c r="BH5" s="786"/>
      <c r="BI5" s="786"/>
      <c r="BJ5" s="786"/>
      <c r="BK5" s="786"/>
      <c r="BL5" s="786"/>
      <c r="BM5" s="786"/>
      <c r="BN5" s="786"/>
      <c r="BO5" s="786"/>
      <c r="BP5" s="786"/>
      <c r="BQ5" s="786"/>
      <c r="BR5" s="786"/>
      <c r="BS5" s="786"/>
      <c r="BT5" s="786"/>
      <c r="BU5" s="786"/>
      <c r="BV5" s="786"/>
      <c r="BW5" s="786"/>
      <c r="BX5" s="786"/>
      <c r="BY5" s="786"/>
      <c r="BZ5" s="786"/>
      <c r="CA5" s="786"/>
      <c r="CB5" s="786"/>
      <c r="CC5" s="786"/>
      <c r="CD5" s="786"/>
      <c r="CE5" s="786"/>
      <c r="CF5" s="786"/>
      <c r="CG5" s="786"/>
      <c r="CH5" s="786"/>
      <c r="CI5" s="786"/>
      <c r="CJ5" s="786"/>
      <c r="CK5" s="786"/>
      <c r="CL5" s="786"/>
      <c r="CM5" s="786"/>
      <c r="CN5" s="786"/>
      <c r="CO5" s="786"/>
      <c r="CP5" s="786"/>
      <c r="CQ5" s="786"/>
      <c r="CR5" s="786"/>
      <c r="CS5" s="786"/>
      <c r="CT5" s="786"/>
      <c r="CU5" s="786"/>
      <c r="CV5" s="786"/>
      <c r="CW5" s="786"/>
      <c r="CX5" s="786"/>
      <c r="CY5" s="786"/>
      <c r="CZ5" s="786"/>
      <c r="DA5" s="786"/>
      <c r="DB5" s="786"/>
      <c r="DH5" s="143"/>
    </row>
    <row r="6" spans="1:112" ht="110.4" x14ac:dyDescent="0.25">
      <c r="A6" s="785"/>
      <c r="B6" s="785"/>
      <c r="C6" s="785"/>
      <c r="D6" s="785"/>
      <c r="E6" s="785"/>
      <c r="F6" s="785"/>
      <c r="G6" s="785"/>
      <c r="H6" s="785"/>
      <c r="I6" s="785"/>
      <c r="J6" s="785"/>
      <c r="K6" s="785"/>
      <c r="L6" s="785"/>
      <c r="M6" s="785"/>
      <c r="N6" s="785"/>
      <c r="O6" s="785"/>
      <c r="P6" s="785"/>
      <c r="Q6" s="785"/>
      <c r="R6" s="785"/>
      <c r="S6" s="785"/>
      <c r="T6" s="785"/>
      <c r="U6" s="785"/>
      <c r="V6" s="785"/>
      <c r="W6" s="785"/>
      <c r="X6" s="785"/>
      <c r="Y6" s="785"/>
      <c r="Z6" s="785"/>
      <c r="AA6" s="785"/>
      <c r="AB6" s="785"/>
      <c r="AC6" s="785"/>
      <c r="AD6" s="785"/>
      <c r="AE6" s="785"/>
      <c r="AF6" s="785"/>
      <c r="AG6" s="785"/>
      <c r="AH6" s="785"/>
      <c r="AI6" s="785"/>
      <c r="AJ6" s="785"/>
      <c r="AK6" s="785"/>
      <c r="AL6" s="785"/>
      <c r="AM6" s="785"/>
      <c r="AN6" s="785"/>
      <c r="AO6" s="785"/>
      <c r="AP6" s="785"/>
      <c r="AQ6" s="785"/>
      <c r="AR6" s="785"/>
      <c r="AS6" s="785"/>
      <c r="AT6" s="785"/>
      <c r="AU6" s="785"/>
      <c r="AV6" s="785"/>
      <c r="AW6" s="21"/>
      <c r="AX6" s="21"/>
      <c r="AY6" s="21"/>
      <c r="AZ6" s="21"/>
      <c r="BA6" s="21"/>
      <c r="BB6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C6" s="787"/>
      <c r="BD6" s="787"/>
      <c r="BE6" s="787"/>
      <c r="BF6" s="787"/>
      <c r="BG6" s="787"/>
      <c r="BH6" s="787"/>
      <c r="BI6" s="787"/>
      <c r="BJ6" s="787"/>
      <c r="BK6" s="787"/>
      <c r="BL6" s="787"/>
      <c r="BM6" s="787"/>
      <c r="BN6" s="787"/>
      <c r="BO6" s="787"/>
      <c r="BP6" s="787"/>
      <c r="BQ6" s="787"/>
      <c r="BR6" s="787"/>
      <c r="BS6" s="787"/>
      <c r="BT6" s="787"/>
      <c r="BU6" s="787"/>
      <c r="BV6" s="787"/>
      <c r="BW6" s="787"/>
      <c r="BX6" s="787"/>
      <c r="BY6" s="787"/>
      <c r="BZ6" s="787"/>
      <c r="CA6" s="787"/>
      <c r="CB6" s="787"/>
      <c r="CC6" s="787"/>
      <c r="CD6" s="787"/>
      <c r="CE6" s="787"/>
      <c r="CF6" s="787"/>
      <c r="CG6" s="787"/>
      <c r="CH6" s="787"/>
      <c r="CI6" s="787"/>
      <c r="CJ6" s="787"/>
      <c r="CK6" s="787"/>
      <c r="CL6" s="787"/>
      <c r="CM6" s="787"/>
      <c r="CN6" s="787"/>
      <c r="CO6" s="787"/>
      <c r="CP6" s="787"/>
      <c r="CQ6" s="787"/>
      <c r="CR6" s="787"/>
      <c r="CS6" s="787"/>
      <c r="CT6" s="787"/>
      <c r="CU6" s="787"/>
      <c r="CV6" s="787"/>
      <c r="CW6" s="787"/>
      <c r="CX6" s="787"/>
      <c r="CY6" s="787"/>
      <c r="CZ6" s="787"/>
      <c r="DA6" s="787"/>
      <c r="DB6" s="787"/>
      <c r="DH6" s="144" t="str">
        <f>BB6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ht="12.75" customHeight="1" x14ac:dyDescent="0.25">
      <c r="A7" s="786" t="s">
        <v>45</v>
      </c>
      <c r="B7" s="786"/>
      <c r="C7" s="786"/>
      <c r="D7" s="786"/>
      <c r="E7" s="786"/>
      <c r="F7" s="786"/>
      <c r="G7" s="786"/>
      <c r="H7" s="786"/>
      <c r="I7" s="786"/>
      <c r="J7" s="786"/>
      <c r="K7" s="786"/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  <c r="AF7" s="786"/>
      <c r="AG7" s="786"/>
      <c r="AH7" s="786"/>
      <c r="AI7" s="786"/>
      <c r="AJ7" s="786"/>
      <c r="AK7" s="786"/>
      <c r="AL7" s="786"/>
      <c r="AM7" s="786"/>
      <c r="AN7" s="786"/>
      <c r="AO7" s="786"/>
      <c r="AP7" s="786"/>
      <c r="AQ7" s="786"/>
      <c r="AR7" s="786"/>
      <c r="AS7" s="786"/>
      <c r="AT7" s="786"/>
      <c r="AU7" s="786"/>
      <c r="AV7" s="786"/>
      <c r="AW7" s="21"/>
      <c r="AX7" s="21"/>
      <c r="AY7" s="21"/>
      <c r="AZ7" s="21"/>
      <c r="BA7" s="21"/>
      <c r="BB7" s="786" t="s">
        <v>38</v>
      </c>
      <c r="BC7" s="786"/>
      <c r="BD7" s="786"/>
      <c r="BE7" s="786"/>
      <c r="BF7" s="786"/>
      <c r="BG7" s="786"/>
      <c r="BH7" s="786"/>
      <c r="BI7" s="786"/>
      <c r="BJ7" s="786"/>
      <c r="BK7" s="786"/>
      <c r="BL7" s="786"/>
      <c r="BM7" s="786"/>
      <c r="BN7" s="786"/>
      <c r="BO7" s="786"/>
      <c r="BP7" s="786"/>
      <c r="BQ7" s="786"/>
      <c r="BR7" s="786"/>
      <c r="BS7" s="786"/>
      <c r="BT7" s="786"/>
      <c r="BU7" s="786"/>
      <c r="BV7" s="786"/>
      <c r="BW7" s="786"/>
      <c r="BX7" s="786"/>
      <c r="BY7" s="786"/>
      <c r="BZ7" s="786"/>
      <c r="CA7" s="786"/>
      <c r="CB7" s="786"/>
      <c r="CC7" s="786"/>
      <c r="CD7" s="786"/>
      <c r="CE7" s="786"/>
      <c r="CF7" s="786"/>
      <c r="CG7" s="786"/>
      <c r="CH7" s="786"/>
      <c r="CI7" s="786"/>
      <c r="CJ7" s="786"/>
      <c r="CK7" s="786"/>
      <c r="CL7" s="786"/>
      <c r="CM7" s="786"/>
      <c r="CN7" s="786"/>
      <c r="CO7" s="786"/>
      <c r="CP7" s="786"/>
      <c r="CQ7" s="786"/>
      <c r="CR7" s="786"/>
      <c r="CS7" s="786"/>
      <c r="CT7" s="786"/>
      <c r="CU7" s="786"/>
      <c r="CV7" s="786"/>
      <c r="CW7" s="786"/>
      <c r="CX7" s="786"/>
      <c r="CY7" s="786"/>
      <c r="CZ7" s="786"/>
      <c r="DA7" s="786"/>
      <c r="DB7" s="786"/>
      <c r="DH7" s="143"/>
    </row>
    <row r="8" spans="1:112" ht="13.8" x14ac:dyDescent="0.25">
      <c r="A8" s="710"/>
      <c r="B8" s="710"/>
      <c r="C8" s="710"/>
      <c r="D8" s="710"/>
      <c r="E8" s="710"/>
      <c r="F8" s="710"/>
      <c r="G8" s="710"/>
      <c r="H8" s="710"/>
      <c r="I8" s="710"/>
      <c r="J8" s="710"/>
      <c r="K8" s="710"/>
      <c r="L8" s="710"/>
      <c r="M8" s="710"/>
      <c r="N8" s="710"/>
      <c r="O8" s="710"/>
      <c r="P8" s="710"/>
      <c r="Q8" s="710"/>
      <c r="R8" s="710"/>
      <c r="S8" s="710"/>
      <c r="T8" s="710"/>
      <c r="U8" s="710"/>
      <c r="V8" s="710"/>
      <c r="W8" s="710"/>
      <c r="X8" s="710"/>
      <c r="Y8" s="710"/>
      <c r="Z8" s="710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BB8" s="734">
        <f>ФОРМА!B13</f>
        <v>45646</v>
      </c>
      <c r="BC8" s="734"/>
      <c r="BD8" s="734"/>
      <c r="BE8" s="734"/>
      <c r="BF8" s="734"/>
      <c r="BG8" s="734"/>
      <c r="BH8" s="734"/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C8" s="51"/>
      <c r="DH8" s="145"/>
    </row>
    <row r="9" spans="1:112" ht="10.5" customHeight="1" x14ac:dyDescent="0.25">
      <c r="A9" s="786" t="s">
        <v>1</v>
      </c>
      <c r="B9" s="786"/>
      <c r="C9" s="786"/>
      <c r="D9" s="786"/>
      <c r="E9" s="786"/>
      <c r="F9" s="786"/>
      <c r="G9" s="786"/>
      <c r="H9" s="786"/>
      <c r="I9" s="786"/>
      <c r="J9" s="786"/>
      <c r="K9" s="786"/>
      <c r="L9" s="786"/>
      <c r="M9" s="786"/>
      <c r="N9" s="786"/>
      <c r="O9" s="786"/>
      <c r="P9" s="786"/>
      <c r="Q9" s="786"/>
      <c r="R9" s="786"/>
      <c r="S9" s="786"/>
      <c r="T9" s="786"/>
      <c r="U9" s="786"/>
      <c r="V9" s="786"/>
      <c r="W9" s="786"/>
      <c r="X9" s="786"/>
      <c r="Y9" s="786"/>
      <c r="Z9" s="786"/>
      <c r="AA9" s="786"/>
      <c r="AB9" s="786"/>
      <c r="AC9" s="786"/>
      <c r="AD9" s="786"/>
      <c r="AE9" s="786"/>
      <c r="AF9" s="786"/>
      <c r="AG9" s="786"/>
      <c r="AH9" s="786"/>
      <c r="AI9" s="786"/>
      <c r="AJ9" s="786"/>
      <c r="AK9" s="786"/>
      <c r="AL9" s="786"/>
      <c r="AM9" s="786"/>
      <c r="AN9" s="786"/>
      <c r="AO9" s="786"/>
      <c r="AP9" s="786"/>
      <c r="AQ9" s="786"/>
      <c r="AR9" s="786"/>
      <c r="AS9" s="786"/>
      <c r="AT9" s="786"/>
      <c r="AU9" s="786"/>
      <c r="AV9" s="786"/>
      <c r="AW9" s="21"/>
      <c r="AX9" s="21"/>
      <c r="AY9" s="21"/>
      <c r="AZ9" s="21"/>
      <c r="BA9" s="21"/>
      <c r="BB9" s="786" t="s">
        <v>3</v>
      </c>
      <c r="BC9" s="786"/>
      <c r="BD9" s="786"/>
      <c r="BE9" s="786"/>
      <c r="BF9" s="786"/>
      <c r="BG9" s="786"/>
      <c r="BH9" s="786"/>
      <c r="BI9" s="786"/>
      <c r="BJ9" s="786"/>
      <c r="BK9" s="786"/>
      <c r="BL9" s="786"/>
      <c r="BM9" s="786"/>
      <c r="BN9" s="786"/>
      <c r="BO9" s="786"/>
      <c r="BP9" s="786"/>
      <c r="BQ9" s="786"/>
      <c r="BR9" s="786"/>
      <c r="BS9" s="786"/>
      <c r="BT9" s="786"/>
      <c r="BU9" s="786"/>
      <c r="BV9" s="786"/>
      <c r="BW9" s="786"/>
      <c r="BX9" s="786"/>
      <c r="BY9" s="786"/>
      <c r="BZ9" s="786"/>
      <c r="CA9" s="786"/>
      <c r="CB9" s="786"/>
      <c r="CC9" s="786"/>
      <c r="CD9" s="786"/>
      <c r="CE9" s="786"/>
      <c r="CF9" s="786"/>
      <c r="CG9" s="786"/>
      <c r="CH9" s="786"/>
      <c r="CI9" s="786"/>
      <c r="CJ9" s="786"/>
      <c r="CK9" s="786"/>
      <c r="CL9" s="786"/>
      <c r="CM9" s="786"/>
      <c r="CN9" s="786"/>
      <c r="CO9" s="786"/>
      <c r="CP9" s="786"/>
      <c r="CQ9" s="786"/>
      <c r="CR9" s="786"/>
      <c r="CS9" s="786"/>
      <c r="CT9" s="786"/>
      <c r="CU9" s="786"/>
      <c r="CV9" s="786"/>
      <c r="CW9" s="786"/>
      <c r="CX9" s="786"/>
      <c r="CY9" s="786"/>
      <c r="CZ9" s="786"/>
      <c r="DA9" s="786"/>
      <c r="DB9" s="786"/>
      <c r="DH9" s="146"/>
    </row>
    <row r="10" spans="1:112" ht="21.75" customHeight="1" x14ac:dyDescent="0.3">
      <c r="A10" s="805" t="s">
        <v>604</v>
      </c>
      <c r="B10" s="805"/>
      <c r="C10" s="805"/>
      <c r="D10" s="805"/>
      <c r="E10" s="805"/>
      <c r="F10" s="805"/>
      <c r="G10" s="805"/>
      <c r="H10" s="805"/>
      <c r="I10" s="805"/>
      <c r="J10" s="805"/>
      <c r="K10" s="805"/>
      <c r="L10" s="805"/>
      <c r="M10" s="805"/>
      <c r="N10" s="805"/>
      <c r="O10" s="805"/>
      <c r="P10" s="805"/>
      <c r="Q10" s="805"/>
      <c r="R10" s="805"/>
      <c r="S10" s="805"/>
      <c r="T10" s="805"/>
      <c r="U10" s="805"/>
      <c r="V10" s="805"/>
      <c r="W10" s="805"/>
      <c r="X10" s="805"/>
      <c r="Y10" s="805"/>
      <c r="Z10" s="805"/>
      <c r="AA10" s="805"/>
      <c r="AB10" s="805"/>
      <c r="AC10" s="805"/>
      <c r="AD10" s="805"/>
      <c r="AE10" s="805"/>
      <c r="AF10" s="805"/>
      <c r="AG10" s="805"/>
      <c r="AH10" s="805"/>
      <c r="AI10" s="805"/>
      <c r="AJ10" s="805"/>
      <c r="AK10" s="805"/>
      <c r="AL10" s="805"/>
      <c r="AM10" s="805"/>
      <c r="AN10" s="805"/>
      <c r="AO10" s="805"/>
      <c r="AP10" s="805"/>
      <c r="AQ10" s="805"/>
      <c r="AR10" s="805"/>
      <c r="AS10" s="805"/>
      <c r="AT10" s="805"/>
      <c r="AU10" s="805"/>
      <c r="AV10" s="805"/>
      <c r="AW10" s="805"/>
      <c r="AX10" s="805"/>
      <c r="AY10" s="805"/>
      <c r="AZ10" s="805"/>
      <c r="BA10" s="805"/>
      <c r="BB10" s="805"/>
      <c r="BC10" s="805"/>
      <c r="BD10" s="805"/>
      <c r="BE10" s="805"/>
      <c r="BF10" s="805"/>
      <c r="BG10" s="805"/>
      <c r="BH10" s="805"/>
      <c r="BI10" s="805"/>
      <c r="BJ10" s="805"/>
      <c r="BK10" s="805"/>
      <c r="BL10" s="805"/>
      <c r="BM10" s="805"/>
      <c r="BN10" s="805"/>
      <c r="BO10" s="805"/>
      <c r="BP10" s="805"/>
      <c r="BQ10" s="805"/>
      <c r="BR10" s="805"/>
      <c r="BS10" s="805"/>
      <c r="BT10" s="805"/>
      <c r="BU10" s="805"/>
      <c r="BV10" s="805"/>
      <c r="BW10" s="805"/>
      <c r="BX10" s="805"/>
      <c r="BY10" s="805"/>
      <c r="BZ10" s="805"/>
      <c r="CA10" s="805"/>
      <c r="CB10" s="805"/>
      <c r="CC10" s="805"/>
      <c r="CD10" s="805"/>
      <c r="CE10" s="805"/>
      <c r="CF10" s="805"/>
      <c r="CG10" s="805"/>
      <c r="CH10" s="805"/>
      <c r="CI10" s="805"/>
      <c r="CJ10" s="805"/>
      <c r="CK10" s="805"/>
      <c r="CL10" s="805"/>
      <c r="CM10" s="805"/>
      <c r="CN10" s="805"/>
      <c r="CO10" s="805"/>
      <c r="CP10" s="805"/>
      <c r="CQ10" s="805"/>
      <c r="CR10" s="805"/>
      <c r="CS10" s="805"/>
      <c r="CT10" s="805"/>
      <c r="CU10" s="805"/>
      <c r="CV10" s="805"/>
      <c r="CW10" s="805"/>
      <c r="CX10" s="805"/>
      <c r="CY10" s="805"/>
      <c r="CZ10" s="805"/>
      <c r="DA10" s="805"/>
      <c r="DB10" s="805"/>
    </row>
    <row r="11" spans="1:112" ht="13.8" x14ac:dyDescent="0.25">
      <c r="A11" s="805" t="s">
        <v>749</v>
      </c>
      <c r="B11" s="805"/>
      <c r="C11" s="805"/>
      <c r="D11" s="805"/>
      <c r="E11" s="805"/>
      <c r="F11" s="805"/>
      <c r="G11" s="805"/>
      <c r="H11" s="805"/>
      <c r="I11" s="805"/>
      <c r="J11" s="805"/>
      <c r="K11" s="805"/>
      <c r="L11" s="805"/>
      <c r="M11" s="805"/>
      <c r="N11" s="805"/>
      <c r="O11" s="805"/>
      <c r="P11" s="805"/>
      <c r="Q11" s="805"/>
      <c r="R11" s="805"/>
      <c r="S11" s="805"/>
      <c r="T11" s="805"/>
      <c r="U11" s="805"/>
      <c r="V11" s="805"/>
      <c r="W11" s="805"/>
      <c r="X11" s="805"/>
      <c r="Y11" s="805"/>
      <c r="Z11" s="805"/>
      <c r="AA11" s="805"/>
      <c r="AB11" s="805"/>
      <c r="AC11" s="805"/>
      <c r="AD11" s="805"/>
      <c r="AE11" s="805"/>
      <c r="AF11" s="805"/>
      <c r="AG11" s="805"/>
      <c r="AH11" s="805"/>
      <c r="AI11" s="805"/>
      <c r="AJ11" s="805"/>
      <c r="AK11" s="805"/>
      <c r="AL11" s="805"/>
      <c r="AM11" s="805"/>
      <c r="AN11" s="805"/>
      <c r="AO11" s="805"/>
      <c r="AP11" s="805"/>
      <c r="AQ11" s="805"/>
      <c r="AR11" s="805"/>
      <c r="AS11" s="805"/>
      <c r="AT11" s="805"/>
      <c r="AU11" s="805"/>
      <c r="AV11" s="805"/>
      <c r="AW11" s="805"/>
      <c r="AX11" s="805"/>
      <c r="AY11" s="805"/>
      <c r="AZ11" s="805"/>
      <c r="BA11" s="805"/>
      <c r="BB11" s="805"/>
      <c r="BC11" s="805"/>
      <c r="BD11" s="805"/>
      <c r="BE11" s="805"/>
      <c r="BF11" s="805"/>
      <c r="BG11" s="805"/>
      <c r="BH11" s="805"/>
      <c r="BI11" s="805"/>
      <c r="BJ11" s="805"/>
      <c r="BK11" s="805"/>
      <c r="BL11" s="805"/>
      <c r="BM11" s="805"/>
      <c r="BN11" s="805"/>
      <c r="BO11" s="805"/>
      <c r="BP11" s="805"/>
      <c r="BQ11" s="805"/>
      <c r="BR11" s="805"/>
      <c r="BS11" s="805"/>
      <c r="BT11" s="805"/>
      <c r="BU11" s="805"/>
      <c r="BV11" s="805"/>
      <c r="BW11" s="805"/>
      <c r="BX11" s="805"/>
      <c r="BY11" s="805"/>
      <c r="BZ11" s="805"/>
      <c r="CA11" s="805"/>
      <c r="CB11" s="805"/>
      <c r="CC11" s="805"/>
      <c r="CD11" s="805"/>
      <c r="CE11" s="805"/>
      <c r="CF11" s="805"/>
      <c r="CG11" s="805"/>
      <c r="CH11" s="805"/>
      <c r="CI11" s="805"/>
      <c r="CJ11" s="805"/>
      <c r="CK11" s="805"/>
      <c r="CL11" s="805"/>
      <c r="CM11" s="805"/>
      <c r="CN11" s="805"/>
      <c r="CO11" s="805"/>
      <c r="CP11" s="805"/>
      <c r="CQ11" s="805"/>
      <c r="CR11" s="805"/>
      <c r="CS11" s="805"/>
      <c r="CT11" s="805"/>
      <c r="CU11" s="805"/>
      <c r="CV11" s="805"/>
      <c r="CW11" s="805"/>
      <c r="CX11" s="805"/>
      <c r="CY11" s="805"/>
      <c r="CZ11" s="805"/>
      <c r="DA11" s="805"/>
      <c r="DB11" s="805"/>
      <c r="DH11" s="141"/>
    </row>
    <row r="12" spans="1:112" ht="15" customHeight="1" x14ac:dyDescent="0.3">
      <c r="A12" s="1156" t="s">
        <v>4</v>
      </c>
      <c r="B12" s="1156"/>
      <c r="C12" s="1156"/>
      <c r="D12" s="1156"/>
      <c r="E12" s="1156"/>
      <c r="F12" s="1156"/>
      <c r="G12" s="1156"/>
      <c r="H12" s="1156"/>
      <c r="I12" s="1156"/>
      <c r="J12" s="1156"/>
      <c r="K12" s="1156"/>
      <c r="L12" s="1156"/>
      <c r="M12" s="1156"/>
      <c r="N12" s="1156"/>
      <c r="O12" s="1156"/>
      <c r="P12" s="1156"/>
      <c r="Q12" s="1156"/>
      <c r="R12" s="1156"/>
      <c r="S12" s="1156"/>
      <c r="T12" s="1156"/>
      <c r="U12" s="1156"/>
      <c r="V12" s="1156"/>
      <c r="W12" s="1156"/>
      <c r="X12" s="1156"/>
      <c r="Y12" s="1156"/>
    </row>
    <row r="13" spans="1:112" ht="30" customHeight="1" x14ac:dyDescent="0.3">
      <c r="A13" s="736" t="s">
        <v>715</v>
      </c>
      <c r="B13" s="736"/>
      <c r="C13" s="736"/>
      <c r="D13" s="736"/>
      <c r="E13" s="736"/>
      <c r="F13" s="736"/>
      <c r="G13" s="736"/>
      <c r="H13" s="736"/>
      <c r="I13" s="736"/>
      <c r="J13" s="736"/>
      <c r="K13" s="736"/>
      <c r="L13" s="736"/>
      <c r="M13" s="736"/>
      <c r="N13" s="736"/>
      <c r="O13" s="736"/>
      <c r="P13" s="736"/>
      <c r="Q13" s="736"/>
      <c r="R13" s="736"/>
      <c r="S13" s="736"/>
      <c r="T13" s="736"/>
      <c r="U13" s="736"/>
      <c r="V13" s="736"/>
      <c r="W13" s="736"/>
      <c r="X13" s="736"/>
      <c r="Y13" s="736"/>
      <c r="Z13" s="736"/>
      <c r="AA13" s="736"/>
      <c r="AB13" s="736"/>
      <c r="AC13" s="736"/>
      <c r="AD13" s="736"/>
      <c r="AE13" s="1157" t="str">
        <f>ПОДПИСИ!B6</f>
        <v xml:space="preserve"> </v>
      </c>
      <c r="AF13" s="1157"/>
      <c r="AG13" s="1157"/>
      <c r="AH13" s="1157"/>
      <c r="AI13" s="1157"/>
      <c r="AJ13" s="1157"/>
      <c r="AK13" s="1157"/>
      <c r="AL13" s="1157"/>
      <c r="AM13" s="1157"/>
      <c r="AN13" s="1157"/>
      <c r="AO13" s="1157"/>
      <c r="AP13" s="1157"/>
      <c r="AQ13" s="1157"/>
      <c r="AR13" s="1157"/>
      <c r="AS13" s="1157"/>
      <c r="AT13" s="1157"/>
      <c r="AU13" s="1157"/>
      <c r="AV13" s="1157"/>
      <c r="AW13" s="1157"/>
      <c r="AX13" s="1157"/>
      <c r="AY13" s="1157"/>
      <c r="AZ13" s="1157"/>
      <c r="BA13" s="1157"/>
      <c r="BB13" s="1157"/>
      <c r="BC13" s="1157"/>
      <c r="BD13" s="1157"/>
      <c r="BE13" s="1157"/>
      <c r="BF13" s="1157"/>
      <c r="BG13" s="1157"/>
      <c r="BH13" s="1157"/>
      <c r="BI13" s="1157"/>
      <c r="BJ13" s="1157"/>
      <c r="BK13" s="1157"/>
      <c r="BL13" s="1157"/>
      <c r="BM13" s="1157"/>
      <c r="BN13" s="1157"/>
      <c r="BO13" s="1157"/>
      <c r="BP13" s="1157"/>
      <c r="BQ13" s="1157"/>
      <c r="BR13" s="1157"/>
      <c r="BS13" s="1157"/>
      <c r="BT13" s="1157"/>
      <c r="BU13" s="1157"/>
      <c r="BV13" s="1157"/>
      <c r="BW13" s="1157"/>
      <c r="BX13" s="1157"/>
      <c r="BY13" s="1157"/>
      <c r="BZ13" s="1157"/>
      <c r="CA13" s="1157"/>
      <c r="CB13" s="1157"/>
      <c r="CC13" s="1157"/>
      <c r="CD13" s="1157"/>
      <c r="CE13" s="1157"/>
      <c r="CF13" s="1157"/>
      <c r="CG13" s="1157"/>
      <c r="CH13" s="1157"/>
      <c r="CI13" s="1157"/>
      <c r="CJ13" s="1157"/>
      <c r="CK13" s="1157"/>
      <c r="CL13" s="1157"/>
      <c r="CM13" s="1157"/>
      <c r="CN13" s="1157"/>
      <c r="CO13" s="1157"/>
      <c r="CP13" s="1157"/>
      <c r="CQ13" s="1157"/>
      <c r="CR13" s="1157"/>
      <c r="CS13" s="1157"/>
      <c r="CT13" s="1157"/>
      <c r="CU13" s="1157"/>
      <c r="CV13" s="1157"/>
      <c r="CW13" s="1157"/>
      <c r="CX13" s="1157"/>
      <c r="CY13" s="1157"/>
      <c r="CZ13" s="1157"/>
      <c r="DA13" s="1157"/>
      <c r="DB13" s="1157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35" t="s">
        <v>5</v>
      </c>
      <c r="AF14" s="735"/>
      <c r="AG14" s="735"/>
      <c r="AH14" s="735"/>
      <c r="AI14" s="735"/>
      <c r="AJ14" s="735"/>
      <c r="AK14" s="735"/>
      <c r="AL14" s="735"/>
      <c r="AM14" s="735"/>
      <c r="AN14" s="735"/>
      <c r="AO14" s="735"/>
      <c r="AP14" s="735"/>
      <c r="AQ14" s="735"/>
      <c r="AR14" s="735"/>
      <c r="AS14" s="735"/>
      <c r="AT14" s="735"/>
      <c r="AU14" s="735"/>
      <c r="AV14" s="735"/>
      <c r="AW14" s="735"/>
      <c r="AX14" s="735"/>
      <c r="AY14" s="735"/>
      <c r="AZ14" s="735"/>
      <c r="BA14" s="735"/>
      <c r="BB14" s="735"/>
      <c r="BC14" s="735"/>
      <c r="BD14" s="735"/>
      <c r="BE14" s="735"/>
      <c r="BF14" s="735"/>
      <c r="BG14" s="735"/>
      <c r="BH14" s="735"/>
      <c r="BI14" s="735"/>
      <c r="BJ14" s="735"/>
      <c r="BK14" s="735"/>
      <c r="BL14" s="735"/>
      <c r="BM14" s="735"/>
      <c r="BN14" s="735"/>
      <c r="BO14" s="735"/>
      <c r="BP14" s="735"/>
      <c r="BQ14" s="735"/>
      <c r="BR14" s="735"/>
      <c r="BS14" s="735"/>
      <c r="BT14" s="735"/>
      <c r="BU14" s="735"/>
      <c r="BV14" s="735"/>
      <c r="BW14" s="735"/>
      <c r="BX14" s="735"/>
      <c r="BY14" s="735"/>
      <c r="BZ14" s="735"/>
      <c r="CA14" s="735"/>
      <c r="CB14" s="735"/>
      <c r="CC14" s="735"/>
      <c r="CD14" s="735"/>
      <c r="CE14" s="735"/>
      <c r="CF14" s="735"/>
      <c r="CG14" s="735"/>
      <c r="CH14" s="735"/>
      <c r="CI14" s="735"/>
      <c r="CJ14" s="735"/>
      <c r="CK14" s="735"/>
      <c r="CL14" s="735"/>
      <c r="CM14" s="735"/>
      <c r="CN14" s="735"/>
      <c r="CO14" s="735"/>
      <c r="CP14" s="735"/>
      <c r="CQ14" s="735"/>
      <c r="CR14" s="735"/>
      <c r="CS14" s="735"/>
      <c r="CT14" s="735"/>
      <c r="CU14" s="735"/>
      <c r="CV14" s="735"/>
      <c r="CW14" s="735"/>
      <c r="CX14" s="735"/>
      <c r="CY14" s="735"/>
      <c r="CZ14" s="735"/>
      <c r="DA14" s="735"/>
      <c r="DB14" s="735"/>
    </row>
    <row r="15" spans="1:112" ht="15" customHeight="1" x14ac:dyDescent="0.3">
      <c r="A15" s="784" t="str">
        <f>ПОДПИСИ!C6</f>
        <v xml:space="preserve"> </v>
      </c>
      <c r="B15" s="784"/>
      <c r="C15" s="784"/>
      <c r="D15" s="784"/>
      <c r="E15" s="784"/>
      <c r="F15" s="784"/>
      <c r="G15" s="784"/>
      <c r="H15" s="784"/>
      <c r="I15" s="784"/>
      <c r="J15" s="784"/>
      <c r="K15" s="784"/>
      <c r="L15" s="784"/>
      <c r="M15" s="784"/>
      <c r="N15" s="784"/>
      <c r="O15" s="784"/>
      <c r="P15" s="784"/>
      <c r="Q15" s="784"/>
      <c r="R15" s="784"/>
      <c r="S15" s="784"/>
      <c r="T15" s="784"/>
      <c r="U15" s="784"/>
      <c r="V15" s="784"/>
      <c r="W15" s="784"/>
      <c r="X15" s="784"/>
      <c r="Y15" s="784"/>
      <c r="Z15" s="784"/>
      <c r="AA15" s="784"/>
      <c r="AB15" s="784"/>
      <c r="AC15" s="784"/>
      <c r="AD15" s="784"/>
      <c r="AE15" s="784"/>
      <c r="AF15" s="784"/>
      <c r="AG15" s="784"/>
      <c r="AH15" s="784"/>
      <c r="AI15" s="784"/>
      <c r="AJ15" s="784"/>
      <c r="AK15" s="784"/>
      <c r="AL15" s="784"/>
      <c r="AM15" s="784"/>
      <c r="AN15" s="784"/>
      <c r="AO15" s="784"/>
      <c r="AP15" s="784"/>
      <c r="AQ15" s="784"/>
      <c r="AR15" s="784"/>
      <c r="AS15" s="784"/>
      <c r="AT15" s="784"/>
      <c r="AU15" s="784"/>
      <c r="AV15" s="784"/>
      <c r="AW15" s="784"/>
      <c r="AX15" s="784"/>
      <c r="AY15" s="784"/>
      <c r="AZ15" s="784"/>
      <c r="BA15" s="784"/>
      <c r="BB15" s="784"/>
      <c r="BC15" s="784"/>
      <c r="BD15" s="784"/>
      <c r="BE15" s="784"/>
      <c r="BF15" s="784"/>
      <c r="BG15" s="784"/>
      <c r="BH15" s="784"/>
      <c r="BI15" s="784"/>
      <c r="BJ15" s="784"/>
      <c r="BK15" s="784"/>
      <c r="BL15" s="784"/>
      <c r="BM15" s="784"/>
      <c r="BN15" s="784"/>
      <c r="BO15" s="784"/>
      <c r="BP15" s="784"/>
      <c r="BQ15" s="784"/>
      <c r="BR15" s="784"/>
      <c r="BS15" s="784"/>
      <c r="BT15" s="784"/>
      <c r="BU15" s="784"/>
      <c r="BV15" s="784"/>
      <c r="BW15" s="784"/>
      <c r="BX15" s="784"/>
      <c r="BY15" s="784"/>
      <c r="BZ15" s="784"/>
      <c r="CA15" s="784"/>
      <c r="CB15" s="784"/>
      <c r="CC15" s="784"/>
      <c r="CD15" s="784"/>
      <c r="CE15" s="784"/>
      <c r="CF15" s="784"/>
      <c r="CG15" s="784"/>
      <c r="CH15" s="784"/>
      <c r="CI15" s="784"/>
      <c r="CJ15" s="784"/>
      <c r="CK15" s="784"/>
      <c r="CL15" s="784"/>
      <c r="CM15" s="784"/>
      <c r="CN15" s="784"/>
      <c r="CO15" s="784"/>
      <c r="CP15" s="784"/>
      <c r="CQ15" s="784"/>
      <c r="CR15" s="784"/>
      <c r="CS15" s="784"/>
      <c r="CT15" s="784"/>
      <c r="CU15" s="784"/>
      <c r="CV15" s="784"/>
      <c r="CW15" s="784"/>
      <c r="CX15" s="784"/>
      <c r="CY15" s="784"/>
      <c r="CZ15" s="784"/>
      <c r="DA15" s="784"/>
      <c r="DB15" s="784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91" t="s">
        <v>718</v>
      </c>
      <c r="B17" s="791"/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1"/>
      <c r="V17" s="791"/>
      <c r="W17" s="791"/>
      <c r="X17" s="791"/>
      <c r="Y17" s="791"/>
      <c r="Z17" s="791"/>
      <c r="AA17" s="791"/>
      <c r="AB17" s="791"/>
      <c r="AC17" s="791"/>
      <c r="AD17" s="791"/>
      <c r="AE17" s="791"/>
      <c r="AF17" s="791"/>
      <c r="AG17" s="791"/>
      <c r="AH17" s="791"/>
      <c r="AI17" s="791"/>
      <c r="AJ17" s="791"/>
      <c r="AK17" s="791"/>
      <c r="AL17" s="791"/>
      <c r="AM17" s="791"/>
      <c r="AN17" s="791"/>
      <c r="AO17" s="791"/>
      <c r="AP17" s="791"/>
      <c r="AQ17" s="791"/>
      <c r="AR17" s="791"/>
      <c r="AS17" s="791"/>
      <c r="AT17" s="791"/>
      <c r="AU17" s="791"/>
      <c r="AV17" s="791"/>
      <c r="AW17" s="788" t="str">
        <f>ПОДПИСИ!B12</f>
        <v>Начальник участка ООО «Электромонтаж-110»</v>
      </c>
      <c r="AX17" s="788"/>
      <c r="AY17" s="788"/>
      <c r="AZ17" s="788"/>
      <c r="BA17" s="788"/>
      <c r="BB17" s="788"/>
      <c r="BC17" s="788"/>
      <c r="BD17" s="788"/>
      <c r="BE17" s="788"/>
      <c r="BF17" s="788"/>
      <c r="BG17" s="788"/>
      <c r="BH17" s="788"/>
      <c r="BI17" s="788"/>
      <c r="BJ17" s="788"/>
      <c r="BK17" s="788"/>
      <c r="BL17" s="788"/>
      <c r="BM17" s="788"/>
      <c r="BN17" s="788"/>
      <c r="BO17" s="788"/>
      <c r="BP17" s="788"/>
      <c r="BQ17" s="788"/>
      <c r="BR17" s="788"/>
      <c r="BS17" s="788"/>
      <c r="BT17" s="788"/>
      <c r="BU17" s="788"/>
      <c r="BV17" s="788"/>
      <c r="BW17" s="788"/>
      <c r="BX17" s="788"/>
      <c r="BY17" s="788"/>
      <c r="BZ17" s="788"/>
      <c r="CA17" s="788"/>
      <c r="CB17" s="788"/>
      <c r="CC17" s="788"/>
      <c r="CD17" s="788"/>
      <c r="CE17" s="788"/>
      <c r="CF17" s="788"/>
      <c r="CG17" s="788"/>
      <c r="CH17" s="788"/>
      <c r="CI17" s="788"/>
      <c r="CJ17" s="788"/>
      <c r="CK17" s="788"/>
      <c r="CL17" s="788"/>
      <c r="CM17" s="788"/>
      <c r="CN17" s="788"/>
      <c r="CO17" s="788"/>
      <c r="CP17" s="788"/>
      <c r="CQ17" s="788"/>
      <c r="CR17" s="788"/>
      <c r="CS17" s="788"/>
      <c r="CT17" s="788"/>
      <c r="CU17" s="788"/>
      <c r="CV17" s="788"/>
      <c r="CW17" s="788"/>
      <c r="CX17" s="788"/>
      <c r="CY17" s="788"/>
      <c r="CZ17" s="788"/>
      <c r="DA17" s="788"/>
      <c r="DB17" s="788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35" t="s">
        <v>5</v>
      </c>
      <c r="AX18" s="735"/>
      <c r="AY18" s="735"/>
      <c r="AZ18" s="735"/>
      <c r="BA18" s="735"/>
      <c r="BB18" s="735"/>
      <c r="BC18" s="735"/>
      <c r="BD18" s="735"/>
      <c r="BE18" s="735"/>
      <c r="BF18" s="735"/>
      <c r="BG18" s="735"/>
      <c r="BH18" s="735"/>
      <c r="BI18" s="735"/>
      <c r="BJ18" s="735"/>
      <c r="BK18" s="735"/>
      <c r="BL18" s="735"/>
      <c r="BM18" s="735"/>
      <c r="BN18" s="735"/>
      <c r="BO18" s="735"/>
      <c r="BP18" s="735"/>
      <c r="BQ18" s="735"/>
      <c r="BR18" s="735"/>
      <c r="BS18" s="735"/>
      <c r="BT18" s="735"/>
      <c r="BU18" s="735"/>
      <c r="BV18" s="735"/>
      <c r="BW18" s="735"/>
      <c r="BX18" s="735"/>
      <c r="BY18" s="735"/>
      <c r="BZ18" s="735"/>
      <c r="CA18" s="735"/>
      <c r="CB18" s="735"/>
      <c r="CC18" s="735"/>
      <c r="CD18" s="735"/>
      <c r="CE18" s="735"/>
      <c r="CF18" s="735"/>
      <c r="CG18" s="735"/>
      <c r="CH18" s="735"/>
      <c r="CI18" s="735"/>
      <c r="CJ18" s="735"/>
      <c r="CK18" s="735"/>
      <c r="CL18" s="735"/>
      <c r="CM18" s="735"/>
      <c r="CN18" s="735"/>
      <c r="CO18" s="735"/>
      <c r="CP18" s="735"/>
      <c r="CQ18" s="735"/>
      <c r="CR18" s="735"/>
      <c r="CS18" s="735"/>
      <c r="CT18" s="735"/>
      <c r="CU18" s="735"/>
      <c r="CV18" s="735"/>
      <c r="CW18" s="735"/>
      <c r="CX18" s="735"/>
      <c r="CY18" s="735"/>
      <c r="CZ18" s="735"/>
      <c r="DA18" s="735"/>
      <c r="DB18" s="735"/>
    </row>
    <row r="19" spans="1:112" ht="15" customHeight="1" x14ac:dyDescent="0.3">
      <c r="A19" s="784" t="str">
        <f>ПОДПИСИ!C12</f>
        <v>Курбатов А.В.</v>
      </c>
      <c r="B19" s="784"/>
      <c r="C19" s="784"/>
      <c r="D19" s="784"/>
      <c r="E19" s="784"/>
      <c r="F19" s="784"/>
      <c r="G19" s="784"/>
      <c r="H19" s="784"/>
      <c r="I19" s="784"/>
      <c r="J19" s="784"/>
      <c r="K19" s="784"/>
      <c r="L19" s="784"/>
      <c r="M19" s="784"/>
      <c r="N19" s="784"/>
      <c r="O19" s="784"/>
      <c r="P19" s="784"/>
      <c r="Q19" s="784"/>
      <c r="R19" s="784"/>
      <c r="S19" s="784"/>
      <c r="T19" s="784"/>
      <c r="U19" s="784"/>
      <c r="V19" s="784"/>
      <c r="W19" s="784"/>
      <c r="X19" s="784"/>
      <c r="Y19" s="784"/>
      <c r="Z19" s="784"/>
      <c r="AA19" s="784"/>
      <c r="AB19" s="784"/>
      <c r="AC19" s="784"/>
      <c r="AD19" s="784"/>
      <c r="AE19" s="784"/>
      <c r="AF19" s="784"/>
      <c r="AG19" s="784"/>
      <c r="AH19" s="784"/>
      <c r="AI19" s="784"/>
      <c r="AJ19" s="784"/>
      <c r="AK19" s="784"/>
      <c r="AL19" s="784"/>
      <c r="AM19" s="784"/>
      <c r="AN19" s="784"/>
      <c r="AO19" s="784"/>
      <c r="AP19" s="784"/>
      <c r="AQ19" s="784"/>
      <c r="AR19" s="784"/>
      <c r="AS19" s="784"/>
      <c r="AT19" s="784"/>
      <c r="AU19" s="784"/>
      <c r="AV19" s="784"/>
      <c r="AW19" s="784"/>
      <c r="AX19" s="784"/>
      <c r="AY19" s="784"/>
      <c r="AZ19" s="784"/>
      <c r="BA19" s="784"/>
      <c r="BB19" s="784"/>
      <c r="BC19" s="784"/>
      <c r="BD19" s="784"/>
      <c r="BE19" s="784"/>
      <c r="BF19" s="784"/>
      <c r="BG19" s="784"/>
      <c r="BH19" s="784"/>
      <c r="BI19" s="784"/>
      <c r="BJ19" s="784"/>
      <c r="BK19" s="784"/>
      <c r="BL19" s="784"/>
      <c r="BM19" s="784"/>
      <c r="BN19" s="784"/>
      <c r="BO19" s="784"/>
      <c r="BP19" s="784"/>
      <c r="BQ19" s="784"/>
      <c r="BR19" s="784"/>
      <c r="BS19" s="784"/>
      <c r="BT19" s="784"/>
      <c r="BU19" s="784"/>
      <c r="BV19" s="784"/>
      <c r="BW19" s="784"/>
      <c r="BX19" s="784"/>
      <c r="BY19" s="784"/>
      <c r="BZ19" s="784"/>
      <c r="CA19" s="784"/>
      <c r="CB19" s="784"/>
      <c r="CC19" s="784"/>
      <c r="CD19" s="784"/>
      <c r="CE19" s="784"/>
      <c r="CF19" s="784"/>
      <c r="CG19" s="784"/>
      <c r="CH19" s="784"/>
      <c r="CI19" s="784"/>
      <c r="CJ19" s="784"/>
      <c r="CK19" s="784"/>
      <c r="CL19" s="784"/>
      <c r="CM19" s="784"/>
      <c r="CN19" s="784"/>
      <c r="CO19" s="784"/>
      <c r="CP19" s="784"/>
      <c r="CQ19" s="784"/>
      <c r="CR19" s="784"/>
      <c r="CS19" s="784"/>
      <c r="CT19" s="784"/>
      <c r="CU19" s="784"/>
      <c r="CV19" s="784"/>
      <c r="CW19" s="784"/>
      <c r="CX19" s="784"/>
      <c r="CY19" s="784"/>
      <c r="CZ19" s="784"/>
      <c r="DA19" s="784"/>
      <c r="DB19" s="784"/>
    </row>
    <row r="20" spans="1:112" ht="11.1" customHeight="1" x14ac:dyDescent="0.3">
      <c r="A20" s="735"/>
      <c r="B20" s="735"/>
      <c r="C20" s="735"/>
      <c r="D20" s="735"/>
      <c r="E20" s="735"/>
      <c r="F20" s="735"/>
      <c r="G20" s="735"/>
      <c r="H20" s="735"/>
      <c r="I20" s="735"/>
      <c r="J20" s="735"/>
      <c r="K20" s="735"/>
      <c r="L20" s="735"/>
      <c r="M20" s="735"/>
      <c r="N20" s="735"/>
      <c r="O20" s="735"/>
      <c r="P20" s="735"/>
      <c r="Q20" s="735"/>
      <c r="R20" s="735"/>
      <c r="S20" s="735"/>
      <c r="T20" s="735"/>
      <c r="U20" s="735"/>
      <c r="V20" s="735"/>
      <c r="W20" s="735"/>
      <c r="X20" s="735"/>
      <c r="Y20" s="735"/>
      <c r="Z20" s="735"/>
      <c r="AA20" s="735"/>
      <c r="AB20" s="735"/>
      <c r="AC20" s="735"/>
      <c r="AD20" s="735"/>
      <c r="AE20" s="735"/>
      <c r="AF20" s="735"/>
      <c r="AG20" s="735"/>
      <c r="AH20" s="735"/>
      <c r="AI20" s="735"/>
      <c r="AJ20" s="735"/>
      <c r="AK20" s="735"/>
      <c r="AL20" s="735"/>
      <c r="AM20" s="735"/>
      <c r="AN20" s="735"/>
      <c r="AO20" s="735"/>
      <c r="AP20" s="735"/>
      <c r="AQ20" s="735"/>
      <c r="AR20" s="735"/>
      <c r="AS20" s="735"/>
      <c r="AT20" s="735"/>
      <c r="AU20" s="735"/>
      <c r="AV20" s="735"/>
      <c r="AW20" s="735"/>
      <c r="AX20" s="735"/>
      <c r="AY20" s="735"/>
      <c r="AZ20" s="735"/>
      <c r="BA20" s="735"/>
      <c r="BB20" s="735"/>
      <c r="BC20" s="735"/>
      <c r="BD20" s="735"/>
      <c r="BE20" s="735"/>
      <c r="BF20" s="735"/>
      <c r="BG20" s="735"/>
      <c r="BH20" s="735"/>
      <c r="BI20" s="735"/>
      <c r="BJ20" s="735"/>
      <c r="BK20" s="735"/>
      <c r="BL20" s="735"/>
      <c r="BM20" s="735"/>
      <c r="BN20" s="735"/>
      <c r="BO20" s="735"/>
      <c r="BP20" s="735"/>
      <c r="BQ20" s="735"/>
      <c r="BR20" s="735"/>
      <c r="BS20" s="735"/>
      <c r="BT20" s="735"/>
      <c r="BU20" s="735"/>
      <c r="BV20" s="735"/>
      <c r="BW20" s="735"/>
      <c r="BX20" s="735"/>
      <c r="BY20" s="735"/>
      <c r="BZ20" s="735"/>
      <c r="CA20" s="735"/>
      <c r="CB20" s="735"/>
      <c r="CC20" s="735"/>
      <c r="CD20" s="735"/>
      <c r="CE20" s="735"/>
      <c r="CF20" s="735"/>
      <c r="CG20" s="735"/>
      <c r="CH20" s="735"/>
      <c r="CI20" s="735"/>
      <c r="CJ20" s="735"/>
      <c r="CK20" s="735"/>
      <c r="CL20" s="735"/>
      <c r="CM20" s="735"/>
      <c r="CN20" s="735"/>
      <c r="CO20" s="735"/>
      <c r="CP20" s="735"/>
      <c r="CQ20" s="735"/>
      <c r="CR20" s="735"/>
      <c r="CS20" s="735"/>
      <c r="CT20" s="735"/>
      <c r="CU20" s="735"/>
      <c r="CV20" s="735"/>
      <c r="CW20" s="735"/>
      <c r="CX20" s="735"/>
      <c r="CY20" s="735"/>
      <c r="CZ20" s="735"/>
      <c r="DA20" s="735"/>
      <c r="DB20" s="735"/>
    </row>
    <row r="21" spans="1:112" x14ac:dyDescent="0.3">
      <c r="A21" s="19" t="s">
        <v>226</v>
      </c>
    </row>
    <row r="22" spans="1:112" x14ac:dyDescent="0.3">
      <c r="A22" s="19" t="s">
        <v>227</v>
      </c>
    </row>
    <row r="23" spans="1:112" x14ac:dyDescent="0.3">
      <c r="A23" s="783" t="s">
        <v>228</v>
      </c>
      <c r="B23" s="783"/>
      <c r="C23" s="783"/>
      <c r="D23" s="783"/>
      <c r="E23" s="783"/>
      <c r="F23" s="783"/>
      <c r="G23" s="783"/>
      <c r="H23" s="783"/>
      <c r="I23" s="783"/>
      <c r="J23" s="783"/>
      <c r="K23" s="783"/>
      <c r="L23" s="783"/>
      <c r="M23" s="783"/>
      <c r="N23" s="783"/>
      <c r="O23" s="783"/>
      <c r="P23" s="783"/>
      <c r="Q23" s="783"/>
      <c r="R23" s="783"/>
      <c r="S23" s="783"/>
      <c r="T23" s="783"/>
      <c r="U23" s="783"/>
      <c r="V23" s="783"/>
      <c r="W23" s="783"/>
      <c r="X23" s="783"/>
      <c r="Y23" s="783"/>
      <c r="Z23" s="783"/>
      <c r="AA23" s="783"/>
      <c r="AB23" s="783"/>
      <c r="AC23" s="783"/>
      <c r="AD23" s="783"/>
      <c r="AE23" s="783"/>
      <c r="AF23" s="783"/>
      <c r="AG23" s="783"/>
      <c r="AH23" s="783"/>
      <c r="AI23" s="783"/>
      <c r="AJ23" s="783"/>
      <c r="AK23" s="783"/>
      <c r="AL23" s="783"/>
      <c r="AM23" s="783"/>
      <c r="AN23" s="783"/>
      <c r="AO23" s="783"/>
      <c r="AP23" s="783"/>
      <c r="AQ23" s="783"/>
      <c r="AR23" s="783"/>
      <c r="AS23" s="783"/>
      <c r="AT23" s="783"/>
      <c r="AU23" s="783"/>
      <c r="AV23" s="783"/>
      <c r="AW23" s="783"/>
      <c r="AX23" s="783"/>
      <c r="AY23" s="783"/>
      <c r="AZ23" s="783"/>
      <c r="BA23" s="783"/>
      <c r="BB23" s="783"/>
      <c r="BC23" s="783"/>
      <c r="BD23" s="783"/>
      <c r="BE23" s="783"/>
      <c r="BF23" s="783"/>
      <c r="BG23" s="783"/>
      <c r="BH23" s="783"/>
      <c r="BI23" s="783"/>
      <c r="BJ23" s="783"/>
      <c r="BK23" s="783"/>
      <c r="BL23" s="783"/>
      <c r="BM23" s="783"/>
      <c r="BN23" s="783"/>
      <c r="BO23" s="783"/>
      <c r="BP23" s="783"/>
      <c r="BQ23" s="783"/>
      <c r="BR23" s="783"/>
      <c r="BS23" s="783"/>
      <c r="BT23" s="783"/>
      <c r="BU23" s="783"/>
      <c r="BV23" s="783"/>
      <c r="BW23" s="783"/>
      <c r="BX23" s="783"/>
      <c r="BY23" s="783"/>
      <c r="BZ23" s="783"/>
      <c r="CA23" s="783"/>
      <c r="CB23" s="783"/>
      <c r="CC23" s="783"/>
      <c r="CD23" s="783"/>
      <c r="CE23" s="783"/>
      <c r="CF23" s="783"/>
      <c r="CG23" s="783"/>
      <c r="CH23" s="783"/>
      <c r="CI23" s="783"/>
      <c r="CJ23" s="783"/>
      <c r="CK23" s="783"/>
      <c r="CL23" s="783"/>
      <c r="CM23" s="783"/>
      <c r="CN23" s="783"/>
      <c r="CO23" s="783"/>
      <c r="CP23" s="783"/>
      <c r="CQ23" s="783"/>
      <c r="CR23" s="783"/>
      <c r="CS23" s="783"/>
      <c r="CT23" s="783"/>
      <c r="CU23" s="783"/>
      <c r="CV23" s="783"/>
      <c r="CW23" s="783"/>
      <c r="CX23" s="783"/>
      <c r="CY23" s="783"/>
      <c r="CZ23" s="783"/>
      <c r="DA23" s="783"/>
      <c r="DB23" s="783"/>
    </row>
    <row r="24" spans="1:112" ht="52.2" customHeight="1" x14ac:dyDescent="0.3">
      <c r="A24" s="109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24" s="1093"/>
      <c r="C24" s="1093"/>
      <c r="D24" s="1093"/>
      <c r="E24" s="1093"/>
      <c r="F24" s="1093"/>
      <c r="G24" s="1093"/>
      <c r="H24" s="1093"/>
      <c r="I24" s="1093"/>
      <c r="J24" s="1093"/>
      <c r="K24" s="1093"/>
      <c r="L24" s="1093"/>
      <c r="M24" s="1093"/>
      <c r="N24" s="1093"/>
      <c r="O24" s="1093"/>
      <c r="P24" s="1093"/>
      <c r="Q24" s="1093"/>
      <c r="R24" s="1093"/>
      <c r="S24" s="1093"/>
      <c r="T24" s="1093"/>
      <c r="U24" s="1093"/>
      <c r="V24" s="1093"/>
      <c r="W24" s="1093"/>
      <c r="X24" s="1093"/>
      <c r="Y24" s="1093"/>
      <c r="Z24" s="1093"/>
      <c r="AA24" s="1093"/>
      <c r="AB24" s="1093"/>
      <c r="AC24" s="1093"/>
      <c r="AD24" s="1093"/>
      <c r="AE24" s="1093"/>
      <c r="AF24" s="1093"/>
      <c r="AG24" s="1093"/>
      <c r="AH24" s="1093"/>
      <c r="AI24" s="1093"/>
      <c r="AJ24" s="1093"/>
      <c r="AK24" s="1093"/>
      <c r="AL24" s="1093"/>
      <c r="AM24" s="1093"/>
      <c r="AN24" s="1093"/>
      <c r="AO24" s="1093"/>
      <c r="AP24" s="1093"/>
      <c r="AQ24" s="1093"/>
      <c r="AR24" s="1093"/>
      <c r="AS24" s="1093"/>
      <c r="AT24" s="1093"/>
      <c r="AU24" s="1093"/>
      <c r="AV24" s="1093"/>
      <c r="AW24" s="1093"/>
      <c r="AX24" s="1093"/>
      <c r="AY24" s="1093"/>
      <c r="AZ24" s="1093"/>
      <c r="BA24" s="1093"/>
      <c r="BB24" s="1093"/>
      <c r="BC24" s="1093"/>
      <c r="BD24" s="1093"/>
      <c r="BE24" s="1093"/>
      <c r="BF24" s="1093"/>
      <c r="BG24" s="1093"/>
      <c r="BH24" s="1093"/>
      <c r="BI24" s="1093"/>
      <c r="BJ24" s="1093"/>
      <c r="BK24" s="1093"/>
      <c r="BL24" s="1093"/>
      <c r="BM24" s="1093"/>
      <c r="BN24" s="1093"/>
      <c r="BO24" s="1093"/>
      <c r="BP24" s="1093"/>
      <c r="BQ24" s="1093"/>
      <c r="BR24" s="1093"/>
      <c r="BS24" s="1093"/>
      <c r="BT24" s="1093"/>
      <c r="BU24" s="1093"/>
      <c r="BV24" s="1093"/>
      <c r="BW24" s="1093"/>
      <c r="BX24" s="1093"/>
      <c r="BY24" s="1093"/>
      <c r="BZ24" s="1093"/>
      <c r="CA24" s="1093"/>
      <c r="CB24" s="1093"/>
      <c r="CC24" s="1093"/>
      <c r="CD24" s="1093"/>
      <c r="CE24" s="1093"/>
      <c r="CF24" s="1093"/>
      <c r="CG24" s="1093"/>
      <c r="CH24" s="1093"/>
      <c r="CI24" s="1093"/>
      <c r="CJ24" s="1093"/>
      <c r="CK24" s="1093"/>
      <c r="CL24" s="1093"/>
      <c r="CM24" s="1093"/>
      <c r="CN24" s="1093"/>
      <c r="CO24" s="1093"/>
      <c r="CP24" s="1093"/>
      <c r="CQ24" s="1093"/>
      <c r="CR24" s="1093"/>
      <c r="CS24" s="1093"/>
      <c r="CT24" s="1093"/>
      <c r="CU24" s="1093"/>
      <c r="CV24" s="1093"/>
      <c r="CW24" s="1093"/>
      <c r="CX24" s="1093"/>
      <c r="CY24" s="1093"/>
      <c r="CZ24" s="1093"/>
      <c r="DA24" s="1093"/>
      <c r="DB24" s="1093"/>
      <c r="DD24" s="56"/>
      <c r="DE24" s="57"/>
      <c r="DF24" s="57"/>
    </row>
    <row r="25" spans="1:112" s="24" customFormat="1" ht="11.4" customHeight="1" x14ac:dyDescent="0.3">
      <c r="A25" s="1159" t="s">
        <v>229</v>
      </c>
      <c r="B25" s="1159"/>
      <c r="C25" s="1159"/>
      <c r="D25" s="1159"/>
      <c r="E25" s="1159"/>
      <c r="F25" s="1159"/>
      <c r="G25" s="1159"/>
      <c r="H25" s="1159"/>
      <c r="I25" s="1159"/>
      <c r="J25" s="1159"/>
      <c r="K25" s="1159"/>
      <c r="L25" s="1159"/>
      <c r="M25" s="1159"/>
      <c r="N25" s="1159"/>
      <c r="O25" s="1159"/>
      <c r="P25" s="1159"/>
      <c r="Q25" s="1159"/>
      <c r="R25" s="1159"/>
      <c r="S25" s="1159"/>
      <c r="T25" s="1159"/>
      <c r="U25" s="1159"/>
      <c r="V25" s="1159"/>
      <c r="W25" s="1159"/>
      <c r="X25" s="1159"/>
      <c r="Y25" s="1159"/>
      <c r="Z25" s="1159"/>
      <c r="AA25" s="1159"/>
      <c r="AB25" s="1159"/>
      <c r="AC25" s="1159"/>
      <c r="AD25" s="1159"/>
      <c r="AE25" s="1159"/>
      <c r="AF25" s="1159"/>
      <c r="AG25" s="1159"/>
      <c r="AH25" s="1159"/>
      <c r="AI25" s="1159"/>
      <c r="AJ25" s="1159"/>
      <c r="AK25" s="1159"/>
      <c r="AL25" s="1159"/>
      <c r="AM25" s="1159"/>
      <c r="AN25" s="1159"/>
      <c r="AO25" s="1159"/>
      <c r="AP25" s="1159"/>
      <c r="AQ25" s="1159"/>
      <c r="AR25" s="1159"/>
      <c r="AS25" s="1159"/>
      <c r="AT25" s="1159"/>
      <c r="AU25" s="1159"/>
      <c r="AV25" s="1159"/>
      <c r="AW25" s="1159"/>
      <c r="AX25" s="1159"/>
      <c r="AY25" s="1159"/>
      <c r="AZ25" s="1159"/>
      <c r="BA25" s="1159"/>
      <c r="BB25" s="1159"/>
      <c r="BC25" s="1159"/>
      <c r="BD25" s="1159"/>
      <c r="BE25" s="1159"/>
      <c r="BF25" s="1159"/>
      <c r="BG25" s="1159"/>
      <c r="BH25" s="1159"/>
      <c r="BI25" s="1159"/>
      <c r="BJ25" s="1159"/>
      <c r="BK25" s="1159"/>
      <c r="BL25" s="1159"/>
      <c r="BM25" s="1159"/>
      <c r="BN25" s="1159"/>
      <c r="BO25" s="1159"/>
      <c r="BP25" s="1159"/>
      <c r="BQ25" s="1159"/>
      <c r="BR25" s="1159"/>
      <c r="BS25" s="1159"/>
      <c r="BT25" s="1159"/>
      <c r="BU25" s="1159"/>
      <c r="BV25" s="1159"/>
      <c r="BW25" s="1159"/>
      <c r="BX25" s="1159"/>
      <c r="BY25" s="1159"/>
      <c r="BZ25" s="1159"/>
      <c r="CA25" s="1159"/>
      <c r="CB25" s="1159"/>
      <c r="CC25" s="1159"/>
      <c r="CD25" s="1159"/>
      <c r="CE25" s="1159"/>
      <c r="CF25" s="1159"/>
      <c r="CG25" s="1159"/>
      <c r="CH25" s="1159"/>
      <c r="CI25" s="1159"/>
      <c r="CJ25" s="1159"/>
      <c r="CK25" s="1159"/>
      <c r="CL25" s="1159"/>
      <c r="CM25" s="1159"/>
      <c r="CN25" s="1159"/>
      <c r="CO25" s="1159"/>
      <c r="CP25" s="1159"/>
      <c r="CQ25" s="1159"/>
      <c r="CR25" s="1159"/>
      <c r="CS25" s="1159"/>
      <c r="CT25" s="1159"/>
      <c r="CU25" s="1159"/>
      <c r="CV25" s="1159"/>
      <c r="CW25" s="1159"/>
      <c r="CX25" s="1159"/>
      <c r="CY25" s="1159"/>
      <c r="CZ25" s="1159"/>
      <c r="DA25" s="1159"/>
      <c r="DB25" s="1159"/>
      <c r="DD25" s="124"/>
      <c r="DE25" s="125"/>
      <c r="DF25" s="125"/>
      <c r="DH25" s="147"/>
    </row>
    <row r="26" spans="1:112" ht="30" customHeight="1" x14ac:dyDescent="0.25">
      <c r="A26" s="19" t="s">
        <v>230</v>
      </c>
      <c r="Q26" s="710" t="str">
        <f>IF(ФОРМА!B8=0," ",ФОРМА!B8)</f>
        <v>ООО «Электромонтаж-110»</v>
      </c>
      <c r="R26" s="710"/>
      <c r="S26" s="710"/>
      <c r="T26" s="710"/>
      <c r="U26" s="710"/>
      <c r="V26" s="710"/>
      <c r="W26" s="710"/>
      <c r="X26" s="710"/>
      <c r="Y26" s="710"/>
      <c r="Z26" s="710"/>
      <c r="AA26" s="710"/>
      <c r="AB26" s="710"/>
      <c r="AC26" s="710"/>
      <c r="AD26" s="710"/>
      <c r="AE26" s="710"/>
      <c r="AF26" s="710"/>
      <c r="AG26" s="710"/>
      <c r="AH26" s="710"/>
      <c r="AI26" s="710"/>
      <c r="AJ26" s="710"/>
      <c r="AK26" s="710"/>
      <c r="AL26" s="710"/>
      <c r="AM26" s="710"/>
      <c r="AN26" s="710"/>
      <c r="AO26" s="710"/>
      <c r="AP26" s="710"/>
      <c r="AQ26" s="710"/>
      <c r="AR26" s="710"/>
      <c r="AS26" s="710"/>
      <c r="AT26" s="710"/>
      <c r="AU26" s="710"/>
      <c r="AV26" s="710"/>
      <c r="AW26" s="710"/>
      <c r="AX26" s="710"/>
      <c r="AY26" s="710"/>
      <c r="AZ26" s="19" t="s">
        <v>231</v>
      </c>
      <c r="BN26" s="1157" t="str">
        <f>IF(ФОРМА!B9=0," ",CONCATENATE("Шифр ",ФОРМА!B9))</f>
        <v>Шифр СЭС-21-052603-ЭС1</v>
      </c>
      <c r="BO26" s="1157"/>
      <c r="BP26" s="1157"/>
      <c r="BQ26" s="1157"/>
      <c r="BR26" s="1157"/>
      <c r="BS26" s="1157"/>
      <c r="BT26" s="1157"/>
      <c r="BU26" s="1157"/>
      <c r="BV26" s="1157"/>
      <c r="BW26" s="1157"/>
      <c r="BX26" s="1157"/>
      <c r="BY26" s="1157"/>
      <c r="BZ26" s="1157"/>
      <c r="CA26" s="1157"/>
      <c r="CB26" s="1157"/>
      <c r="CC26" s="1157"/>
      <c r="CD26" s="1157"/>
      <c r="CE26" s="1157"/>
      <c r="CF26" s="1157"/>
      <c r="CG26" s="1157"/>
      <c r="CH26" s="1157"/>
      <c r="CI26" s="1157"/>
      <c r="CJ26" s="1157"/>
      <c r="CK26" s="1157"/>
      <c r="CL26" s="1157"/>
      <c r="CM26" s="1157"/>
      <c r="CN26" s="1157"/>
      <c r="CO26" s="1157"/>
      <c r="CP26" s="1157"/>
      <c r="CQ26" s="1157"/>
      <c r="CR26" s="1157"/>
      <c r="CS26" s="1157"/>
      <c r="CT26" s="1157"/>
      <c r="CU26" s="1157"/>
      <c r="CV26" s="1157"/>
      <c r="CW26" s="1157"/>
      <c r="CX26" s="1157"/>
      <c r="CY26" s="1157"/>
      <c r="CZ26" s="1157"/>
      <c r="DA26" s="1157"/>
      <c r="DB26" s="1157"/>
      <c r="DH26" s="148"/>
    </row>
    <row r="27" spans="1:112" ht="10.5" customHeight="1" x14ac:dyDescent="0.3">
      <c r="Q27" s="735" t="s">
        <v>10</v>
      </c>
      <c r="R27" s="735"/>
      <c r="S27" s="735"/>
      <c r="T27" s="735"/>
      <c r="U27" s="735"/>
      <c r="V27" s="735"/>
      <c r="W27" s="735"/>
      <c r="X27" s="735"/>
      <c r="Y27" s="735"/>
      <c r="Z27" s="735"/>
      <c r="AA27" s="735"/>
      <c r="AB27" s="735"/>
      <c r="AC27" s="735"/>
      <c r="AD27" s="735"/>
      <c r="AE27" s="735"/>
      <c r="AF27" s="735"/>
      <c r="AG27" s="735"/>
      <c r="AH27" s="735"/>
      <c r="AI27" s="735"/>
      <c r="AJ27" s="735"/>
      <c r="AK27" s="735"/>
      <c r="AL27" s="735"/>
      <c r="AM27" s="735"/>
      <c r="AN27" s="735"/>
      <c r="AO27" s="735"/>
      <c r="AP27" s="735"/>
      <c r="AQ27" s="735"/>
      <c r="AR27" s="735"/>
      <c r="AS27" s="735"/>
      <c r="AT27" s="735"/>
      <c r="AU27" s="735"/>
      <c r="AV27" s="735"/>
      <c r="AW27" s="735"/>
      <c r="AX27" s="735"/>
      <c r="AY27" s="735"/>
      <c r="BN27" s="735" t="s">
        <v>232</v>
      </c>
      <c r="BO27" s="735"/>
      <c r="BP27" s="735"/>
      <c r="BQ27" s="735"/>
      <c r="BR27" s="735"/>
      <c r="BS27" s="735"/>
      <c r="BT27" s="735"/>
      <c r="BU27" s="735"/>
      <c r="BV27" s="735"/>
      <c r="BW27" s="735"/>
      <c r="BX27" s="735"/>
      <c r="BY27" s="735"/>
      <c r="BZ27" s="735"/>
      <c r="CA27" s="735"/>
      <c r="CB27" s="735"/>
      <c r="CC27" s="735"/>
      <c r="CD27" s="735"/>
      <c r="CE27" s="735"/>
      <c r="CF27" s="735"/>
      <c r="CG27" s="735"/>
      <c r="CH27" s="735"/>
      <c r="CI27" s="735"/>
      <c r="CJ27" s="735"/>
      <c r="CK27" s="735"/>
      <c r="CL27" s="735"/>
      <c r="CM27" s="735"/>
      <c r="CN27" s="735"/>
      <c r="CO27" s="735"/>
      <c r="CP27" s="735"/>
      <c r="CQ27" s="735"/>
      <c r="CR27" s="735"/>
      <c r="CS27" s="735"/>
      <c r="CT27" s="735"/>
      <c r="CU27" s="735"/>
      <c r="CV27" s="735"/>
      <c r="CW27" s="735"/>
      <c r="CX27" s="735"/>
      <c r="CY27" s="735"/>
      <c r="CZ27" s="735"/>
      <c r="DA27" s="735"/>
      <c r="DB27" s="735"/>
    </row>
    <row r="28" spans="1:112" ht="15" customHeight="1" x14ac:dyDescent="0.3">
      <c r="A28" s="19" t="s">
        <v>233</v>
      </c>
      <c r="AB28" s="784" t="s">
        <v>396</v>
      </c>
      <c r="AC28" s="784"/>
      <c r="AD28" s="784"/>
      <c r="AE28" s="784"/>
      <c r="AF28" s="784"/>
      <c r="AG28" s="784"/>
      <c r="AH28" s="784"/>
      <c r="AI28" s="784"/>
      <c r="AJ28" s="784"/>
      <c r="AK28" s="784"/>
      <c r="AL28" s="784"/>
      <c r="AM28" s="784"/>
      <c r="AN28" s="784"/>
      <c r="AO28" s="784"/>
      <c r="AP28" s="784"/>
      <c r="AQ28" s="784"/>
      <c r="AR28" s="784"/>
      <c r="AS28" s="784"/>
      <c r="AT28" s="784"/>
      <c r="AU28" s="784"/>
      <c r="AV28" s="784"/>
      <c r="AW28" s="784"/>
      <c r="AX28" s="784"/>
      <c r="AY28" s="784"/>
      <c r="AZ28" s="784"/>
      <c r="BA28" s="784"/>
      <c r="BB28" s="784"/>
      <c r="BC28" s="784"/>
      <c r="BD28" s="784"/>
      <c r="BE28" s="784"/>
      <c r="BF28" s="784"/>
      <c r="BG28" s="784"/>
      <c r="BH28" s="784"/>
      <c r="BI28" s="784"/>
      <c r="BJ28" s="784"/>
      <c r="BK28" s="784"/>
      <c r="BL28" s="784"/>
      <c r="BM28" s="784"/>
      <c r="BN28" s="784"/>
      <c r="BO28" s="784"/>
      <c r="BP28" s="784"/>
      <c r="BQ28" s="784"/>
      <c r="BR28" s="784"/>
      <c r="BS28" s="784"/>
      <c r="BT28" s="784"/>
      <c r="BU28" s="784"/>
      <c r="BV28" s="784"/>
      <c r="BW28" s="784"/>
      <c r="BX28" s="784"/>
      <c r="BY28" s="784"/>
      <c r="BZ28" s="784"/>
      <c r="CA28" s="784"/>
      <c r="CB28" s="784"/>
      <c r="CC28" s="784"/>
      <c r="CD28" s="784"/>
      <c r="CE28" s="784"/>
      <c r="CF28" s="784"/>
      <c r="CG28" s="784"/>
      <c r="CH28" s="784"/>
      <c r="CI28" s="784"/>
      <c r="CJ28" s="784"/>
      <c r="CK28" s="784"/>
      <c r="CL28" s="784"/>
      <c r="CM28" s="784"/>
      <c r="CN28" s="784"/>
      <c r="CO28" s="784"/>
      <c r="CP28" s="784"/>
      <c r="CQ28" s="784"/>
      <c r="CR28" s="784"/>
      <c r="CS28" s="784"/>
      <c r="CT28" s="784"/>
      <c r="CU28" s="784"/>
      <c r="CV28" s="784"/>
      <c r="CW28" s="784"/>
      <c r="CX28" s="784"/>
      <c r="CY28" s="784"/>
      <c r="CZ28" s="784"/>
      <c r="DA28" s="784"/>
      <c r="DB28" s="784"/>
    </row>
    <row r="29" spans="1:112" ht="15" customHeight="1" x14ac:dyDescent="0.3">
      <c r="A29" s="19" t="s">
        <v>234</v>
      </c>
      <c r="P29" s="710" t="s">
        <v>65</v>
      </c>
      <c r="Q29" s="710"/>
      <c r="R29" s="710"/>
      <c r="S29" s="710"/>
      <c r="T29" s="710"/>
      <c r="U29" s="710"/>
      <c r="V29" s="710"/>
      <c r="W29" s="710"/>
      <c r="X29" s="710"/>
      <c r="Y29" s="710"/>
      <c r="Z29" s="710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10"/>
      <c r="BL29" s="710"/>
      <c r="BM29" s="710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  <c r="BX29" s="710"/>
      <c r="BY29" s="710"/>
      <c r="BZ29" s="710"/>
      <c r="CA29" s="710"/>
      <c r="CB29" s="710"/>
      <c r="CC29" s="710"/>
      <c r="CD29" s="710"/>
      <c r="CE29" s="710"/>
      <c r="CF29" s="710"/>
      <c r="CG29" s="710"/>
      <c r="CH29" s="710"/>
      <c r="CI29" s="710"/>
      <c r="CJ29" s="710"/>
      <c r="CK29" s="710"/>
      <c r="CL29" s="710"/>
      <c r="CM29" s="710"/>
      <c r="CN29" s="710"/>
      <c r="CO29" s="710"/>
      <c r="CP29" s="710"/>
      <c r="CQ29" s="710"/>
      <c r="CR29" s="710"/>
      <c r="CS29" s="710"/>
      <c r="CT29" s="710"/>
      <c r="CU29" s="710"/>
      <c r="CV29" s="710"/>
      <c r="CW29" s="710"/>
      <c r="CX29" s="710"/>
      <c r="CY29" s="710"/>
      <c r="CZ29" s="710"/>
      <c r="DA29" s="710"/>
      <c r="DB29" s="710"/>
    </row>
    <row r="30" spans="1:112" ht="11.25" customHeight="1" x14ac:dyDescent="0.3">
      <c r="P30" s="735" t="s">
        <v>236</v>
      </c>
      <c r="Q30" s="735"/>
      <c r="R30" s="735"/>
      <c r="S30" s="735"/>
      <c r="T30" s="735"/>
      <c r="U30" s="735"/>
      <c r="V30" s="735"/>
      <c r="W30" s="735"/>
      <c r="X30" s="735"/>
      <c r="Y30" s="735"/>
      <c r="Z30" s="735"/>
      <c r="AA30" s="735"/>
      <c r="AB30" s="735"/>
      <c r="AC30" s="735"/>
      <c r="AD30" s="735"/>
      <c r="AE30" s="735"/>
      <c r="AF30" s="735"/>
      <c r="AG30" s="735"/>
      <c r="AH30" s="735"/>
      <c r="AI30" s="735"/>
      <c r="AJ30" s="735"/>
      <c r="AK30" s="735"/>
      <c r="AL30" s="735"/>
      <c r="AM30" s="735"/>
      <c r="AN30" s="735"/>
      <c r="AO30" s="735"/>
      <c r="AP30" s="735"/>
      <c r="AQ30" s="735"/>
      <c r="AR30" s="735"/>
      <c r="AS30" s="735"/>
      <c r="AT30" s="735"/>
      <c r="AU30" s="735"/>
      <c r="AV30" s="735"/>
      <c r="AW30" s="735"/>
      <c r="AX30" s="735"/>
      <c r="AY30" s="735"/>
      <c r="AZ30" s="735"/>
      <c r="BA30" s="735"/>
      <c r="BB30" s="735"/>
      <c r="BC30" s="735"/>
      <c r="BD30" s="735"/>
      <c r="BE30" s="735"/>
      <c r="BF30" s="735"/>
      <c r="BG30" s="735"/>
      <c r="BH30" s="735"/>
      <c r="BI30" s="735"/>
      <c r="BJ30" s="735"/>
      <c r="BK30" s="735"/>
      <c r="BL30" s="735"/>
      <c r="BM30" s="735"/>
      <c r="BN30" s="735"/>
      <c r="BO30" s="735"/>
      <c r="BP30" s="735"/>
      <c r="BQ30" s="735"/>
      <c r="BR30" s="735"/>
      <c r="BS30" s="735"/>
      <c r="BT30" s="735"/>
      <c r="BU30" s="735"/>
      <c r="BV30" s="735"/>
      <c r="BW30" s="735"/>
      <c r="BX30" s="735"/>
      <c r="BY30" s="735"/>
      <c r="BZ30" s="735"/>
      <c r="CA30" s="735"/>
      <c r="CB30" s="735"/>
      <c r="CC30" s="735"/>
      <c r="CD30" s="735"/>
      <c r="CE30" s="735"/>
      <c r="CF30" s="735"/>
      <c r="CG30" s="735"/>
      <c r="CH30" s="735"/>
      <c r="CI30" s="735"/>
      <c r="CJ30" s="735"/>
      <c r="CK30" s="735"/>
      <c r="CL30" s="735"/>
      <c r="CM30" s="735"/>
      <c r="CN30" s="735"/>
      <c r="CO30" s="735"/>
      <c r="CP30" s="735"/>
      <c r="CQ30" s="735"/>
      <c r="CR30" s="735"/>
      <c r="CS30" s="735"/>
      <c r="CT30" s="735"/>
      <c r="CU30" s="735"/>
      <c r="CV30" s="735"/>
      <c r="CW30" s="735"/>
      <c r="CX30" s="735"/>
      <c r="CY30" s="735"/>
      <c r="CZ30" s="735"/>
      <c r="DA30" s="735"/>
      <c r="DB30" s="735"/>
    </row>
    <row r="31" spans="1:112" ht="15" customHeight="1" x14ac:dyDescent="0.25">
      <c r="A31" s="19" t="s">
        <v>235</v>
      </c>
      <c r="W31" s="710" t="s">
        <v>65</v>
      </c>
      <c r="X31" s="710"/>
      <c r="Y31" s="710"/>
      <c r="Z31" s="710"/>
      <c r="AA31" s="710"/>
      <c r="AB31" s="710"/>
      <c r="AC31" s="710"/>
      <c r="AD31" s="710"/>
      <c r="AE31" s="710"/>
      <c r="AF31" s="710"/>
      <c r="AG31" s="710"/>
      <c r="AH31" s="710"/>
      <c r="AI31" s="710"/>
      <c r="AJ31" s="710"/>
      <c r="AK31" s="710"/>
      <c r="AL31" s="710"/>
      <c r="AM31" s="710"/>
      <c r="AN31" s="710"/>
      <c r="AO31" s="710"/>
      <c r="AP31" s="710"/>
      <c r="AQ31" s="710"/>
      <c r="AR31" s="710"/>
      <c r="AS31" s="710"/>
      <c r="AT31" s="710"/>
      <c r="AU31" s="710"/>
      <c r="AV31" s="710"/>
      <c r="AW31" s="710"/>
      <c r="AX31" s="710"/>
      <c r="AY31" s="710"/>
      <c r="AZ31" s="710"/>
      <c r="BA31" s="710"/>
      <c r="BB31" s="710"/>
      <c r="BC31" s="710"/>
      <c r="BD31" s="710"/>
      <c r="BE31" s="710"/>
      <c r="BF31" s="710"/>
      <c r="BG31" s="710"/>
      <c r="BH31" s="710"/>
      <c r="BI31" s="710"/>
      <c r="BJ31" s="710"/>
      <c r="BK31" s="710"/>
      <c r="BL31" s="710"/>
      <c r="BM31" s="710"/>
      <c r="BN31" s="710"/>
      <c r="BO31" s="710"/>
      <c r="BP31" s="710"/>
      <c r="BQ31" s="710"/>
      <c r="BR31" s="710"/>
      <c r="BS31" s="710"/>
      <c r="BT31" s="710"/>
      <c r="BU31" s="710"/>
      <c r="BV31" s="710"/>
      <c r="BW31" s="710"/>
      <c r="BX31" s="710"/>
      <c r="BY31" s="710"/>
      <c r="BZ31" s="710"/>
      <c r="CA31" s="710"/>
      <c r="CB31" s="710"/>
      <c r="CC31" s="710"/>
      <c r="CD31" s="710"/>
      <c r="CE31" s="710"/>
      <c r="CF31" s="710"/>
      <c r="CG31" s="710"/>
      <c r="CH31" s="710"/>
      <c r="CI31" s="710"/>
      <c r="CJ31" s="710"/>
      <c r="CK31" s="710"/>
      <c r="CL31" s="710"/>
      <c r="CM31" s="710"/>
      <c r="CN31" s="710"/>
      <c r="CO31" s="710"/>
      <c r="CP31" s="710"/>
      <c r="CQ31" s="710"/>
      <c r="CR31" s="710"/>
      <c r="CS31" s="710"/>
      <c r="CT31" s="710"/>
      <c r="CU31" s="710"/>
      <c r="CV31" s="710"/>
      <c r="CW31" s="710"/>
      <c r="CX31" s="710"/>
      <c r="CY31" s="710"/>
      <c r="CZ31" s="710"/>
      <c r="DA31" s="710"/>
      <c r="DB31" s="710"/>
      <c r="DH31" s="141"/>
    </row>
    <row r="32" spans="1:112" ht="11.25" customHeight="1" x14ac:dyDescent="0.25">
      <c r="W32" s="735" t="s">
        <v>232</v>
      </c>
      <c r="X32" s="735"/>
      <c r="Y32" s="735"/>
      <c r="Z32" s="735"/>
      <c r="AA32" s="735"/>
      <c r="AB32" s="735"/>
      <c r="AC32" s="735"/>
      <c r="AD32" s="735"/>
      <c r="AE32" s="735"/>
      <c r="AF32" s="735"/>
      <c r="AG32" s="735"/>
      <c r="AH32" s="735"/>
      <c r="AI32" s="735"/>
      <c r="AJ32" s="735"/>
      <c r="AK32" s="735"/>
      <c r="AL32" s="735"/>
      <c r="AM32" s="735"/>
      <c r="AN32" s="735"/>
      <c r="AO32" s="735"/>
      <c r="AP32" s="735"/>
      <c r="AQ32" s="735"/>
      <c r="AR32" s="735"/>
      <c r="AS32" s="735"/>
      <c r="AT32" s="735"/>
      <c r="AU32" s="735"/>
      <c r="AV32" s="735"/>
      <c r="AW32" s="735"/>
      <c r="AX32" s="735"/>
      <c r="AY32" s="735"/>
      <c r="AZ32" s="735"/>
      <c r="BA32" s="735"/>
      <c r="BB32" s="735"/>
      <c r="BC32" s="735"/>
      <c r="BD32" s="735"/>
      <c r="BE32" s="735"/>
      <c r="BF32" s="735"/>
      <c r="BG32" s="735"/>
      <c r="BH32" s="735"/>
      <c r="BI32" s="735"/>
      <c r="BJ32" s="735"/>
      <c r="BK32" s="735"/>
      <c r="BL32" s="735"/>
      <c r="BM32" s="735"/>
      <c r="BN32" s="735"/>
      <c r="BO32" s="735"/>
      <c r="BP32" s="735"/>
      <c r="BQ32" s="735"/>
      <c r="BR32" s="735"/>
      <c r="BS32" s="735"/>
      <c r="BT32" s="735"/>
      <c r="BU32" s="735"/>
      <c r="BV32" s="735"/>
      <c r="BW32" s="735"/>
      <c r="BX32" s="735"/>
      <c r="BY32" s="735"/>
      <c r="BZ32" s="735"/>
      <c r="CA32" s="735"/>
      <c r="CB32" s="735"/>
      <c r="CC32" s="735"/>
      <c r="CD32" s="735"/>
      <c r="CE32" s="735"/>
      <c r="CF32" s="735"/>
      <c r="CG32" s="735"/>
      <c r="CH32" s="735"/>
      <c r="CI32" s="735"/>
      <c r="CJ32" s="735"/>
      <c r="CK32" s="735"/>
      <c r="CL32" s="735"/>
      <c r="CM32" s="735"/>
      <c r="CN32" s="735"/>
      <c r="CO32" s="735"/>
      <c r="CP32" s="735"/>
      <c r="CQ32" s="735"/>
      <c r="CR32" s="735"/>
      <c r="CS32" s="735"/>
      <c r="CT32" s="735"/>
      <c r="CU32" s="735"/>
      <c r="CV32" s="735"/>
      <c r="CW32" s="735"/>
      <c r="CX32" s="735"/>
      <c r="CY32" s="735"/>
      <c r="CZ32" s="735"/>
      <c r="DA32" s="735"/>
      <c r="DB32" s="735"/>
      <c r="DH32" s="141"/>
    </row>
    <row r="33" spans="1:112" ht="15" customHeight="1" x14ac:dyDescent="0.3">
      <c r="A33" s="19" t="s">
        <v>237</v>
      </c>
    </row>
    <row r="34" spans="1:112" ht="21.75" customHeight="1" x14ac:dyDescent="0.25">
      <c r="A34" s="1158" t="s">
        <v>239</v>
      </c>
      <c r="B34" s="1158"/>
      <c r="C34" s="1158"/>
      <c r="D34" s="1158"/>
      <c r="E34" s="1158"/>
      <c r="F34" s="1158" t="s">
        <v>238</v>
      </c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 t="s">
        <v>240</v>
      </c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  <c r="BC34" s="1158"/>
      <c r="BD34" s="1158"/>
      <c r="BE34" s="1158"/>
      <c r="BF34" s="1158"/>
      <c r="BG34" s="1158"/>
      <c r="BH34" s="1158"/>
      <c r="BI34" s="1158"/>
      <c r="BJ34" s="1158"/>
      <c r="BK34" s="1158"/>
      <c r="BL34" s="1158"/>
      <c r="BM34" s="1158"/>
      <c r="BN34" s="1158"/>
      <c r="BO34" s="1158"/>
      <c r="BP34" s="1158"/>
      <c r="BQ34" s="1158"/>
      <c r="BR34" s="1158"/>
      <c r="BS34" s="1158"/>
      <c r="BT34" s="1158"/>
      <c r="BU34" s="1158"/>
      <c r="BV34" s="1158"/>
      <c r="BW34" s="1158"/>
      <c r="BX34" s="1158"/>
      <c r="BY34" s="1158"/>
      <c r="BZ34" s="1158"/>
      <c r="CA34" s="1158"/>
      <c r="CB34" s="1158"/>
      <c r="CC34" s="1158"/>
      <c r="CD34" s="1158"/>
      <c r="CE34" s="1158"/>
      <c r="CF34" s="1158"/>
      <c r="CG34" s="1158"/>
      <c r="CH34" s="1158"/>
      <c r="CI34" s="1158"/>
      <c r="CJ34" s="1158"/>
      <c r="CK34" s="1158"/>
      <c r="CL34" s="1158"/>
      <c r="CM34" s="1158"/>
      <c r="CN34" s="1158"/>
      <c r="CO34" s="1158" t="s">
        <v>27</v>
      </c>
      <c r="CP34" s="1158"/>
      <c r="CQ34" s="1158"/>
      <c r="CR34" s="1158"/>
      <c r="CS34" s="1158"/>
      <c r="CT34" s="1158"/>
      <c r="CU34" s="1158"/>
      <c r="CV34" s="1158"/>
      <c r="CW34" s="1158"/>
      <c r="CX34" s="1158"/>
      <c r="CY34" s="1158"/>
      <c r="CZ34" s="1158"/>
      <c r="DA34" s="1158"/>
      <c r="DB34" s="1158"/>
      <c r="DH34" s="141"/>
    </row>
    <row r="35" spans="1:112" ht="27" customHeight="1" x14ac:dyDescent="0.3">
      <c r="A35" s="1158"/>
      <c r="B35" s="1158"/>
      <c r="C35" s="1158"/>
      <c r="D35" s="1158"/>
      <c r="E35" s="1158"/>
      <c r="F35" s="1158"/>
      <c r="G35" s="1158"/>
      <c r="H35" s="1158"/>
      <c r="I35" s="1158"/>
      <c r="J35" s="1158"/>
      <c r="K35" s="1158"/>
      <c r="L35" s="1158"/>
      <c r="M35" s="1158"/>
      <c r="N35" s="1158"/>
      <c r="O35" s="1158"/>
      <c r="P35" s="1158"/>
      <c r="Q35" s="1158"/>
      <c r="R35" s="1158"/>
      <c r="S35" s="1158"/>
      <c r="T35" s="1158"/>
      <c r="U35" s="1158"/>
      <c r="V35" s="1158"/>
      <c r="W35" s="1158"/>
      <c r="X35" s="1158"/>
      <c r="Y35" s="1158"/>
      <c r="Z35" s="1158" t="s">
        <v>241</v>
      </c>
      <c r="AA35" s="1158"/>
      <c r="AB35" s="1158"/>
      <c r="AC35" s="1158"/>
      <c r="AD35" s="1158"/>
      <c r="AE35" s="1158"/>
      <c r="AF35" s="1158"/>
      <c r="AG35" s="1158"/>
      <c r="AH35" s="1158"/>
      <c r="AI35" s="1158"/>
      <c r="AJ35" s="1158"/>
      <c r="AK35" s="1158"/>
      <c r="AL35" s="1158" t="s">
        <v>242</v>
      </c>
      <c r="AM35" s="1158"/>
      <c r="AN35" s="1158"/>
      <c r="AO35" s="1158"/>
      <c r="AP35" s="1158"/>
      <c r="AQ35" s="1158"/>
      <c r="AR35" s="1158"/>
      <c r="AS35" s="1158"/>
      <c r="AT35" s="1158"/>
      <c r="AU35" s="1158"/>
      <c r="AV35" s="1158"/>
      <c r="AW35" s="1158"/>
      <c r="AX35" s="1158"/>
      <c r="AY35" s="1158"/>
      <c r="AZ35" s="1158" t="s">
        <v>243</v>
      </c>
      <c r="BA35" s="1158"/>
      <c r="BB35" s="1158"/>
      <c r="BC35" s="1158"/>
      <c r="BD35" s="1158"/>
      <c r="BE35" s="1158"/>
      <c r="BF35" s="1158"/>
      <c r="BG35" s="1158"/>
      <c r="BH35" s="1158"/>
      <c r="BI35" s="1158"/>
      <c r="BJ35" s="1158"/>
      <c r="BK35" s="1158"/>
      <c r="BL35" s="1158"/>
      <c r="BM35" s="1158" t="s">
        <v>244</v>
      </c>
      <c r="BN35" s="1158"/>
      <c r="BO35" s="1158"/>
      <c r="BP35" s="1158"/>
      <c r="BQ35" s="1158"/>
      <c r="BR35" s="1158"/>
      <c r="BS35" s="1158"/>
      <c r="BT35" s="1158"/>
      <c r="BU35" s="1158"/>
      <c r="BV35" s="1158"/>
      <c r="BW35" s="1158"/>
      <c r="BX35" s="1158"/>
      <c r="BY35" s="1158"/>
      <c r="BZ35" s="1158" t="s">
        <v>245</v>
      </c>
      <c r="CA35" s="1158"/>
      <c r="CB35" s="1158"/>
      <c r="CC35" s="1158"/>
      <c r="CD35" s="1158"/>
      <c r="CE35" s="1158"/>
      <c r="CF35" s="1158"/>
      <c r="CG35" s="1158"/>
      <c r="CH35" s="1158"/>
      <c r="CI35" s="1158"/>
      <c r="CJ35" s="1158"/>
      <c r="CK35" s="1158"/>
      <c r="CL35" s="1158"/>
      <c r="CM35" s="1158"/>
      <c r="CN35" s="1158"/>
      <c r="CO35" s="1158"/>
      <c r="CP35" s="1158"/>
      <c r="CQ35" s="1158"/>
      <c r="CR35" s="1158"/>
      <c r="CS35" s="1158"/>
      <c r="CT35" s="1158"/>
      <c r="CU35" s="1158"/>
      <c r="CV35" s="1158"/>
      <c r="CW35" s="1158"/>
      <c r="CX35" s="1158"/>
      <c r="CY35" s="1158"/>
      <c r="CZ35" s="1158"/>
      <c r="DA35" s="1158"/>
      <c r="DB35" s="1158"/>
    </row>
    <row r="36" spans="1:112" ht="27" customHeight="1" x14ac:dyDescent="0.3">
      <c r="A36" s="1088">
        <v>1</v>
      </c>
      <c r="B36" s="1160"/>
      <c r="C36" s="1160"/>
      <c r="D36" s="1160"/>
      <c r="E36" s="1089"/>
      <c r="F36" s="1088" t="s">
        <v>370</v>
      </c>
      <c r="G36" s="1160"/>
      <c r="H36" s="1160"/>
      <c r="I36" s="1160"/>
      <c r="J36" s="1160"/>
      <c r="K36" s="1160"/>
      <c r="L36" s="1160"/>
      <c r="M36" s="1160"/>
      <c r="N36" s="1160"/>
      <c r="O36" s="1160"/>
      <c r="P36" s="1160"/>
      <c r="Q36" s="1160"/>
      <c r="R36" s="1160"/>
      <c r="S36" s="1160"/>
      <c r="T36" s="1160"/>
      <c r="U36" s="1160"/>
      <c r="V36" s="1160"/>
      <c r="W36" s="1160"/>
      <c r="X36" s="1160"/>
      <c r="Y36" s="1089"/>
      <c r="Z36" s="1088" t="s">
        <v>372</v>
      </c>
      <c r="AA36" s="1160"/>
      <c r="AB36" s="1160"/>
      <c r="AC36" s="1160"/>
      <c r="AD36" s="1160"/>
      <c r="AE36" s="1160"/>
      <c r="AF36" s="1160"/>
      <c r="AG36" s="1160"/>
      <c r="AH36" s="1160"/>
      <c r="AI36" s="1160"/>
      <c r="AJ36" s="1160"/>
      <c r="AK36" s="1089"/>
      <c r="AL36" s="1088" t="s">
        <v>375</v>
      </c>
      <c r="AM36" s="1160"/>
      <c r="AN36" s="1160"/>
      <c r="AO36" s="1160"/>
      <c r="AP36" s="1160"/>
      <c r="AQ36" s="1160"/>
      <c r="AR36" s="1160"/>
      <c r="AS36" s="1160"/>
      <c r="AT36" s="1160"/>
      <c r="AU36" s="1160"/>
      <c r="AV36" s="1160"/>
      <c r="AW36" s="1160"/>
      <c r="AX36" s="1160"/>
      <c r="AY36" s="1089"/>
      <c r="AZ36" s="1088" t="s">
        <v>893</v>
      </c>
      <c r="BA36" s="1160"/>
      <c r="BB36" s="1160"/>
      <c r="BC36" s="1160"/>
      <c r="BD36" s="1160"/>
      <c r="BE36" s="1160"/>
      <c r="BF36" s="1160"/>
      <c r="BG36" s="1160"/>
      <c r="BH36" s="1160"/>
      <c r="BI36" s="1160"/>
      <c r="BJ36" s="1160"/>
      <c r="BK36" s="1160"/>
      <c r="BL36" s="1089"/>
      <c r="BM36" s="1167" t="s">
        <v>867</v>
      </c>
      <c r="BN36" s="1168"/>
      <c r="BO36" s="1168"/>
      <c r="BP36" s="1168"/>
      <c r="BQ36" s="1168"/>
      <c r="BR36" s="1168"/>
      <c r="BS36" s="1168"/>
      <c r="BT36" s="1168"/>
      <c r="BU36" s="1168"/>
      <c r="BV36" s="1168"/>
      <c r="BW36" s="1168"/>
      <c r="BX36" s="1168"/>
      <c r="BY36" s="1169"/>
      <c r="BZ36" s="1161"/>
      <c r="CA36" s="1162"/>
      <c r="CB36" s="1162"/>
      <c r="CC36" s="1162"/>
      <c r="CD36" s="1162"/>
      <c r="CE36" s="1162"/>
      <c r="CF36" s="1162"/>
      <c r="CG36" s="1162"/>
      <c r="CH36" s="1162"/>
      <c r="CI36" s="1162"/>
      <c r="CJ36" s="1162"/>
      <c r="CK36" s="1162"/>
      <c r="CL36" s="1162"/>
      <c r="CM36" s="1162"/>
      <c r="CN36" s="1163"/>
      <c r="CO36" s="1088" t="s">
        <v>374</v>
      </c>
      <c r="CP36" s="1160"/>
      <c r="CQ36" s="1160"/>
      <c r="CR36" s="1160"/>
      <c r="CS36" s="1160"/>
      <c r="CT36" s="1160"/>
      <c r="CU36" s="1160"/>
      <c r="CV36" s="1160"/>
      <c r="CW36" s="1160"/>
      <c r="CX36" s="1160"/>
      <c r="CY36" s="1160"/>
      <c r="CZ36" s="1160"/>
      <c r="DA36" s="1160"/>
      <c r="DB36" s="1089"/>
    </row>
    <row r="37" spans="1:112" ht="30.75" customHeight="1" x14ac:dyDescent="0.25">
      <c r="A37" s="1088">
        <v>2</v>
      </c>
      <c r="B37" s="1160"/>
      <c r="C37" s="1160"/>
      <c r="D37" s="1160"/>
      <c r="E37" s="1089"/>
      <c r="F37" s="1161" t="s">
        <v>371</v>
      </c>
      <c r="G37" s="1162"/>
      <c r="H37" s="1162"/>
      <c r="I37" s="1162"/>
      <c r="J37" s="1162"/>
      <c r="K37" s="1162"/>
      <c r="L37" s="1162"/>
      <c r="M37" s="1162"/>
      <c r="N37" s="1162"/>
      <c r="O37" s="1162"/>
      <c r="P37" s="1162"/>
      <c r="Q37" s="1162"/>
      <c r="R37" s="1162"/>
      <c r="S37" s="1162"/>
      <c r="T37" s="1162"/>
      <c r="U37" s="1162"/>
      <c r="V37" s="1162"/>
      <c r="W37" s="1162"/>
      <c r="X37" s="1162"/>
      <c r="Y37" s="1163"/>
      <c r="Z37" s="1161" t="s">
        <v>372</v>
      </c>
      <c r="AA37" s="1162"/>
      <c r="AB37" s="1162"/>
      <c r="AC37" s="1162"/>
      <c r="AD37" s="1162"/>
      <c r="AE37" s="1162"/>
      <c r="AF37" s="1162"/>
      <c r="AG37" s="1162"/>
      <c r="AH37" s="1162"/>
      <c r="AI37" s="1162"/>
      <c r="AJ37" s="1162"/>
      <c r="AK37" s="1163"/>
      <c r="AL37" s="1161" t="s">
        <v>373</v>
      </c>
      <c r="AM37" s="1162"/>
      <c r="AN37" s="1162"/>
      <c r="AO37" s="1162"/>
      <c r="AP37" s="1162"/>
      <c r="AQ37" s="1162"/>
      <c r="AR37" s="1162"/>
      <c r="AS37" s="1162"/>
      <c r="AT37" s="1162"/>
      <c r="AU37" s="1162"/>
      <c r="AV37" s="1162"/>
      <c r="AW37" s="1162"/>
      <c r="AX37" s="1162"/>
      <c r="AY37" s="1163"/>
      <c r="AZ37" s="1088" t="s">
        <v>637</v>
      </c>
      <c r="BA37" s="1160"/>
      <c r="BB37" s="1160"/>
      <c r="BC37" s="1160"/>
      <c r="BD37" s="1160"/>
      <c r="BE37" s="1160"/>
      <c r="BF37" s="1160"/>
      <c r="BG37" s="1160"/>
      <c r="BH37" s="1160"/>
      <c r="BI37" s="1160"/>
      <c r="BJ37" s="1160"/>
      <c r="BK37" s="1160"/>
      <c r="BL37" s="1089"/>
      <c r="BM37" s="1167" t="s">
        <v>871</v>
      </c>
      <c r="BN37" s="1168"/>
      <c r="BO37" s="1168"/>
      <c r="BP37" s="1168"/>
      <c r="BQ37" s="1168"/>
      <c r="BR37" s="1168"/>
      <c r="BS37" s="1168"/>
      <c r="BT37" s="1168"/>
      <c r="BU37" s="1168"/>
      <c r="BV37" s="1168"/>
      <c r="BW37" s="1168"/>
      <c r="BX37" s="1168"/>
      <c r="BY37" s="1169"/>
      <c r="BZ37" s="1161">
        <v>0.7</v>
      </c>
      <c r="CA37" s="1162"/>
      <c r="CB37" s="1162"/>
      <c r="CC37" s="1162"/>
      <c r="CD37" s="1162"/>
      <c r="CE37" s="1162"/>
      <c r="CF37" s="1162"/>
      <c r="CG37" s="1162"/>
      <c r="CH37" s="1162"/>
      <c r="CI37" s="1162"/>
      <c r="CJ37" s="1162"/>
      <c r="CK37" s="1162"/>
      <c r="CL37" s="1162"/>
      <c r="CM37" s="1162"/>
      <c r="CN37" s="1163"/>
      <c r="CO37" s="1088" t="s">
        <v>374</v>
      </c>
      <c r="CP37" s="1160"/>
      <c r="CQ37" s="1160"/>
      <c r="CR37" s="1160"/>
      <c r="CS37" s="1160"/>
      <c r="CT37" s="1160"/>
      <c r="CU37" s="1160"/>
      <c r="CV37" s="1160"/>
      <c r="CW37" s="1160"/>
      <c r="CX37" s="1160"/>
      <c r="CY37" s="1160"/>
      <c r="CZ37" s="1160"/>
      <c r="DA37" s="1160"/>
      <c r="DB37" s="1089"/>
      <c r="DH37" s="149"/>
    </row>
    <row r="38" spans="1:112" ht="29.25" customHeight="1" x14ac:dyDescent="0.25">
      <c r="A38" s="1166">
        <v>3</v>
      </c>
      <c r="B38" s="1166"/>
      <c r="C38" s="1166"/>
      <c r="D38" s="1166"/>
      <c r="E38" s="1166"/>
      <c r="F38" s="1165" t="s">
        <v>566</v>
      </c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 t="s">
        <v>372</v>
      </c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 t="s">
        <v>567</v>
      </c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6" t="s">
        <v>565</v>
      </c>
      <c r="BA38" s="1166"/>
      <c r="BB38" s="1166"/>
      <c r="BC38" s="1166"/>
      <c r="BD38" s="1166"/>
      <c r="BE38" s="1166"/>
      <c r="BF38" s="1166"/>
      <c r="BG38" s="1166"/>
      <c r="BH38" s="1166"/>
      <c r="BI38" s="1166"/>
      <c r="BJ38" s="1166"/>
      <c r="BK38" s="1166"/>
      <c r="BL38" s="1166"/>
      <c r="BM38" s="1164" t="s">
        <v>870</v>
      </c>
      <c r="BN38" s="1164"/>
      <c r="BO38" s="1164"/>
      <c r="BP38" s="1164"/>
      <c r="BQ38" s="1164"/>
      <c r="BR38" s="1164"/>
      <c r="BS38" s="1164"/>
      <c r="BT38" s="1164"/>
      <c r="BU38" s="1164"/>
      <c r="BV38" s="1164"/>
      <c r="BW38" s="1164"/>
      <c r="BX38" s="1164"/>
      <c r="BY38" s="1164"/>
      <c r="BZ38" s="1165" t="s">
        <v>64</v>
      </c>
      <c r="CA38" s="1165"/>
      <c r="CB38" s="1165"/>
      <c r="CC38" s="1165"/>
      <c r="CD38" s="1165"/>
      <c r="CE38" s="1165"/>
      <c r="CF38" s="1165"/>
      <c r="CG38" s="1165"/>
      <c r="CH38" s="1165"/>
      <c r="CI38" s="1165"/>
      <c r="CJ38" s="1165"/>
      <c r="CK38" s="1165"/>
      <c r="CL38" s="1165"/>
      <c r="CM38" s="1165"/>
      <c r="CN38" s="1165"/>
      <c r="CO38" s="1166" t="s">
        <v>374</v>
      </c>
      <c r="CP38" s="1166"/>
      <c r="CQ38" s="1166"/>
      <c r="CR38" s="1166"/>
      <c r="CS38" s="1166"/>
      <c r="CT38" s="1166"/>
      <c r="CU38" s="1166"/>
      <c r="CV38" s="1166"/>
      <c r="CW38" s="1166"/>
      <c r="CX38" s="1166"/>
      <c r="CY38" s="1166"/>
      <c r="CZ38" s="1166"/>
      <c r="DA38" s="1166"/>
      <c r="DB38" s="1166"/>
      <c r="DH38" s="141"/>
    </row>
    <row r="39" spans="1:112" ht="15" customHeight="1" x14ac:dyDescent="0.25">
      <c r="A39" s="19" t="s">
        <v>246</v>
      </c>
      <c r="DH39" s="141"/>
    </row>
    <row r="40" spans="1:112" ht="15" customHeight="1" x14ac:dyDescent="0.3">
      <c r="A40" s="19" t="s">
        <v>247</v>
      </c>
      <c r="AR40" s="784" t="s">
        <v>409</v>
      </c>
      <c r="AS40" s="784"/>
      <c r="AT40" s="784"/>
      <c r="AU40" s="784"/>
      <c r="AV40" s="784"/>
      <c r="AW40" s="784"/>
      <c r="AX40" s="784"/>
      <c r="AY40" s="784"/>
      <c r="AZ40" s="784"/>
      <c r="BA40" s="784"/>
      <c r="BB40" s="784"/>
      <c r="BC40" s="784"/>
      <c r="BD40" s="784"/>
      <c r="BE40" s="784"/>
      <c r="BF40" s="784"/>
      <c r="BG40" s="784"/>
      <c r="BH40" s="784"/>
      <c r="BI40" s="784"/>
      <c r="BJ40" s="784"/>
      <c r="BK40" s="784"/>
      <c r="BL40" s="784"/>
      <c r="BM40" s="784"/>
      <c r="BN40" s="784"/>
      <c r="BO40" s="784"/>
      <c r="BP40" s="784"/>
      <c r="BQ40" s="784"/>
      <c r="BR40" s="784"/>
      <c r="BS40" s="784"/>
      <c r="BT40" s="784"/>
      <c r="BU40" s="784"/>
      <c r="BV40" s="784"/>
      <c r="BW40" s="784"/>
      <c r="BX40" s="784"/>
      <c r="BY40" s="784"/>
      <c r="BZ40" s="784"/>
      <c r="CA40" s="784"/>
      <c r="CB40" s="784"/>
      <c r="CC40" s="784"/>
      <c r="CD40" s="784"/>
      <c r="CE40" s="784"/>
      <c r="CF40" s="784"/>
      <c r="CG40" s="784"/>
      <c r="CH40" s="784"/>
      <c r="CI40" s="784"/>
      <c r="CJ40" s="784"/>
      <c r="CK40" s="784"/>
      <c r="CL40" s="784"/>
      <c r="CM40" s="784"/>
      <c r="CN40" s="784"/>
      <c r="CO40" s="784"/>
      <c r="CP40" s="784"/>
      <c r="CQ40" s="784"/>
      <c r="CR40" s="784"/>
      <c r="CS40" s="784"/>
      <c r="CT40" s="784"/>
      <c r="CU40" s="784"/>
      <c r="CV40" s="784"/>
      <c r="CW40" s="784"/>
      <c r="CX40" s="784"/>
      <c r="CY40" s="784"/>
      <c r="CZ40" s="784"/>
      <c r="DA40" s="784"/>
      <c r="DB40" s="784"/>
    </row>
    <row r="41" spans="1:112" ht="15" customHeight="1" x14ac:dyDescent="0.3">
      <c r="A41" s="710"/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710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  <c r="BX41" s="710"/>
      <c r="BY41" s="710"/>
      <c r="BZ41" s="710"/>
      <c r="CA41" s="710"/>
      <c r="CB41" s="710"/>
      <c r="CC41" s="710"/>
      <c r="CD41" s="710"/>
      <c r="CE41" s="710"/>
      <c r="CF41" s="710"/>
      <c r="CG41" s="710"/>
      <c r="CH41" s="710"/>
      <c r="CI41" s="710"/>
      <c r="CJ41" s="710"/>
      <c r="CK41" s="710"/>
      <c r="CL41" s="710"/>
      <c r="CM41" s="710"/>
      <c r="CN41" s="710"/>
      <c r="CO41" s="710"/>
      <c r="CP41" s="710"/>
      <c r="CQ41" s="710"/>
      <c r="CR41" s="710"/>
      <c r="CS41" s="710"/>
      <c r="CT41" s="710"/>
      <c r="CU41" s="710"/>
      <c r="CV41" s="710"/>
      <c r="CW41" s="710"/>
      <c r="CX41" s="710"/>
      <c r="CY41" s="710"/>
      <c r="CZ41" s="710"/>
      <c r="DA41" s="710"/>
      <c r="DB41" s="710"/>
    </row>
    <row r="42" spans="1:112" ht="15" customHeight="1" x14ac:dyDescent="0.25">
      <c r="A42" s="1172" t="s">
        <v>248</v>
      </c>
      <c r="B42" s="1172"/>
      <c r="C42" s="1172"/>
      <c r="D42" s="1172"/>
      <c r="E42" s="1172"/>
      <c r="F42" s="1172"/>
      <c r="G42" s="1172"/>
      <c r="H42" s="1172"/>
      <c r="I42" s="1172"/>
      <c r="J42" s="1172"/>
      <c r="K42" s="1172"/>
      <c r="L42" s="1172"/>
      <c r="M42" s="1172"/>
      <c r="N42" s="1172"/>
      <c r="O42" s="1172"/>
      <c r="P42" s="1172"/>
      <c r="Q42" s="1172"/>
      <c r="R42" s="1172"/>
      <c r="S42" s="1172"/>
      <c r="T42" s="1172"/>
      <c r="U42" s="1172"/>
      <c r="V42" s="1172"/>
      <c r="W42" s="1172"/>
      <c r="X42" s="1171" t="s">
        <v>252</v>
      </c>
      <c r="Y42" s="1171"/>
      <c r="Z42" s="1171"/>
      <c r="AA42" s="1171"/>
      <c r="AB42" s="1171"/>
      <c r="AC42" s="1171"/>
      <c r="AD42" s="1171"/>
      <c r="AE42" s="1171"/>
      <c r="AF42" s="1171"/>
      <c r="AG42" s="1171"/>
      <c r="AH42" s="1171"/>
      <c r="AI42" s="1171"/>
      <c r="AJ42" s="1171"/>
      <c r="AK42" s="1171"/>
      <c r="AL42" s="1171"/>
      <c r="AM42" s="1171"/>
      <c r="AN42" s="1171"/>
      <c r="AO42" s="1171"/>
      <c r="AP42" s="1171"/>
      <c r="AQ42" s="1171"/>
      <c r="AR42" s="1171"/>
      <c r="AS42" s="1171"/>
      <c r="AT42" s="1171"/>
      <c r="AU42" s="1171"/>
      <c r="AV42" s="1171"/>
      <c r="AW42" s="1171"/>
      <c r="AX42" s="1171"/>
      <c r="AY42" s="1171"/>
      <c r="AZ42" s="1171"/>
      <c r="BA42" s="1171"/>
      <c r="BB42" s="1171"/>
      <c r="BC42" s="1171"/>
      <c r="BD42" s="1171"/>
      <c r="BE42" s="1171"/>
      <c r="BF42" s="1171"/>
      <c r="BG42" s="1171"/>
      <c r="BH42" s="1171"/>
      <c r="BI42" s="1171"/>
      <c r="BJ42" s="1171"/>
      <c r="BK42" s="1171"/>
      <c r="BL42" s="1171"/>
      <c r="BM42" s="1171"/>
      <c r="BN42" s="1171"/>
      <c r="BO42" s="1171"/>
      <c r="BP42" s="1171"/>
      <c r="BQ42" s="1171"/>
      <c r="BR42" s="1171"/>
      <c r="BS42" s="1171"/>
      <c r="BT42" s="1171"/>
      <c r="BU42" s="1171"/>
      <c r="BV42" s="1171"/>
      <c r="BW42" s="1171"/>
      <c r="BX42" s="1171"/>
      <c r="BY42" s="1171"/>
      <c r="BZ42" s="1171"/>
      <c r="CA42" s="1171"/>
      <c r="CB42" s="1171"/>
      <c r="CC42" s="1171"/>
      <c r="CD42" s="1171"/>
      <c r="CE42" s="1171"/>
      <c r="CF42" s="1171"/>
      <c r="CG42" s="1171"/>
      <c r="CH42" s="1171"/>
      <c r="CI42" s="1171"/>
      <c r="CJ42" s="1171"/>
      <c r="CK42" s="1171"/>
      <c r="CL42" s="1171"/>
      <c r="CM42" s="1171"/>
      <c r="CN42" s="1171"/>
      <c r="CO42" s="1171"/>
      <c r="CP42" s="1171"/>
      <c r="CQ42" s="1171"/>
      <c r="CR42" s="1171"/>
      <c r="CS42" s="1171"/>
      <c r="CT42" s="1171"/>
      <c r="CU42" s="1171"/>
      <c r="CV42" s="1171"/>
      <c r="CW42" s="1171"/>
      <c r="CX42" s="1171"/>
      <c r="CY42" s="1171"/>
      <c r="CZ42" s="1171"/>
      <c r="DA42" s="1171"/>
      <c r="DB42" s="1171"/>
      <c r="DH42" s="141"/>
    </row>
    <row r="43" spans="1:112" ht="15" customHeight="1" x14ac:dyDescent="0.25">
      <c r="A43" s="792" t="s">
        <v>249</v>
      </c>
      <c r="B43" s="792"/>
      <c r="C43" s="792"/>
      <c r="D43" s="792"/>
      <c r="E43" s="792"/>
      <c r="F43" s="792"/>
      <c r="G43" s="792"/>
      <c r="H43" s="792"/>
      <c r="I43" s="792"/>
      <c r="J43" s="792"/>
      <c r="K43" s="792"/>
      <c r="L43" s="792"/>
      <c r="M43" s="792"/>
      <c r="N43" s="792"/>
      <c r="O43" s="792"/>
      <c r="P43" s="792"/>
      <c r="Q43" s="792"/>
      <c r="R43" s="710" t="s">
        <v>250</v>
      </c>
      <c r="S43" s="710"/>
      <c r="T43" s="710"/>
      <c r="U43" s="710"/>
      <c r="V43" s="710"/>
      <c r="W43" s="710"/>
      <c r="X43" s="710"/>
      <c r="Y43" s="710"/>
      <c r="Z43" s="710"/>
      <c r="AA43" s="710"/>
      <c r="AB43" s="710"/>
      <c r="AC43" s="710"/>
      <c r="AD43" s="710"/>
      <c r="AE43" s="710"/>
      <c r="AF43" s="710"/>
      <c r="AG43" s="710"/>
      <c r="AH43" s="710"/>
      <c r="AI43" s="710"/>
      <c r="AJ43" s="710"/>
      <c r="AK43" s="710"/>
      <c r="AL43" s="710"/>
      <c r="AM43" s="710"/>
      <c r="AN43" s="710"/>
      <c r="AO43" s="710"/>
      <c r="AP43" s="710"/>
      <c r="AQ43" s="710"/>
      <c r="AR43" s="710"/>
      <c r="AS43" s="710"/>
      <c r="AT43" s="710"/>
      <c r="AU43" s="710"/>
      <c r="AV43" s="710"/>
      <c r="AW43" s="710"/>
      <c r="AX43" s="710"/>
      <c r="AY43" s="710"/>
      <c r="AZ43" s="710"/>
      <c r="BA43" s="710"/>
      <c r="BB43" s="710"/>
      <c r="BC43" s="710"/>
      <c r="BD43" s="710"/>
      <c r="BE43" s="710"/>
      <c r="BF43" s="710"/>
      <c r="BG43" s="710"/>
      <c r="BH43" s="710"/>
      <c r="BI43" s="710"/>
      <c r="BJ43" s="710"/>
      <c r="BK43" s="710"/>
      <c r="BL43" s="710"/>
      <c r="BM43" s="710"/>
      <c r="BN43" s="710"/>
      <c r="BO43" s="710"/>
      <c r="BP43" s="710"/>
      <c r="BQ43" s="710"/>
      <c r="BR43" s="710"/>
      <c r="BS43" s="710"/>
      <c r="BT43" s="710"/>
      <c r="BU43" s="710"/>
      <c r="BV43" s="710"/>
      <c r="BW43" s="710"/>
      <c r="BX43" s="710"/>
      <c r="BY43" s="710"/>
      <c r="BZ43" s="710"/>
      <c r="CA43" s="710"/>
      <c r="CB43" s="710"/>
      <c r="CC43" s="710"/>
      <c r="CD43" s="710"/>
      <c r="CE43" s="710"/>
      <c r="CF43" s="710"/>
      <c r="CG43" s="710"/>
      <c r="CH43" s="710"/>
      <c r="CI43" s="710"/>
      <c r="CJ43" s="710"/>
      <c r="CK43" s="710"/>
      <c r="CL43" s="710"/>
      <c r="CM43" s="710"/>
      <c r="CN43" s="710"/>
      <c r="CO43" s="710"/>
      <c r="CP43" s="710"/>
      <c r="CQ43" s="710"/>
      <c r="CR43" s="710"/>
      <c r="CS43" s="710"/>
      <c r="CT43" s="710"/>
      <c r="CU43" s="710"/>
      <c r="CV43" s="710"/>
      <c r="CW43" s="710"/>
      <c r="CX43" s="710"/>
      <c r="CY43" s="710"/>
      <c r="CZ43" s="710"/>
      <c r="DA43" s="710"/>
      <c r="DB43" s="710"/>
      <c r="DH43" s="141"/>
    </row>
    <row r="44" spans="1:112" ht="9" customHeight="1" x14ac:dyDescent="0.3"/>
    <row r="45" spans="1:112" customFormat="1" ht="50.25" customHeight="1" x14ac:dyDescent="0.3">
      <c r="A45" s="791" t="s">
        <v>723</v>
      </c>
      <c r="B45" s="791"/>
      <c r="C45" s="791"/>
      <c r="D45" s="791"/>
      <c r="E45" s="791"/>
      <c r="F45" s="791"/>
      <c r="G45" s="791"/>
      <c r="H45" s="791"/>
      <c r="I45" s="791"/>
      <c r="J45" s="791"/>
      <c r="K45" s="791"/>
      <c r="L45" s="791"/>
      <c r="M45" s="791"/>
      <c r="N45" s="791"/>
      <c r="O45" s="791"/>
      <c r="P45" s="791"/>
      <c r="Q45" s="791"/>
      <c r="R45" s="791"/>
      <c r="S45" s="791"/>
      <c r="T45" s="791"/>
      <c r="U45" s="791"/>
      <c r="V45" s="791"/>
      <c r="W45" s="791"/>
      <c r="X45" s="791"/>
      <c r="Y45" s="791"/>
      <c r="Z45" s="791"/>
      <c r="AA45" s="791"/>
      <c r="AB45" s="791"/>
      <c r="AC45" s="791"/>
      <c r="AD45" s="791"/>
      <c r="AE45" s="791"/>
      <c r="AF45" s="791"/>
      <c r="AG45" s="791"/>
      <c r="AH45" s="791"/>
      <c r="AI45" s="791"/>
      <c r="AJ45" s="791"/>
      <c r="AK45" s="791"/>
      <c r="AL45" s="791"/>
      <c r="AM45" s="791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90"/>
      <c r="BJ45" s="790"/>
      <c r="BK45" s="790"/>
      <c r="BL45" s="790"/>
      <c r="BM45" s="790"/>
      <c r="BN45" s="790"/>
      <c r="BO45" s="790"/>
      <c r="BP45" s="790"/>
      <c r="BQ45" s="790"/>
      <c r="BR45" s="790"/>
      <c r="BS45" s="790"/>
      <c r="BT45" s="790"/>
      <c r="BU45" s="790"/>
      <c r="BV45" s="790"/>
      <c r="BW45" s="790"/>
      <c r="BX45" s="790"/>
      <c r="BY45" s="790"/>
      <c r="BZ45" s="790"/>
      <c r="CA45" s="790"/>
      <c r="CB45" s="790"/>
      <c r="CC45" s="790"/>
      <c r="CD45" s="790"/>
      <c r="CE45" s="790"/>
      <c r="CF45" s="790"/>
      <c r="CG45" s="23"/>
      <c r="CH45" s="23"/>
      <c r="CI45" s="23"/>
      <c r="CJ45" s="710" t="str">
        <f>ПОДПИСИ!E6</f>
        <v xml:space="preserve"> </v>
      </c>
      <c r="CK45" s="710"/>
      <c r="CL45" s="710"/>
      <c r="CM45" s="710"/>
      <c r="CN45" s="710"/>
      <c r="CO45" s="710"/>
      <c r="CP45" s="710"/>
      <c r="CQ45" s="710"/>
      <c r="CR45" s="710"/>
      <c r="CS45" s="710"/>
      <c r="CT45" s="710"/>
      <c r="CU45" s="710"/>
      <c r="CV45" s="710"/>
      <c r="CW45" s="710"/>
      <c r="CX45" s="710"/>
      <c r="CY45" s="710"/>
      <c r="CZ45" s="710"/>
      <c r="DA45" s="710"/>
      <c r="DB45" s="710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35" t="s">
        <v>11</v>
      </c>
      <c r="BJ46" s="735"/>
      <c r="BK46" s="735"/>
      <c r="BL46" s="735"/>
      <c r="BM46" s="735"/>
      <c r="BN46" s="735"/>
      <c r="BO46" s="735"/>
      <c r="BP46" s="735"/>
      <c r="BQ46" s="735"/>
      <c r="BR46" s="735"/>
      <c r="BS46" s="735"/>
      <c r="BT46" s="735"/>
      <c r="BU46" s="735"/>
      <c r="BV46" s="735"/>
      <c r="BW46" s="735"/>
      <c r="BX46" s="735"/>
      <c r="BY46" s="735"/>
      <c r="BZ46" s="735"/>
      <c r="CA46" s="735"/>
      <c r="CB46" s="735"/>
      <c r="CC46" s="735"/>
      <c r="CD46" s="735"/>
      <c r="CE46" s="735"/>
      <c r="CF46" s="735"/>
      <c r="CG46" s="21"/>
      <c r="CH46" s="21"/>
      <c r="CI46" s="21"/>
      <c r="CJ46" s="1170" t="s">
        <v>50</v>
      </c>
      <c r="CK46" s="1170"/>
      <c r="CL46" s="1170"/>
      <c r="CM46" s="1170"/>
      <c r="CN46" s="1170"/>
      <c r="CO46" s="1170"/>
      <c r="CP46" s="1170"/>
      <c r="CQ46" s="1170"/>
      <c r="CR46" s="1170"/>
      <c r="CS46" s="1170"/>
      <c r="CT46" s="1170"/>
      <c r="CU46" s="1170"/>
      <c r="CV46" s="1170"/>
      <c r="CW46" s="1170"/>
      <c r="CX46" s="1170"/>
      <c r="CY46" s="1170"/>
      <c r="CZ46" s="1170"/>
      <c r="DA46" s="1170"/>
      <c r="DB46" s="1170"/>
      <c r="DH46" s="141"/>
    </row>
    <row r="47" spans="1:112" customFormat="1" ht="48" customHeight="1" x14ac:dyDescent="0.3">
      <c r="A47" s="791" t="s">
        <v>719</v>
      </c>
      <c r="B47" s="791"/>
      <c r="C47" s="791"/>
      <c r="D47" s="791"/>
      <c r="E47" s="791"/>
      <c r="F47" s="791"/>
      <c r="G47" s="791"/>
      <c r="H47" s="791"/>
      <c r="I47" s="791"/>
      <c r="J47" s="791"/>
      <c r="K47" s="791"/>
      <c r="L47" s="791"/>
      <c r="M47" s="791"/>
      <c r="N47" s="791"/>
      <c r="O47" s="791"/>
      <c r="P47" s="791"/>
      <c r="Q47" s="791"/>
      <c r="R47" s="791"/>
      <c r="S47" s="791"/>
      <c r="T47" s="791"/>
      <c r="U47" s="791"/>
      <c r="V47" s="791"/>
      <c r="W47" s="791"/>
      <c r="X47" s="791"/>
      <c r="Y47" s="791"/>
      <c r="Z47" s="791"/>
      <c r="AA47" s="791"/>
      <c r="AB47" s="791"/>
      <c r="AC47" s="791"/>
      <c r="AD47" s="791"/>
      <c r="AE47" s="791"/>
      <c r="AF47" s="791"/>
      <c r="AG47" s="791"/>
      <c r="AH47" s="791"/>
      <c r="AI47" s="791"/>
      <c r="AJ47" s="791"/>
      <c r="AK47" s="791"/>
      <c r="AL47" s="791"/>
      <c r="AM47" s="791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90"/>
      <c r="BJ47" s="790"/>
      <c r="BK47" s="790"/>
      <c r="BL47" s="790"/>
      <c r="BM47" s="790"/>
      <c r="BN47" s="790"/>
      <c r="BO47" s="790"/>
      <c r="BP47" s="790"/>
      <c r="BQ47" s="790"/>
      <c r="BR47" s="790"/>
      <c r="BS47" s="790"/>
      <c r="BT47" s="790"/>
      <c r="BU47" s="790"/>
      <c r="BV47" s="790"/>
      <c r="BW47" s="790"/>
      <c r="BX47" s="790"/>
      <c r="BY47" s="790"/>
      <c r="BZ47" s="790"/>
      <c r="CA47" s="790"/>
      <c r="CB47" s="790"/>
      <c r="CC47" s="790"/>
      <c r="CD47" s="790"/>
      <c r="CE47" s="790"/>
      <c r="CF47" s="790"/>
      <c r="CG47" s="19"/>
      <c r="CH47" s="19"/>
      <c r="CI47" s="19"/>
      <c r="CJ47" s="710" t="str">
        <f>ПОДПИСИ!E12</f>
        <v>А.В. Курбатов</v>
      </c>
      <c r="CK47" s="710"/>
      <c r="CL47" s="710"/>
      <c r="CM47" s="710"/>
      <c r="CN47" s="710"/>
      <c r="CO47" s="710"/>
      <c r="CP47" s="710"/>
      <c r="CQ47" s="710"/>
      <c r="CR47" s="710"/>
      <c r="CS47" s="710"/>
      <c r="CT47" s="710"/>
      <c r="CU47" s="710"/>
      <c r="CV47" s="710"/>
      <c r="CW47" s="710"/>
      <c r="CX47" s="710"/>
      <c r="CY47" s="710"/>
      <c r="CZ47" s="710"/>
      <c r="DA47" s="710"/>
      <c r="DB47" s="710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35" t="s">
        <v>11</v>
      </c>
      <c r="BJ48" s="735"/>
      <c r="BK48" s="735"/>
      <c r="BL48" s="735"/>
      <c r="BM48" s="735"/>
      <c r="BN48" s="735"/>
      <c r="BO48" s="735"/>
      <c r="BP48" s="735"/>
      <c r="BQ48" s="735"/>
      <c r="BR48" s="735"/>
      <c r="BS48" s="735"/>
      <c r="BT48" s="735"/>
      <c r="BU48" s="735"/>
      <c r="BV48" s="735"/>
      <c r="BW48" s="735"/>
      <c r="BX48" s="735"/>
      <c r="BY48" s="735"/>
      <c r="BZ48" s="735"/>
      <c r="CA48" s="735"/>
      <c r="CB48" s="735"/>
      <c r="CC48" s="735"/>
      <c r="CD48" s="735"/>
      <c r="CE48" s="735"/>
      <c r="CF48" s="735"/>
      <c r="CG48" s="21"/>
      <c r="CH48" s="21"/>
      <c r="CI48" s="21"/>
      <c r="CJ48" s="1170" t="s">
        <v>50</v>
      </c>
      <c r="CK48" s="1170"/>
      <c r="CL48" s="1170"/>
      <c r="CM48" s="1170"/>
      <c r="CN48" s="1170"/>
      <c r="CO48" s="1170"/>
      <c r="CP48" s="1170"/>
      <c r="CQ48" s="1170"/>
      <c r="CR48" s="1170"/>
      <c r="CS48" s="1170"/>
      <c r="CT48" s="1170"/>
      <c r="CU48" s="1170"/>
      <c r="CV48" s="1170"/>
      <c r="CW48" s="1170"/>
      <c r="CX48" s="1170"/>
      <c r="CY48" s="1170"/>
      <c r="CZ48" s="1170"/>
      <c r="DA48" s="1170"/>
      <c r="DB48" s="1170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A2:AV2"/>
    <mergeCell ref="BB2:DB2"/>
    <mergeCell ref="A3:AV3"/>
    <mergeCell ref="BB3:DB3"/>
    <mergeCell ref="A4:AV4"/>
    <mergeCell ref="BB4:DB4"/>
    <mergeCell ref="A5:AV5"/>
    <mergeCell ref="BB5:DB5"/>
    <mergeCell ref="A6:AV6"/>
    <mergeCell ref="BB6:DB6"/>
    <mergeCell ref="A7:AV7"/>
    <mergeCell ref="BB7:DB7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AL36:AY36"/>
    <mergeCell ref="AZ36:BL36"/>
    <mergeCell ref="P30:DB30"/>
    <mergeCell ref="W31:DB31"/>
    <mergeCell ref="W32:DB32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</mergeCells>
  <conditionalFormatting sqref="AW2:BB7 A2:A9 AW8:BA8 AW9:BB9">
    <cfRule type="cellIs" dxfId="38" priority="3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  <pageSetUpPr fitToPage="1"/>
  </sheetPr>
  <dimension ref="A1:R50"/>
  <sheetViews>
    <sheetView view="pageBreakPreview" zoomScale="60" zoomScaleNormal="100" workbookViewId="0">
      <selection activeCell="DH30" sqref="DH30"/>
    </sheetView>
  </sheetViews>
  <sheetFormatPr defaultColWidth="9.109375" defaultRowHeight="15.6" x14ac:dyDescent="0.3"/>
  <cols>
    <col min="1" max="1" width="3.5546875" style="446" customWidth="1"/>
    <col min="2" max="8" width="5.5546875" style="446" customWidth="1"/>
    <col min="9" max="17" width="7.44140625" style="446" customWidth="1"/>
    <col min="18" max="18" width="1.33203125" style="446" customWidth="1"/>
    <col min="19" max="16384" width="9.109375" style="442"/>
  </cols>
  <sheetData>
    <row r="1" spans="1:18" ht="14.4" x14ac:dyDescent="0.3">
      <c r="A1" s="455"/>
      <c r="B1" s="455"/>
      <c r="C1" s="455"/>
      <c r="D1" s="455"/>
      <c r="E1" s="455"/>
      <c r="F1" s="455"/>
      <c r="G1" s="455"/>
      <c r="H1" s="455"/>
      <c r="I1" s="455"/>
      <c r="J1" s="455"/>
      <c r="K1" s="455"/>
      <c r="L1" s="455"/>
      <c r="M1" s="455"/>
      <c r="N1" s="456"/>
      <c r="O1" s="455"/>
      <c r="P1" s="455"/>
      <c r="Q1" s="456"/>
      <c r="R1" s="455"/>
    </row>
    <row r="2" spans="1:18" x14ac:dyDescent="0.3">
      <c r="A2" s="1192" t="str">
        <f>ФОРМА!B3</f>
        <v>ООО «Электромонтаж-110»</v>
      </c>
      <c r="B2" s="1192"/>
      <c r="C2" s="1192"/>
      <c r="D2" s="1192"/>
      <c r="E2" s="1192"/>
      <c r="F2" s="1192"/>
      <c r="G2" s="1192"/>
      <c r="H2" s="457"/>
      <c r="I2" s="458"/>
      <c r="J2" s="458"/>
      <c r="K2" s="458"/>
      <c r="L2" s="1193" t="str">
        <f>ФОРМА!G2</f>
        <v>Санкт-Петербург</v>
      </c>
      <c r="M2" s="1193"/>
      <c r="N2" s="1193"/>
      <c r="O2" s="1193"/>
      <c r="P2" s="1193"/>
      <c r="Q2" s="1193"/>
      <c r="R2" s="459"/>
    </row>
    <row r="3" spans="1:18" ht="14.4" x14ac:dyDescent="0.3">
      <c r="A3" s="1173" t="s">
        <v>1014</v>
      </c>
      <c r="B3" s="1173"/>
      <c r="C3" s="1173"/>
      <c r="D3" s="1173"/>
      <c r="E3" s="1173"/>
      <c r="F3" s="1173"/>
      <c r="G3" s="1173"/>
      <c r="H3" s="460"/>
      <c r="I3" s="460"/>
      <c r="J3" s="460"/>
      <c r="K3" s="460"/>
      <c r="L3" s="1173" t="s">
        <v>1015</v>
      </c>
      <c r="M3" s="1173"/>
      <c r="N3" s="1173"/>
      <c r="O3" s="1173"/>
      <c r="P3" s="1173"/>
      <c r="Q3" s="1173"/>
      <c r="R3" s="455"/>
    </row>
    <row r="4" spans="1:18" ht="15.75" customHeight="1" x14ac:dyDescent="0.3">
      <c r="A4" s="1194" t="str">
        <f>ФОРМА!B4</f>
        <v>ООО «Электромонтаж-110»</v>
      </c>
      <c r="B4" s="1194"/>
      <c r="C4" s="1194"/>
      <c r="D4" s="1194"/>
      <c r="E4" s="1194"/>
      <c r="F4" s="1194"/>
      <c r="G4" s="1194"/>
      <c r="H4" s="459"/>
      <c r="I4" s="461"/>
      <c r="J4" s="461"/>
      <c r="K4" s="461"/>
      <c r="L4" s="1195" t="str">
        <f>ФОРМА!B2</f>
        <v>ПАО "Россети Ленэнерго"</v>
      </c>
      <c r="M4" s="1195"/>
      <c r="N4" s="1195"/>
      <c r="O4" s="1195"/>
      <c r="P4" s="1195"/>
      <c r="Q4" s="1195"/>
      <c r="R4" s="459"/>
    </row>
    <row r="5" spans="1:18" ht="14.4" x14ac:dyDescent="0.3">
      <c r="A5" s="1173" t="s">
        <v>1016</v>
      </c>
      <c r="B5" s="1173"/>
      <c r="C5" s="1173"/>
      <c r="D5" s="1173"/>
      <c r="E5" s="1173"/>
      <c r="F5" s="1173"/>
      <c r="G5" s="1173"/>
      <c r="H5" s="455"/>
      <c r="I5" s="462"/>
      <c r="J5" s="462"/>
      <c r="K5" s="462"/>
      <c r="L5" s="1192"/>
      <c r="M5" s="1192"/>
      <c r="N5" s="1192"/>
      <c r="O5" s="1192"/>
      <c r="P5" s="1192"/>
      <c r="Q5" s="1192"/>
      <c r="R5" s="455"/>
    </row>
    <row r="6" spans="1:18" ht="14.4" x14ac:dyDescent="0.3">
      <c r="A6" s="460"/>
      <c r="B6" s="460"/>
      <c r="C6" s="460"/>
      <c r="D6" s="460"/>
      <c r="E6" s="460"/>
      <c r="F6" s="460"/>
      <c r="G6" s="460"/>
      <c r="H6" s="455"/>
      <c r="I6" s="462"/>
      <c r="J6" s="462"/>
      <c r="K6" s="462"/>
      <c r="L6" s="1184" t="s">
        <v>71</v>
      </c>
      <c r="M6" s="1184"/>
      <c r="N6" s="1184"/>
      <c r="O6" s="1184"/>
      <c r="P6" s="1184"/>
      <c r="Q6" s="1184"/>
      <c r="R6" s="455"/>
    </row>
    <row r="7" spans="1:18" ht="138.75" customHeight="1" x14ac:dyDescent="0.3">
      <c r="A7" s="459"/>
      <c r="B7" s="459"/>
      <c r="C7" s="459"/>
      <c r="D7" s="459"/>
      <c r="E7" s="459"/>
      <c r="F7" s="459"/>
      <c r="G7" s="459"/>
      <c r="H7" s="459"/>
      <c r="I7" s="490"/>
      <c r="J7" s="458"/>
      <c r="K7" s="458"/>
      <c r="L7" s="119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M7" s="1191"/>
      <c r="N7" s="1191"/>
      <c r="O7" s="1191"/>
      <c r="P7" s="1191"/>
      <c r="Q7" s="1191"/>
      <c r="R7" s="459"/>
    </row>
    <row r="8" spans="1:18" ht="14.4" x14ac:dyDescent="0.3">
      <c r="A8" s="455"/>
      <c r="B8" s="455"/>
      <c r="C8" s="455"/>
      <c r="D8" s="455"/>
      <c r="E8" s="455"/>
      <c r="F8" s="455"/>
      <c r="G8" s="455"/>
      <c r="H8" s="455"/>
      <c r="I8" s="460"/>
      <c r="J8" s="460"/>
      <c r="K8" s="460"/>
      <c r="L8" s="1173" t="s">
        <v>1017</v>
      </c>
      <c r="M8" s="1173"/>
      <c r="N8" s="1173"/>
      <c r="O8" s="1173"/>
      <c r="P8" s="1173"/>
      <c r="Q8" s="1173"/>
      <c r="R8" s="455"/>
    </row>
    <row r="9" spans="1:18" x14ac:dyDescent="0.3">
      <c r="A9" s="459"/>
      <c r="B9" s="459"/>
      <c r="C9" s="459"/>
      <c r="D9" s="459"/>
      <c r="E9" s="459"/>
      <c r="F9" s="459"/>
      <c r="G9" s="459"/>
      <c r="H9" s="459"/>
      <c r="I9" s="459"/>
      <c r="J9" s="459"/>
      <c r="K9" s="459"/>
      <c r="L9" s="1196">
        <f>ФОРМА!D14</f>
        <v>45608</v>
      </c>
      <c r="M9" s="1196"/>
      <c r="N9" s="1196"/>
      <c r="O9" s="1196"/>
      <c r="P9" s="1196"/>
      <c r="Q9" s="1196"/>
      <c r="R9" s="463"/>
    </row>
    <row r="10" spans="1:18" ht="17.399999999999999" x14ac:dyDescent="0.3">
      <c r="A10" s="1197" t="s">
        <v>1018</v>
      </c>
      <c r="B10" s="1197"/>
      <c r="C10" s="1197"/>
      <c r="D10" s="1197"/>
      <c r="E10" s="1197"/>
      <c r="F10" s="1197"/>
      <c r="G10" s="1197"/>
      <c r="H10" s="1197"/>
      <c r="I10" s="1197"/>
      <c r="J10" s="1197"/>
      <c r="K10" s="1197"/>
      <c r="L10" s="1197"/>
      <c r="M10" s="1197"/>
      <c r="N10" s="1197"/>
      <c r="O10" s="1197"/>
      <c r="P10" s="1197"/>
      <c r="Q10" s="1197"/>
      <c r="R10" s="459"/>
    </row>
    <row r="11" spans="1:18" x14ac:dyDescent="0.3">
      <c r="A11" s="1183" t="s">
        <v>1019</v>
      </c>
      <c r="B11" s="1183"/>
      <c r="C11" s="1183"/>
      <c r="D11" s="1183"/>
      <c r="E11" s="1183"/>
      <c r="F11" s="1183"/>
      <c r="G11" s="1183"/>
      <c r="H11" s="1183"/>
      <c r="I11" s="1183"/>
      <c r="J11" s="1183"/>
      <c r="K11" s="1183"/>
      <c r="L11" s="1183"/>
      <c r="M11" s="1183"/>
      <c r="N11" s="1183"/>
      <c r="O11" s="1183"/>
      <c r="P11" s="1183"/>
      <c r="Q11" s="1183"/>
      <c r="R11" s="459"/>
    </row>
    <row r="12" spans="1:18" x14ac:dyDescent="0.3">
      <c r="A12" s="459"/>
      <c r="B12" s="459"/>
      <c r="C12" s="459"/>
      <c r="D12" s="459"/>
      <c r="E12" s="459"/>
      <c r="F12" s="459"/>
      <c r="G12" s="459"/>
      <c r="H12" s="459"/>
      <c r="I12" s="459"/>
      <c r="J12" s="459"/>
      <c r="K12" s="459"/>
      <c r="L12" s="459"/>
      <c r="M12" s="459"/>
      <c r="N12" s="459"/>
      <c r="O12" s="459"/>
      <c r="P12" s="459"/>
      <c r="Q12" s="459"/>
      <c r="R12" s="459"/>
    </row>
    <row r="13" spans="1:18" x14ac:dyDescent="0.3">
      <c r="A13" s="459" t="s">
        <v>4</v>
      </c>
      <c r="B13" s="459"/>
      <c r="C13" s="459"/>
      <c r="D13" s="459"/>
      <c r="E13" s="459"/>
      <c r="F13" s="459"/>
      <c r="G13" s="459"/>
      <c r="H13" s="459"/>
      <c r="I13" s="459"/>
      <c r="J13" s="459"/>
      <c r="K13" s="459"/>
      <c r="L13" s="459"/>
      <c r="M13" s="459"/>
      <c r="N13" s="459"/>
      <c r="O13" s="459"/>
      <c r="P13" s="459"/>
      <c r="Q13" s="459"/>
      <c r="R13" s="459"/>
    </row>
    <row r="14" spans="1:18" x14ac:dyDescent="0.3">
      <c r="A14" s="464" t="s">
        <v>1020</v>
      </c>
      <c r="B14" s="465"/>
      <c r="C14" s="465"/>
      <c r="D14" s="465"/>
      <c r="E14" s="465"/>
      <c r="F14" s="465"/>
      <c r="G14" s="465"/>
      <c r="H14" s="465"/>
      <c r="I14" s="465"/>
      <c r="J14" s="465"/>
      <c r="K14" s="465"/>
      <c r="L14" s="465"/>
      <c r="M14" s="465"/>
      <c r="N14" s="465"/>
      <c r="O14" s="465"/>
      <c r="P14" s="465"/>
      <c r="Q14" s="465"/>
      <c r="R14" s="459"/>
    </row>
    <row r="15" spans="1:18" x14ac:dyDescent="0.3">
      <c r="A15" s="1190" t="str">
        <f>ПОДПИСИ!B7</f>
        <v xml:space="preserve"> </v>
      </c>
      <c r="B15" s="1190"/>
      <c r="C15" s="1190"/>
      <c r="D15" s="1190"/>
      <c r="E15" s="1190"/>
      <c r="F15" s="1190"/>
      <c r="G15" s="1190"/>
      <c r="H15" s="1190"/>
      <c r="I15" s="1190"/>
      <c r="J15" s="1190"/>
      <c r="K15" s="1190"/>
      <c r="L15" s="1190"/>
      <c r="M15" s="1190"/>
      <c r="N15" s="1190"/>
      <c r="O15" s="1190"/>
      <c r="P15" s="1190"/>
      <c r="Q15" s="1190"/>
      <c r="R15" s="459"/>
    </row>
    <row r="16" spans="1:18" x14ac:dyDescent="0.3">
      <c r="A16" s="1190" t="str">
        <f>ПОДПИСИ!C7</f>
        <v xml:space="preserve"> </v>
      </c>
      <c r="B16" s="1190"/>
      <c r="C16" s="1190"/>
      <c r="D16" s="1190"/>
      <c r="E16" s="1190"/>
      <c r="F16" s="1190"/>
      <c r="G16" s="1190"/>
      <c r="H16" s="1190"/>
      <c r="I16" s="1190"/>
      <c r="J16" s="1190"/>
      <c r="K16" s="1190"/>
      <c r="L16" s="1190"/>
      <c r="M16" s="1190"/>
      <c r="N16" s="1190"/>
      <c r="O16" s="1190"/>
      <c r="P16" s="1190"/>
      <c r="Q16" s="1190"/>
      <c r="R16" s="459"/>
    </row>
    <row r="17" spans="1:18" s="443" customFormat="1" ht="10.199999999999999" x14ac:dyDescent="0.2">
      <c r="A17" s="1186" t="s">
        <v>1021</v>
      </c>
      <c r="B17" s="1186"/>
      <c r="C17" s="1186"/>
      <c r="D17" s="1186"/>
      <c r="E17" s="1186"/>
      <c r="F17" s="1186"/>
      <c r="G17" s="1186"/>
      <c r="H17" s="1186"/>
      <c r="I17" s="1186"/>
      <c r="J17" s="1186"/>
      <c r="K17" s="1186"/>
      <c r="L17" s="1186"/>
      <c r="M17" s="1186"/>
      <c r="N17" s="1186"/>
      <c r="O17" s="1186"/>
      <c r="P17" s="1186"/>
      <c r="Q17" s="1186"/>
      <c r="R17" s="466"/>
    </row>
    <row r="18" spans="1:18" ht="14.4" x14ac:dyDescent="0.3">
      <c r="A18" s="467"/>
      <c r="B18" s="467"/>
      <c r="C18" s="467"/>
      <c r="D18" s="467"/>
      <c r="E18" s="467"/>
      <c r="F18" s="467"/>
      <c r="G18" s="467"/>
      <c r="H18" s="467"/>
      <c r="I18" s="467"/>
      <c r="J18" s="467"/>
      <c r="K18" s="467"/>
      <c r="L18" s="467"/>
      <c r="M18" s="467"/>
      <c r="N18" s="467"/>
      <c r="O18" s="467"/>
      <c r="P18" s="467"/>
      <c r="Q18" s="467"/>
      <c r="R18" s="463"/>
    </row>
    <row r="19" spans="1:18" x14ac:dyDescent="0.3">
      <c r="A19" s="468" t="s">
        <v>1039</v>
      </c>
      <c r="B19" s="457"/>
      <c r="C19" s="457"/>
      <c r="D19" s="457"/>
      <c r="E19" s="457"/>
      <c r="F19" s="457"/>
      <c r="G19" s="457"/>
      <c r="H19" s="457"/>
      <c r="I19" s="457"/>
      <c r="J19" s="457"/>
      <c r="K19" s="457"/>
      <c r="L19" s="457"/>
      <c r="M19" s="457"/>
      <c r="N19" s="457"/>
      <c r="O19" s="457"/>
      <c r="P19" s="457"/>
      <c r="Q19" s="457"/>
      <c r="R19" s="459"/>
    </row>
    <row r="20" spans="1:18" x14ac:dyDescent="0.3">
      <c r="A20" s="1187" t="str">
        <f>CONCATENATE(ПОДПИСИ!B12,", ",ПОДПИСИ!C12)</f>
        <v>Начальник участка ООО «Электромонтаж-110», Курбатов А.В.</v>
      </c>
      <c r="B20" s="1187"/>
      <c r="C20" s="1187"/>
      <c r="D20" s="1187"/>
      <c r="E20" s="1187"/>
      <c r="F20" s="1187"/>
      <c r="G20" s="1187"/>
      <c r="H20" s="1187"/>
      <c r="I20" s="1187"/>
      <c r="J20" s="1187"/>
      <c r="K20" s="1187"/>
      <c r="L20" s="1187"/>
      <c r="M20" s="1187"/>
      <c r="N20" s="1187"/>
      <c r="O20" s="1187"/>
      <c r="P20" s="1187"/>
      <c r="Q20" s="1187"/>
      <c r="R20" s="459"/>
    </row>
    <row r="21" spans="1:18" ht="14.4" x14ac:dyDescent="0.3">
      <c r="A21" s="1186" t="s">
        <v>1021</v>
      </c>
      <c r="B21" s="1186"/>
      <c r="C21" s="1186"/>
      <c r="D21" s="1186"/>
      <c r="E21" s="1186"/>
      <c r="F21" s="1186"/>
      <c r="G21" s="1186"/>
      <c r="H21" s="1186"/>
      <c r="I21" s="1186"/>
      <c r="J21" s="1186"/>
      <c r="K21" s="1186"/>
      <c r="L21" s="1186"/>
      <c r="M21" s="1186"/>
      <c r="N21" s="1186"/>
      <c r="O21" s="1186"/>
      <c r="P21" s="1186"/>
      <c r="Q21" s="1186"/>
      <c r="R21" s="466"/>
    </row>
    <row r="22" spans="1:18" ht="14.4" x14ac:dyDescent="0.3">
      <c r="A22" s="467"/>
      <c r="B22" s="467"/>
      <c r="C22" s="467"/>
      <c r="D22" s="467"/>
      <c r="E22" s="467"/>
      <c r="F22" s="467"/>
      <c r="G22" s="467"/>
      <c r="H22" s="467"/>
      <c r="I22" s="467"/>
      <c r="J22" s="467"/>
      <c r="K22" s="467"/>
      <c r="L22" s="467"/>
      <c r="M22" s="467"/>
      <c r="N22" s="467"/>
      <c r="O22" s="467"/>
      <c r="P22" s="467"/>
      <c r="Q22" s="467"/>
      <c r="R22" s="463"/>
    </row>
    <row r="23" spans="1:18" ht="16.2" x14ac:dyDescent="0.35">
      <c r="A23" s="469" t="s">
        <v>1022</v>
      </c>
      <c r="B23" s="459"/>
      <c r="C23" s="459"/>
      <c r="D23" s="459"/>
      <c r="E23" s="459"/>
      <c r="F23" s="459"/>
      <c r="G23" s="459"/>
      <c r="H23" s="459"/>
      <c r="I23" s="1188" t="str">
        <f>ФОРМА!B4</f>
        <v>ООО «Электромонтаж-110»</v>
      </c>
      <c r="J23" s="1188"/>
      <c r="K23" s="1188"/>
      <c r="L23" s="1188"/>
      <c r="M23" s="469" t="s">
        <v>1023</v>
      </c>
      <c r="N23" s="469"/>
      <c r="O23" s="459"/>
      <c r="P23" s="459"/>
      <c r="Q23" s="459"/>
      <c r="R23" s="463"/>
    </row>
    <row r="24" spans="1:18" s="443" customFormat="1" ht="10.199999999999999" x14ac:dyDescent="0.2">
      <c r="A24" s="1189"/>
      <c r="B24" s="1189"/>
      <c r="C24" s="1189"/>
      <c r="D24" s="1189"/>
      <c r="E24" s="1189"/>
      <c r="F24" s="1189"/>
      <c r="G24" s="1189"/>
      <c r="H24" s="1189"/>
      <c r="I24" s="1189" t="s">
        <v>1024</v>
      </c>
      <c r="J24" s="1189"/>
      <c r="K24" s="1189"/>
      <c r="L24" s="1189"/>
      <c r="M24" s="471"/>
      <c r="N24" s="470"/>
      <c r="O24" s="470"/>
      <c r="P24" s="470"/>
      <c r="Q24" s="470"/>
      <c r="R24" s="455"/>
    </row>
    <row r="25" spans="1:18" x14ac:dyDescent="0.3">
      <c r="A25" s="1178"/>
      <c r="B25" s="1178"/>
      <c r="C25" s="1178"/>
      <c r="D25" s="1178"/>
      <c r="E25" s="1178"/>
      <c r="F25" s="1178"/>
      <c r="G25" s="1178"/>
      <c r="H25" s="1178"/>
      <c r="I25" s="472"/>
      <c r="J25" s="472"/>
      <c r="K25" s="473"/>
      <c r="L25" s="473"/>
      <c r="M25" s="473"/>
      <c r="N25" s="473"/>
      <c r="O25" s="473"/>
      <c r="P25" s="473"/>
      <c r="Q25" s="473"/>
      <c r="R25" s="474"/>
    </row>
    <row r="26" spans="1:18" x14ac:dyDescent="0.3">
      <c r="A26" s="475" t="s">
        <v>1025</v>
      </c>
      <c r="B26" s="459" t="s">
        <v>1026</v>
      </c>
      <c r="C26" s="459"/>
      <c r="D26" s="459"/>
      <c r="E26" s="459"/>
      <c r="F26" s="459"/>
      <c r="G26" s="459"/>
      <c r="H26" s="459"/>
      <c r="I26" s="459"/>
      <c r="J26" s="459"/>
      <c r="K26" s="459"/>
      <c r="L26" s="459"/>
      <c r="M26" s="459"/>
      <c r="N26" s="459"/>
      <c r="O26" s="459"/>
      <c r="P26" s="459"/>
      <c r="Q26" s="459"/>
      <c r="R26" s="473"/>
    </row>
    <row r="27" spans="1:18" x14ac:dyDescent="0.3">
      <c r="A27" s="476"/>
      <c r="B27" s="1179" t="s">
        <v>1027</v>
      </c>
      <c r="C27" s="1180"/>
      <c r="D27" s="1180"/>
      <c r="E27" s="1180"/>
      <c r="F27" s="1180"/>
      <c r="G27" s="1180"/>
      <c r="H27" s="1180"/>
      <c r="I27" s="1180"/>
      <c r="J27" s="1180"/>
      <c r="K27" s="1180"/>
      <c r="L27" s="1180"/>
      <c r="M27" s="1180"/>
      <c r="N27" s="1180"/>
      <c r="O27" s="1180"/>
      <c r="P27" s="1180"/>
      <c r="Q27" s="1180"/>
      <c r="R27" s="459"/>
    </row>
    <row r="28" spans="1:18" x14ac:dyDescent="0.3">
      <c r="A28" s="476"/>
      <c r="B28" s="1180"/>
      <c r="C28" s="1180"/>
      <c r="D28" s="1180"/>
      <c r="E28" s="1180"/>
      <c r="F28" s="1180"/>
      <c r="G28" s="1180"/>
      <c r="H28" s="1180"/>
      <c r="I28" s="1180"/>
      <c r="J28" s="1180"/>
      <c r="K28" s="1180"/>
      <c r="L28" s="1180"/>
      <c r="M28" s="1180"/>
      <c r="N28" s="1180"/>
      <c r="O28" s="1180"/>
      <c r="P28" s="1180"/>
      <c r="Q28" s="1180"/>
      <c r="R28" s="459"/>
    </row>
    <row r="29" spans="1:18" s="443" customFormat="1" ht="10.199999999999999" x14ac:dyDescent="0.2">
      <c r="A29" s="477"/>
      <c r="B29" s="1181" t="s">
        <v>1028</v>
      </c>
      <c r="C29" s="1181"/>
      <c r="D29" s="1181"/>
      <c r="E29" s="1181"/>
      <c r="F29" s="1181"/>
      <c r="G29" s="1181"/>
      <c r="H29" s="1181"/>
      <c r="I29" s="1181"/>
      <c r="J29" s="1181"/>
      <c r="K29" s="1181"/>
      <c r="L29" s="1181"/>
      <c r="M29" s="1181"/>
      <c r="N29" s="1181"/>
      <c r="O29" s="1181"/>
      <c r="P29" s="1181"/>
      <c r="Q29" s="1181"/>
      <c r="R29" s="455"/>
    </row>
    <row r="30" spans="1:18" x14ac:dyDescent="0.3">
      <c r="A30" s="478"/>
      <c r="B30" s="1182"/>
      <c r="C30" s="1182"/>
      <c r="D30" s="1182"/>
      <c r="E30" s="1182"/>
      <c r="F30" s="1182"/>
      <c r="G30" s="1182"/>
      <c r="H30" s="1182"/>
      <c r="I30" s="1182"/>
      <c r="J30" s="1182"/>
      <c r="K30" s="1182"/>
      <c r="L30" s="1182"/>
      <c r="M30" s="1182"/>
      <c r="N30" s="1182"/>
      <c r="O30" s="459"/>
      <c r="P30" s="459"/>
      <c r="Q30" s="459"/>
      <c r="R30" s="463"/>
    </row>
    <row r="31" spans="1:18" x14ac:dyDescent="0.3">
      <c r="A31" s="478" t="s">
        <v>1029</v>
      </c>
      <c r="B31" s="475" t="s">
        <v>1030</v>
      </c>
      <c r="C31" s="475"/>
      <c r="D31" s="475"/>
      <c r="E31" s="475"/>
      <c r="F31" s="475"/>
      <c r="G31" s="475"/>
      <c r="H31" s="475"/>
      <c r="I31" s="475"/>
      <c r="J31" s="475"/>
      <c r="K31" s="475"/>
      <c r="L31" s="475"/>
      <c r="M31" s="475"/>
      <c r="N31" s="475"/>
      <c r="O31" s="459"/>
      <c r="P31" s="459"/>
      <c r="Q31" s="459"/>
      <c r="R31" s="463"/>
    </row>
    <row r="32" spans="1:18" x14ac:dyDescent="0.3">
      <c r="A32" s="478"/>
      <c r="B32" s="1183" t="str">
        <f>ФОРМА!B8</f>
        <v>ООО «Электромонтаж-110»</v>
      </c>
      <c r="C32" s="1183"/>
      <c r="D32" s="1183"/>
      <c r="E32" s="1183"/>
      <c r="F32" s="1183"/>
      <c r="G32" s="1183"/>
      <c r="H32" s="1183"/>
      <c r="I32" s="1183"/>
      <c r="J32" s="1183"/>
      <c r="K32" s="1183"/>
      <c r="L32" s="1183"/>
      <c r="M32" s="479"/>
      <c r="N32" s="1183" t="str">
        <f>ФОРМА!B9</f>
        <v>СЭС-21-052603-ЭС1</v>
      </c>
      <c r="O32" s="1183"/>
      <c r="P32" s="1183"/>
      <c r="Q32" s="1183"/>
      <c r="R32" s="459"/>
    </row>
    <row r="33" spans="1:18" s="443" customFormat="1" ht="10.199999999999999" x14ac:dyDescent="0.2">
      <c r="A33" s="480"/>
      <c r="B33" s="1184" t="s">
        <v>1031</v>
      </c>
      <c r="C33" s="1184"/>
      <c r="D33" s="1184"/>
      <c r="E33" s="1184"/>
      <c r="F33" s="1184"/>
      <c r="G33" s="1184"/>
      <c r="H33" s="1184"/>
      <c r="I33" s="1184"/>
      <c r="J33" s="1184"/>
      <c r="K33" s="1184"/>
      <c r="L33" s="1184"/>
      <c r="M33" s="462"/>
      <c r="N33" s="1184" t="s">
        <v>1032</v>
      </c>
      <c r="O33" s="1184"/>
      <c r="P33" s="1184"/>
      <c r="Q33" s="1184"/>
      <c r="R33" s="455"/>
    </row>
    <row r="34" spans="1:18" ht="14.4" x14ac:dyDescent="0.3">
      <c r="A34" s="481"/>
      <c r="B34" s="482"/>
      <c r="C34" s="482"/>
      <c r="D34" s="482"/>
      <c r="E34" s="482"/>
      <c r="F34" s="482"/>
      <c r="G34" s="482"/>
      <c r="H34" s="482"/>
      <c r="I34" s="482"/>
      <c r="J34" s="482"/>
      <c r="K34" s="482"/>
      <c r="L34" s="482"/>
      <c r="M34" s="482"/>
      <c r="N34" s="482"/>
      <c r="O34" s="482"/>
      <c r="P34" s="482"/>
      <c r="Q34" s="482"/>
      <c r="R34" s="463"/>
    </row>
    <row r="35" spans="1:18" x14ac:dyDescent="0.3">
      <c r="A35" s="478" t="s">
        <v>1033</v>
      </c>
      <c r="B35" s="1182" t="s">
        <v>1034</v>
      </c>
      <c r="C35" s="1182"/>
      <c r="D35" s="1182"/>
      <c r="E35" s="1182"/>
      <c r="F35" s="1182"/>
      <c r="G35" s="1182"/>
      <c r="H35" s="1182"/>
      <c r="I35" s="1182"/>
      <c r="J35" s="1182"/>
      <c r="K35" s="1182"/>
      <c r="L35" s="1182"/>
      <c r="M35" s="1182"/>
      <c r="N35" s="1182"/>
      <c r="O35" s="483"/>
      <c r="P35" s="483"/>
      <c r="Q35" s="483"/>
      <c r="R35" s="463"/>
    </row>
    <row r="36" spans="1:18" s="443" customFormat="1" ht="10.199999999999999" x14ac:dyDescent="0.2">
      <c r="A36" s="480"/>
      <c r="B36" s="484"/>
      <c r="C36" s="484"/>
      <c r="D36" s="484"/>
      <c r="E36" s="477"/>
      <c r="F36" s="477"/>
      <c r="G36" s="477"/>
      <c r="H36" s="477"/>
      <c r="I36" s="477"/>
      <c r="J36" s="477"/>
      <c r="K36" s="477"/>
      <c r="L36" s="477"/>
      <c r="M36" s="477"/>
      <c r="N36" s="477"/>
      <c r="O36" s="477"/>
      <c r="P36" s="477"/>
      <c r="Q36" s="477"/>
      <c r="R36" s="455"/>
    </row>
    <row r="37" spans="1:18" x14ac:dyDescent="0.3">
      <c r="A37" s="478" t="s">
        <v>1035</v>
      </c>
      <c r="B37" s="1182" t="s">
        <v>1036</v>
      </c>
      <c r="C37" s="1182"/>
      <c r="D37" s="1182"/>
      <c r="E37" s="1182"/>
      <c r="F37" s="1182"/>
      <c r="G37" s="1182"/>
      <c r="H37" s="1182"/>
      <c r="I37" s="1182"/>
      <c r="J37" s="1182"/>
      <c r="K37" s="1182"/>
      <c r="L37" s="1182"/>
      <c r="M37" s="1182"/>
      <c r="N37" s="1182"/>
      <c r="O37" s="459"/>
      <c r="P37" s="459"/>
      <c r="Q37" s="459"/>
      <c r="R37" s="459"/>
    </row>
    <row r="38" spans="1:18" s="444" customFormat="1" x14ac:dyDescent="0.3">
      <c r="A38" s="477"/>
      <c r="B38" s="475" t="s">
        <v>1037</v>
      </c>
      <c r="C38" s="475"/>
      <c r="D38" s="475"/>
      <c r="E38" s="475"/>
      <c r="F38" s="475"/>
      <c r="G38" s="475"/>
      <c r="H38" s="475"/>
      <c r="I38" s="475"/>
      <c r="J38" s="475"/>
      <c r="K38" s="475"/>
      <c r="L38" s="475"/>
      <c r="M38" s="475"/>
      <c r="N38" s="475"/>
      <c r="O38" s="477"/>
      <c r="P38" s="477"/>
      <c r="Q38" s="477"/>
      <c r="R38" s="485"/>
    </row>
    <row r="39" spans="1:18" s="444" customFormat="1" ht="10.199999999999999" x14ac:dyDescent="0.2">
      <c r="A39" s="477"/>
      <c r="B39" s="477"/>
      <c r="C39" s="477"/>
      <c r="D39" s="477"/>
      <c r="E39" s="477"/>
      <c r="F39" s="477"/>
      <c r="G39" s="477"/>
      <c r="H39" s="477"/>
      <c r="I39" s="486"/>
      <c r="J39" s="487"/>
      <c r="K39" s="486"/>
      <c r="L39" s="477"/>
      <c r="M39" s="477"/>
      <c r="N39" s="477"/>
      <c r="O39" s="477"/>
      <c r="P39" s="477"/>
      <c r="Q39" s="477"/>
      <c r="R39" s="485"/>
    </row>
    <row r="40" spans="1:18" s="445" customFormat="1" x14ac:dyDescent="0.3">
      <c r="A40" s="472"/>
      <c r="B40" s="1185" t="s">
        <v>225</v>
      </c>
      <c r="C40" s="1185"/>
      <c r="D40" s="1185"/>
      <c r="E40" s="472"/>
      <c r="F40" s="472"/>
      <c r="G40" s="472"/>
      <c r="H40" s="472"/>
      <c r="I40" s="472"/>
      <c r="J40" s="472"/>
      <c r="K40" s="472"/>
      <c r="L40" s="472"/>
      <c r="M40" s="472"/>
      <c r="N40" s="472"/>
      <c r="O40" s="472"/>
      <c r="P40" s="472"/>
      <c r="Q40" s="472"/>
      <c r="R40" s="473"/>
    </row>
    <row r="41" spans="1:18" s="445" customFormat="1" ht="15.75" customHeight="1" x14ac:dyDescent="0.3">
      <c r="A41" s="472"/>
      <c r="B41" s="1177" t="s">
        <v>1038</v>
      </c>
      <c r="C41" s="1177"/>
      <c r="D41" s="1177"/>
      <c r="E41" s="1177"/>
      <c r="F41" s="1177"/>
      <c r="G41" s="1177"/>
      <c r="H41" s="1177"/>
      <c r="I41" s="1177"/>
      <c r="J41" s="1177"/>
      <c r="K41" s="1177"/>
      <c r="L41" s="1177"/>
      <c r="M41" s="1177"/>
      <c r="N41" s="1177"/>
      <c r="O41" s="1177"/>
      <c r="P41" s="1177"/>
      <c r="Q41" s="1177"/>
      <c r="R41" s="473"/>
    </row>
    <row r="42" spans="1:18" s="445" customFormat="1" x14ac:dyDescent="0.3">
      <c r="A42" s="472"/>
      <c r="B42" s="1177"/>
      <c r="C42" s="1177"/>
      <c r="D42" s="1177"/>
      <c r="E42" s="1177"/>
      <c r="F42" s="1177"/>
      <c r="G42" s="1177"/>
      <c r="H42" s="1177"/>
      <c r="I42" s="1177"/>
      <c r="J42" s="1177"/>
      <c r="K42" s="1177"/>
      <c r="L42" s="1177"/>
      <c r="M42" s="1177"/>
      <c r="N42" s="1177"/>
      <c r="O42" s="1177"/>
      <c r="P42" s="1177"/>
      <c r="Q42" s="1177"/>
      <c r="R42" s="473"/>
    </row>
    <row r="43" spans="1:18" x14ac:dyDescent="0.3">
      <c r="A43" s="459"/>
      <c r="B43" s="459"/>
      <c r="C43" s="459"/>
      <c r="D43" s="459"/>
      <c r="E43" s="459"/>
      <c r="F43" s="459"/>
      <c r="G43" s="459"/>
      <c r="H43" s="459"/>
      <c r="I43" s="459"/>
      <c r="J43" s="459"/>
      <c r="K43" s="459"/>
      <c r="L43" s="459"/>
      <c r="M43" s="459"/>
      <c r="N43" s="459"/>
      <c r="O43" s="459"/>
      <c r="P43" s="459"/>
      <c r="Q43" s="459"/>
      <c r="R43" s="459"/>
    </row>
    <row r="44" spans="1:18" x14ac:dyDescent="0.3">
      <c r="A44" s="1174" t="str">
        <f>ПОДПИСИ!B7</f>
        <v xml:space="preserve"> </v>
      </c>
      <c r="B44" s="1174"/>
      <c r="C44" s="1174"/>
      <c r="D44" s="1174"/>
      <c r="E44" s="1174"/>
      <c r="F44" s="1174"/>
      <c r="G44" s="1174"/>
      <c r="H44" s="1174"/>
      <c r="I44" s="1174"/>
      <c r="J44" s="1174"/>
      <c r="K44" s="1174"/>
      <c r="L44" s="1174"/>
      <c r="M44" s="1174"/>
      <c r="N44" s="457"/>
      <c r="O44" s="1175" t="str">
        <f>ПОДПИСИ!E7</f>
        <v xml:space="preserve"> </v>
      </c>
      <c r="P44" s="1175"/>
      <c r="Q44" s="1175"/>
      <c r="R44" s="459"/>
    </row>
    <row r="45" spans="1:18" x14ac:dyDescent="0.3">
      <c r="A45" s="1174"/>
      <c r="B45" s="1174"/>
      <c r="C45" s="1174"/>
      <c r="D45" s="1174"/>
      <c r="E45" s="1174"/>
      <c r="F45" s="1174"/>
      <c r="G45" s="1174"/>
      <c r="H45" s="1174"/>
      <c r="I45" s="1174"/>
      <c r="J45" s="1174"/>
      <c r="K45" s="1174"/>
      <c r="L45" s="1174"/>
      <c r="M45" s="1174"/>
      <c r="N45" s="457"/>
      <c r="O45" s="1175"/>
      <c r="P45" s="1175"/>
      <c r="Q45" s="1175"/>
      <c r="R45" s="459"/>
    </row>
    <row r="46" spans="1:18" ht="14.4" x14ac:dyDescent="0.3">
      <c r="A46" s="488"/>
      <c r="B46" s="488"/>
      <c r="C46" s="488"/>
      <c r="D46" s="488"/>
      <c r="E46" s="488"/>
      <c r="F46" s="488"/>
      <c r="G46" s="488"/>
      <c r="H46" s="488"/>
      <c r="I46" s="488"/>
      <c r="J46" s="488"/>
      <c r="K46" s="488"/>
      <c r="L46" s="488"/>
      <c r="M46" s="1173" t="s">
        <v>49</v>
      </c>
      <c r="N46" s="1173"/>
      <c r="O46" s="460"/>
      <c r="P46" s="1173"/>
      <c r="Q46" s="1173"/>
      <c r="R46" s="455"/>
    </row>
    <row r="47" spans="1:18" x14ac:dyDescent="0.3">
      <c r="A47" s="1176" t="str">
        <f>ПОДПИСИ!B12</f>
        <v>Начальник участка ООО «Электромонтаж-110»</v>
      </c>
      <c r="B47" s="1176"/>
      <c r="C47" s="1176"/>
      <c r="D47" s="1176"/>
      <c r="E47" s="1176"/>
      <c r="F47" s="1176"/>
      <c r="G47" s="1176"/>
      <c r="H47" s="1176"/>
      <c r="I47" s="1176"/>
      <c r="J47" s="1176"/>
      <c r="K47" s="1176"/>
      <c r="L47" s="1176"/>
      <c r="M47" s="1176"/>
      <c r="N47" s="457"/>
      <c r="O47" s="1175" t="str">
        <f>ПОДПИСИ!E12</f>
        <v>А.В. Курбатов</v>
      </c>
      <c r="P47" s="1175"/>
      <c r="Q47" s="1175"/>
      <c r="R47" s="459"/>
    </row>
    <row r="48" spans="1:18" x14ac:dyDescent="0.3">
      <c r="A48" s="1176"/>
      <c r="B48" s="1176"/>
      <c r="C48" s="1176"/>
      <c r="D48" s="1176"/>
      <c r="E48" s="1176"/>
      <c r="F48" s="1176"/>
      <c r="G48" s="1176"/>
      <c r="H48" s="1176"/>
      <c r="I48" s="1176"/>
      <c r="J48" s="1176"/>
      <c r="K48" s="1176"/>
      <c r="L48" s="1176"/>
      <c r="M48" s="1176"/>
      <c r="N48" s="457"/>
      <c r="O48" s="1175"/>
      <c r="P48" s="1175"/>
      <c r="Q48" s="1175"/>
      <c r="R48" s="459"/>
    </row>
    <row r="49" spans="1:18" ht="14.4" x14ac:dyDescent="0.3">
      <c r="A49" s="488"/>
      <c r="B49" s="488"/>
      <c r="C49" s="488"/>
      <c r="D49" s="488"/>
      <c r="E49" s="488"/>
      <c r="F49" s="488"/>
      <c r="G49" s="488"/>
      <c r="H49" s="488"/>
      <c r="I49" s="488"/>
      <c r="J49" s="488"/>
      <c r="K49" s="488"/>
      <c r="L49" s="488"/>
      <c r="M49" s="1173" t="s">
        <v>49</v>
      </c>
      <c r="N49" s="1173"/>
      <c r="O49" s="456"/>
      <c r="P49" s="1173"/>
      <c r="Q49" s="1173"/>
      <c r="R49" s="455"/>
    </row>
    <row r="50" spans="1:18" x14ac:dyDescent="0.3">
      <c r="A50" s="489"/>
      <c r="B50" s="489"/>
      <c r="C50" s="489"/>
      <c r="D50" s="489"/>
      <c r="E50" s="459"/>
      <c r="F50" s="459"/>
      <c r="G50" s="459"/>
      <c r="H50" s="459"/>
      <c r="I50" s="459"/>
      <c r="J50" s="459"/>
      <c r="K50" s="459"/>
      <c r="L50" s="459"/>
      <c r="M50" s="459"/>
      <c r="N50" s="459"/>
      <c r="O50" s="459"/>
      <c r="P50" s="459"/>
      <c r="Q50" s="459"/>
      <c r="R50" s="459"/>
    </row>
  </sheetData>
  <mergeCells count="41"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  <mergeCell ref="A17:Q17"/>
    <mergeCell ref="A20:Q20"/>
    <mergeCell ref="A21:Q21"/>
    <mergeCell ref="I23:L23"/>
    <mergeCell ref="A24:H24"/>
    <mergeCell ref="I24:L24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M49:N49"/>
    <mergeCell ref="P49:Q49"/>
    <mergeCell ref="A44:M45"/>
    <mergeCell ref="O44:Q45"/>
    <mergeCell ref="M46:N46"/>
    <mergeCell ref="P46:Q46"/>
    <mergeCell ref="A47:M48"/>
    <mergeCell ref="O47:Q48"/>
  </mergeCells>
  <pageMargins left="0.39370078740157483" right="0" top="0.39370078740157483" bottom="0" header="0.31496062992125984" footer="0.31496062992125984"/>
  <pageSetup paperSize="9" scale="90" fitToHeight="2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DH63"/>
  <sheetViews>
    <sheetView view="pageBreakPreview" zoomScale="60" zoomScaleNormal="100" workbookViewId="0">
      <selection activeCell="DH30" sqref="DH30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100" t="s">
        <v>553</v>
      </c>
      <c r="B1" s="1100"/>
      <c r="C1" s="1100"/>
      <c r="D1" s="1100"/>
      <c r="E1" s="1100"/>
      <c r="F1" s="1100"/>
      <c r="G1" s="1100"/>
      <c r="H1" s="1100"/>
      <c r="I1" s="1100"/>
      <c r="J1" s="1100"/>
      <c r="K1" s="1100"/>
      <c r="L1" s="1100"/>
      <c r="M1" s="1100"/>
      <c r="N1" s="1100"/>
      <c r="O1" s="1100"/>
      <c r="P1" s="1100"/>
      <c r="Q1" s="1100"/>
      <c r="R1" s="1100"/>
      <c r="S1" s="1100"/>
      <c r="T1" s="1100"/>
      <c r="U1" s="1100"/>
      <c r="V1" s="1100"/>
      <c r="W1" s="1100"/>
      <c r="X1" s="1100"/>
      <c r="Y1" s="1100"/>
      <c r="Z1" s="1100"/>
      <c r="AA1" s="1100"/>
      <c r="AB1" s="1100"/>
      <c r="AC1" s="1100"/>
      <c r="AD1" s="1100"/>
      <c r="AE1" s="1100"/>
      <c r="AF1" s="1100"/>
      <c r="AG1" s="1100"/>
      <c r="AH1" s="1100"/>
      <c r="AI1" s="1100"/>
      <c r="AJ1" s="1100"/>
      <c r="AK1" s="1100"/>
      <c r="AL1" s="1100"/>
      <c r="AM1" s="1100"/>
      <c r="AN1" s="1100"/>
      <c r="AO1" s="1100"/>
      <c r="AP1" s="1100"/>
      <c r="AQ1" s="1100"/>
      <c r="AR1" s="1100"/>
      <c r="AS1" s="1100"/>
      <c r="AT1" s="1100"/>
      <c r="AU1" s="1100"/>
      <c r="AV1" s="1100"/>
      <c r="AW1" s="1100"/>
      <c r="AX1" s="1100"/>
      <c r="AY1" s="1100"/>
      <c r="AZ1" s="1100"/>
      <c r="BA1" s="1100"/>
      <c r="BB1" s="1100"/>
      <c r="BC1" s="1100"/>
      <c r="BD1" s="1100"/>
      <c r="BE1" s="1100"/>
      <c r="BF1" s="1100"/>
      <c r="BG1" s="1100"/>
      <c r="BH1" s="1100"/>
      <c r="BI1" s="1100"/>
      <c r="BJ1" s="1100"/>
      <c r="BK1" s="1100"/>
      <c r="BL1" s="1100"/>
      <c r="BM1" s="1100"/>
      <c r="BN1" s="1100"/>
      <c r="BO1" s="1100"/>
      <c r="BP1" s="1100"/>
      <c r="BQ1" s="1100"/>
      <c r="BR1" s="1100"/>
      <c r="BS1" s="1100"/>
      <c r="BT1" s="1100"/>
      <c r="BU1" s="1100"/>
      <c r="BV1" s="1100"/>
      <c r="BW1" s="1100"/>
      <c r="BX1" s="1100"/>
      <c r="BY1" s="1100"/>
      <c r="BZ1" s="1100"/>
      <c r="CA1" s="1100"/>
      <c r="CB1" s="1100"/>
      <c r="CC1" s="1100"/>
      <c r="CD1" s="1100"/>
      <c r="CE1" s="1100"/>
      <c r="CF1" s="1100"/>
      <c r="CG1" s="1100"/>
      <c r="CH1" s="1100"/>
      <c r="CI1" s="1100"/>
      <c r="CJ1" s="1100"/>
      <c r="CK1" s="1100"/>
      <c r="CL1" s="1100"/>
      <c r="CM1" s="1100"/>
      <c r="CN1" s="1100"/>
      <c r="CO1" s="1100"/>
      <c r="CP1" s="1100"/>
      <c r="CQ1" s="1100"/>
      <c r="CR1" s="1100"/>
      <c r="CS1" s="1100"/>
      <c r="CT1" s="1100"/>
      <c r="CU1" s="1100"/>
      <c r="CV1" s="1100"/>
      <c r="CW1" s="1100"/>
      <c r="CX1" s="1100"/>
      <c r="CY1" s="1100"/>
      <c r="CZ1" s="1100"/>
      <c r="DA1" s="1100"/>
      <c r="DB1" s="1100"/>
      <c r="DH1" s="141"/>
    </row>
    <row r="2" spans="1:112" ht="15" customHeight="1" x14ac:dyDescent="0.3">
      <c r="A2" s="789"/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89"/>
      <c r="X2" s="789"/>
      <c r="Y2" s="789"/>
      <c r="Z2" s="789"/>
      <c r="AA2" s="789"/>
      <c r="AB2" s="789"/>
      <c r="AC2" s="789"/>
      <c r="AD2" s="789"/>
      <c r="AE2" s="789"/>
      <c r="AF2" s="789"/>
      <c r="AG2" s="789"/>
      <c r="AH2" s="789"/>
      <c r="AI2" s="789"/>
      <c r="AJ2" s="789"/>
      <c r="AK2" s="789"/>
      <c r="AL2" s="789"/>
      <c r="AM2" s="789"/>
      <c r="AN2" s="789"/>
      <c r="BH2" s="710" t="str">
        <f>ФОРМА!G2</f>
        <v>Санкт-Петербург</v>
      </c>
      <c r="BI2" s="710"/>
      <c r="BJ2" s="710"/>
      <c r="BK2" s="710"/>
      <c r="BL2" s="710"/>
      <c r="BM2" s="710"/>
      <c r="BN2" s="710"/>
      <c r="BO2" s="710"/>
      <c r="BP2" s="710"/>
      <c r="BQ2" s="710"/>
      <c r="BR2" s="710"/>
      <c r="BS2" s="710"/>
      <c r="BT2" s="710"/>
      <c r="BU2" s="710"/>
      <c r="BV2" s="710"/>
      <c r="BW2" s="710"/>
      <c r="BX2" s="710"/>
      <c r="BY2" s="710"/>
      <c r="BZ2" s="710"/>
      <c r="CA2" s="710"/>
      <c r="CB2" s="710"/>
      <c r="CC2" s="710"/>
      <c r="CD2" s="710"/>
      <c r="CE2" s="710"/>
      <c r="CF2" s="710"/>
      <c r="CG2" s="710"/>
      <c r="CH2" s="710"/>
      <c r="CI2" s="710"/>
      <c r="CJ2" s="710"/>
      <c r="CK2" s="710"/>
      <c r="CL2" s="710"/>
      <c r="CM2" s="710"/>
      <c r="CN2" s="710"/>
      <c r="CO2" s="710"/>
      <c r="CP2" s="710"/>
      <c r="CQ2" s="710"/>
      <c r="CR2" s="710"/>
      <c r="CS2" s="710"/>
      <c r="CT2" s="710"/>
      <c r="CU2" s="710"/>
      <c r="CV2" s="710"/>
      <c r="CW2" s="710"/>
      <c r="CX2" s="710"/>
      <c r="CY2" s="710"/>
      <c r="CZ2" s="710"/>
      <c r="DA2" s="710"/>
      <c r="DB2" s="710"/>
      <c r="DC2"/>
      <c r="DD2"/>
      <c r="DE2"/>
      <c r="DF2"/>
      <c r="DG2"/>
      <c r="DH2" s="142"/>
    </row>
    <row r="3" spans="1:112" s="21" customFormat="1" ht="10.199999999999999" x14ac:dyDescent="0.2">
      <c r="A3" s="786"/>
      <c r="B3" s="786"/>
      <c r="C3" s="786"/>
      <c r="D3" s="786"/>
      <c r="E3" s="786"/>
      <c r="F3" s="786"/>
      <c r="G3" s="786"/>
      <c r="H3" s="786"/>
      <c r="I3" s="786"/>
      <c r="J3" s="786"/>
      <c r="K3" s="786"/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  <c r="AF3" s="786"/>
      <c r="AG3" s="786"/>
      <c r="AH3" s="786"/>
      <c r="AI3" s="786"/>
      <c r="AJ3" s="786"/>
      <c r="AK3" s="786"/>
      <c r="AL3" s="786"/>
      <c r="AM3" s="786"/>
      <c r="AN3" s="786"/>
      <c r="BH3" s="786" t="s">
        <v>0</v>
      </c>
      <c r="BI3" s="786"/>
      <c r="BJ3" s="786"/>
      <c r="BK3" s="786"/>
      <c r="BL3" s="786"/>
      <c r="BM3" s="786"/>
      <c r="BN3" s="786"/>
      <c r="BO3" s="786"/>
      <c r="BP3" s="786"/>
      <c r="BQ3" s="786"/>
      <c r="BR3" s="786"/>
      <c r="BS3" s="786"/>
      <c r="BT3" s="786"/>
      <c r="BU3" s="786"/>
      <c r="BV3" s="786"/>
      <c r="BW3" s="786"/>
      <c r="BX3" s="786"/>
      <c r="BY3" s="786"/>
      <c r="BZ3" s="786"/>
      <c r="CA3" s="786"/>
      <c r="CB3" s="786"/>
      <c r="CC3" s="786"/>
      <c r="CD3" s="786"/>
      <c r="CE3" s="786"/>
      <c r="CF3" s="786"/>
      <c r="CG3" s="786"/>
      <c r="CH3" s="786"/>
      <c r="CI3" s="786"/>
      <c r="CJ3" s="786"/>
      <c r="CK3" s="786"/>
      <c r="CL3" s="786"/>
      <c r="CM3" s="786"/>
      <c r="CN3" s="786"/>
      <c r="CO3" s="786"/>
      <c r="CP3" s="786"/>
      <c r="CQ3" s="786"/>
      <c r="CR3" s="786"/>
      <c r="CS3" s="786"/>
      <c r="CT3" s="786"/>
      <c r="CU3" s="786"/>
      <c r="CV3" s="786"/>
      <c r="CW3" s="786"/>
      <c r="CX3" s="786"/>
      <c r="CY3" s="786"/>
      <c r="CZ3" s="786"/>
      <c r="DA3" s="786"/>
      <c r="DB3" s="786"/>
      <c r="DC3" s="1"/>
      <c r="DD3" s="1"/>
      <c r="DE3" s="1"/>
      <c r="DF3" s="1"/>
      <c r="DG3" s="1"/>
      <c r="DH3" s="143"/>
    </row>
    <row r="4" spans="1:112" ht="15" customHeight="1" x14ac:dyDescent="0.25">
      <c r="A4" s="710" t="str">
        <f>ФОРМА!B4</f>
        <v>ООО «Электромонтаж-110»</v>
      </c>
      <c r="B4" s="710"/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BH4" s="710" t="str">
        <f>ФОРМА!B2</f>
        <v>ПАО "Россети Ленэнерго"</v>
      </c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  <c r="BX4" s="710"/>
      <c r="BY4" s="710"/>
      <c r="BZ4" s="710"/>
      <c r="CA4" s="710"/>
      <c r="CB4" s="710"/>
      <c r="CC4" s="710"/>
      <c r="CD4" s="710"/>
      <c r="CE4" s="710"/>
      <c r="CF4" s="710"/>
      <c r="CG4" s="710"/>
      <c r="CH4" s="710"/>
      <c r="CI4" s="710"/>
      <c r="CJ4" s="710"/>
      <c r="CK4" s="710"/>
      <c r="CL4" s="710"/>
      <c r="CM4" s="710"/>
      <c r="CN4" s="710"/>
      <c r="CO4" s="710"/>
      <c r="CP4" s="710"/>
      <c r="CQ4" s="710"/>
      <c r="CR4" s="710"/>
      <c r="CS4" s="710"/>
      <c r="CT4" s="710"/>
      <c r="CU4" s="710"/>
      <c r="CV4" s="710"/>
      <c r="CW4" s="710"/>
      <c r="CX4" s="710"/>
      <c r="CY4" s="710"/>
      <c r="CZ4" s="710"/>
      <c r="DA4" s="710"/>
      <c r="DB4" s="710"/>
      <c r="DH4" s="144" t="str">
        <f>BH4</f>
        <v>ПАО "Россети Ленэнерго"</v>
      </c>
    </row>
    <row r="5" spans="1:112" s="24" customFormat="1" ht="10.199999999999999" x14ac:dyDescent="0.2">
      <c r="A5" s="735" t="s">
        <v>44</v>
      </c>
      <c r="B5" s="735"/>
      <c r="C5" s="735"/>
      <c r="D5" s="735"/>
      <c r="E5" s="735"/>
      <c r="F5" s="735"/>
      <c r="G5" s="735"/>
      <c r="H5" s="735"/>
      <c r="I5" s="735"/>
      <c r="J5" s="735"/>
      <c r="K5" s="735"/>
      <c r="L5" s="735"/>
      <c r="M5" s="735"/>
      <c r="N5" s="735"/>
      <c r="O5" s="735"/>
      <c r="P5" s="735"/>
      <c r="Q5" s="735"/>
      <c r="R5" s="735"/>
      <c r="S5" s="735"/>
      <c r="T5" s="735"/>
      <c r="U5" s="735"/>
      <c r="V5" s="735"/>
      <c r="W5" s="735"/>
      <c r="X5" s="735"/>
      <c r="Y5" s="735"/>
      <c r="Z5" s="735"/>
      <c r="AA5" s="735"/>
      <c r="AB5" s="735"/>
      <c r="AC5" s="735"/>
      <c r="AD5" s="735"/>
      <c r="AE5" s="735"/>
      <c r="AF5" s="735"/>
      <c r="AG5" s="735"/>
      <c r="AH5" s="735"/>
      <c r="AI5" s="735"/>
      <c r="AJ5" s="735"/>
      <c r="AK5" s="735"/>
      <c r="AL5" s="735"/>
      <c r="AM5" s="735"/>
      <c r="AN5" s="73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6" t="s">
        <v>2</v>
      </c>
      <c r="BI5" s="786"/>
      <c r="BJ5" s="786"/>
      <c r="BK5" s="786"/>
      <c r="BL5" s="786"/>
      <c r="BM5" s="786"/>
      <c r="BN5" s="786"/>
      <c r="BO5" s="786"/>
      <c r="BP5" s="786"/>
      <c r="BQ5" s="786"/>
      <c r="BR5" s="786"/>
      <c r="BS5" s="786"/>
      <c r="BT5" s="786"/>
      <c r="BU5" s="786"/>
      <c r="BV5" s="786"/>
      <c r="BW5" s="786"/>
      <c r="BX5" s="786"/>
      <c r="BY5" s="786"/>
      <c r="BZ5" s="786"/>
      <c r="CA5" s="786"/>
      <c r="CB5" s="786"/>
      <c r="CC5" s="786"/>
      <c r="CD5" s="786"/>
      <c r="CE5" s="786"/>
      <c r="CF5" s="786"/>
      <c r="CG5" s="786"/>
      <c r="CH5" s="786"/>
      <c r="CI5" s="786"/>
      <c r="CJ5" s="786"/>
      <c r="CK5" s="786"/>
      <c r="CL5" s="786"/>
      <c r="CM5" s="786"/>
      <c r="CN5" s="786"/>
      <c r="CO5" s="786"/>
      <c r="CP5" s="786"/>
      <c r="CQ5" s="786"/>
      <c r="CR5" s="786"/>
      <c r="CS5" s="786"/>
      <c r="CT5" s="786"/>
      <c r="CU5" s="786"/>
      <c r="CV5" s="786"/>
      <c r="CW5" s="786"/>
      <c r="CX5" s="786"/>
      <c r="CY5" s="786"/>
      <c r="CZ5" s="786"/>
      <c r="DA5" s="786"/>
      <c r="DB5" s="786"/>
      <c r="DH5" s="143"/>
    </row>
    <row r="6" spans="1:112" ht="138" x14ac:dyDescent="0.25">
      <c r="A6" s="710"/>
      <c r="B6" s="710"/>
      <c r="C6" s="710"/>
      <c r="D6" s="710"/>
      <c r="E6" s="710"/>
      <c r="F6" s="710"/>
      <c r="G6" s="710"/>
      <c r="H6" s="710"/>
      <c r="I6" s="710"/>
      <c r="J6" s="710"/>
      <c r="K6" s="710"/>
      <c r="L6" s="710"/>
      <c r="M6" s="710"/>
      <c r="N6" s="710"/>
      <c r="O6" s="710"/>
      <c r="P6" s="710"/>
      <c r="Q6" s="710"/>
      <c r="R6" s="710"/>
      <c r="S6" s="710"/>
      <c r="T6" s="710"/>
      <c r="U6" s="710"/>
      <c r="V6" s="710"/>
      <c r="W6" s="710"/>
      <c r="X6" s="710"/>
      <c r="Y6" s="710"/>
      <c r="Z6" s="710"/>
      <c r="AA6" s="710"/>
      <c r="AB6" s="710"/>
      <c r="AC6" s="710"/>
      <c r="AD6" s="710"/>
      <c r="AE6" s="710"/>
      <c r="AF6" s="710"/>
      <c r="AG6" s="710"/>
      <c r="AH6" s="710"/>
      <c r="AI6" s="710"/>
      <c r="AJ6" s="710"/>
      <c r="AK6" s="710"/>
      <c r="AL6" s="710"/>
      <c r="AM6" s="710"/>
      <c r="AN6" s="71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6" s="787"/>
      <c r="BJ6" s="787"/>
      <c r="BK6" s="787"/>
      <c r="BL6" s="787"/>
      <c r="BM6" s="787"/>
      <c r="BN6" s="787"/>
      <c r="BO6" s="787"/>
      <c r="BP6" s="787"/>
      <c r="BQ6" s="787"/>
      <c r="BR6" s="787"/>
      <c r="BS6" s="787"/>
      <c r="BT6" s="787"/>
      <c r="BU6" s="787"/>
      <c r="BV6" s="787"/>
      <c r="BW6" s="787"/>
      <c r="BX6" s="787"/>
      <c r="BY6" s="787"/>
      <c r="BZ6" s="787"/>
      <c r="CA6" s="787"/>
      <c r="CB6" s="787"/>
      <c r="CC6" s="787"/>
      <c r="CD6" s="787"/>
      <c r="CE6" s="787"/>
      <c r="CF6" s="787"/>
      <c r="CG6" s="787"/>
      <c r="CH6" s="787"/>
      <c r="CI6" s="787"/>
      <c r="CJ6" s="787"/>
      <c r="CK6" s="787"/>
      <c r="CL6" s="787"/>
      <c r="CM6" s="787"/>
      <c r="CN6" s="787"/>
      <c r="CO6" s="787"/>
      <c r="CP6" s="787"/>
      <c r="CQ6" s="787"/>
      <c r="CR6" s="787"/>
      <c r="CS6" s="787"/>
      <c r="CT6" s="787"/>
      <c r="CU6" s="787"/>
      <c r="CV6" s="787"/>
      <c r="CW6" s="787"/>
      <c r="CX6" s="787"/>
      <c r="CY6" s="787"/>
      <c r="CZ6" s="787"/>
      <c r="DA6" s="787"/>
      <c r="DB6" s="787"/>
      <c r="DH6" s="144" t="str">
        <f>BH6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0.199999999999999" x14ac:dyDescent="0.2">
      <c r="A7" s="786" t="s">
        <v>45</v>
      </c>
      <c r="B7" s="786"/>
      <c r="C7" s="786"/>
      <c r="D7" s="786"/>
      <c r="E7" s="786"/>
      <c r="F7" s="786"/>
      <c r="G7" s="786"/>
      <c r="H7" s="786"/>
      <c r="I7" s="786"/>
      <c r="J7" s="786"/>
      <c r="K7" s="786"/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  <c r="AF7" s="786"/>
      <c r="AG7" s="786"/>
      <c r="AH7" s="786"/>
      <c r="AI7" s="786"/>
      <c r="AJ7" s="786"/>
      <c r="AK7" s="786"/>
      <c r="AL7" s="786"/>
      <c r="AM7" s="786"/>
      <c r="AN7" s="786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6" t="s">
        <v>38</v>
      </c>
      <c r="BI7" s="786"/>
      <c r="BJ7" s="786"/>
      <c r="BK7" s="786"/>
      <c r="BL7" s="786"/>
      <c r="BM7" s="786"/>
      <c r="BN7" s="786"/>
      <c r="BO7" s="786"/>
      <c r="BP7" s="786"/>
      <c r="BQ7" s="786"/>
      <c r="BR7" s="786"/>
      <c r="BS7" s="786"/>
      <c r="BT7" s="786"/>
      <c r="BU7" s="786"/>
      <c r="BV7" s="786"/>
      <c r="BW7" s="786"/>
      <c r="BX7" s="786"/>
      <c r="BY7" s="786"/>
      <c r="BZ7" s="786"/>
      <c r="CA7" s="786"/>
      <c r="CB7" s="786"/>
      <c r="CC7" s="786"/>
      <c r="CD7" s="786"/>
      <c r="CE7" s="786"/>
      <c r="CF7" s="786"/>
      <c r="CG7" s="786"/>
      <c r="CH7" s="786"/>
      <c r="CI7" s="786"/>
      <c r="CJ7" s="786"/>
      <c r="CK7" s="786"/>
      <c r="CL7" s="786"/>
      <c r="CM7" s="786"/>
      <c r="CN7" s="786"/>
      <c r="CO7" s="786"/>
      <c r="CP7" s="786"/>
      <c r="CQ7" s="786"/>
      <c r="CR7" s="786"/>
      <c r="CS7" s="786"/>
      <c r="CT7" s="786"/>
      <c r="CU7" s="786"/>
      <c r="CV7" s="786"/>
      <c r="CW7" s="786"/>
      <c r="CX7" s="786"/>
      <c r="CY7" s="786"/>
      <c r="CZ7" s="786"/>
      <c r="DA7" s="786"/>
      <c r="DB7" s="786"/>
      <c r="DH7" s="235"/>
    </row>
    <row r="8" spans="1:112" x14ac:dyDescent="0.3">
      <c r="A8" s="710"/>
      <c r="B8" s="710"/>
      <c r="C8" s="710"/>
      <c r="D8" s="710"/>
      <c r="E8" s="710"/>
      <c r="F8" s="710"/>
      <c r="G8" s="710"/>
      <c r="H8" s="710"/>
      <c r="I8" s="710"/>
      <c r="J8" s="710"/>
      <c r="K8" s="710"/>
      <c r="L8" s="710"/>
      <c r="M8" s="710"/>
      <c r="N8" s="710"/>
      <c r="O8" s="710"/>
      <c r="P8" s="710"/>
      <c r="Q8" s="710"/>
      <c r="R8" s="710"/>
      <c r="S8" s="710"/>
      <c r="T8" s="710"/>
      <c r="U8" s="710"/>
      <c r="V8" s="710"/>
      <c r="W8" s="710"/>
      <c r="X8" s="710"/>
      <c r="Y8" s="710"/>
      <c r="Z8" s="710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BH8" s="734">
        <f>ФОРМА!B13</f>
        <v>45646</v>
      </c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  <c r="BX8" s="710"/>
      <c r="BY8" s="710"/>
      <c r="BZ8" s="710"/>
      <c r="CA8" s="710"/>
      <c r="CB8" s="710"/>
      <c r="CC8" s="710"/>
      <c r="CD8" s="710"/>
      <c r="CE8" s="710"/>
      <c r="CF8" s="710"/>
      <c r="CG8" s="710"/>
      <c r="CH8" s="710"/>
      <c r="CI8" s="710"/>
      <c r="CJ8" s="710"/>
      <c r="CK8" s="710"/>
      <c r="CL8" s="710"/>
      <c r="CM8" s="710"/>
      <c r="CN8" s="710"/>
      <c r="CO8" s="710"/>
      <c r="CP8" s="710"/>
      <c r="CQ8" s="710"/>
      <c r="CR8" s="710"/>
      <c r="CS8" s="710"/>
      <c r="CT8" s="710"/>
      <c r="CU8" s="710"/>
      <c r="CV8" s="710"/>
      <c r="CW8" s="710"/>
      <c r="CX8" s="710"/>
      <c r="CY8" s="710"/>
      <c r="CZ8" s="710"/>
      <c r="DA8" s="710"/>
      <c r="DB8" s="710"/>
      <c r="DC8" s="51"/>
    </row>
    <row r="9" spans="1:112" s="24" customFormat="1" ht="10.199999999999999" x14ac:dyDescent="0.2">
      <c r="A9" s="735" t="s">
        <v>1</v>
      </c>
      <c r="B9" s="735"/>
      <c r="C9" s="735"/>
      <c r="D9" s="735"/>
      <c r="E9" s="735"/>
      <c r="F9" s="735"/>
      <c r="G9" s="735"/>
      <c r="H9" s="735"/>
      <c r="I9" s="735"/>
      <c r="J9" s="735"/>
      <c r="K9" s="735"/>
      <c r="L9" s="735"/>
      <c r="M9" s="735"/>
      <c r="N9" s="735"/>
      <c r="O9" s="735"/>
      <c r="P9" s="735"/>
      <c r="Q9" s="735"/>
      <c r="R9" s="735"/>
      <c r="S9" s="735"/>
      <c r="T9" s="735"/>
      <c r="U9" s="735"/>
      <c r="V9" s="735"/>
      <c r="W9" s="735"/>
      <c r="X9" s="735"/>
      <c r="Y9" s="735"/>
      <c r="Z9" s="735"/>
      <c r="AA9" s="735"/>
      <c r="AB9" s="735"/>
      <c r="AC9" s="735"/>
      <c r="AD9" s="735"/>
      <c r="AE9" s="735"/>
      <c r="AF9" s="735"/>
      <c r="AG9" s="735"/>
      <c r="AH9" s="735"/>
      <c r="AI9" s="735"/>
      <c r="AJ9" s="735"/>
      <c r="AK9" s="735"/>
      <c r="AL9" s="735"/>
      <c r="AM9" s="735"/>
      <c r="AN9" s="73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35" t="s">
        <v>3</v>
      </c>
      <c r="BI9" s="735"/>
      <c r="BJ9" s="735"/>
      <c r="BK9" s="735"/>
      <c r="BL9" s="735"/>
      <c r="BM9" s="735"/>
      <c r="BN9" s="735"/>
      <c r="BO9" s="735"/>
      <c r="BP9" s="735"/>
      <c r="BQ9" s="735"/>
      <c r="BR9" s="735"/>
      <c r="BS9" s="735"/>
      <c r="BT9" s="735"/>
      <c r="BU9" s="735"/>
      <c r="BV9" s="735"/>
      <c r="BW9" s="735"/>
      <c r="BX9" s="735"/>
      <c r="BY9" s="735"/>
      <c r="BZ9" s="735"/>
      <c r="CA9" s="735"/>
      <c r="CB9" s="735"/>
      <c r="CC9" s="735"/>
      <c r="CD9" s="735"/>
      <c r="CE9" s="735"/>
      <c r="CF9" s="735"/>
      <c r="CG9" s="735"/>
      <c r="CH9" s="735"/>
      <c r="CI9" s="735"/>
      <c r="CJ9" s="735"/>
      <c r="CK9" s="735"/>
      <c r="CL9" s="735"/>
      <c r="CM9" s="735"/>
      <c r="CN9" s="735"/>
      <c r="CO9" s="735"/>
      <c r="CP9" s="735"/>
      <c r="CQ9" s="735"/>
      <c r="CR9" s="735"/>
      <c r="CS9" s="735"/>
      <c r="CT9" s="735"/>
      <c r="CU9" s="735"/>
      <c r="CV9" s="735"/>
      <c r="CW9" s="735"/>
      <c r="CX9" s="735"/>
      <c r="CY9" s="735"/>
      <c r="CZ9" s="735"/>
      <c r="DA9" s="735"/>
      <c r="DB9" s="735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37" t="s">
        <v>68</v>
      </c>
      <c r="B11" s="737"/>
      <c r="C11" s="737"/>
      <c r="D11" s="737"/>
      <c r="E11" s="737"/>
      <c r="F11" s="737"/>
      <c r="G11" s="737"/>
      <c r="H11" s="737"/>
      <c r="I11" s="737"/>
      <c r="J11" s="737"/>
      <c r="K11" s="737"/>
      <c r="L11" s="737"/>
      <c r="M11" s="737"/>
      <c r="N11" s="737"/>
      <c r="O11" s="737"/>
      <c r="P11" s="737"/>
      <c r="Q11" s="737"/>
      <c r="R11" s="737"/>
      <c r="S11" s="737"/>
      <c r="T11" s="737"/>
      <c r="U11" s="737"/>
      <c r="V11" s="737"/>
      <c r="W11" s="737"/>
      <c r="X11" s="737"/>
      <c r="Y11" s="737"/>
      <c r="Z11" s="737"/>
      <c r="AA11" s="737"/>
      <c r="AB11" s="737"/>
      <c r="AC11" s="737"/>
      <c r="AD11" s="737"/>
      <c r="AE11" s="737"/>
      <c r="AF11" s="737"/>
      <c r="AG11" s="737"/>
      <c r="AH11" s="737"/>
      <c r="AI11" s="737"/>
      <c r="AJ11" s="737"/>
      <c r="AK11" s="737"/>
      <c r="AL11" s="737"/>
      <c r="AM11" s="737"/>
      <c r="AN11" s="737"/>
      <c r="AO11" s="737"/>
      <c r="AP11" s="737"/>
      <c r="AQ11" s="737"/>
      <c r="AR11" s="737"/>
      <c r="AS11" s="737"/>
      <c r="AT11" s="737"/>
      <c r="AU11" s="737"/>
      <c r="AV11" s="737"/>
      <c r="AW11" s="737"/>
      <c r="AX11" s="737"/>
      <c r="AY11" s="737"/>
      <c r="AZ11" s="737"/>
      <c r="BA11" s="737"/>
      <c r="BB11" s="737"/>
      <c r="BC11" s="737"/>
      <c r="BD11" s="737"/>
      <c r="BE11" s="737"/>
      <c r="BF11" s="737"/>
      <c r="BG11" s="737"/>
      <c r="BH11" s="737"/>
      <c r="BI11" s="737"/>
      <c r="BJ11" s="737"/>
      <c r="BK11" s="737"/>
      <c r="BL11" s="737"/>
      <c r="BM11" s="737"/>
      <c r="BN11" s="737"/>
      <c r="BO11" s="737"/>
      <c r="BP11" s="737"/>
      <c r="BQ11" s="737"/>
      <c r="BR11" s="737"/>
      <c r="BS11" s="737"/>
      <c r="BT11" s="737"/>
      <c r="BU11" s="737"/>
      <c r="BV11" s="737"/>
      <c r="BW11" s="737"/>
      <c r="BX11" s="737"/>
      <c r="BY11" s="737"/>
      <c r="BZ11" s="737"/>
      <c r="CA11" s="737"/>
      <c r="CB11" s="737"/>
      <c r="CC11" s="737"/>
      <c r="CD11" s="737"/>
      <c r="CE11" s="737"/>
      <c r="CF11" s="737"/>
      <c r="CG11" s="737"/>
      <c r="CH11" s="737"/>
      <c r="CI11" s="737"/>
      <c r="CJ11" s="737"/>
      <c r="CK11" s="737"/>
      <c r="CL11" s="737"/>
      <c r="CM11" s="737"/>
      <c r="CN11" s="737"/>
      <c r="CO11" s="737"/>
      <c r="CP11" s="737"/>
      <c r="CQ11" s="737"/>
      <c r="CR11" s="737"/>
      <c r="CS11" s="737"/>
      <c r="CT11" s="737"/>
      <c r="CU11" s="737"/>
      <c r="CV11" s="737"/>
      <c r="CW11" s="737"/>
      <c r="CX11" s="737"/>
      <c r="CY11" s="737"/>
      <c r="CZ11" s="737"/>
      <c r="DA11" s="737"/>
      <c r="DB11" s="737"/>
      <c r="DH11" s="229"/>
    </row>
    <row r="12" spans="1:112" ht="20.399999999999999" customHeight="1" x14ac:dyDescent="0.3">
      <c r="A12" s="737" t="s">
        <v>410</v>
      </c>
      <c r="B12" s="737"/>
      <c r="C12" s="737"/>
      <c r="D12" s="737"/>
      <c r="E12" s="737"/>
      <c r="F12" s="737"/>
      <c r="G12" s="737"/>
      <c r="H12" s="737"/>
      <c r="I12" s="737"/>
      <c r="J12" s="737"/>
      <c r="K12" s="737"/>
      <c r="L12" s="737"/>
      <c r="M12" s="737"/>
      <c r="N12" s="737"/>
      <c r="O12" s="737"/>
      <c r="P12" s="737"/>
      <c r="Q12" s="737"/>
      <c r="R12" s="737"/>
      <c r="S12" s="737"/>
      <c r="T12" s="737"/>
      <c r="U12" s="737"/>
      <c r="V12" s="737"/>
      <c r="W12" s="737"/>
      <c r="X12" s="737"/>
      <c r="Y12" s="737"/>
      <c r="Z12" s="737"/>
      <c r="AA12" s="737"/>
      <c r="AB12" s="737"/>
      <c r="AC12" s="737"/>
      <c r="AD12" s="737"/>
      <c r="AE12" s="737"/>
      <c r="AF12" s="737"/>
      <c r="AG12" s="737"/>
      <c r="AH12" s="737"/>
      <c r="AI12" s="737"/>
      <c r="AJ12" s="737"/>
      <c r="AK12" s="737"/>
      <c r="AL12" s="737"/>
      <c r="AM12" s="737"/>
      <c r="AN12" s="737"/>
      <c r="AO12" s="737"/>
      <c r="AP12" s="737"/>
      <c r="AQ12" s="737"/>
      <c r="AR12" s="737"/>
      <c r="AS12" s="737"/>
      <c r="AT12" s="737"/>
      <c r="AU12" s="737"/>
      <c r="AV12" s="737"/>
      <c r="AW12" s="737"/>
      <c r="AX12" s="737"/>
      <c r="AY12" s="737"/>
      <c r="AZ12" s="737"/>
      <c r="BA12" s="737"/>
      <c r="BB12" s="737"/>
      <c r="BC12" s="737"/>
      <c r="BD12" s="737"/>
      <c r="BE12" s="737"/>
      <c r="BF12" s="737"/>
      <c r="BG12" s="737"/>
      <c r="BH12" s="737"/>
      <c r="BI12" s="737"/>
      <c r="BJ12" s="737"/>
      <c r="BK12" s="737"/>
      <c r="BL12" s="737"/>
      <c r="BM12" s="737"/>
      <c r="BN12" s="737"/>
      <c r="BO12" s="737"/>
      <c r="BP12" s="737"/>
      <c r="BQ12" s="737"/>
      <c r="BR12" s="737"/>
      <c r="BS12" s="737"/>
      <c r="BT12" s="737"/>
      <c r="BU12" s="737"/>
      <c r="BV12" s="737"/>
      <c r="BW12" s="737"/>
      <c r="BX12" s="737"/>
      <c r="BY12" s="737"/>
      <c r="BZ12" s="737"/>
      <c r="CA12" s="737"/>
      <c r="CB12" s="737"/>
      <c r="CC12" s="737"/>
      <c r="CD12" s="737"/>
      <c r="CE12" s="737"/>
      <c r="CF12" s="737"/>
      <c r="CG12" s="737"/>
      <c r="CH12" s="737"/>
      <c r="CI12" s="737"/>
      <c r="CJ12" s="737"/>
      <c r="CK12" s="737"/>
      <c r="CL12" s="737"/>
      <c r="CM12" s="737"/>
      <c r="CN12" s="737"/>
      <c r="CO12" s="737"/>
      <c r="CP12" s="737"/>
      <c r="CQ12" s="737"/>
      <c r="CR12" s="737"/>
      <c r="CS12" s="737"/>
      <c r="CT12" s="737"/>
      <c r="CU12" s="737"/>
      <c r="CV12" s="737"/>
      <c r="CW12" s="737"/>
      <c r="CX12" s="737"/>
      <c r="CY12" s="737"/>
      <c r="CZ12" s="737"/>
      <c r="DA12" s="737"/>
      <c r="DB12" s="737"/>
    </row>
    <row r="13" spans="1:112" ht="15" customHeight="1" x14ac:dyDescent="0.25">
      <c r="A13" s="792" t="s">
        <v>4</v>
      </c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2"/>
      <c r="P13" s="792"/>
      <c r="Q13" s="792"/>
      <c r="R13" s="792"/>
      <c r="S13" s="792"/>
      <c r="T13" s="792"/>
      <c r="U13" s="792"/>
      <c r="V13" s="792"/>
      <c r="W13" s="792"/>
      <c r="X13" s="792"/>
      <c r="Y13" s="792"/>
      <c r="DH13" s="229"/>
    </row>
    <row r="14" spans="1:112" ht="30" customHeight="1" x14ac:dyDescent="0.25">
      <c r="A14" s="791" t="s">
        <v>118</v>
      </c>
      <c r="B14" s="791"/>
      <c r="C14" s="791"/>
      <c r="D14" s="791"/>
      <c r="E14" s="791"/>
      <c r="F14" s="791"/>
      <c r="G14" s="791"/>
      <c r="H14" s="791"/>
      <c r="I14" s="791"/>
      <c r="J14" s="791"/>
      <c r="K14" s="791"/>
      <c r="L14" s="791"/>
      <c r="M14" s="791"/>
      <c r="N14" s="791"/>
      <c r="O14" s="791"/>
      <c r="P14" s="791"/>
      <c r="Q14" s="791"/>
      <c r="R14" s="791"/>
      <c r="S14" s="791"/>
      <c r="T14" s="791"/>
      <c r="U14" s="791"/>
      <c r="V14" s="791"/>
      <c r="W14" s="791"/>
      <c r="X14" s="791"/>
      <c r="Y14" s="791"/>
      <c r="Z14" s="791"/>
      <c r="AA14" s="791"/>
      <c r="AB14" s="791"/>
      <c r="AC14" s="791"/>
      <c r="AD14" s="791"/>
      <c r="AE14" s="791"/>
      <c r="AF14" s="788" t="str">
        <f>ПОДПИСИ!B6</f>
        <v xml:space="preserve"> </v>
      </c>
      <c r="AG14" s="788"/>
      <c r="AH14" s="788"/>
      <c r="AI14" s="788"/>
      <c r="AJ14" s="788"/>
      <c r="AK14" s="788"/>
      <c r="AL14" s="788"/>
      <c r="AM14" s="788"/>
      <c r="AN14" s="788"/>
      <c r="AO14" s="788"/>
      <c r="AP14" s="788"/>
      <c r="AQ14" s="788"/>
      <c r="AR14" s="788"/>
      <c r="AS14" s="788"/>
      <c r="AT14" s="788"/>
      <c r="AU14" s="788"/>
      <c r="AV14" s="788"/>
      <c r="AW14" s="788"/>
      <c r="AX14" s="788"/>
      <c r="AY14" s="788"/>
      <c r="AZ14" s="788"/>
      <c r="BA14" s="788"/>
      <c r="BB14" s="788"/>
      <c r="BC14" s="788"/>
      <c r="BD14" s="788"/>
      <c r="BE14" s="788"/>
      <c r="BF14" s="788"/>
      <c r="BG14" s="788"/>
      <c r="BH14" s="788"/>
      <c r="BI14" s="788"/>
      <c r="BJ14" s="788"/>
      <c r="BK14" s="788"/>
      <c r="BL14" s="788"/>
      <c r="BM14" s="788"/>
      <c r="BN14" s="788"/>
      <c r="BO14" s="788"/>
      <c r="BP14" s="788"/>
      <c r="BQ14" s="788"/>
      <c r="BR14" s="788"/>
      <c r="BS14" s="788"/>
      <c r="BT14" s="788"/>
      <c r="BU14" s="788"/>
      <c r="BV14" s="788"/>
      <c r="BW14" s="788"/>
      <c r="BX14" s="788"/>
      <c r="BY14" s="788"/>
      <c r="BZ14" s="788"/>
      <c r="CA14" s="788"/>
      <c r="CB14" s="788"/>
      <c r="CC14" s="788"/>
      <c r="CD14" s="788"/>
      <c r="CE14" s="788"/>
      <c r="CF14" s="788"/>
      <c r="CG14" s="788"/>
      <c r="CH14" s="788"/>
      <c r="CI14" s="788"/>
      <c r="CJ14" s="788"/>
      <c r="CK14" s="788"/>
      <c r="CL14" s="788"/>
      <c r="CM14" s="788"/>
      <c r="CN14" s="788"/>
      <c r="CO14" s="788"/>
      <c r="CP14" s="788"/>
      <c r="CQ14" s="788"/>
      <c r="CR14" s="788"/>
      <c r="CS14" s="788"/>
      <c r="CT14" s="788"/>
      <c r="CU14" s="788"/>
      <c r="CV14" s="788"/>
      <c r="CW14" s="788"/>
      <c r="CX14" s="788"/>
      <c r="CY14" s="788"/>
      <c r="CZ14" s="788"/>
      <c r="DA14" s="788"/>
      <c r="DB14" s="788"/>
      <c r="DH14" s="148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86" t="s">
        <v>5</v>
      </c>
      <c r="AH15" s="786"/>
      <c r="AI15" s="786"/>
      <c r="AJ15" s="786"/>
      <c r="AK15" s="786"/>
      <c r="AL15" s="786"/>
      <c r="AM15" s="786"/>
      <c r="AN15" s="786"/>
      <c r="AO15" s="786"/>
      <c r="AP15" s="786"/>
      <c r="AQ15" s="786"/>
      <c r="AR15" s="786"/>
      <c r="AS15" s="786"/>
      <c r="AT15" s="786"/>
      <c r="AU15" s="786"/>
      <c r="AV15" s="786"/>
      <c r="AW15" s="786"/>
      <c r="AX15" s="786"/>
      <c r="AY15" s="786"/>
      <c r="AZ15" s="786"/>
      <c r="BA15" s="786"/>
      <c r="BB15" s="786"/>
      <c r="BC15" s="786"/>
      <c r="BD15" s="786"/>
      <c r="BE15" s="786"/>
      <c r="BF15" s="786"/>
      <c r="BG15" s="786"/>
      <c r="BH15" s="786"/>
      <c r="BI15" s="786"/>
      <c r="BJ15" s="786"/>
      <c r="BK15" s="786"/>
      <c r="BL15" s="786"/>
      <c r="BM15" s="786"/>
      <c r="BN15" s="786"/>
      <c r="BO15" s="786"/>
      <c r="BP15" s="786"/>
      <c r="BQ15" s="786"/>
      <c r="BR15" s="786"/>
      <c r="BS15" s="786"/>
      <c r="BT15" s="786"/>
      <c r="BU15" s="786"/>
      <c r="BV15" s="786"/>
      <c r="BW15" s="786"/>
      <c r="BX15" s="786"/>
      <c r="BY15" s="786"/>
      <c r="BZ15" s="786"/>
      <c r="CA15" s="786"/>
      <c r="CB15" s="786"/>
      <c r="CC15" s="786"/>
      <c r="CD15" s="786"/>
      <c r="CE15" s="786"/>
      <c r="CF15" s="786"/>
      <c r="CG15" s="786"/>
      <c r="CH15" s="786"/>
      <c r="CI15" s="786"/>
      <c r="CJ15" s="786"/>
      <c r="CK15" s="786"/>
      <c r="CL15" s="786"/>
      <c r="CM15" s="786"/>
      <c r="CN15" s="786"/>
      <c r="CO15" s="786"/>
      <c r="CP15" s="786"/>
      <c r="CQ15" s="786"/>
      <c r="CR15" s="786"/>
      <c r="CS15" s="786"/>
      <c r="CT15" s="786"/>
      <c r="CU15" s="786"/>
      <c r="CV15" s="786"/>
      <c r="CW15" s="786"/>
      <c r="CX15" s="786"/>
      <c r="CY15" s="786"/>
      <c r="CZ15" s="786"/>
      <c r="DA15" s="786"/>
      <c r="DB15" s="786"/>
    </row>
    <row r="16" spans="1:112" ht="15" customHeight="1" x14ac:dyDescent="0.3">
      <c r="A16" s="1199" t="str">
        <f>ПОДПИСИ!C6</f>
        <v xml:space="preserve"> </v>
      </c>
      <c r="B16" s="1199"/>
      <c r="C16" s="1199"/>
      <c r="D16" s="1199"/>
      <c r="E16" s="1199"/>
      <c r="F16" s="1199"/>
      <c r="G16" s="1199"/>
      <c r="H16" s="1199"/>
      <c r="I16" s="1199"/>
      <c r="J16" s="1199"/>
      <c r="K16" s="1199"/>
      <c r="L16" s="1199"/>
      <c r="M16" s="1199"/>
      <c r="N16" s="1199"/>
      <c r="O16" s="1199"/>
      <c r="P16" s="1199"/>
      <c r="Q16" s="1199"/>
      <c r="R16" s="1199"/>
      <c r="S16" s="1199"/>
      <c r="T16" s="1199"/>
      <c r="U16" s="1199"/>
      <c r="V16" s="1199"/>
      <c r="W16" s="1199"/>
      <c r="X16" s="1199"/>
      <c r="Y16" s="1199"/>
      <c r="Z16" s="1199"/>
      <c r="AA16" s="1199"/>
      <c r="AB16" s="1199"/>
      <c r="AC16" s="1199"/>
      <c r="AD16" s="1199"/>
      <c r="AE16" s="1199"/>
      <c r="AF16" s="1199"/>
      <c r="AG16" s="1199"/>
      <c r="AH16" s="1199"/>
      <c r="AI16" s="1199"/>
      <c r="AJ16" s="1199"/>
      <c r="AK16" s="1199"/>
      <c r="AL16" s="1199"/>
      <c r="AM16" s="1199"/>
      <c r="AN16" s="1199"/>
      <c r="AO16" s="1199"/>
      <c r="AP16" s="1199"/>
      <c r="AQ16" s="1199"/>
      <c r="AR16" s="1199"/>
      <c r="AS16" s="1199"/>
      <c r="AT16" s="1199"/>
      <c r="AU16" s="1199"/>
      <c r="AV16" s="1199"/>
      <c r="AW16" s="1199"/>
      <c r="AX16" s="1199"/>
      <c r="AY16" s="1199"/>
      <c r="AZ16" s="1199"/>
      <c r="BA16" s="1199"/>
      <c r="BB16" s="1199"/>
      <c r="BC16" s="1199"/>
      <c r="BD16" s="1199"/>
      <c r="BE16" s="1199"/>
      <c r="BF16" s="1199"/>
      <c r="BG16" s="1199"/>
      <c r="BH16" s="1199"/>
      <c r="BI16" s="1199"/>
      <c r="BJ16" s="1199"/>
      <c r="BK16" s="1199"/>
      <c r="BL16" s="1199"/>
      <c r="BM16" s="1199"/>
      <c r="BN16" s="1199"/>
      <c r="BO16" s="1199"/>
      <c r="BP16" s="1199"/>
      <c r="BQ16" s="1199"/>
      <c r="BR16" s="1199"/>
      <c r="BS16" s="1199"/>
      <c r="BT16" s="1199"/>
      <c r="BU16" s="1199"/>
      <c r="BV16" s="1199"/>
      <c r="BW16" s="1199"/>
      <c r="BX16" s="1199"/>
      <c r="BY16" s="1199"/>
      <c r="BZ16" s="1199"/>
      <c r="CA16" s="1199"/>
      <c r="CB16" s="1199"/>
      <c r="CC16" s="1199"/>
      <c r="CD16" s="1199"/>
      <c r="CE16" s="1199"/>
      <c r="CF16" s="1199"/>
      <c r="CG16" s="1199"/>
      <c r="CH16" s="1199"/>
      <c r="CI16" s="1199"/>
      <c r="CJ16" s="1199"/>
      <c r="CK16" s="1199"/>
      <c r="CL16" s="1199"/>
      <c r="CM16" s="1199"/>
      <c r="CN16" s="1199"/>
      <c r="CO16" s="1199"/>
      <c r="CP16" s="1199"/>
      <c r="CQ16" s="1199"/>
      <c r="CR16" s="1199"/>
      <c r="CS16" s="1199"/>
      <c r="CT16" s="1199"/>
      <c r="CU16" s="1199"/>
      <c r="CV16" s="1199"/>
      <c r="CW16" s="1199"/>
      <c r="CX16" s="1199"/>
      <c r="CY16" s="1199"/>
      <c r="CZ16" s="1199"/>
      <c r="DA16" s="1199"/>
      <c r="DB16" s="1199"/>
    </row>
    <row r="17" spans="1:112" ht="15" customHeight="1" x14ac:dyDescent="0.3">
      <c r="A17" s="277"/>
      <c r="B17" s="277"/>
      <c r="C17" s="277"/>
      <c r="D17" s="277"/>
      <c r="E17" s="277"/>
      <c r="F17" s="277"/>
      <c r="G17" s="277"/>
      <c r="H17" s="277"/>
      <c r="I17" s="277"/>
      <c r="J17" s="277"/>
      <c r="K17" s="277"/>
      <c r="L17" s="277"/>
      <c r="M17" s="277"/>
      <c r="N17" s="277"/>
      <c r="O17" s="277"/>
      <c r="P17" s="277"/>
      <c r="Q17" s="277"/>
      <c r="R17" s="277"/>
      <c r="S17" s="277"/>
      <c r="T17" s="277"/>
      <c r="U17" s="277"/>
      <c r="V17" s="277"/>
      <c r="W17" s="277"/>
      <c r="X17" s="277"/>
      <c r="Y17" s="277"/>
      <c r="Z17" s="277"/>
      <c r="AA17" s="277"/>
      <c r="AB17" s="277"/>
      <c r="AC17" s="277"/>
      <c r="AD17" s="277"/>
      <c r="AE17" s="277"/>
      <c r="AF17" s="277"/>
      <c r="AG17" s="277"/>
      <c r="AH17" s="277"/>
      <c r="AI17" s="277"/>
      <c r="AJ17" s="277"/>
      <c r="AK17" s="277"/>
      <c r="AL17" s="277"/>
      <c r="AM17" s="277"/>
      <c r="AN17" s="277"/>
      <c r="AO17" s="277"/>
      <c r="AP17" s="277"/>
      <c r="AQ17" s="277"/>
      <c r="AR17" s="277"/>
      <c r="AS17" s="277"/>
      <c r="AT17" s="277"/>
      <c r="AU17" s="277"/>
      <c r="AV17" s="277"/>
      <c r="AW17" s="277"/>
      <c r="AX17" s="277"/>
      <c r="AY17" s="277"/>
      <c r="AZ17" s="277"/>
      <c r="BA17" s="277"/>
      <c r="BB17" s="277"/>
      <c r="BC17" s="277"/>
      <c r="BD17" s="277"/>
      <c r="BE17" s="277"/>
      <c r="BF17" s="277"/>
      <c r="BG17" s="277"/>
      <c r="BH17" s="277"/>
      <c r="BI17" s="277"/>
      <c r="BJ17" s="277"/>
      <c r="BK17" s="277"/>
      <c r="BL17" s="277"/>
      <c r="BM17" s="277"/>
      <c r="BN17" s="277"/>
      <c r="BO17" s="277"/>
      <c r="BP17" s="277"/>
      <c r="BQ17" s="277"/>
      <c r="BR17" s="277"/>
      <c r="BS17" s="277"/>
      <c r="BT17" s="277"/>
      <c r="BU17" s="277"/>
      <c r="BV17" s="277"/>
      <c r="BW17" s="277"/>
      <c r="BX17" s="277"/>
      <c r="BY17" s="277"/>
      <c r="BZ17" s="277"/>
      <c r="CA17" s="277"/>
      <c r="CB17" s="277"/>
      <c r="CC17" s="277"/>
      <c r="CD17" s="277"/>
      <c r="CE17" s="277"/>
      <c r="CF17" s="277"/>
      <c r="CG17" s="277"/>
      <c r="CH17" s="277"/>
      <c r="CI17" s="277"/>
      <c r="CJ17" s="277"/>
      <c r="CK17" s="277"/>
      <c r="CL17" s="277"/>
      <c r="CM17" s="277"/>
      <c r="CN17" s="277"/>
      <c r="CO17" s="277"/>
      <c r="CP17" s="277"/>
      <c r="CQ17" s="277"/>
      <c r="CR17" s="277"/>
      <c r="CS17" s="277"/>
      <c r="CT17" s="277"/>
      <c r="CU17" s="277"/>
      <c r="CV17" s="277"/>
      <c r="CW17" s="277"/>
      <c r="CX17" s="277"/>
      <c r="CY17" s="277"/>
      <c r="CZ17" s="277"/>
      <c r="DA17" s="277"/>
      <c r="DB17" s="277"/>
    </row>
    <row r="18" spans="1:112" ht="30" customHeight="1" x14ac:dyDescent="0.25">
      <c r="A18" s="791" t="s">
        <v>718</v>
      </c>
      <c r="B18" s="791"/>
      <c r="C18" s="791"/>
      <c r="D18" s="791"/>
      <c r="E18" s="791"/>
      <c r="F18" s="791"/>
      <c r="G18" s="791"/>
      <c r="H18" s="791"/>
      <c r="I18" s="791"/>
      <c r="J18" s="791"/>
      <c r="K18" s="791"/>
      <c r="L18" s="791"/>
      <c r="M18" s="791"/>
      <c r="N18" s="791"/>
      <c r="O18" s="791"/>
      <c r="P18" s="791"/>
      <c r="Q18" s="791"/>
      <c r="R18" s="791"/>
      <c r="S18" s="791"/>
      <c r="T18" s="791"/>
      <c r="U18" s="791"/>
      <c r="V18" s="791"/>
      <c r="W18" s="791"/>
      <c r="X18" s="791"/>
      <c r="Y18" s="791"/>
      <c r="Z18" s="791"/>
      <c r="AA18" s="791"/>
      <c r="AB18" s="791"/>
      <c r="AC18" s="791"/>
      <c r="AD18" s="791"/>
      <c r="AE18" s="791"/>
      <c r="AF18" s="791"/>
      <c r="AG18" s="791"/>
      <c r="AH18" s="791"/>
      <c r="AI18" s="791"/>
      <c r="AJ18" s="791"/>
      <c r="AK18" s="791"/>
      <c r="AL18" s="791"/>
      <c r="AM18" s="791"/>
      <c r="AN18" s="791"/>
      <c r="AO18" s="791"/>
      <c r="AP18" s="791"/>
      <c r="AQ18" s="791"/>
      <c r="AR18" s="791"/>
      <c r="AS18" s="791"/>
      <c r="AT18" s="791"/>
      <c r="AU18" s="791"/>
      <c r="AV18" s="791"/>
      <c r="AW18" s="788" t="str">
        <f>ПОДПИСИ!B12</f>
        <v>Начальник участка ООО «Электромонтаж-110»</v>
      </c>
      <c r="AX18" s="788"/>
      <c r="AY18" s="788"/>
      <c r="AZ18" s="788"/>
      <c r="BA18" s="788"/>
      <c r="BB18" s="788"/>
      <c r="BC18" s="788"/>
      <c r="BD18" s="788"/>
      <c r="BE18" s="788"/>
      <c r="BF18" s="788"/>
      <c r="BG18" s="788"/>
      <c r="BH18" s="788"/>
      <c r="BI18" s="788"/>
      <c r="BJ18" s="788"/>
      <c r="BK18" s="788"/>
      <c r="BL18" s="788"/>
      <c r="BM18" s="788"/>
      <c r="BN18" s="788"/>
      <c r="BO18" s="788"/>
      <c r="BP18" s="788"/>
      <c r="BQ18" s="788"/>
      <c r="BR18" s="788"/>
      <c r="BS18" s="788"/>
      <c r="BT18" s="788"/>
      <c r="BU18" s="788"/>
      <c r="BV18" s="788"/>
      <c r="BW18" s="788"/>
      <c r="BX18" s="788"/>
      <c r="BY18" s="788"/>
      <c r="BZ18" s="788"/>
      <c r="CA18" s="788"/>
      <c r="CB18" s="788"/>
      <c r="CC18" s="788"/>
      <c r="CD18" s="788"/>
      <c r="CE18" s="788"/>
      <c r="CF18" s="788"/>
      <c r="CG18" s="788"/>
      <c r="CH18" s="788"/>
      <c r="CI18" s="788"/>
      <c r="CJ18" s="788"/>
      <c r="CK18" s="788"/>
      <c r="CL18" s="788"/>
      <c r="CM18" s="788"/>
      <c r="CN18" s="788"/>
      <c r="CO18" s="788"/>
      <c r="CP18" s="788"/>
      <c r="CQ18" s="788"/>
      <c r="CR18" s="788"/>
      <c r="CS18" s="788"/>
      <c r="CT18" s="788"/>
      <c r="CU18" s="788"/>
      <c r="CV18" s="788"/>
      <c r="CW18" s="788"/>
      <c r="CX18" s="788"/>
      <c r="CY18" s="788"/>
      <c r="CZ18" s="788"/>
      <c r="DA18" s="788"/>
      <c r="DB18" s="788"/>
      <c r="DH18" s="229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86" t="s">
        <v>5</v>
      </c>
      <c r="AX19" s="786"/>
      <c r="AY19" s="786"/>
      <c r="AZ19" s="786"/>
      <c r="BA19" s="786"/>
      <c r="BB19" s="786"/>
      <c r="BC19" s="786"/>
      <c r="BD19" s="786"/>
      <c r="BE19" s="786"/>
      <c r="BF19" s="786"/>
      <c r="BG19" s="786"/>
      <c r="BH19" s="786"/>
      <c r="BI19" s="786"/>
      <c r="BJ19" s="786"/>
      <c r="BK19" s="786"/>
      <c r="BL19" s="786"/>
      <c r="BM19" s="786"/>
      <c r="BN19" s="786"/>
      <c r="BO19" s="786"/>
      <c r="BP19" s="786"/>
      <c r="BQ19" s="786"/>
      <c r="BR19" s="786"/>
      <c r="BS19" s="786"/>
      <c r="BT19" s="786"/>
      <c r="BU19" s="786"/>
      <c r="BV19" s="786"/>
      <c r="BW19" s="786"/>
      <c r="BX19" s="786"/>
      <c r="BY19" s="786"/>
      <c r="BZ19" s="786"/>
      <c r="CA19" s="786"/>
      <c r="CB19" s="786"/>
      <c r="CC19" s="786"/>
      <c r="CD19" s="786"/>
      <c r="CE19" s="786"/>
      <c r="CF19" s="786"/>
      <c r="CG19" s="786"/>
      <c r="CH19" s="786"/>
      <c r="CI19" s="786"/>
      <c r="CJ19" s="786"/>
      <c r="CK19" s="786"/>
      <c r="CL19" s="786"/>
      <c r="CM19" s="786"/>
      <c r="CN19" s="786"/>
      <c r="CO19" s="786"/>
      <c r="CP19" s="786"/>
      <c r="CQ19" s="786"/>
      <c r="CR19" s="786"/>
      <c r="CS19" s="786"/>
      <c r="CT19" s="786"/>
      <c r="CU19" s="786"/>
      <c r="CV19" s="786"/>
      <c r="CW19" s="786"/>
      <c r="CX19" s="786"/>
      <c r="CY19" s="786"/>
      <c r="CZ19" s="786"/>
      <c r="DA19" s="786"/>
      <c r="DB19" s="786"/>
    </row>
    <row r="20" spans="1:112" ht="15" customHeight="1" x14ac:dyDescent="0.25">
      <c r="A20" s="784" t="str">
        <f>ПОДПИСИ!C12</f>
        <v>Курбатов А.В.</v>
      </c>
      <c r="B20" s="784"/>
      <c r="C20" s="784"/>
      <c r="D20" s="784"/>
      <c r="E20" s="784"/>
      <c r="F20" s="784"/>
      <c r="G20" s="784"/>
      <c r="H20" s="784"/>
      <c r="I20" s="784"/>
      <c r="J20" s="784"/>
      <c r="K20" s="784"/>
      <c r="L20" s="784"/>
      <c r="M20" s="784"/>
      <c r="N20" s="784"/>
      <c r="O20" s="784"/>
      <c r="P20" s="784"/>
      <c r="Q20" s="784"/>
      <c r="R20" s="784"/>
      <c r="S20" s="784"/>
      <c r="T20" s="784"/>
      <c r="U20" s="784"/>
      <c r="V20" s="784"/>
      <c r="W20" s="784"/>
      <c r="X20" s="784"/>
      <c r="Y20" s="784"/>
      <c r="Z20" s="784"/>
      <c r="AA20" s="784"/>
      <c r="AB20" s="784"/>
      <c r="AC20" s="784"/>
      <c r="AD20" s="784"/>
      <c r="AE20" s="784"/>
      <c r="AF20" s="784"/>
      <c r="AG20" s="784"/>
      <c r="AH20" s="784"/>
      <c r="AI20" s="784"/>
      <c r="AJ20" s="784"/>
      <c r="AK20" s="784"/>
      <c r="AL20" s="784"/>
      <c r="AM20" s="784"/>
      <c r="AN20" s="784"/>
      <c r="AO20" s="784"/>
      <c r="AP20" s="784"/>
      <c r="AQ20" s="784"/>
      <c r="AR20" s="784"/>
      <c r="AS20" s="784"/>
      <c r="AT20" s="784"/>
      <c r="AU20" s="784"/>
      <c r="AV20" s="784"/>
      <c r="AW20" s="784"/>
      <c r="AX20" s="784"/>
      <c r="AY20" s="784"/>
      <c r="AZ20" s="784"/>
      <c r="BA20" s="784"/>
      <c r="BB20" s="784"/>
      <c r="BC20" s="784"/>
      <c r="BD20" s="784"/>
      <c r="BE20" s="784"/>
      <c r="BF20" s="784"/>
      <c r="BG20" s="784"/>
      <c r="BH20" s="784"/>
      <c r="BI20" s="784"/>
      <c r="BJ20" s="784"/>
      <c r="BK20" s="784"/>
      <c r="BL20" s="784"/>
      <c r="BM20" s="784"/>
      <c r="BN20" s="784"/>
      <c r="BO20" s="784"/>
      <c r="BP20" s="784"/>
      <c r="BQ20" s="784"/>
      <c r="BR20" s="784"/>
      <c r="BS20" s="784"/>
      <c r="BT20" s="784"/>
      <c r="BU20" s="784"/>
      <c r="BV20" s="784"/>
      <c r="BW20" s="784"/>
      <c r="BX20" s="784"/>
      <c r="BY20" s="784"/>
      <c r="BZ20" s="784"/>
      <c r="CA20" s="784"/>
      <c r="CB20" s="784"/>
      <c r="CC20" s="784"/>
      <c r="CD20" s="784"/>
      <c r="CE20" s="784"/>
      <c r="CF20" s="784"/>
      <c r="CG20" s="784"/>
      <c r="CH20" s="784"/>
      <c r="CI20" s="784"/>
      <c r="CJ20" s="784"/>
      <c r="CK20" s="784"/>
      <c r="CL20" s="784"/>
      <c r="CM20" s="784"/>
      <c r="CN20" s="784"/>
      <c r="CO20" s="784"/>
      <c r="CP20" s="784"/>
      <c r="CQ20" s="784"/>
      <c r="CR20" s="784"/>
      <c r="CS20" s="784"/>
      <c r="CT20" s="784"/>
      <c r="CU20" s="784"/>
      <c r="CV20" s="784"/>
      <c r="CW20" s="784"/>
      <c r="CX20" s="784"/>
      <c r="CY20" s="784"/>
      <c r="CZ20" s="784"/>
      <c r="DA20" s="784"/>
      <c r="DB20" s="784"/>
      <c r="DH20" s="141"/>
    </row>
    <row r="21" spans="1:112" x14ac:dyDescent="0.3">
      <c r="A21" s="19" t="s">
        <v>411</v>
      </c>
    </row>
    <row r="22" spans="1:112" ht="13.8" x14ac:dyDescent="0.25">
      <c r="A22" s="19" t="s">
        <v>227</v>
      </c>
      <c r="DH22" s="141"/>
    </row>
    <row r="23" spans="1:112" ht="17.399999999999999" customHeight="1" x14ac:dyDescent="0.3">
      <c r="A23" s="19" t="s">
        <v>412</v>
      </c>
      <c r="AN23" s="54"/>
      <c r="AO23" s="54"/>
      <c r="AP23" s="710" t="s">
        <v>638</v>
      </c>
      <c r="AQ23" s="710"/>
      <c r="AR23" s="710"/>
      <c r="AS23" s="710"/>
      <c r="AT23" s="710"/>
      <c r="AU23" s="710"/>
      <c r="AV23" s="710"/>
      <c r="AW23" s="710"/>
      <c r="AX23" s="710"/>
      <c r="AY23" s="710"/>
      <c r="AZ23" s="710"/>
      <c r="BA23" s="710"/>
      <c r="BB23" s="710"/>
      <c r="BC23" s="710"/>
      <c r="BD23" s="710"/>
      <c r="BE23" s="710"/>
      <c r="BF23" s="710"/>
      <c r="BG23" s="710"/>
      <c r="BH23" s="710"/>
      <c r="BI23" s="710"/>
      <c r="BJ23" s="710"/>
      <c r="BK23" s="710"/>
      <c r="BL23" s="710"/>
      <c r="BM23" s="710"/>
      <c r="BN23" s="710"/>
      <c r="BO23" s="710"/>
      <c r="BP23" s="710"/>
      <c r="BQ23" s="710"/>
      <c r="BR23" s="710"/>
      <c r="BS23" s="710"/>
      <c r="BT23" s="710"/>
      <c r="BU23" s="710"/>
      <c r="BV23" s="710"/>
      <c r="BW23" s="710"/>
      <c r="BX23" s="710"/>
      <c r="BY23" s="710"/>
      <c r="BZ23" s="710"/>
      <c r="CA23" s="710"/>
      <c r="CB23" s="710"/>
      <c r="CC23" s="710"/>
      <c r="CD23" s="710"/>
      <c r="CE23" s="710"/>
      <c r="CF23" s="710"/>
      <c r="CG23" s="710"/>
      <c r="CH23" s="710"/>
      <c r="CI23" s="710"/>
      <c r="CJ23" s="710"/>
      <c r="CK23" s="710"/>
      <c r="CL23" s="710"/>
      <c r="CM23" s="710"/>
      <c r="CN23" s="710"/>
      <c r="CO23" s="710"/>
      <c r="CP23" s="710"/>
      <c r="CQ23" s="710"/>
      <c r="CR23" s="710"/>
      <c r="CS23" s="710"/>
      <c r="CT23" s="710"/>
      <c r="CU23" s="710"/>
      <c r="CV23" s="710"/>
      <c r="CW23" s="710"/>
      <c r="CX23" s="710"/>
      <c r="CY23" s="710"/>
      <c r="CZ23" s="710"/>
      <c r="DA23" s="710"/>
      <c r="DB23" s="710"/>
    </row>
    <row r="24" spans="1:112" ht="10.5" customHeight="1" x14ac:dyDescent="0.25">
      <c r="AN24" s="735" t="s">
        <v>413</v>
      </c>
      <c r="AO24" s="735"/>
      <c r="AP24" s="735"/>
      <c r="AQ24" s="735"/>
      <c r="AR24" s="735"/>
      <c r="AS24" s="735"/>
      <c r="AT24" s="735"/>
      <c r="AU24" s="735"/>
      <c r="AV24" s="735"/>
      <c r="AW24" s="735"/>
      <c r="AX24" s="735"/>
      <c r="AY24" s="735"/>
      <c r="AZ24" s="735"/>
      <c r="BA24" s="735"/>
      <c r="BB24" s="735"/>
      <c r="BC24" s="735"/>
      <c r="BD24" s="735"/>
      <c r="BE24" s="735"/>
      <c r="BF24" s="735"/>
      <c r="BG24" s="735"/>
      <c r="BH24" s="735"/>
      <c r="BI24" s="735"/>
      <c r="BJ24" s="735"/>
      <c r="BK24" s="735"/>
      <c r="BL24" s="735"/>
      <c r="BM24" s="735"/>
      <c r="BN24" s="735"/>
      <c r="BO24" s="735"/>
      <c r="BP24" s="735"/>
      <c r="BQ24" s="735"/>
      <c r="BR24" s="735"/>
      <c r="BS24" s="735"/>
      <c r="BT24" s="735"/>
      <c r="BU24" s="735"/>
      <c r="BV24" s="735"/>
      <c r="BW24" s="735"/>
      <c r="BX24" s="735"/>
      <c r="BY24" s="735"/>
      <c r="BZ24" s="735"/>
      <c r="CA24" s="735"/>
      <c r="CB24" s="735"/>
      <c r="CC24" s="735"/>
      <c r="CD24" s="735"/>
      <c r="CE24" s="735"/>
      <c r="CF24" s="735"/>
      <c r="CG24" s="735"/>
      <c r="CH24" s="735"/>
      <c r="CI24" s="735"/>
      <c r="CJ24" s="735"/>
      <c r="CK24" s="735"/>
      <c r="CL24" s="735"/>
      <c r="CM24" s="735"/>
      <c r="CN24" s="735"/>
      <c r="CO24" s="735"/>
      <c r="CP24" s="735"/>
      <c r="CQ24" s="735"/>
      <c r="CR24" s="735"/>
      <c r="CS24" s="735"/>
      <c r="CT24" s="735"/>
      <c r="CU24" s="735"/>
      <c r="CV24" s="735"/>
      <c r="CW24" s="735"/>
      <c r="CX24" s="735"/>
      <c r="CY24" s="735"/>
      <c r="CZ24" s="735"/>
      <c r="DA24" s="735"/>
      <c r="DB24" s="735"/>
      <c r="DD24" s="56"/>
      <c r="DE24" s="57"/>
      <c r="DF24" s="57"/>
      <c r="DH24" s="229"/>
    </row>
    <row r="25" spans="1:112" ht="15" customHeight="1" x14ac:dyDescent="0.25">
      <c r="A25" s="19" t="s">
        <v>414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10" t="s">
        <v>415</v>
      </c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  <c r="BX25" s="710"/>
      <c r="BY25" s="710"/>
      <c r="BZ25" s="710"/>
      <c r="CA25" s="710"/>
      <c r="CB25" s="710"/>
      <c r="CC25" s="710"/>
      <c r="CD25" s="710"/>
      <c r="CE25" s="710"/>
      <c r="CF25" s="710"/>
      <c r="CG25" s="710"/>
      <c r="CH25" s="710"/>
      <c r="CI25" s="710"/>
      <c r="CJ25" s="710"/>
      <c r="CK25" s="710"/>
      <c r="CL25" s="710"/>
      <c r="CM25" s="710"/>
      <c r="CN25" s="710"/>
      <c r="CO25" s="710"/>
      <c r="CP25" s="710"/>
      <c r="CQ25" s="710"/>
      <c r="CR25" s="710"/>
      <c r="CS25" s="710"/>
      <c r="CT25" s="710"/>
      <c r="CU25" s="710"/>
      <c r="CV25" s="710"/>
      <c r="CW25" s="710"/>
      <c r="CX25" s="710"/>
      <c r="CY25" s="710"/>
      <c r="CZ25" s="710"/>
      <c r="DA25" s="710"/>
      <c r="DB25" s="710"/>
      <c r="DH25" s="149"/>
    </row>
    <row r="26" spans="1:112" ht="15" customHeight="1" x14ac:dyDescent="0.25">
      <c r="A26" s="19" t="s">
        <v>416</v>
      </c>
      <c r="X26" s="1171" t="s">
        <v>252</v>
      </c>
      <c r="Y26" s="1171"/>
      <c r="Z26" s="1171"/>
      <c r="AA26" s="1171"/>
      <c r="AB26" s="1171"/>
      <c r="AC26" s="1171"/>
      <c r="AD26" s="1171"/>
      <c r="AE26" s="1171"/>
      <c r="AF26" s="1171"/>
      <c r="AG26" s="1171"/>
      <c r="AH26" s="1171"/>
      <c r="AI26" s="1171"/>
      <c r="AJ26" s="1171"/>
      <c r="AK26" s="1171"/>
      <c r="AL26" s="1171"/>
      <c r="AM26" s="1171"/>
      <c r="AN26" s="1171"/>
      <c r="AO26" s="1171"/>
      <c r="AP26" s="1171"/>
      <c r="AQ26" s="1171"/>
      <c r="AR26" s="1171"/>
      <c r="AS26" s="1171"/>
      <c r="AT26" s="1171"/>
      <c r="AU26" s="1171"/>
      <c r="AV26" s="1171"/>
      <c r="AW26" s="1171"/>
      <c r="AX26" s="1171"/>
      <c r="AY26" s="1171"/>
      <c r="AZ26" s="1171"/>
      <c r="BA26" s="1171"/>
      <c r="BB26" s="1171"/>
      <c r="BC26" s="1171"/>
      <c r="BD26" s="1171"/>
      <c r="BE26" s="1171"/>
      <c r="BF26" s="1171"/>
      <c r="BG26" s="1171"/>
      <c r="BH26" s="1171"/>
      <c r="BI26" s="1171"/>
      <c r="BJ26" s="1171"/>
      <c r="BK26" s="1171"/>
      <c r="BL26" s="1171"/>
      <c r="BM26" s="1171"/>
      <c r="BN26" s="1171"/>
      <c r="BO26" s="1171"/>
      <c r="BP26" s="1171"/>
      <c r="BQ26" s="1171"/>
      <c r="BR26" s="1171"/>
      <c r="BS26" s="1171"/>
      <c r="BT26" s="1171"/>
      <c r="BU26" s="1171"/>
      <c r="BV26" s="1171"/>
      <c r="BW26" s="1171"/>
      <c r="BX26" s="1171"/>
      <c r="BY26" s="1171"/>
      <c r="BZ26" s="1171"/>
      <c r="CA26" s="1171"/>
      <c r="CB26" s="1171"/>
      <c r="CC26" s="1171"/>
      <c r="CD26" s="1171"/>
      <c r="CE26" s="1171"/>
      <c r="CF26" s="1171"/>
      <c r="CG26" s="1171"/>
      <c r="CH26" s="1171"/>
      <c r="CI26" s="1171"/>
      <c r="CJ26" s="1171"/>
      <c r="CK26" s="1171"/>
      <c r="CL26" s="1171"/>
      <c r="CM26" s="1171"/>
      <c r="CN26" s="1171"/>
      <c r="CO26" s="1171"/>
      <c r="CP26" s="1171"/>
      <c r="CQ26" s="1171"/>
      <c r="CR26" s="1171"/>
      <c r="CS26" s="1171"/>
      <c r="CT26" s="1171"/>
      <c r="CU26" s="1171"/>
      <c r="CV26" s="1171"/>
      <c r="CW26" s="1171"/>
      <c r="CX26" s="1171"/>
      <c r="CY26" s="1171"/>
      <c r="CZ26" s="1171"/>
      <c r="DA26" s="1171"/>
      <c r="DB26" s="1171"/>
      <c r="DH26" s="228"/>
    </row>
    <row r="27" spans="1:112" ht="25.2" customHeight="1" x14ac:dyDescent="0.25">
      <c r="A27" s="30" t="s">
        <v>417</v>
      </c>
      <c r="R27" s="1198" t="s">
        <v>488</v>
      </c>
      <c r="S27" s="1198"/>
      <c r="T27" s="1198"/>
      <c r="U27" s="1198"/>
      <c r="V27" s="1198"/>
      <c r="W27" s="1198"/>
      <c r="X27" s="1198"/>
      <c r="Y27" s="1198"/>
      <c r="Z27" s="1198"/>
      <c r="AA27" s="1198"/>
      <c r="AB27" s="1198"/>
      <c r="AC27" s="1198"/>
      <c r="AD27" s="1198"/>
      <c r="AE27" s="1198"/>
      <c r="AF27" s="1198"/>
      <c r="AG27" s="1198"/>
      <c r="AH27" s="1198"/>
      <c r="AI27" s="1198"/>
      <c r="AJ27" s="1198"/>
      <c r="AK27" s="1198"/>
      <c r="AL27" s="1198"/>
      <c r="AM27" s="1198"/>
      <c r="AN27" s="1198"/>
      <c r="AO27" s="1198"/>
      <c r="AP27" s="1198"/>
      <c r="AQ27" s="1198"/>
      <c r="AR27" s="1198"/>
      <c r="AS27" s="1198"/>
      <c r="AT27" s="1198"/>
      <c r="AU27" s="1198"/>
      <c r="AV27" s="1198"/>
      <c r="AW27" s="1198"/>
      <c r="AX27" s="1198"/>
      <c r="AY27" s="1198"/>
      <c r="AZ27" s="1198"/>
      <c r="BA27" s="1198"/>
      <c r="BB27" s="1198"/>
      <c r="BC27" s="1198"/>
      <c r="BD27" s="1198"/>
      <c r="BE27" s="1198"/>
      <c r="BF27" s="1198"/>
      <c r="BG27" s="1198"/>
      <c r="BH27" s="1198"/>
      <c r="BI27" s="1198"/>
      <c r="BJ27" s="1198"/>
      <c r="BK27" s="1198"/>
      <c r="BL27" s="1198"/>
      <c r="BM27" s="1198"/>
      <c r="BN27" s="1198"/>
      <c r="BO27" s="1198"/>
      <c r="BP27" s="1198"/>
      <c r="BQ27" s="1198"/>
      <c r="BR27" s="1198"/>
      <c r="BS27" s="1198"/>
      <c r="BT27" s="1198"/>
      <c r="BU27" s="1198"/>
      <c r="BV27" s="1198"/>
      <c r="BW27" s="1198"/>
      <c r="BX27" s="1198"/>
      <c r="BY27" s="1198"/>
      <c r="BZ27" s="1198"/>
      <c r="CA27" s="1198"/>
      <c r="CB27" s="1198"/>
      <c r="CC27" s="1198"/>
      <c r="CD27" s="1198"/>
      <c r="CE27" s="1198"/>
      <c r="CF27" s="1198"/>
      <c r="CG27" s="1198"/>
      <c r="CH27" s="1198"/>
      <c r="CI27" s="1198"/>
      <c r="CJ27" s="1198"/>
      <c r="CK27" s="1198"/>
      <c r="CL27" s="1198"/>
      <c r="CM27" s="1198"/>
      <c r="CN27" s="1198"/>
      <c r="CO27" s="1198"/>
      <c r="CP27" s="1198"/>
      <c r="CQ27" s="1198"/>
      <c r="CR27" s="1198"/>
      <c r="CS27" s="1198"/>
      <c r="CT27" s="1198"/>
      <c r="CU27" s="1198"/>
      <c r="CV27" s="1198"/>
      <c r="CW27" s="1198"/>
      <c r="CX27" s="1198"/>
      <c r="CY27" s="1198"/>
      <c r="CZ27" s="1198"/>
      <c r="DA27" s="1198"/>
      <c r="DB27" s="1198"/>
      <c r="DH27" s="141"/>
    </row>
    <row r="28" spans="1:112" customFormat="1" ht="45.75" customHeight="1" x14ac:dyDescent="0.3">
      <c r="A28" s="791" t="s">
        <v>723</v>
      </c>
      <c r="B28" s="792"/>
      <c r="C28" s="792"/>
      <c r="D28" s="792"/>
      <c r="E28" s="792"/>
      <c r="F28" s="792"/>
      <c r="G28" s="792"/>
      <c r="H28" s="792"/>
      <c r="I28" s="792"/>
      <c r="J28" s="792"/>
      <c r="K28" s="792"/>
      <c r="L28" s="792"/>
      <c r="M28" s="792"/>
      <c r="N28" s="792"/>
      <c r="O28" s="792"/>
      <c r="P28" s="792"/>
      <c r="Q28" s="792"/>
      <c r="R28" s="792"/>
      <c r="S28" s="792"/>
      <c r="T28" s="792"/>
      <c r="U28" s="792"/>
      <c r="V28" s="792"/>
      <c r="W28" s="792"/>
      <c r="X28" s="792"/>
      <c r="Y28" s="792"/>
      <c r="Z28" s="792"/>
      <c r="AA28" s="792"/>
      <c r="AB28" s="792"/>
      <c r="AC28" s="792"/>
      <c r="AD28" s="792"/>
      <c r="AE28" s="792"/>
      <c r="AF28" s="792"/>
      <c r="AG28" s="792"/>
      <c r="AH28" s="792"/>
      <c r="AI28" s="792"/>
      <c r="AJ28" s="792"/>
      <c r="AK28" s="792"/>
      <c r="AL28" s="792"/>
      <c r="AM28" s="792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90"/>
      <c r="BJ28" s="790"/>
      <c r="BK28" s="790"/>
      <c r="BL28" s="790"/>
      <c r="BM28" s="790"/>
      <c r="BN28" s="790"/>
      <c r="BO28" s="790"/>
      <c r="BP28" s="790"/>
      <c r="BQ28" s="790"/>
      <c r="BR28" s="790"/>
      <c r="BS28" s="790"/>
      <c r="BT28" s="790"/>
      <c r="BU28" s="790"/>
      <c r="BV28" s="790"/>
      <c r="BW28" s="790"/>
      <c r="BX28" s="790"/>
      <c r="BY28" s="790"/>
      <c r="BZ28" s="790"/>
      <c r="CA28" s="790"/>
      <c r="CB28" s="790"/>
      <c r="CC28" s="790"/>
      <c r="CD28" s="790"/>
      <c r="CE28" s="790"/>
      <c r="CF28" s="790"/>
      <c r="CG28" s="23"/>
      <c r="CH28" s="23"/>
      <c r="CI28" s="23"/>
      <c r="CJ28" s="710" t="str">
        <f>ПОДПИСИ!E6</f>
        <v xml:space="preserve"> </v>
      </c>
      <c r="CK28" s="710"/>
      <c r="CL28" s="710"/>
      <c r="CM28" s="710"/>
      <c r="CN28" s="710"/>
      <c r="CO28" s="710"/>
      <c r="CP28" s="710"/>
      <c r="CQ28" s="710"/>
      <c r="CR28" s="710"/>
      <c r="CS28" s="710"/>
      <c r="CT28" s="710"/>
      <c r="CU28" s="710"/>
      <c r="CV28" s="710"/>
      <c r="CW28" s="710"/>
      <c r="CX28" s="710"/>
      <c r="CY28" s="710"/>
      <c r="CZ28" s="710"/>
      <c r="DA28" s="710"/>
      <c r="DB28" s="710"/>
      <c r="DH28" s="141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35" t="s">
        <v>11</v>
      </c>
      <c r="BJ29" s="735"/>
      <c r="BK29" s="735"/>
      <c r="BL29" s="735"/>
      <c r="BM29" s="735"/>
      <c r="BN29" s="735"/>
      <c r="BO29" s="735"/>
      <c r="BP29" s="735"/>
      <c r="BQ29" s="735"/>
      <c r="BR29" s="735"/>
      <c r="BS29" s="735"/>
      <c r="BT29" s="735"/>
      <c r="BU29" s="735"/>
      <c r="BV29" s="735"/>
      <c r="BW29" s="735"/>
      <c r="BX29" s="735"/>
      <c r="BY29" s="735"/>
      <c r="BZ29" s="735"/>
      <c r="CA29" s="735"/>
      <c r="CB29" s="735"/>
      <c r="CC29" s="735"/>
      <c r="CD29" s="735"/>
      <c r="CE29" s="735"/>
      <c r="CF29" s="735"/>
      <c r="CG29" s="21"/>
      <c r="CH29" s="21"/>
      <c r="CI29" s="21"/>
      <c r="CJ29" s="786" t="s">
        <v>50</v>
      </c>
      <c r="CK29" s="786"/>
      <c r="CL29" s="786"/>
      <c r="CM29" s="786"/>
      <c r="CN29" s="786"/>
      <c r="CO29" s="786"/>
      <c r="CP29" s="786"/>
      <c r="CQ29" s="786"/>
      <c r="CR29" s="786"/>
      <c r="CS29" s="786"/>
      <c r="CT29" s="786"/>
      <c r="CU29" s="786"/>
      <c r="CV29" s="786"/>
      <c r="CW29" s="786"/>
      <c r="CX29" s="786"/>
      <c r="CY29" s="786"/>
      <c r="CZ29" s="786"/>
      <c r="DA29" s="786"/>
      <c r="DB29" s="786"/>
      <c r="DH29" s="148"/>
    </row>
    <row r="30" spans="1:112" customFormat="1" ht="48.75" customHeight="1" x14ac:dyDescent="0.3">
      <c r="A30" s="791" t="s">
        <v>717</v>
      </c>
      <c r="B30" s="792"/>
      <c r="C30" s="792"/>
      <c r="D30" s="792"/>
      <c r="E30" s="792"/>
      <c r="F30" s="792"/>
      <c r="G30" s="792"/>
      <c r="H30" s="792"/>
      <c r="I30" s="792"/>
      <c r="J30" s="792"/>
      <c r="K30" s="792"/>
      <c r="L30" s="792"/>
      <c r="M30" s="792"/>
      <c r="N30" s="792"/>
      <c r="O30" s="792"/>
      <c r="P30" s="792"/>
      <c r="Q30" s="792"/>
      <c r="R30" s="792"/>
      <c r="S30" s="792"/>
      <c r="T30" s="792"/>
      <c r="U30" s="792"/>
      <c r="V30" s="792"/>
      <c r="W30" s="792"/>
      <c r="X30" s="792"/>
      <c r="Y30" s="792"/>
      <c r="Z30" s="792"/>
      <c r="AA30" s="792"/>
      <c r="AB30" s="792"/>
      <c r="AC30" s="792"/>
      <c r="AD30" s="792"/>
      <c r="AE30" s="792"/>
      <c r="AF30" s="792"/>
      <c r="AG30" s="792"/>
      <c r="AH30" s="792"/>
      <c r="AI30" s="792"/>
      <c r="AJ30" s="792"/>
      <c r="AK30" s="792"/>
      <c r="AL30" s="792"/>
      <c r="AM30" s="792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90"/>
      <c r="BJ30" s="790"/>
      <c r="BK30" s="790"/>
      <c r="BL30" s="790"/>
      <c r="BM30" s="790"/>
      <c r="BN30" s="790"/>
      <c r="BO30" s="790"/>
      <c r="BP30" s="790"/>
      <c r="BQ30" s="790"/>
      <c r="BR30" s="790"/>
      <c r="BS30" s="790"/>
      <c r="BT30" s="790"/>
      <c r="BU30" s="790"/>
      <c r="BV30" s="790"/>
      <c r="BW30" s="790"/>
      <c r="BX30" s="790"/>
      <c r="BY30" s="790"/>
      <c r="BZ30" s="790"/>
      <c r="CA30" s="790"/>
      <c r="CB30" s="790"/>
      <c r="CC30" s="790"/>
      <c r="CD30" s="790"/>
      <c r="CE30" s="790"/>
      <c r="CF30" s="790"/>
      <c r="CG30" s="19"/>
      <c r="CH30" s="19"/>
      <c r="CI30" s="19"/>
      <c r="CJ30" s="710" t="str">
        <f>ПОДПИСИ!E12</f>
        <v>А.В. Курбатов</v>
      </c>
      <c r="CK30" s="710"/>
      <c r="CL30" s="710"/>
      <c r="CM30" s="710"/>
      <c r="CN30" s="710"/>
      <c r="CO30" s="710"/>
      <c r="CP30" s="710"/>
      <c r="CQ30" s="710"/>
      <c r="CR30" s="710"/>
      <c r="CS30" s="710"/>
      <c r="CT30" s="710"/>
      <c r="CU30" s="710"/>
      <c r="CV30" s="710"/>
      <c r="CW30" s="710"/>
      <c r="CX30" s="710"/>
      <c r="CY30" s="710"/>
      <c r="CZ30" s="710"/>
      <c r="DA30" s="710"/>
      <c r="DB30" s="710"/>
      <c r="DH30" s="228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35" t="s">
        <v>11</v>
      </c>
      <c r="BJ31" s="735"/>
      <c r="BK31" s="735"/>
      <c r="BL31" s="735"/>
      <c r="BM31" s="735"/>
      <c r="BN31" s="735"/>
      <c r="BO31" s="735"/>
      <c r="BP31" s="735"/>
      <c r="BQ31" s="735"/>
      <c r="BR31" s="735"/>
      <c r="BS31" s="735"/>
      <c r="BT31" s="735"/>
      <c r="BU31" s="735"/>
      <c r="BV31" s="735"/>
      <c r="BW31" s="735"/>
      <c r="BX31" s="735"/>
      <c r="BY31" s="735"/>
      <c r="BZ31" s="735"/>
      <c r="CA31" s="735"/>
      <c r="CB31" s="735"/>
      <c r="CC31" s="735"/>
      <c r="CD31" s="735"/>
      <c r="CE31" s="735"/>
      <c r="CF31" s="735"/>
      <c r="CG31" s="21"/>
      <c r="CH31" s="21"/>
      <c r="CI31" s="21"/>
      <c r="CJ31" s="786" t="s">
        <v>50</v>
      </c>
      <c r="CK31" s="786"/>
      <c r="CL31" s="786"/>
      <c r="CM31" s="786"/>
      <c r="CN31" s="786"/>
      <c r="CO31" s="786"/>
      <c r="CP31" s="786"/>
      <c r="CQ31" s="786"/>
      <c r="CR31" s="786"/>
      <c r="CS31" s="786"/>
      <c r="CT31" s="786"/>
      <c r="CU31" s="786"/>
      <c r="CV31" s="786"/>
      <c r="CW31" s="786"/>
      <c r="CX31" s="786"/>
      <c r="CY31" s="786"/>
      <c r="CZ31" s="786"/>
      <c r="DA31" s="786"/>
      <c r="DB31" s="786"/>
      <c r="DH31" s="148"/>
    </row>
    <row r="32" spans="1:112" ht="13.8" x14ac:dyDescent="0.25">
      <c r="DH32" s="231"/>
    </row>
    <row r="33" spans="112:112" ht="13.8" x14ac:dyDescent="0.25">
      <c r="DH33" s="141"/>
    </row>
    <row r="34" spans="112:112" ht="13.8" x14ac:dyDescent="0.25">
      <c r="DH34" s="151"/>
    </row>
    <row r="35" spans="112:112" ht="13.8" x14ac:dyDescent="0.25">
      <c r="DH35" s="141"/>
    </row>
    <row r="36" spans="112:112" ht="13.8" x14ac:dyDescent="0.25">
      <c r="DH36" s="152"/>
    </row>
    <row r="37" spans="112:112" ht="13.8" x14ac:dyDescent="0.25">
      <c r="DH37" s="141"/>
    </row>
    <row r="38" spans="112:112" ht="13.8" x14ac:dyDescent="0.25">
      <c r="DH38" s="153"/>
    </row>
    <row r="39" spans="112:112" ht="13.8" x14ac:dyDescent="0.25">
      <c r="DH39" s="141"/>
    </row>
    <row r="40" spans="112:112" ht="13.8" x14ac:dyDescent="0.25">
      <c r="DH40" s="152"/>
    </row>
    <row r="41" spans="112:112" ht="13.8" x14ac:dyDescent="0.25">
      <c r="DH41" s="141"/>
    </row>
    <row r="42" spans="112:112" ht="13.8" x14ac:dyDescent="0.25">
      <c r="DH42" s="151"/>
    </row>
    <row r="43" spans="112:112" ht="13.8" x14ac:dyDescent="0.25">
      <c r="DH43" s="141"/>
    </row>
    <row r="44" spans="112:112" ht="13.8" x14ac:dyDescent="0.25">
      <c r="DH44" s="151"/>
    </row>
    <row r="45" spans="112:112" ht="13.8" x14ac:dyDescent="0.25">
      <c r="DH45" s="141"/>
    </row>
    <row r="47" spans="112:112" ht="13.8" x14ac:dyDescent="0.25">
      <c r="DH47" s="141"/>
    </row>
    <row r="49" spans="112:112" ht="13.8" x14ac:dyDescent="0.25">
      <c r="DH49" s="141"/>
    </row>
    <row r="50" spans="112:112" ht="13.8" x14ac:dyDescent="0.25">
      <c r="DH50" s="141"/>
    </row>
    <row r="52" spans="112:112" ht="13.8" x14ac:dyDescent="0.25">
      <c r="DH52" s="141"/>
    </row>
    <row r="53" spans="112:112" ht="13.8" x14ac:dyDescent="0.25">
      <c r="DH53" s="141"/>
    </row>
    <row r="54" spans="112:112" ht="13.8" x14ac:dyDescent="0.25">
      <c r="DH54" s="141"/>
    </row>
    <row r="55" spans="112:112" ht="13.8" x14ac:dyDescent="0.25">
      <c r="DH55" s="141"/>
    </row>
    <row r="56" spans="112:112" ht="13.8" x14ac:dyDescent="0.25">
      <c r="DH56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</sheetData>
  <mergeCells count="43">
    <mergeCell ref="BI31:CF31"/>
    <mergeCell ref="CJ31:DB31"/>
    <mergeCell ref="BI28:CF28"/>
    <mergeCell ref="CJ28:DB28"/>
    <mergeCell ref="BI29:CF29"/>
    <mergeCell ref="CJ29:DB29"/>
    <mergeCell ref="BI30:CF30"/>
    <mergeCell ref="CJ30:DB30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A1:DB1"/>
    <mergeCell ref="A2:AN2"/>
    <mergeCell ref="BH2:DB2"/>
    <mergeCell ref="A3:AN3"/>
    <mergeCell ref="BH3:DB3"/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</mergeCells>
  <conditionalFormatting sqref="A2:BG5 BH2:BH7 A6 AO6:BG6 A7:BG10 BH9">
    <cfRule type="cellIs" dxfId="35" priority="3" operator="equal">
      <formula>0</formula>
    </cfRule>
  </conditionalFormatting>
  <conditionalFormatting sqref="BH10:DB10">
    <cfRule type="cellIs" dxfId="34" priority="2" operator="equal">
      <formula>0</formula>
    </cfRule>
  </conditionalFormatting>
  <conditionalFormatting sqref="DH2:DH6">
    <cfRule type="cellIs" dxfId="3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  <pageSetUpPr fitToPage="1"/>
  </sheetPr>
  <dimension ref="A1:Q28"/>
  <sheetViews>
    <sheetView view="pageBreakPreview" zoomScale="60" zoomScaleNormal="100" workbookViewId="0">
      <selection activeCell="DH30" sqref="DH30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1093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9"/>
      <c r="B1" s="789"/>
      <c r="C1" s="789"/>
      <c r="D1" s="789"/>
      <c r="G1" s="710" t="str">
        <f>ФОРМА!G2</f>
        <v>Санкт-Петербург</v>
      </c>
      <c r="H1" s="710"/>
      <c r="I1" s="710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6"/>
      <c r="B2" s="786"/>
      <c r="C2" s="786"/>
      <c r="D2" s="786"/>
      <c r="E2" s="21"/>
      <c r="F2" s="21"/>
      <c r="G2" s="786" t="s">
        <v>0</v>
      </c>
      <c r="H2" s="786"/>
      <c r="I2" s="786"/>
      <c r="J2"/>
      <c r="K2"/>
      <c r="L2"/>
      <c r="M2"/>
      <c r="O2" s="146"/>
      <c r="P2" s="21"/>
      <c r="Q2" s="21"/>
    </row>
    <row r="3" spans="1:17" outlineLevel="1" x14ac:dyDescent="0.25">
      <c r="A3" s="710" t="str">
        <f>ФОРМА!B4</f>
        <v>ООО «Электромонтаж-110»</v>
      </c>
      <c r="B3" s="710"/>
      <c r="C3" s="710"/>
      <c r="D3" s="710"/>
      <c r="G3" s="787" t="str">
        <f>ФОРМА!B2</f>
        <v>ПАО "Россети Ленэнерго"</v>
      </c>
      <c r="H3" s="787"/>
      <c r="I3" s="787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35" t="s">
        <v>44</v>
      </c>
      <c r="B4" s="735"/>
      <c r="C4" s="735"/>
      <c r="D4" s="735"/>
      <c r="E4" s="21"/>
      <c r="F4" s="21"/>
      <c r="G4" s="786" t="s">
        <v>2</v>
      </c>
      <c r="H4" s="786"/>
      <c r="I4" s="786"/>
      <c r="O4" s="146"/>
      <c r="P4" s="21"/>
      <c r="Q4" s="21"/>
    </row>
    <row r="5" spans="1:17" ht="138" outlineLevel="1" x14ac:dyDescent="0.25">
      <c r="A5" s="785"/>
      <c r="B5" s="785"/>
      <c r="C5" s="785"/>
      <c r="D5" s="785"/>
      <c r="E5" s="21"/>
      <c r="F5" s="21"/>
      <c r="G5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787"/>
      <c r="I5" s="787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 x14ac:dyDescent="0.25">
      <c r="A6" s="786" t="s">
        <v>45</v>
      </c>
      <c r="B6" s="786"/>
      <c r="C6" s="786"/>
      <c r="D6" s="786"/>
      <c r="E6" s="21"/>
      <c r="F6" s="21"/>
      <c r="G6" s="786" t="s">
        <v>38</v>
      </c>
      <c r="H6" s="786"/>
      <c r="I6" s="786"/>
      <c r="O6" s="146"/>
      <c r="P6" s="21"/>
      <c r="Q6" s="21"/>
    </row>
    <row r="7" spans="1:17" outlineLevel="1" x14ac:dyDescent="0.25">
      <c r="A7" s="710"/>
      <c r="B7" s="710"/>
      <c r="C7" s="710"/>
      <c r="D7" s="710"/>
      <c r="G7" s="734">
        <f>ФОРМА!B13</f>
        <v>45646</v>
      </c>
      <c r="H7" s="710"/>
      <c r="I7" s="710"/>
      <c r="J7" s="51"/>
      <c r="O7" s="170"/>
      <c r="P7" s="23"/>
      <c r="Q7" s="23"/>
    </row>
    <row r="8" spans="1:17" ht="10.5" customHeight="1" outlineLevel="1" x14ac:dyDescent="0.25">
      <c r="A8" s="735" t="s">
        <v>1</v>
      </c>
      <c r="B8" s="735"/>
      <c r="C8" s="735"/>
      <c r="D8" s="735"/>
      <c r="E8" s="21"/>
      <c r="F8" s="21"/>
      <c r="G8" s="1201"/>
      <c r="H8" s="1201"/>
      <c r="I8" s="1201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202"/>
      <c r="H9" s="1202"/>
      <c r="I9" s="1202"/>
      <c r="O9" s="146"/>
      <c r="P9" s="21"/>
      <c r="Q9" s="21"/>
    </row>
    <row r="10" spans="1:17" ht="26.25" customHeight="1" x14ac:dyDescent="0.25">
      <c r="A10" s="804" t="s">
        <v>505</v>
      </c>
      <c r="B10" s="805"/>
      <c r="C10" s="805"/>
      <c r="D10" s="805"/>
      <c r="E10" s="805"/>
      <c r="F10" s="805"/>
      <c r="G10" s="805"/>
      <c r="H10" s="805"/>
      <c r="I10" s="805"/>
    </row>
    <row r="11" spans="1:17" ht="15" customHeight="1" x14ac:dyDescent="0.25">
      <c r="A11" s="792" t="s">
        <v>4</v>
      </c>
      <c r="B11" s="792"/>
      <c r="C11" s="792"/>
      <c r="D11" s="792"/>
      <c r="E11" s="792"/>
      <c r="F11" s="792"/>
      <c r="G11" s="792"/>
      <c r="H11" s="792"/>
      <c r="I11" s="792"/>
    </row>
    <row r="12" spans="1:17" ht="30" customHeight="1" x14ac:dyDescent="0.25">
      <c r="A12" s="30" t="s">
        <v>118</v>
      </c>
      <c r="B12" s="30"/>
      <c r="C12" s="30"/>
      <c r="D12" s="788" t="str">
        <f>ПОДПИСИ!B6</f>
        <v xml:space="preserve"> </v>
      </c>
      <c r="E12" s="788"/>
      <c r="F12" s="788"/>
      <c r="G12" s="788"/>
      <c r="H12" s="788"/>
      <c r="I12" s="788"/>
    </row>
    <row r="13" spans="1:17" ht="11.25" customHeight="1" x14ac:dyDescent="0.25">
      <c r="A13" s="1200"/>
      <c r="B13" s="1200"/>
      <c r="C13" s="1200"/>
      <c r="D13" s="1200"/>
      <c r="E13" s="1200"/>
      <c r="F13" s="786" t="s">
        <v>5</v>
      </c>
      <c r="G13" s="786"/>
      <c r="H13" s="786"/>
      <c r="I13" s="786"/>
    </row>
    <row r="14" spans="1:17" ht="15" customHeight="1" x14ac:dyDescent="0.25">
      <c r="A14" s="784" t="str">
        <f>ПОДПИСИ!C6</f>
        <v xml:space="preserve"> </v>
      </c>
      <c r="B14" s="784"/>
      <c r="C14" s="784"/>
      <c r="D14" s="784"/>
      <c r="E14" s="784"/>
      <c r="F14" s="784"/>
      <c r="G14" s="784"/>
      <c r="H14" s="784"/>
      <c r="I14" s="784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91" t="s">
        <v>718</v>
      </c>
      <c r="B16" s="791"/>
      <c r="C16" s="791"/>
      <c r="D16" s="791"/>
      <c r="E16" s="791"/>
      <c r="F16" s="788" t="str">
        <f>ПОДПИСИ!B12</f>
        <v>Начальник участка ООО «Электромонтаж-110»</v>
      </c>
      <c r="G16" s="788"/>
      <c r="H16" s="788"/>
      <c r="I16" s="788"/>
    </row>
    <row r="17" spans="1:17" ht="9.75" customHeight="1" x14ac:dyDescent="0.25">
      <c r="A17" s="786"/>
      <c r="B17" s="786"/>
      <c r="C17" s="786"/>
      <c r="D17" s="786" t="s">
        <v>5</v>
      </c>
      <c r="E17" s="786"/>
      <c r="F17" s="786"/>
      <c r="G17" s="786"/>
      <c r="H17" s="786"/>
      <c r="I17" s="786"/>
    </row>
    <row r="18" spans="1:17" ht="15" customHeight="1" x14ac:dyDescent="0.25">
      <c r="A18" s="784" t="str">
        <f>ПОДПИСИ!C12</f>
        <v>Курбатов А.В.</v>
      </c>
      <c r="B18" s="784"/>
      <c r="C18" s="784"/>
      <c r="D18" s="784"/>
      <c r="E18" s="784"/>
      <c r="F18" s="784"/>
      <c r="G18" s="784"/>
      <c r="H18" s="784"/>
      <c r="I18" s="784"/>
    </row>
    <row r="19" spans="1:17" x14ac:dyDescent="0.25">
      <c r="A19" s="783" t="s">
        <v>411</v>
      </c>
      <c r="B19" s="783"/>
      <c r="C19" s="783"/>
      <c r="D19" s="783"/>
      <c r="E19" s="783"/>
      <c r="F19" s="783"/>
      <c r="G19" s="783"/>
      <c r="H19" s="783"/>
      <c r="I19" s="783"/>
    </row>
    <row r="20" spans="1:17" ht="15.6" customHeight="1" x14ac:dyDescent="0.25">
      <c r="A20" s="783" t="s">
        <v>227</v>
      </c>
      <c r="B20" s="783"/>
      <c r="C20" s="783"/>
      <c r="D20" s="783"/>
      <c r="E20" s="783"/>
      <c r="F20" s="783"/>
      <c r="G20" s="783"/>
      <c r="H20" s="783"/>
      <c r="I20" s="783"/>
    </row>
    <row r="21" spans="1:17" ht="17.399999999999999" customHeight="1" x14ac:dyDescent="0.25">
      <c r="A21" s="783" t="s">
        <v>412</v>
      </c>
      <c r="B21" s="783"/>
      <c r="C21" s="783"/>
      <c r="D21" s="783"/>
      <c r="E21" s="710" t="s">
        <v>866</v>
      </c>
      <c r="F21" s="710"/>
      <c r="G21" s="710"/>
      <c r="H21" s="710"/>
      <c r="I21" s="710"/>
    </row>
    <row r="22" spans="1:17" ht="10.5" customHeight="1" x14ac:dyDescent="0.25">
      <c r="A22" s="783"/>
      <c r="B22" s="783"/>
      <c r="C22" s="783"/>
      <c r="D22" s="783"/>
      <c r="E22" s="735" t="s">
        <v>413</v>
      </c>
      <c r="F22" s="735"/>
      <c r="G22" s="735"/>
      <c r="H22" s="735"/>
      <c r="I22" s="735"/>
      <c r="K22" s="56"/>
      <c r="L22" s="57"/>
      <c r="M22" s="57"/>
    </row>
    <row r="23" spans="1:17" ht="17.399999999999999" customHeight="1" x14ac:dyDescent="0.25">
      <c r="A23" s="783" t="s">
        <v>418</v>
      </c>
      <c r="B23" s="783"/>
      <c r="C23" s="784" t="s">
        <v>252</v>
      </c>
      <c r="D23" s="784"/>
      <c r="E23" s="784"/>
      <c r="F23" s="784"/>
      <c r="G23" s="784"/>
      <c r="H23" s="784"/>
      <c r="I23" s="784"/>
    </row>
    <row r="24" spans="1:17" ht="17.25" customHeight="1" x14ac:dyDescent="0.25">
      <c r="A24" s="113" t="s">
        <v>419</v>
      </c>
      <c r="B24" s="710" t="str">
        <f>CONCATENATE(E21," к эксплуатации допускаются")</f>
        <v>ОПН-П-10/12/10/500 УХЛ1 к эксплуатации допускаются</v>
      </c>
      <c r="C24" s="710"/>
      <c r="D24" s="710"/>
      <c r="E24" s="710"/>
      <c r="F24" s="710"/>
      <c r="G24" s="710"/>
      <c r="H24" s="710"/>
      <c r="I24" s="710"/>
    </row>
    <row r="25" spans="1:17" customFormat="1" ht="38.25" customHeight="1" x14ac:dyDescent="0.3">
      <c r="A25" s="792" t="s">
        <v>716</v>
      </c>
      <c r="B25" s="792"/>
      <c r="C25" s="792"/>
      <c r="D25" s="792"/>
      <c r="E25" s="792"/>
      <c r="F25" s="19"/>
      <c r="G25" s="119"/>
      <c r="H25" s="23"/>
      <c r="I25" s="114" t="str">
        <f>ПОДПИСИ!E6</f>
        <v xml:space="preserve"> </v>
      </c>
      <c r="O25" s="141"/>
      <c r="P25" s="23"/>
      <c r="Q25" s="140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 x14ac:dyDescent="0.3">
      <c r="A27" s="791" t="s">
        <v>717</v>
      </c>
      <c r="B27" s="792"/>
      <c r="C27" s="792"/>
      <c r="D27" s="792"/>
      <c r="E27" s="792"/>
      <c r="F27" s="19"/>
      <c r="G27" s="53"/>
      <c r="H27" s="19"/>
      <c r="I27" s="114" t="str">
        <f>ПОДПИСИ!E12</f>
        <v>А.В. Курбатов</v>
      </c>
      <c r="O27" s="141"/>
      <c r="P27" s="19"/>
      <c r="Q27" s="140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27:E27"/>
    <mergeCell ref="A25:E25"/>
    <mergeCell ref="A18:I18"/>
    <mergeCell ref="C23:I23"/>
    <mergeCell ref="B24:I24"/>
    <mergeCell ref="A23:B23"/>
    <mergeCell ref="D17:I17"/>
    <mergeCell ref="A17:C17"/>
    <mergeCell ref="A19:I19"/>
    <mergeCell ref="E21:I21"/>
    <mergeCell ref="E22:I22"/>
    <mergeCell ref="A20:I20"/>
    <mergeCell ref="A21:D21"/>
    <mergeCell ref="A22:D22"/>
    <mergeCell ref="A8:D8"/>
    <mergeCell ref="A10:I10"/>
    <mergeCell ref="A5:D5"/>
    <mergeCell ref="G6:I6"/>
    <mergeCell ref="G8:I8"/>
    <mergeCell ref="G9:I9"/>
    <mergeCell ref="A4:D4"/>
    <mergeCell ref="G4:I4"/>
    <mergeCell ref="G5:I5"/>
    <mergeCell ref="A6:D6"/>
    <mergeCell ref="A7:D7"/>
    <mergeCell ref="G7:I7"/>
    <mergeCell ref="A1:D1"/>
    <mergeCell ref="G1:I1"/>
    <mergeCell ref="A2:D2"/>
    <mergeCell ref="G2:I2"/>
    <mergeCell ref="A3:D3"/>
    <mergeCell ref="G3:I3"/>
    <mergeCell ref="A16:E16"/>
    <mergeCell ref="F16:I16"/>
    <mergeCell ref="A11:I11"/>
    <mergeCell ref="A13:E13"/>
    <mergeCell ref="F13:I13"/>
    <mergeCell ref="A14:I14"/>
    <mergeCell ref="D12:I12"/>
  </mergeCells>
  <conditionalFormatting sqref="A1:F4 G1:G6 A5 E5:F5 A6:F9 G8:G9">
    <cfRule type="cellIs" dxfId="32" priority="3" operator="equal">
      <formula>0</formula>
    </cfRule>
  </conditionalFormatting>
  <conditionalFormatting sqref="O1:O6 O8:O9">
    <cfRule type="cellIs" dxfId="3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DH68"/>
  <sheetViews>
    <sheetView view="pageBreakPreview" topLeftCell="A4" zoomScale="60" zoomScaleNormal="100" workbookViewId="0">
      <selection activeCell="DH30" sqref="DH30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100" t="s">
        <v>553</v>
      </c>
      <c r="B1" s="1100"/>
      <c r="C1" s="1100"/>
      <c r="D1" s="1100"/>
      <c r="E1" s="1100"/>
      <c r="F1" s="1100"/>
      <c r="G1" s="1100"/>
      <c r="H1" s="1100"/>
      <c r="I1" s="1100"/>
      <c r="J1" s="1100"/>
      <c r="K1" s="1100"/>
      <c r="L1" s="1100"/>
      <c r="M1" s="1100"/>
      <c r="N1" s="1100"/>
      <c r="O1" s="1100"/>
      <c r="P1" s="1100"/>
      <c r="Q1" s="1100"/>
      <c r="R1" s="1100"/>
      <c r="S1" s="1100"/>
      <c r="T1" s="1100"/>
      <c r="U1" s="1100"/>
      <c r="V1" s="1100"/>
      <c r="W1" s="1100"/>
      <c r="X1" s="1100"/>
      <c r="Y1" s="1100"/>
      <c r="Z1" s="1100"/>
      <c r="AA1" s="1100"/>
      <c r="AB1" s="1100"/>
      <c r="AC1" s="1100"/>
      <c r="AD1" s="1100"/>
      <c r="AE1" s="1100"/>
      <c r="AF1" s="1100"/>
      <c r="AG1" s="1100"/>
      <c r="AH1" s="1100"/>
      <c r="AI1" s="1100"/>
      <c r="AJ1" s="1100"/>
      <c r="AK1" s="1100"/>
      <c r="AL1" s="1100"/>
      <c r="AM1" s="1100"/>
      <c r="AN1" s="1100"/>
      <c r="AO1" s="1100"/>
      <c r="AP1" s="1100"/>
      <c r="AQ1" s="1100"/>
      <c r="AR1" s="1100"/>
      <c r="AS1" s="1100"/>
      <c r="AT1" s="1100"/>
      <c r="AU1" s="1100"/>
      <c r="AV1" s="1100"/>
      <c r="AW1" s="1100"/>
      <c r="AX1" s="1100"/>
      <c r="AY1" s="1100"/>
      <c r="AZ1" s="1100"/>
      <c r="BA1" s="1100"/>
      <c r="BB1" s="1100"/>
      <c r="BC1" s="1100"/>
      <c r="BD1" s="1100"/>
      <c r="BE1" s="1100"/>
      <c r="BF1" s="1100"/>
      <c r="BG1" s="1100"/>
      <c r="BH1" s="1100"/>
      <c r="BI1" s="1100"/>
      <c r="BJ1" s="1100"/>
      <c r="BK1" s="1100"/>
      <c r="BL1" s="1100"/>
      <c r="BM1" s="1100"/>
      <c r="BN1" s="1100"/>
      <c r="BO1" s="1100"/>
      <c r="BP1" s="1100"/>
      <c r="BQ1" s="1100"/>
      <c r="BR1" s="1100"/>
      <c r="BS1" s="1100"/>
      <c r="BT1" s="1100"/>
      <c r="BU1" s="1100"/>
      <c r="BV1" s="1100"/>
      <c r="BW1" s="1100"/>
      <c r="BX1" s="1100"/>
      <c r="BY1" s="1100"/>
      <c r="BZ1" s="1100"/>
      <c r="CA1" s="1100"/>
      <c r="CB1" s="1100"/>
      <c r="CC1" s="1100"/>
      <c r="CD1" s="1100"/>
      <c r="CE1" s="1100"/>
      <c r="CF1" s="1100"/>
      <c r="CG1" s="1100"/>
      <c r="CH1" s="1100"/>
      <c r="CI1" s="1100"/>
      <c r="CJ1" s="1100"/>
      <c r="CK1" s="1100"/>
      <c r="CL1" s="1100"/>
      <c r="CM1" s="1100"/>
      <c r="CN1" s="1100"/>
      <c r="CO1" s="1100"/>
      <c r="CP1" s="1100"/>
      <c r="CQ1" s="1100"/>
      <c r="CR1" s="1100"/>
      <c r="CS1" s="1100"/>
      <c r="CT1" s="1100"/>
      <c r="CU1" s="1100"/>
      <c r="CV1" s="1100"/>
      <c r="CW1" s="1100"/>
      <c r="CX1" s="1100"/>
      <c r="CY1" s="1100"/>
      <c r="CZ1" s="1100"/>
      <c r="DA1" s="1100"/>
      <c r="DB1" s="1100"/>
      <c r="DH1" s="141"/>
    </row>
    <row r="2" spans="1:112" ht="15" customHeight="1" x14ac:dyDescent="0.3">
      <c r="A2" s="789"/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89"/>
      <c r="X2" s="789"/>
      <c r="Y2" s="789"/>
      <c r="Z2" s="789"/>
      <c r="AA2" s="789"/>
      <c r="AB2" s="789"/>
      <c r="AC2" s="789"/>
      <c r="AD2" s="789"/>
      <c r="AE2" s="789"/>
      <c r="AF2" s="789"/>
      <c r="AG2" s="789"/>
      <c r="AH2" s="789"/>
      <c r="AI2" s="789"/>
      <c r="AJ2" s="789"/>
      <c r="AK2" s="789"/>
      <c r="AL2" s="789"/>
      <c r="AM2" s="789"/>
      <c r="AN2" s="789"/>
      <c r="BH2" s="710" t="str">
        <f>ФОРМА!G2</f>
        <v>Санкт-Петербург</v>
      </c>
      <c r="BI2" s="710"/>
      <c r="BJ2" s="710"/>
      <c r="BK2" s="710"/>
      <c r="BL2" s="710"/>
      <c r="BM2" s="710"/>
      <c r="BN2" s="710"/>
      <c r="BO2" s="710"/>
      <c r="BP2" s="710"/>
      <c r="BQ2" s="710"/>
      <c r="BR2" s="710"/>
      <c r="BS2" s="710"/>
      <c r="BT2" s="710"/>
      <c r="BU2" s="710"/>
      <c r="BV2" s="710"/>
      <c r="BW2" s="710"/>
      <c r="BX2" s="710"/>
      <c r="BY2" s="710"/>
      <c r="BZ2" s="710"/>
      <c r="CA2" s="710"/>
      <c r="CB2" s="710"/>
      <c r="CC2" s="710"/>
      <c r="CD2" s="710"/>
      <c r="CE2" s="710"/>
      <c r="CF2" s="710"/>
      <c r="CG2" s="710"/>
      <c r="CH2" s="710"/>
      <c r="CI2" s="710"/>
      <c r="CJ2" s="710"/>
      <c r="CK2" s="710"/>
      <c r="CL2" s="710"/>
      <c r="CM2" s="710"/>
      <c r="CN2" s="710"/>
      <c r="CO2" s="710"/>
      <c r="CP2" s="710"/>
      <c r="CQ2" s="710"/>
      <c r="CR2" s="710"/>
      <c r="CS2" s="710"/>
      <c r="CT2" s="710"/>
      <c r="CU2" s="710"/>
      <c r="CV2" s="710"/>
      <c r="CW2" s="710"/>
      <c r="CX2" s="710"/>
      <c r="CY2" s="710"/>
      <c r="CZ2" s="710"/>
      <c r="DA2" s="710"/>
      <c r="DB2" s="710"/>
      <c r="DC2"/>
      <c r="DD2"/>
      <c r="DE2"/>
      <c r="DF2"/>
      <c r="DG2"/>
      <c r="DH2" s="142"/>
    </row>
    <row r="3" spans="1:112" s="21" customFormat="1" ht="10.199999999999999" x14ac:dyDescent="0.2">
      <c r="A3" s="786"/>
      <c r="B3" s="786"/>
      <c r="C3" s="786"/>
      <c r="D3" s="786"/>
      <c r="E3" s="786"/>
      <c r="F3" s="786"/>
      <c r="G3" s="786"/>
      <c r="H3" s="786"/>
      <c r="I3" s="786"/>
      <c r="J3" s="786"/>
      <c r="K3" s="786"/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  <c r="AF3" s="786"/>
      <c r="AG3" s="786"/>
      <c r="AH3" s="786"/>
      <c r="AI3" s="786"/>
      <c r="AJ3" s="786"/>
      <c r="AK3" s="786"/>
      <c r="AL3" s="786"/>
      <c r="AM3" s="786"/>
      <c r="AN3" s="786"/>
      <c r="BH3" s="786" t="s">
        <v>0</v>
      </c>
      <c r="BI3" s="786"/>
      <c r="BJ3" s="786"/>
      <c r="BK3" s="786"/>
      <c r="BL3" s="786"/>
      <c r="BM3" s="786"/>
      <c r="BN3" s="786"/>
      <c r="BO3" s="786"/>
      <c r="BP3" s="786"/>
      <c r="BQ3" s="786"/>
      <c r="BR3" s="786"/>
      <c r="BS3" s="786"/>
      <c r="BT3" s="786"/>
      <c r="BU3" s="786"/>
      <c r="BV3" s="786"/>
      <c r="BW3" s="786"/>
      <c r="BX3" s="786"/>
      <c r="BY3" s="786"/>
      <c r="BZ3" s="786"/>
      <c r="CA3" s="786"/>
      <c r="CB3" s="786"/>
      <c r="CC3" s="786"/>
      <c r="CD3" s="786"/>
      <c r="CE3" s="786"/>
      <c r="CF3" s="786"/>
      <c r="CG3" s="786"/>
      <c r="CH3" s="786"/>
      <c r="CI3" s="786"/>
      <c r="CJ3" s="786"/>
      <c r="CK3" s="786"/>
      <c r="CL3" s="786"/>
      <c r="CM3" s="786"/>
      <c r="CN3" s="786"/>
      <c r="CO3" s="786"/>
      <c r="CP3" s="786"/>
      <c r="CQ3" s="786"/>
      <c r="CR3" s="786"/>
      <c r="CS3" s="786"/>
      <c r="CT3" s="786"/>
      <c r="CU3" s="786"/>
      <c r="CV3" s="786"/>
      <c r="CW3" s="786"/>
      <c r="CX3" s="786"/>
      <c r="CY3" s="786"/>
      <c r="CZ3" s="786"/>
      <c r="DA3" s="786"/>
      <c r="DB3" s="786"/>
      <c r="DC3" s="1"/>
      <c r="DD3" s="1"/>
      <c r="DE3" s="1"/>
      <c r="DF3" s="1"/>
      <c r="DG3" s="1"/>
      <c r="DH3" s="143"/>
    </row>
    <row r="4" spans="1:112" ht="15" customHeight="1" x14ac:dyDescent="0.25">
      <c r="A4" s="710" t="str">
        <f>ФОРМА!B4</f>
        <v>ООО «Электромонтаж-110»</v>
      </c>
      <c r="B4" s="710"/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BH4" s="710" t="str">
        <f>ФОРМА!B2</f>
        <v>ПАО "Россети Ленэнерго"</v>
      </c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  <c r="BX4" s="710"/>
      <c r="BY4" s="710"/>
      <c r="BZ4" s="710"/>
      <c r="CA4" s="710"/>
      <c r="CB4" s="710"/>
      <c r="CC4" s="710"/>
      <c r="CD4" s="710"/>
      <c r="CE4" s="710"/>
      <c r="CF4" s="710"/>
      <c r="CG4" s="710"/>
      <c r="CH4" s="710"/>
      <c r="CI4" s="710"/>
      <c r="CJ4" s="710"/>
      <c r="CK4" s="710"/>
      <c r="CL4" s="710"/>
      <c r="CM4" s="710"/>
      <c r="CN4" s="710"/>
      <c r="CO4" s="710"/>
      <c r="CP4" s="710"/>
      <c r="CQ4" s="710"/>
      <c r="CR4" s="710"/>
      <c r="CS4" s="710"/>
      <c r="CT4" s="710"/>
      <c r="CU4" s="710"/>
      <c r="CV4" s="710"/>
      <c r="CW4" s="710"/>
      <c r="CX4" s="710"/>
      <c r="CY4" s="710"/>
      <c r="CZ4" s="710"/>
      <c r="DA4" s="710"/>
      <c r="DB4" s="710"/>
      <c r="DH4" s="144" t="str">
        <f>BH4</f>
        <v>ПАО "Россети Ленэнерго"</v>
      </c>
    </row>
    <row r="5" spans="1:112" s="24" customFormat="1" ht="10.199999999999999" x14ac:dyDescent="0.2">
      <c r="A5" s="735" t="s">
        <v>44</v>
      </c>
      <c r="B5" s="735"/>
      <c r="C5" s="735"/>
      <c r="D5" s="735"/>
      <c r="E5" s="735"/>
      <c r="F5" s="735"/>
      <c r="G5" s="735"/>
      <c r="H5" s="735"/>
      <c r="I5" s="735"/>
      <c r="J5" s="735"/>
      <c r="K5" s="735"/>
      <c r="L5" s="735"/>
      <c r="M5" s="735"/>
      <c r="N5" s="735"/>
      <c r="O5" s="735"/>
      <c r="P5" s="735"/>
      <c r="Q5" s="735"/>
      <c r="R5" s="735"/>
      <c r="S5" s="735"/>
      <c r="T5" s="735"/>
      <c r="U5" s="735"/>
      <c r="V5" s="735"/>
      <c r="W5" s="735"/>
      <c r="X5" s="735"/>
      <c r="Y5" s="735"/>
      <c r="Z5" s="735"/>
      <c r="AA5" s="735"/>
      <c r="AB5" s="735"/>
      <c r="AC5" s="735"/>
      <c r="AD5" s="735"/>
      <c r="AE5" s="735"/>
      <c r="AF5" s="735"/>
      <c r="AG5" s="735"/>
      <c r="AH5" s="735"/>
      <c r="AI5" s="735"/>
      <c r="AJ5" s="735"/>
      <c r="AK5" s="735"/>
      <c r="AL5" s="735"/>
      <c r="AM5" s="735"/>
      <c r="AN5" s="73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6" t="s">
        <v>2</v>
      </c>
      <c r="BI5" s="786"/>
      <c r="BJ5" s="786"/>
      <c r="BK5" s="786"/>
      <c r="BL5" s="786"/>
      <c r="BM5" s="786"/>
      <c r="BN5" s="786"/>
      <c r="BO5" s="786"/>
      <c r="BP5" s="786"/>
      <c r="BQ5" s="786"/>
      <c r="BR5" s="786"/>
      <c r="BS5" s="786"/>
      <c r="BT5" s="786"/>
      <c r="BU5" s="786"/>
      <c r="BV5" s="786"/>
      <c r="BW5" s="786"/>
      <c r="BX5" s="786"/>
      <c r="BY5" s="786"/>
      <c r="BZ5" s="786"/>
      <c r="CA5" s="786"/>
      <c r="CB5" s="786"/>
      <c r="CC5" s="786"/>
      <c r="CD5" s="786"/>
      <c r="CE5" s="786"/>
      <c r="CF5" s="786"/>
      <c r="CG5" s="786"/>
      <c r="CH5" s="786"/>
      <c r="CI5" s="786"/>
      <c r="CJ5" s="786"/>
      <c r="CK5" s="786"/>
      <c r="CL5" s="786"/>
      <c r="CM5" s="786"/>
      <c r="CN5" s="786"/>
      <c r="CO5" s="786"/>
      <c r="CP5" s="786"/>
      <c r="CQ5" s="786"/>
      <c r="CR5" s="786"/>
      <c r="CS5" s="786"/>
      <c r="CT5" s="786"/>
      <c r="CU5" s="786"/>
      <c r="CV5" s="786"/>
      <c r="CW5" s="786"/>
      <c r="CX5" s="786"/>
      <c r="CY5" s="786"/>
      <c r="CZ5" s="786"/>
      <c r="DA5" s="786"/>
      <c r="DB5" s="786"/>
      <c r="DH5" s="143"/>
    </row>
    <row r="6" spans="1:112" ht="138" x14ac:dyDescent="0.25">
      <c r="A6" s="710"/>
      <c r="B6" s="710"/>
      <c r="C6" s="710"/>
      <c r="D6" s="710"/>
      <c r="E6" s="710"/>
      <c r="F6" s="710"/>
      <c r="G6" s="710"/>
      <c r="H6" s="710"/>
      <c r="I6" s="710"/>
      <c r="J6" s="710"/>
      <c r="K6" s="710"/>
      <c r="L6" s="710"/>
      <c r="M6" s="710"/>
      <c r="N6" s="710"/>
      <c r="O6" s="710"/>
      <c r="P6" s="710"/>
      <c r="Q6" s="710"/>
      <c r="R6" s="710"/>
      <c r="S6" s="710"/>
      <c r="T6" s="710"/>
      <c r="U6" s="710"/>
      <c r="V6" s="710"/>
      <c r="W6" s="710"/>
      <c r="X6" s="710"/>
      <c r="Y6" s="710"/>
      <c r="Z6" s="710"/>
      <c r="AA6" s="710"/>
      <c r="AB6" s="710"/>
      <c r="AC6" s="710"/>
      <c r="AD6" s="710"/>
      <c r="AE6" s="710"/>
      <c r="AF6" s="710"/>
      <c r="AG6" s="710"/>
      <c r="AH6" s="710"/>
      <c r="AI6" s="710"/>
      <c r="AJ6" s="710"/>
      <c r="AK6" s="710"/>
      <c r="AL6" s="710"/>
      <c r="AM6" s="710"/>
      <c r="AN6" s="71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6" s="787"/>
      <c r="BJ6" s="787"/>
      <c r="BK6" s="787"/>
      <c r="BL6" s="787"/>
      <c r="BM6" s="787"/>
      <c r="BN6" s="787"/>
      <c r="BO6" s="787"/>
      <c r="BP6" s="787"/>
      <c r="BQ6" s="787"/>
      <c r="BR6" s="787"/>
      <c r="BS6" s="787"/>
      <c r="BT6" s="787"/>
      <c r="BU6" s="787"/>
      <c r="BV6" s="787"/>
      <c r="BW6" s="787"/>
      <c r="BX6" s="787"/>
      <c r="BY6" s="787"/>
      <c r="BZ6" s="787"/>
      <c r="CA6" s="787"/>
      <c r="CB6" s="787"/>
      <c r="CC6" s="787"/>
      <c r="CD6" s="787"/>
      <c r="CE6" s="787"/>
      <c r="CF6" s="787"/>
      <c r="CG6" s="787"/>
      <c r="CH6" s="787"/>
      <c r="CI6" s="787"/>
      <c r="CJ6" s="787"/>
      <c r="CK6" s="787"/>
      <c r="CL6" s="787"/>
      <c r="CM6" s="787"/>
      <c r="CN6" s="787"/>
      <c r="CO6" s="787"/>
      <c r="CP6" s="787"/>
      <c r="CQ6" s="787"/>
      <c r="CR6" s="787"/>
      <c r="CS6" s="787"/>
      <c r="CT6" s="787"/>
      <c r="CU6" s="787"/>
      <c r="CV6" s="787"/>
      <c r="CW6" s="787"/>
      <c r="CX6" s="787"/>
      <c r="CY6" s="787"/>
      <c r="CZ6" s="787"/>
      <c r="DA6" s="787"/>
      <c r="DB6" s="787"/>
      <c r="DH6" s="144" t="str">
        <f>BH6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0.199999999999999" x14ac:dyDescent="0.2">
      <c r="A7" s="786" t="s">
        <v>45</v>
      </c>
      <c r="B7" s="786"/>
      <c r="C7" s="786"/>
      <c r="D7" s="786"/>
      <c r="E7" s="786"/>
      <c r="F7" s="786"/>
      <c r="G7" s="786"/>
      <c r="H7" s="786"/>
      <c r="I7" s="786"/>
      <c r="J7" s="786"/>
      <c r="K7" s="786"/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  <c r="AF7" s="786"/>
      <c r="AG7" s="786"/>
      <c r="AH7" s="786"/>
      <c r="AI7" s="786"/>
      <c r="AJ7" s="786"/>
      <c r="AK7" s="786"/>
      <c r="AL7" s="786"/>
      <c r="AM7" s="786"/>
      <c r="AN7" s="786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6" t="s">
        <v>38</v>
      </c>
      <c r="BI7" s="786"/>
      <c r="BJ7" s="786"/>
      <c r="BK7" s="786"/>
      <c r="BL7" s="786"/>
      <c r="BM7" s="786"/>
      <c r="BN7" s="786"/>
      <c r="BO7" s="786"/>
      <c r="BP7" s="786"/>
      <c r="BQ7" s="786"/>
      <c r="BR7" s="786"/>
      <c r="BS7" s="786"/>
      <c r="BT7" s="786"/>
      <c r="BU7" s="786"/>
      <c r="BV7" s="786"/>
      <c r="BW7" s="786"/>
      <c r="BX7" s="786"/>
      <c r="BY7" s="786"/>
      <c r="BZ7" s="786"/>
      <c r="CA7" s="786"/>
      <c r="CB7" s="786"/>
      <c r="CC7" s="786"/>
      <c r="CD7" s="786"/>
      <c r="CE7" s="786"/>
      <c r="CF7" s="786"/>
      <c r="CG7" s="786"/>
      <c r="CH7" s="786"/>
      <c r="CI7" s="786"/>
      <c r="CJ7" s="786"/>
      <c r="CK7" s="786"/>
      <c r="CL7" s="786"/>
      <c r="CM7" s="786"/>
      <c r="CN7" s="786"/>
      <c r="CO7" s="786"/>
      <c r="CP7" s="786"/>
      <c r="CQ7" s="786"/>
      <c r="CR7" s="786"/>
      <c r="CS7" s="786"/>
      <c r="CT7" s="786"/>
      <c r="CU7" s="786"/>
      <c r="CV7" s="786"/>
      <c r="CW7" s="786"/>
      <c r="CX7" s="786"/>
      <c r="CY7" s="786"/>
      <c r="CZ7" s="786"/>
      <c r="DA7" s="786"/>
      <c r="DB7" s="786"/>
      <c r="DH7" s="235"/>
    </row>
    <row r="8" spans="1:112" x14ac:dyDescent="0.3">
      <c r="A8" s="710"/>
      <c r="B8" s="710"/>
      <c r="C8" s="710"/>
      <c r="D8" s="710"/>
      <c r="E8" s="710"/>
      <c r="F8" s="710"/>
      <c r="G8" s="710"/>
      <c r="H8" s="710"/>
      <c r="I8" s="710"/>
      <c r="J8" s="710"/>
      <c r="K8" s="710"/>
      <c r="L8" s="710"/>
      <c r="M8" s="710"/>
      <c r="N8" s="710"/>
      <c r="O8" s="710"/>
      <c r="P8" s="710"/>
      <c r="Q8" s="710"/>
      <c r="R8" s="710"/>
      <c r="S8" s="710"/>
      <c r="T8" s="710"/>
      <c r="U8" s="710"/>
      <c r="V8" s="710"/>
      <c r="W8" s="710"/>
      <c r="X8" s="710"/>
      <c r="Y8" s="710"/>
      <c r="Z8" s="710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BH8" s="734">
        <f>ФОРМА!B13</f>
        <v>45646</v>
      </c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  <c r="BX8" s="710"/>
      <c r="BY8" s="710"/>
      <c r="BZ8" s="710"/>
      <c r="CA8" s="710"/>
      <c r="CB8" s="710"/>
      <c r="CC8" s="710"/>
      <c r="CD8" s="710"/>
      <c r="CE8" s="710"/>
      <c r="CF8" s="710"/>
      <c r="CG8" s="710"/>
      <c r="CH8" s="710"/>
      <c r="CI8" s="710"/>
      <c r="CJ8" s="710"/>
      <c r="CK8" s="710"/>
      <c r="CL8" s="710"/>
      <c r="CM8" s="710"/>
      <c r="CN8" s="710"/>
      <c r="CO8" s="710"/>
      <c r="CP8" s="710"/>
      <c r="CQ8" s="710"/>
      <c r="CR8" s="710"/>
      <c r="CS8" s="710"/>
      <c r="CT8" s="710"/>
      <c r="CU8" s="710"/>
      <c r="CV8" s="710"/>
      <c r="CW8" s="710"/>
      <c r="CX8" s="710"/>
      <c r="CY8" s="710"/>
      <c r="CZ8" s="710"/>
      <c r="DA8" s="710"/>
      <c r="DB8" s="710"/>
      <c r="DC8" s="51"/>
    </row>
    <row r="9" spans="1:112" s="24" customFormat="1" ht="10.199999999999999" x14ac:dyDescent="0.2">
      <c r="A9" s="735" t="s">
        <v>1</v>
      </c>
      <c r="B9" s="735"/>
      <c r="C9" s="735"/>
      <c r="D9" s="735"/>
      <c r="E9" s="735"/>
      <c r="F9" s="735"/>
      <c r="G9" s="735"/>
      <c r="H9" s="735"/>
      <c r="I9" s="735"/>
      <c r="J9" s="735"/>
      <c r="K9" s="735"/>
      <c r="L9" s="735"/>
      <c r="M9" s="735"/>
      <c r="N9" s="735"/>
      <c r="O9" s="735"/>
      <c r="P9" s="735"/>
      <c r="Q9" s="735"/>
      <c r="R9" s="735"/>
      <c r="S9" s="735"/>
      <c r="T9" s="735"/>
      <c r="U9" s="735"/>
      <c r="V9" s="735"/>
      <c r="W9" s="735"/>
      <c r="X9" s="735"/>
      <c r="Y9" s="735"/>
      <c r="Z9" s="735"/>
      <c r="AA9" s="735"/>
      <c r="AB9" s="735"/>
      <c r="AC9" s="735"/>
      <c r="AD9" s="735"/>
      <c r="AE9" s="735"/>
      <c r="AF9" s="735"/>
      <c r="AG9" s="735"/>
      <c r="AH9" s="735"/>
      <c r="AI9" s="735"/>
      <c r="AJ9" s="735"/>
      <c r="AK9" s="735"/>
      <c r="AL9" s="735"/>
      <c r="AM9" s="735"/>
      <c r="AN9" s="73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35" t="s">
        <v>3</v>
      </c>
      <c r="BI9" s="735"/>
      <c r="BJ9" s="735"/>
      <c r="BK9" s="735"/>
      <c r="BL9" s="735"/>
      <c r="BM9" s="735"/>
      <c r="BN9" s="735"/>
      <c r="BO9" s="735"/>
      <c r="BP9" s="735"/>
      <c r="BQ9" s="735"/>
      <c r="BR9" s="735"/>
      <c r="BS9" s="735"/>
      <c r="BT9" s="735"/>
      <c r="BU9" s="735"/>
      <c r="BV9" s="735"/>
      <c r="BW9" s="735"/>
      <c r="BX9" s="735"/>
      <c r="BY9" s="735"/>
      <c r="BZ9" s="735"/>
      <c r="CA9" s="735"/>
      <c r="CB9" s="735"/>
      <c r="CC9" s="735"/>
      <c r="CD9" s="735"/>
      <c r="CE9" s="735"/>
      <c r="CF9" s="735"/>
      <c r="CG9" s="735"/>
      <c r="CH9" s="735"/>
      <c r="CI9" s="735"/>
      <c r="CJ9" s="735"/>
      <c r="CK9" s="735"/>
      <c r="CL9" s="735"/>
      <c r="CM9" s="735"/>
      <c r="CN9" s="735"/>
      <c r="CO9" s="735"/>
      <c r="CP9" s="735"/>
      <c r="CQ9" s="735"/>
      <c r="CR9" s="735"/>
      <c r="CS9" s="735"/>
      <c r="CT9" s="735"/>
      <c r="CU9" s="735"/>
      <c r="CV9" s="735"/>
      <c r="CW9" s="735"/>
      <c r="CX9" s="735"/>
      <c r="CY9" s="735"/>
      <c r="CZ9" s="735"/>
      <c r="DA9" s="735"/>
      <c r="DB9" s="735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37" t="s">
        <v>68</v>
      </c>
      <c r="B11" s="737"/>
      <c r="C11" s="737"/>
      <c r="D11" s="737"/>
      <c r="E11" s="737"/>
      <c r="F11" s="737"/>
      <c r="G11" s="737"/>
      <c r="H11" s="737"/>
      <c r="I11" s="737"/>
      <c r="J11" s="737"/>
      <c r="K11" s="737"/>
      <c r="L11" s="737"/>
      <c r="M11" s="737"/>
      <c r="N11" s="737"/>
      <c r="O11" s="737"/>
      <c r="P11" s="737"/>
      <c r="Q11" s="737"/>
      <c r="R11" s="737"/>
      <c r="S11" s="737"/>
      <c r="T11" s="737"/>
      <c r="U11" s="737"/>
      <c r="V11" s="737"/>
      <c r="W11" s="737"/>
      <c r="X11" s="737"/>
      <c r="Y11" s="737"/>
      <c r="Z11" s="737"/>
      <c r="AA11" s="737"/>
      <c r="AB11" s="737"/>
      <c r="AC11" s="737"/>
      <c r="AD11" s="737"/>
      <c r="AE11" s="737"/>
      <c r="AF11" s="737"/>
      <c r="AG11" s="737"/>
      <c r="AH11" s="737"/>
      <c r="AI11" s="737"/>
      <c r="AJ11" s="737"/>
      <c r="AK11" s="737"/>
      <c r="AL11" s="737"/>
      <c r="AM11" s="737"/>
      <c r="AN11" s="737"/>
      <c r="AO11" s="737"/>
      <c r="AP11" s="737"/>
      <c r="AQ11" s="737"/>
      <c r="AR11" s="737"/>
      <c r="AS11" s="737"/>
      <c r="AT11" s="737"/>
      <c r="AU11" s="737"/>
      <c r="AV11" s="737"/>
      <c r="AW11" s="737"/>
      <c r="AX11" s="737"/>
      <c r="AY11" s="737"/>
      <c r="AZ11" s="737"/>
      <c r="BA11" s="737"/>
      <c r="BB11" s="737"/>
      <c r="BC11" s="737"/>
      <c r="BD11" s="737"/>
      <c r="BE11" s="737"/>
      <c r="BF11" s="737"/>
      <c r="BG11" s="737"/>
      <c r="BH11" s="737"/>
      <c r="BI11" s="737"/>
      <c r="BJ11" s="737"/>
      <c r="BK11" s="737"/>
      <c r="BL11" s="737"/>
      <c r="BM11" s="737"/>
      <c r="BN11" s="737"/>
      <c r="BO11" s="737"/>
      <c r="BP11" s="737"/>
      <c r="BQ11" s="737"/>
      <c r="BR11" s="737"/>
      <c r="BS11" s="737"/>
      <c r="BT11" s="737"/>
      <c r="BU11" s="737"/>
      <c r="BV11" s="737"/>
      <c r="BW11" s="737"/>
      <c r="BX11" s="737"/>
      <c r="BY11" s="737"/>
      <c r="BZ11" s="737"/>
      <c r="CA11" s="737"/>
      <c r="CB11" s="737"/>
      <c r="CC11" s="737"/>
      <c r="CD11" s="737"/>
      <c r="CE11" s="737"/>
      <c r="CF11" s="737"/>
      <c r="CG11" s="737"/>
      <c r="CH11" s="737"/>
      <c r="CI11" s="737"/>
      <c r="CJ11" s="737"/>
      <c r="CK11" s="737"/>
      <c r="CL11" s="737"/>
      <c r="CM11" s="737"/>
      <c r="CN11" s="737"/>
      <c r="CO11" s="737"/>
      <c r="CP11" s="737"/>
      <c r="CQ11" s="737"/>
      <c r="CR11" s="737"/>
      <c r="CS11" s="737"/>
      <c r="CT11" s="737"/>
      <c r="CU11" s="737"/>
      <c r="CV11" s="737"/>
      <c r="CW11" s="737"/>
      <c r="CX11" s="737"/>
      <c r="CY11" s="737"/>
      <c r="CZ11" s="737"/>
      <c r="DA11" s="737"/>
      <c r="DB11" s="737"/>
      <c r="DH11" s="229"/>
    </row>
    <row r="12" spans="1:112" x14ac:dyDescent="0.3">
      <c r="A12" s="737" t="s">
        <v>841</v>
      </c>
      <c r="B12" s="737"/>
      <c r="C12" s="737"/>
      <c r="D12" s="737"/>
      <c r="E12" s="737"/>
      <c r="F12" s="737"/>
      <c r="G12" s="737"/>
      <c r="H12" s="737"/>
      <c r="I12" s="737"/>
      <c r="J12" s="737"/>
      <c r="K12" s="737"/>
      <c r="L12" s="737"/>
      <c r="M12" s="737"/>
      <c r="N12" s="737"/>
      <c r="O12" s="737"/>
      <c r="P12" s="737"/>
      <c r="Q12" s="737"/>
      <c r="R12" s="737"/>
      <c r="S12" s="737"/>
      <c r="T12" s="737"/>
      <c r="U12" s="737"/>
      <c r="V12" s="737"/>
      <c r="W12" s="737"/>
      <c r="X12" s="737"/>
      <c r="Y12" s="737"/>
      <c r="Z12" s="737"/>
      <c r="AA12" s="737"/>
      <c r="AB12" s="737"/>
      <c r="AC12" s="737"/>
      <c r="AD12" s="737"/>
      <c r="AE12" s="737"/>
      <c r="AF12" s="737"/>
      <c r="AG12" s="737"/>
      <c r="AH12" s="737"/>
      <c r="AI12" s="737"/>
      <c r="AJ12" s="737"/>
      <c r="AK12" s="737"/>
      <c r="AL12" s="737"/>
      <c r="AM12" s="737"/>
      <c r="AN12" s="737"/>
      <c r="AO12" s="737"/>
      <c r="AP12" s="737"/>
      <c r="AQ12" s="737"/>
      <c r="AR12" s="737"/>
      <c r="AS12" s="737"/>
      <c r="AT12" s="737"/>
      <c r="AU12" s="737"/>
      <c r="AV12" s="737"/>
      <c r="AW12" s="737"/>
      <c r="AX12" s="737"/>
      <c r="AY12" s="737"/>
      <c r="AZ12" s="737"/>
      <c r="BA12" s="737"/>
      <c r="BB12" s="737"/>
      <c r="BC12" s="737"/>
      <c r="BD12" s="737"/>
      <c r="BE12" s="737"/>
      <c r="BF12" s="737"/>
      <c r="BG12" s="737"/>
      <c r="BH12" s="737"/>
      <c r="BI12" s="737"/>
      <c r="BJ12" s="737"/>
      <c r="BK12" s="737"/>
      <c r="BL12" s="737"/>
      <c r="BM12" s="737"/>
      <c r="BN12" s="737"/>
      <c r="BO12" s="737"/>
      <c r="BP12" s="737"/>
      <c r="BQ12" s="737"/>
      <c r="BR12" s="737"/>
      <c r="BS12" s="737"/>
      <c r="BT12" s="737"/>
      <c r="BU12" s="737"/>
      <c r="BV12" s="737"/>
      <c r="BW12" s="737"/>
      <c r="BX12" s="737"/>
      <c r="BY12" s="737"/>
      <c r="BZ12" s="737"/>
      <c r="CA12" s="737"/>
      <c r="CB12" s="737"/>
      <c r="CC12" s="737"/>
      <c r="CD12" s="737"/>
      <c r="CE12" s="737"/>
      <c r="CF12" s="737"/>
      <c r="CG12" s="737"/>
      <c r="CH12" s="737"/>
      <c r="CI12" s="737"/>
      <c r="CJ12" s="737"/>
      <c r="CK12" s="737"/>
      <c r="CL12" s="737"/>
      <c r="CM12" s="737"/>
      <c r="CN12" s="737"/>
      <c r="CO12" s="737"/>
      <c r="CP12" s="737"/>
      <c r="CQ12" s="737"/>
      <c r="CR12" s="737"/>
      <c r="CS12" s="737"/>
      <c r="CT12" s="737"/>
      <c r="CU12" s="737"/>
      <c r="CV12" s="737"/>
      <c r="CW12" s="737"/>
      <c r="CX12" s="737"/>
      <c r="CY12" s="737"/>
      <c r="CZ12" s="737"/>
      <c r="DA12" s="737"/>
      <c r="DB12" s="73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92" t="s">
        <v>4</v>
      </c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792"/>
      <c r="P14" s="792"/>
      <c r="Q14" s="792"/>
      <c r="R14" s="792"/>
      <c r="S14" s="792"/>
      <c r="T14" s="792"/>
      <c r="U14" s="792"/>
      <c r="V14" s="792"/>
      <c r="W14" s="792"/>
      <c r="X14" s="792"/>
      <c r="Y14" s="792"/>
      <c r="DH14" s="229"/>
    </row>
    <row r="15" spans="1:112" ht="30" customHeight="1" x14ac:dyDescent="0.25">
      <c r="A15" s="791" t="s">
        <v>118</v>
      </c>
      <c r="B15" s="791"/>
      <c r="C15" s="791"/>
      <c r="D15" s="791"/>
      <c r="E15" s="791"/>
      <c r="F15" s="791"/>
      <c r="G15" s="791"/>
      <c r="H15" s="791"/>
      <c r="I15" s="791"/>
      <c r="J15" s="791"/>
      <c r="K15" s="791"/>
      <c r="L15" s="791"/>
      <c r="M15" s="791"/>
      <c r="N15" s="791"/>
      <c r="O15" s="791"/>
      <c r="P15" s="791"/>
      <c r="Q15" s="791"/>
      <c r="R15" s="791"/>
      <c r="S15" s="791"/>
      <c r="T15" s="791"/>
      <c r="U15" s="791"/>
      <c r="V15" s="791"/>
      <c r="W15" s="791"/>
      <c r="X15" s="791"/>
      <c r="Y15" s="791"/>
      <c r="Z15" s="791"/>
      <c r="AA15" s="791"/>
      <c r="AB15" s="791"/>
      <c r="AC15" s="791"/>
      <c r="AD15" s="791"/>
      <c r="AE15" s="791"/>
      <c r="AF15" s="788" t="str">
        <f>ПОДПИСИ!B6</f>
        <v xml:space="preserve"> </v>
      </c>
      <c r="AG15" s="788"/>
      <c r="AH15" s="788"/>
      <c r="AI15" s="788"/>
      <c r="AJ15" s="788"/>
      <c r="AK15" s="788"/>
      <c r="AL15" s="788"/>
      <c r="AM15" s="788"/>
      <c r="AN15" s="788"/>
      <c r="AO15" s="788"/>
      <c r="AP15" s="788"/>
      <c r="AQ15" s="788"/>
      <c r="AR15" s="788"/>
      <c r="AS15" s="788"/>
      <c r="AT15" s="788"/>
      <c r="AU15" s="788"/>
      <c r="AV15" s="788"/>
      <c r="AW15" s="788"/>
      <c r="AX15" s="788"/>
      <c r="AY15" s="788"/>
      <c r="AZ15" s="788"/>
      <c r="BA15" s="788"/>
      <c r="BB15" s="788"/>
      <c r="BC15" s="788"/>
      <c r="BD15" s="788"/>
      <c r="BE15" s="788"/>
      <c r="BF15" s="788"/>
      <c r="BG15" s="788"/>
      <c r="BH15" s="788"/>
      <c r="BI15" s="788"/>
      <c r="BJ15" s="788"/>
      <c r="BK15" s="788"/>
      <c r="BL15" s="788"/>
      <c r="BM15" s="788"/>
      <c r="BN15" s="788"/>
      <c r="BO15" s="788"/>
      <c r="BP15" s="788"/>
      <c r="BQ15" s="788"/>
      <c r="BR15" s="788"/>
      <c r="BS15" s="788"/>
      <c r="BT15" s="788"/>
      <c r="BU15" s="788"/>
      <c r="BV15" s="788"/>
      <c r="BW15" s="788"/>
      <c r="BX15" s="788"/>
      <c r="BY15" s="788"/>
      <c r="BZ15" s="788"/>
      <c r="CA15" s="788"/>
      <c r="CB15" s="788"/>
      <c r="CC15" s="788"/>
      <c r="CD15" s="788"/>
      <c r="CE15" s="788"/>
      <c r="CF15" s="788"/>
      <c r="CG15" s="788"/>
      <c r="CH15" s="788"/>
      <c r="CI15" s="788"/>
      <c r="CJ15" s="788"/>
      <c r="CK15" s="788"/>
      <c r="CL15" s="788"/>
      <c r="CM15" s="788"/>
      <c r="CN15" s="788"/>
      <c r="CO15" s="788"/>
      <c r="CP15" s="788"/>
      <c r="CQ15" s="788"/>
      <c r="CR15" s="788"/>
      <c r="CS15" s="788"/>
      <c r="CT15" s="788"/>
      <c r="CU15" s="788"/>
      <c r="CV15" s="788"/>
      <c r="CW15" s="788"/>
      <c r="CX15" s="788"/>
      <c r="CY15" s="788"/>
      <c r="CZ15" s="788"/>
      <c r="DA15" s="788"/>
      <c r="DB15" s="788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6" t="s">
        <v>5</v>
      </c>
      <c r="AH16" s="786"/>
      <c r="AI16" s="786"/>
      <c r="AJ16" s="786"/>
      <c r="AK16" s="786"/>
      <c r="AL16" s="786"/>
      <c r="AM16" s="786"/>
      <c r="AN16" s="786"/>
      <c r="AO16" s="786"/>
      <c r="AP16" s="786"/>
      <c r="AQ16" s="786"/>
      <c r="AR16" s="786"/>
      <c r="AS16" s="786"/>
      <c r="AT16" s="786"/>
      <c r="AU16" s="786"/>
      <c r="AV16" s="786"/>
      <c r="AW16" s="786"/>
      <c r="AX16" s="786"/>
      <c r="AY16" s="786"/>
      <c r="AZ16" s="786"/>
      <c r="BA16" s="786"/>
      <c r="BB16" s="786"/>
      <c r="BC16" s="786"/>
      <c r="BD16" s="786"/>
      <c r="BE16" s="786"/>
      <c r="BF16" s="786"/>
      <c r="BG16" s="786"/>
      <c r="BH16" s="786"/>
      <c r="BI16" s="786"/>
      <c r="BJ16" s="786"/>
      <c r="BK16" s="786"/>
      <c r="BL16" s="786"/>
      <c r="BM16" s="786"/>
      <c r="BN16" s="786"/>
      <c r="BO16" s="786"/>
      <c r="BP16" s="786"/>
      <c r="BQ16" s="786"/>
      <c r="BR16" s="786"/>
      <c r="BS16" s="786"/>
      <c r="BT16" s="786"/>
      <c r="BU16" s="786"/>
      <c r="BV16" s="786"/>
      <c r="BW16" s="786"/>
      <c r="BX16" s="786"/>
      <c r="BY16" s="786"/>
      <c r="BZ16" s="786"/>
      <c r="CA16" s="786"/>
      <c r="CB16" s="786"/>
      <c r="CC16" s="786"/>
      <c r="CD16" s="786"/>
      <c r="CE16" s="786"/>
      <c r="CF16" s="786"/>
      <c r="CG16" s="786"/>
      <c r="CH16" s="786"/>
      <c r="CI16" s="786"/>
      <c r="CJ16" s="786"/>
      <c r="CK16" s="786"/>
      <c r="CL16" s="786"/>
      <c r="CM16" s="786"/>
      <c r="CN16" s="786"/>
      <c r="CO16" s="786"/>
      <c r="CP16" s="786"/>
      <c r="CQ16" s="786"/>
      <c r="CR16" s="786"/>
      <c r="CS16" s="786"/>
      <c r="CT16" s="786"/>
      <c r="CU16" s="786"/>
      <c r="CV16" s="786"/>
      <c r="CW16" s="786"/>
      <c r="CX16" s="786"/>
      <c r="CY16" s="786"/>
      <c r="CZ16" s="786"/>
      <c r="DA16" s="786"/>
      <c r="DB16" s="786"/>
    </row>
    <row r="17" spans="1:112" ht="15" customHeight="1" x14ac:dyDescent="0.3">
      <c r="A17" s="1199" t="str">
        <f>ПОДПИСИ!C6</f>
        <v xml:space="preserve"> </v>
      </c>
      <c r="B17" s="1199"/>
      <c r="C17" s="1199"/>
      <c r="D17" s="1199"/>
      <c r="E17" s="1199"/>
      <c r="F17" s="1199"/>
      <c r="G17" s="1199"/>
      <c r="H17" s="1199"/>
      <c r="I17" s="1199"/>
      <c r="J17" s="1199"/>
      <c r="K17" s="1199"/>
      <c r="L17" s="1199"/>
      <c r="M17" s="1199"/>
      <c r="N17" s="1199"/>
      <c r="O17" s="1199"/>
      <c r="P17" s="1199"/>
      <c r="Q17" s="1199"/>
      <c r="R17" s="1199"/>
      <c r="S17" s="1199"/>
      <c r="T17" s="1199"/>
      <c r="U17" s="1199"/>
      <c r="V17" s="1199"/>
      <c r="W17" s="1199"/>
      <c r="X17" s="1199"/>
      <c r="Y17" s="1199"/>
      <c r="Z17" s="1199"/>
      <c r="AA17" s="1199"/>
      <c r="AB17" s="1199"/>
      <c r="AC17" s="1199"/>
      <c r="AD17" s="1199"/>
      <c r="AE17" s="1199"/>
      <c r="AF17" s="1199"/>
      <c r="AG17" s="1199"/>
      <c r="AH17" s="1199"/>
      <c r="AI17" s="1199"/>
      <c r="AJ17" s="1199"/>
      <c r="AK17" s="1199"/>
      <c r="AL17" s="1199"/>
      <c r="AM17" s="1199"/>
      <c r="AN17" s="1199"/>
      <c r="AO17" s="1199"/>
      <c r="AP17" s="1199"/>
      <c r="AQ17" s="1199"/>
      <c r="AR17" s="1199"/>
      <c r="AS17" s="1199"/>
      <c r="AT17" s="1199"/>
      <c r="AU17" s="1199"/>
      <c r="AV17" s="1199"/>
      <c r="AW17" s="1199"/>
      <c r="AX17" s="1199"/>
      <c r="AY17" s="1199"/>
      <c r="AZ17" s="1199"/>
      <c r="BA17" s="1199"/>
      <c r="BB17" s="1199"/>
      <c r="BC17" s="1199"/>
      <c r="BD17" s="1199"/>
      <c r="BE17" s="1199"/>
      <c r="BF17" s="1199"/>
      <c r="BG17" s="1199"/>
      <c r="BH17" s="1199"/>
      <c r="BI17" s="1199"/>
      <c r="BJ17" s="1199"/>
      <c r="BK17" s="1199"/>
      <c r="BL17" s="1199"/>
      <c r="BM17" s="1199"/>
      <c r="BN17" s="1199"/>
      <c r="BO17" s="1199"/>
      <c r="BP17" s="1199"/>
      <c r="BQ17" s="1199"/>
      <c r="BR17" s="1199"/>
      <c r="BS17" s="1199"/>
      <c r="BT17" s="1199"/>
      <c r="BU17" s="1199"/>
      <c r="BV17" s="1199"/>
      <c r="BW17" s="1199"/>
      <c r="BX17" s="1199"/>
      <c r="BY17" s="1199"/>
      <c r="BZ17" s="1199"/>
      <c r="CA17" s="1199"/>
      <c r="CB17" s="1199"/>
      <c r="CC17" s="1199"/>
      <c r="CD17" s="1199"/>
      <c r="CE17" s="1199"/>
      <c r="CF17" s="1199"/>
      <c r="CG17" s="1199"/>
      <c r="CH17" s="1199"/>
      <c r="CI17" s="1199"/>
      <c r="CJ17" s="1199"/>
      <c r="CK17" s="1199"/>
      <c r="CL17" s="1199"/>
      <c r="CM17" s="1199"/>
      <c r="CN17" s="1199"/>
      <c r="CO17" s="1199"/>
      <c r="CP17" s="1199"/>
      <c r="CQ17" s="1199"/>
      <c r="CR17" s="1199"/>
      <c r="CS17" s="1199"/>
      <c r="CT17" s="1199"/>
      <c r="CU17" s="1199"/>
      <c r="CV17" s="1199"/>
      <c r="CW17" s="1199"/>
      <c r="CX17" s="1199"/>
      <c r="CY17" s="1199"/>
      <c r="CZ17" s="1199"/>
      <c r="DA17" s="1199"/>
      <c r="DB17" s="1199"/>
    </row>
    <row r="18" spans="1:112" ht="15" customHeight="1" x14ac:dyDescent="0.3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 x14ac:dyDescent="0.25">
      <c r="A19" s="791" t="s">
        <v>718</v>
      </c>
      <c r="B19" s="791"/>
      <c r="C19" s="791"/>
      <c r="D19" s="791"/>
      <c r="E19" s="791"/>
      <c r="F19" s="791"/>
      <c r="G19" s="791"/>
      <c r="H19" s="791"/>
      <c r="I19" s="791"/>
      <c r="J19" s="791"/>
      <c r="K19" s="791"/>
      <c r="L19" s="791"/>
      <c r="M19" s="791"/>
      <c r="N19" s="791"/>
      <c r="O19" s="791"/>
      <c r="P19" s="791"/>
      <c r="Q19" s="791"/>
      <c r="R19" s="791"/>
      <c r="S19" s="791"/>
      <c r="T19" s="791"/>
      <c r="U19" s="791"/>
      <c r="V19" s="791"/>
      <c r="W19" s="791"/>
      <c r="X19" s="791"/>
      <c r="Y19" s="791"/>
      <c r="Z19" s="791"/>
      <c r="AA19" s="791"/>
      <c r="AB19" s="791"/>
      <c r="AC19" s="791"/>
      <c r="AD19" s="791"/>
      <c r="AE19" s="791"/>
      <c r="AF19" s="791"/>
      <c r="AG19" s="791"/>
      <c r="AH19" s="791"/>
      <c r="AI19" s="791"/>
      <c r="AJ19" s="791"/>
      <c r="AK19" s="791"/>
      <c r="AL19" s="791"/>
      <c r="AM19" s="791"/>
      <c r="AN19" s="791"/>
      <c r="AO19" s="788" t="str">
        <f>ПОДПИСИ!B12</f>
        <v>Начальник участка ООО «Электромонтаж-110»</v>
      </c>
      <c r="AP19" s="788"/>
      <c r="AQ19" s="788"/>
      <c r="AR19" s="788"/>
      <c r="AS19" s="788"/>
      <c r="AT19" s="788"/>
      <c r="AU19" s="788"/>
      <c r="AV19" s="788"/>
      <c r="AW19" s="788"/>
      <c r="AX19" s="788"/>
      <c r="AY19" s="788"/>
      <c r="AZ19" s="788"/>
      <c r="BA19" s="788"/>
      <c r="BB19" s="788"/>
      <c r="BC19" s="788"/>
      <c r="BD19" s="788"/>
      <c r="BE19" s="788"/>
      <c r="BF19" s="788"/>
      <c r="BG19" s="788"/>
      <c r="BH19" s="788"/>
      <c r="BI19" s="788"/>
      <c r="BJ19" s="788"/>
      <c r="BK19" s="788"/>
      <c r="BL19" s="788"/>
      <c r="BM19" s="788"/>
      <c r="BN19" s="788"/>
      <c r="BO19" s="788"/>
      <c r="BP19" s="788"/>
      <c r="BQ19" s="788"/>
      <c r="BR19" s="788"/>
      <c r="BS19" s="788"/>
      <c r="BT19" s="788"/>
      <c r="BU19" s="788"/>
      <c r="BV19" s="788"/>
      <c r="BW19" s="788"/>
      <c r="BX19" s="788"/>
      <c r="BY19" s="788"/>
      <c r="BZ19" s="788"/>
      <c r="CA19" s="788"/>
      <c r="CB19" s="788"/>
      <c r="CC19" s="788"/>
      <c r="CD19" s="788"/>
      <c r="CE19" s="788"/>
      <c r="CF19" s="788"/>
      <c r="CG19" s="788"/>
      <c r="CH19" s="788"/>
      <c r="CI19" s="788"/>
      <c r="CJ19" s="788"/>
      <c r="CK19" s="788"/>
      <c r="CL19" s="788"/>
      <c r="CM19" s="788"/>
      <c r="CN19" s="788"/>
      <c r="CO19" s="788"/>
      <c r="CP19" s="788"/>
      <c r="CQ19" s="788"/>
      <c r="CR19" s="788"/>
      <c r="CS19" s="788"/>
      <c r="CT19" s="788"/>
      <c r="CU19" s="788"/>
      <c r="CV19" s="788"/>
      <c r="CW19" s="788"/>
      <c r="CX19" s="788"/>
      <c r="CY19" s="788"/>
      <c r="CZ19" s="788"/>
      <c r="DA19" s="788"/>
      <c r="DB19" s="788"/>
      <c r="DH19" s="229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6" t="s">
        <v>5</v>
      </c>
      <c r="AP20" s="786"/>
      <c r="AQ20" s="786"/>
      <c r="AR20" s="786"/>
      <c r="AS20" s="786"/>
      <c r="AT20" s="786"/>
      <c r="AU20" s="786"/>
      <c r="AV20" s="786"/>
      <c r="AW20" s="786"/>
      <c r="AX20" s="786"/>
      <c r="AY20" s="786"/>
      <c r="AZ20" s="786"/>
      <c r="BA20" s="786"/>
      <c r="BB20" s="786"/>
      <c r="BC20" s="786"/>
      <c r="BD20" s="786"/>
      <c r="BE20" s="786"/>
      <c r="BF20" s="786"/>
      <c r="BG20" s="786"/>
      <c r="BH20" s="786"/>
      <c r="BI20" s="786"/>
      <c r="BJ20" s="786"/>
      <c r="BK20" s="786"/>
      <c r="BL20" s="786"/>
      <c r="BM20" s="786"/>
      <c r="BN20" s="786"/>
      <c r="BO20" s="786"/>
      <c r="BP20" s="786"/>
      <c r="BQ20" s="786"/>
      <c r="BR20" s="786"/>
      <c r="BS20" s="786"/>
      <c r="BT20" s="786"/>
      <c r="BU20" s="786"/>
      <c r="BV20" s="786"/>
      <c r="BW20" s="786"/>
      <c r="BX20" s="786"/>
      <c r="BY20" s="786"/>
      <c r="BZ20" s="786"/>
      <c r="CA20" s="786"/>
      <c r="CB20" s="786"/>
      <c r="CC20" s="786"/>
      <c r="CD20" s="786"/>
      <c r="CE20" s="786"/>
      <c r="CF20" s="786"/>
      <c r="CG20" s="786"/>
      <c r="CH20" s="786"/>
      <c r="CI20" s="786"/>
      <c r="CJ20" s="786"/>
      <c r="CK20" s="786"/>
      <c r="CL20" s="786"/>
      <c r="CM20" s="786"/>
      <c r="CN20" s="786"/>
      <c r="CO20" s="786"/>
      <c r="CP20" s="786"/>
      <c r="CQ20" s="786"/>
      <c r="CR20" s="786"/>
      <c r="CS20" s="786"/>
      <c r="CT20" s="786"/>
      <c r="CU20" s="786"/>
      <c r="CV20" s="786"/>
      <c r="CW20" s="786"/>
      <c r="CX20" s="786"/>
      <c r="CY20" s="786"/>
      <c r="CZ20" s="786"/>
      <c r="DA20" s="786"/>
      <c r="DB20" s="786"/>
    </row>
    <row r="21" spans="1:112" ht="15" customHeight="1" x14ac:dyDescent="0.25">
      <c r="A21" s="784" t="str">
        <f>ПОДПИСИ!C12</f>
        <v>Курбатов А.В.</v>
      </c>
      <c r="B21" s="784"/>
      <c r="C21" s="784"/>
      <c r="D21" s="784"/>
      <c r="E21" s="784"/>
      <c r="F21" s="784"/>
      <c r="G21" s="784"/>
      <c r="H21" s="784"/>
      <c r="I21" s="784"/>
      <c r="J21" s="784"/>
      <c r="K21" s="784"/>
      <c r="L21" s="784"/>
      <c r="M21" s="784"/>
      <c r="N21" s="784"/>
      <c r="O21" s="784"/>
      <c r="P21" s="784"/>
      <c r="Q21" s="784"/>
      <c r="R21" s="784"/>
      <c r="S21" s="784"/>
      <c r="T21" s="784"/>
      <c r="U21" s="784"/>
      <c r="V21" s="784"/>
      <c r="W21" s="784"/>
      <c r="X21" s="784"/>
      <c r="Y21" s="784"/>
      <c r="Z21" s="784"/>
      <c r="AA21" s="784"/>
      <c r="AB21" s="784"/>
      <c r="AC21" s="784"/>
      <c r="AD21" s="784"/>
      <c r="AE21" s="784"/>
      <c r="AF21" s="784"/>
      <c r="AG21" s="784"/>
      <c r="AH21" s="784"/>
      <c r="AI21" s="784"/>
      <c r="AJ21" s="784"/>
      <c r="AK21" s="784"/>
      <c r="AL21" s="784"/>
      <c r="AM21" s="784"/>
      <c r="AN21" s="784"/>
      <c r="AO21" s="784"/>
      <c r="AP21" s="784"/>
      <c r="AQ21" s="784"/>
      <c r="AR21" s="784"/>
      <c r="AS21" s="784"/>
      <c r="AT21" s="784"/>
      <c r="AU21" s="784"/>
      <c r="AV21" s="784"/>
      <c r="AW21" s="784"/>
      <c r="AX21" s="784"/>
      <c r="AY21" s="784"/>
      <c r="AZ21" s="784"/>
      <c r="BA21" s="784"/>
      <c r="BB21" s="784"/>
      <c r="BC21" s="784"/>
      <c r="BD21" s="784"/>
      <c r="BE21" s="784"/>
      <c r="BF21" s="784"/>
      <c r="BG21" s="784"/>
      <c r="BH21" s="784"/>
      <c r="BI21" s="784"/>
      <c r="BJ21" s="784"/>
      <c r="BK21" s="784"/>
      <c r="BL21" s="784"/>
      <c r="BM21" s="784"/>
      <c r="BN21" s="784"/>
      <c r="BO21" s="784"/>
      <c r="BP21" s="784"/>
      <c r="BQ21" s="784"/>
      <c r="BR21" s="784"/>
      <c r="BS21" s="784"/>
      <c r="BT21" s="784"/>
      <c r="BU21" s="784"/>
      <c r="BV21" s="784"/>
      <c r="BW21" s="784"/>
      <c r="BX21" s="784"/>
      <c r="BY21" s="784"/>
      <c r="BZ21" s="784"/>
      <c r="CA21" s="784"/>
      <c r="CB21" s="784"/>
      <c r="CC21" s="784"/>
      <c r="CD21" s="784"/>
      <c r="CE21" s="784"/>
      <c r="CF21" s="784"/>
      <c r="CG21" s="784"/>
      <c r="CH21" s="784"/>
      <c r="CI21" s="784"/>
      <c r="CJ21" s="784"/>
      <c r="CK21" s="784"/>
      <c r="CL21" s="784"/>
      <c r="CM21" s="784"/>
      <c r="CN21" s="784"/>
      <c r="CO21" s="784"/>
      <c r="CP21" s="784"/>
      <c r="CQ21" s="784"/>
      <c r="CR21" s="784"/>
      <c r="CS21" s="784"/>
      <c r="CT21" s="784"/>
      <c r="CU21" s="784"/>
      <c r="CV21" s="784"/>
      <c r="CW21" s="784"/>
      <c r="CX21" s="784"/>
      <c r="CY21" s="784"/>
      <c r="CZ21" s="784"/>
      <c r="DA21" s="784"/>
      <c r="DB21" s="784"/>
      <c r="DH21" s="141"/>
    </row>
    <row r="22" spans="1:112" x14ac:dyDescent="0.3">
      <c r="A22" s="19" t="s">
        <v>842</v>
      </c>
      <c r="DD22" s="19" t="s">
        <v>843</v>
      </c>
    </row>
    <row r="23" spans="1:112" ht="29.25" customHeight="1" x14ac:dyDescent="0.3">
      <c r="A23" s="1203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1203"/>
      <c r="C23" s="1203"/>
      <c r="D23" s="1203"/>
      <c r="E23" s="1203"/>
      <c r="F23" s="1203"/>
      <c r="G23" s="1203"/>
      <c r="H23" s="1203"/>
      <c r="I23" s="1203"/>
      <c r="J23" s="1203"/>
      <c r="K23" s="1203"/>
      <c r="L23" s="1203"/>
      <c r="M23" s="1203"/>
      <c r="N23" s="1203"/>
      <c r="O23" s="1203"/>
      <c r="P23" s="1203"/>
      <c r="Q23" s="1203"/>
      <c r="R23" s="1203"/>
      <c r="S23" s="1203"/>
      <c r="T23" s="1203"/>
      <c r="U23" s="1203"/>
      <c r="V23" s="1203"/>
      <c r="W23" s="1203"/>
      <c r="X23" s="1203"/>
      <c r="Y23" s="1203"/>
      <c r="Z23" s="1203"/>
      <c r="AA23" s="1203"/>
      <c r="AB23" s="1203"/>
      <c r="AC23" s="1203"/>
      <c r="AD23" s="1203"/>
      <c r="AE23" s="1203"/>
      <c r="AF23" s="1203"/>
      <c r="AG23" s="1203"/>
      <c r="AH23" s="1203"/>
      <c r="AI23" s="1203"/>
      <c r="AJ23" s="1203"/>
      <c r="AK23" s="1203"/>
      <c r="AL23" s="1203"/>
      <c r="AM23" s="1203"/>
      <c r="AN23" s="1203"/>
      <c r="AO23" s="1203"/>
      <c r="AP23" s="1203"/>
      <c r="AQ23" s="1203"/>
      <c r="AR23" s="1203"/>
      <c r="AS23" s="1203"/>
      <c r="AT23" s="1203"/>
      <c r="AU23" s="1203"/>
      <c r="AV23" s="1203"/>
      <c r="AW23" s="1203"/>
      <c r="AX23" s="1203"/>
      <c r="AY23" s="1203"/>
      <c r="AZ23" s="1203"/>
      <c r="BA23" s="1203"/>
      <c r="BB23" s="1203"/>
      <c r="BC23" s="1203"/>
      <c r="BD23" s="1203"/>
      <c r="BE23" s="1203"/>
      <c r="BF23" s="1203"/>
      <c r="BG23" s="1203"/>
      <c r="BH23" s="1203"/>
      <c r="BI23" s="1203"/>
      <c r="BJ23" s="1203"/>
      <c r="BK23" s="1203"/>
      <c r="BL23" s="1203"/>
      <c r="BM23" s="1203"/>
      <c r="BN23" s="1203"/>
      <c r="BO23" s="1203"/>
      <c r="BP23" s="1203"/>
      <c r="BQ23" s="1203"/>
      <c r="BR23" s="1203"/>
      <c r="BS23" s="1203"/>
      <c r="BT23" s="1203"/>
      <c r="BU23" s="1203"/>
      <c r="BV23" s="1203"/>
      <c r="BW23" s="1203"/>
      <c r="BX23" s="1203"/>
      <c r="BY23" s="1203"/>
      <c r="BZ23" s="1203"/>
      <c r="CA23" s="1203"/>
      <c r="CB23" s="1203"/>
      <c r="CC23" s="1203"/>
      <c r="CD23" s="1203"/>
      <c r="CE23" s="1203"/>
      <c r="CF23" s="1203"/>
      <c r="CG23" s="1203"/>
      <c r="CH23" s="1203"/>
      <c r="CI23" s="1203"/>
      <c r="CJ23" s="1203"/>
      <c r="CK23" s="1203"/>
      <c r="CL23" s="1203"/>
      <c r="CM23" s="1203"/>
      <c r="CN23" s="1203"/>
      <c r="CO23" s="1203"/>
      <c r="CP23" s="1203"/>
      <c r="CQ23" s="1203"/>
      <c r="CR23" s="1203"/>
      <c r="CS23" s="1203"/>
      <c r="CT23" s="1203"/>
      <c r="CU23" s="1203"/>
      <c r="CV23" s="1203"/>
      <c r="CW23" s="1203"/>
      <c r="CX23" s="1203"/>
      <c r="CY23" s="1203"/>
      <c r="CZ23" s="1203"/>
      <c r="DA23" s="1203"/>
      <c r="DB23" s="1203"/>
      <c r="DD23" s="371">
        <v>30</v>
      </c>
    </row>
    <row r="24" spans="1:112" ht="13.5" customHeight="1" x14ac:dyDescent="0.3">
      <c r="A24" s="781" t="s">
        <v>844</v>
      </c>
      <c r="B24" s="781"/>
      <c r="C24" s="781"/>
      <c r="D24" s="781"/>
      <c r="E24" s="781"/>
      <c r="F24" s="781"/>
      <c r="G24" s="781"/>
      <c r="H24" s="781"/>
      <c r="I24" s="781"/>
      <c r="J24" s="781"/>
      <c r="K24" s="781"/>
      <c r="L24" s="781"/>
      <c r="M24" s="781"/>
      <c r="N24" s="781"/>
      <c r="O24" s="781"/>
      <c r="P24" s="781"/>
      <c r="Q24" s="781"/>
      <c r="R24" s="781"/>
      <c r="S24" s="781"/>
      <c r="T24" s="781"/>
      <c r="U24" s="781"/>
      <c r="V24" s="781"/>
      <c r="W24" s="781"/>
      <c r="X24" s="781"/>
      <c r="Y24" s="781"/>
      <c r="Z24" s="781"/>
      <c r="AA24" s="781"/>
      <c r="AB24" s="781"/>
      <c r="AC24" s="781"/>
      <c r="AD24" s="781"/>
      <c r="AE24" s="781"/>
      <c r="AF24" s="781"/>
      <c r="AG24" s="781"/>
      <c r="AH24" s="781"/>
      <c r="AI24" s="781"/>
      <c r="AJ24" s="781"/>
      <c r="AK24" s="781"/>
      <c r="AL24" s="781"/>
      <c r="AM24" s="781"/>
      <c r="AN24" s="781"/>
      <c r="AO24" s="781"/>
      <c r="AP24" s="781"/>
      <c r="AQ24" s="781"/>
      <c r="AR24" s="781"/>
      <c r="AS24" s="781"/>
      <c r="AT24" s="781"/>
      <c r="AU24" s="781"/>
      <c r="AV24" s="781"/>
      <c r="AW24" s="781"/>
      <c r="AX24" s="781"/>
      <c r="AY24" s="781"/>
      <c r="AZ24" s="781"/>
      <c r="BA24" s="781"/>
      <c r="BB24" s="781"/>
      <c r="BC24" s="781"/>
      <c r="BD24" s="781"/>
      <c r="BE24" s="781"/>
      <c r="BF24" s="781"/>
      <c r="BG24" s="781"/>
      <c r="BH24" s="781"/>
      <c r="BI24" s="781"/>
      <c r="BJ24" s="781"/>
      <c r="BK24" s="781"/>
      <c r="BL24" s="781"/>
      <c r="BM24" s="781"/>
      <c r="BN24" s="781"/>
      <c r="BO24" s="781"/>
      <c r="BP24" s="781"/>
      <c r="BQ24" s="781"/>
      <c r="BR24" s="781"/>
      <c r="BS24" s="781"/>
      <c r="BT24" s="781"/>
      <c r="BU24" s="781"/>
      <c r="BV24" s="781"/>
      <c r="BW24" s="781"/>
      <c r="BX24" s="781"/>
      <c r="BY24" s="781"/>
      <c r="BZ24" s="781"/>
      <c r="CA24" s="781"/>
      <c r="CB24" s="781"/>
      <c r="CC24" s="781"/>
      <c r="CD24" s="781"/>
      <c r="CE24" s="781"/>
      <c r="CF24" s="781"/>
      <c r="CG24" s="781"/>
      <c r="CH24" s="781"/>
      <c r="CI24" s="781"/>
      <c r="CJ24" s="781"/>
      <c r="CK24" s="781"/>
      <c r="CL24" s="781"/>
      <c r="CM24" s="781"/>
      <c r="CN24" s="781"/>
      <c r="CO24" s="781"/>
      <c r="CP24" s="781"/>
      <c r="CQ24" s="781"/>
      <c r="CR24" s="781"/>
      <c r="CS24" s="781"/>
      <c r="CT24" s="781"/>
      <c r="CU24" s="781"/>
      <c r="CV24" s="781"/>
      <c r="CW24" s="781"/>
      <c r="CX24" s="781"/>
      <c r="CY24" s="781"/>
      <c r="CZ24" s="781"/>
      <c r="DA24" s="781"/>
      <c r="DB24" s="781"/>
    </row>
    <row r="25" spans="1:112" x14ac:dyDescent="0.3">
      <c r="A25" s="783" t="s">
        <v>845</v>
      </c>
      <c r="B25" s="783"/>
      <c r="C25" s="783"/>
      <c r="D25" s="783"/>
      <c r="E25" s="783"/>
      <c r="F25" s="783"/>
      <c r="G25" s="783"/>
      <c r="H25" s="783"/>
      <c r="I25" s="783"/>
      <c r="J25" s="783"/>
      <c r="K25" s="783"/>
      <c r="L25" s="783"/>
      <c r="M25" s="783"/>
      <c r="N25" s="783"/>
      <c r="O25" s="783"/>
      <c r="P25" s="783"/>
      <c r="Q25" s="783"/>
      <c r="R25" s="783"/>
      <c r="S25" s="783"/>
      <c r="T25" s="783"/>
      <c r="U25" s="783"/>
      <c r="V25" s="783"/>
      <c r="W25" s="783"/>
      <c r="X25" s="783"/>
      <c r="Y25" s="783"/>
      <c r="Z25" s="783"/>
      <c r="AA25" s="783"/>
      <c r="AB25" s="783"/>
      <c r="AC25" s="783"/>
      <c r="AD25" s="783"/>
      <c r="AE25" s="783"/>
      <c r="AF25" s="783"/>
      <c r="AG25" s="783"/>
      <c r="AH25" s="783"/>
      <c r="AI25" s="783"/>
      <c r="AJ25" s="783"/>
      <c r="AK25" s="783"/>
      <c r="AL25" s="783"/>
      <c r="AM25" s="783"/>
      <c r="AN25" s="783"/>
      <c r="AO25" s="783"/>
      <c r="AP25" s="783"/>
      <c r="AQ25" s="783"/>
      <c r="AR25" s="783"/>
      <c r="AS25" s="783"/>
      <c r="AT25" s="783"/>
      <c r="AU25" s="783"/>
      <c r="AV25" s="783"/>
      <c r="AW25" s="783"/>
      <c r="AX25" s="783"/>
      <c r="AY25" s="783"/>
      <c r="AZ25" s="783"/>
      <c r="BA25" s="783"/>
      <c r="BB25" s="783"/>
      <c r="BC25" s="783"/>
      <c r="BD25" s="783"/>
      <c r="BE25" s="783"/>
      <c r="BF25" s="783"/>
      <c r="BG25" s="783"/>
      <c r="BH25" s="783"/>
      <c r="BI25" s="783"/>
      <c r="BJ25" s="783"/>
      <c r="BK25" s="783"/>
      <c r="BL25" s="783"/>
      <c r="BM25" s="783"/>
      <c r="BN25" s="783"/>
      <c r="BO25" s="783"/>
      <c r="BP25" s="783"/>
      <c r="BQ25" s="783"/>
      <c r="BR25" s="783"/>
      <c r="BS25" s="783"/>
      <c r="BT25" s="783"/>
      <c r="BU25" s="783"/>
      <c r="BV25" s="783"/>
      <c r="BW25" s="783"/>
      <c r="BX25" s="783"/>
      <c r="BY25" s="783"/>
      <c r="BZ25" s="783"/>
      <c r="CA25" s="783"/>
      <c r="CB25" s="783"/>
      <c r="CC25" s="783"/>
      <c r="CD25" s="783"/>
      <c r="CE25" s="783"/>
      <c r="CF25" s="783"/>
      <c r="CG25" s="783"/>
      <c r="CH25" s="783"/>
      <c r="CI25" s="783"/>
      <c r="CJ25" s="783"/>
      <c r="CK25" s="783"/>
      <c r="CL25" s="783"/>
      <c r="CM25" s="783"/>
      <c r="CN25" s="783"/>
      <c r="CO25" s="783"/>
      <c r="CP25" s="783"/>
      <c r="CQ25" s="783"/>
      <c r="CR25" s="783"/>
      <c r="CS25" s="783"/>
      <c r="CT25" s="783"/>
      <c r="CU25" s="783"/>
      <c r="CV25" s="783"/>
      <c r="CW25" s="783"/>
      <c r="CX25" s="783"/>
      <c r="CY25" s="783"/>
      <c r="CZ25" s="783"/>
      <c r="DA25" s="783"/>
      <c r="DB25" s="783"/>
      <c r="DD25" s="19" t="s">
        <v>846</v>
      </c>
    </row>
    <row r="26" spans="1:112" x14ac:dyDescent="0.3">
      <c r="A26" s="19" t="s">
        <v>847</v>
      </c>
    </row>
    <row r="27" spans="1:112" x14ac:dyDescent="0.3">
      <c r="A27" s="19" t="s">
        <v>848</v>
      </c>
    </row>
    <row r="28" spans="1:112" x14ac:dyDescent="0.3">
      <c r="A28" s="19" t="s">
        <v>849</v>
      </c>
    </row>
    <row r="29" spans="1:112" x14ac:dyDescent="0.3">
      <c r="A29" s="19" t="s">
        <v>850</v>
      </c>
    </row>
    <row r="30" spans="1:112" ht="29.25" customHeight="1" x14ac:dyDescent="0.3">
      <c r="A30" s="842" t="s">
        <v>851</v>
      </c>
      <c r="B30" s="842"/>
      <c r="C30" s="842"/>
      <c r="D30" s="842"/>
      <c r="E30" s="842"/>
      <c r="F30" s="842"/>
      <c r="G30" s="842"/>
      <c r="H30" s="842"/>
      <c r="I30" s="842"/>
      <c r="J30" s="842"/>
      <c r="K30" s="842"/>
      <c r="L30" s="842"/>
      <c r="M30" s="842"/>
      <c r="N30" s="842"/>
      <c r="O30" s="842"/>
      <c r="P30" s="842"/>
      <c r="Q30" s="842"/>
      <c r="R30" s="842"/>
      <c r="S30" s="842"/>
      <c r="T30" s="842"/>
      <c r="U30" s="842"/>
      <c r="V30" s="842"/>
      <c r="W30" s="842"/>
      <c r="X30" s="842"/>
      <c r="Y30" s="842"/>
      <c r="Z30" s="842"/>
      <c r="AA30" s="842"/>
      <c r="AB30" s="842"/>
      <c r="AC30" s="842"/>
      <c r="AD30" s="842"/>
      <c r="AE30" s="842"/>
      <c r="AF30" s="842"/>
      <c r="AG30" s="842"/>
      <c r="AH30" s="842"/>
      <c r="AI30" s="842"/>
      <c r="AJ30" s="842"/>
      <c r="AK30" s="842"/>
      <c r="AL30" s="842"/>
      <c r="AM30" s="842"/>
      <c r="AN30" s="842"/>
      <c r="AO30" s="842"/>
      <c r="AP30" s="842"/>
      <c r="AQ30" s="842"/>
      <c r="AR30" s="842"/>
      <c r="AS30" s="842"/>
      <c r="AT30" s="842"/>
      <c r="AU30" s="842"/>
      <c r="AV30" s="842"/>
      <c r="AW30" s="842"/>
      <c r="AX30" s="842"/>
      <c r="AY30" s="842"/>
      <c r="AZ30" s="842"/>
      <c r="BA30" s="842"/>
      <c r="BB30" s="842"/>
      <c r="BC30" s="842"/>
      <c r="BD30" s="842"/>
      <c r="BE30" s="842"/>
      <c r="BF30" s="842"/>
      <c r="BG30" s="842"/>
      <c r="BH30" s="842"/>
      <c r="BI30" s="842"/>
      <c r="BJ30" s="842"/>
      <c r="BK30" s="842"/>
      <c r="BL30" s="842"/>
      <c r="BM30" s="842"/>
      <c r="BN30" s="842"/>
      <c r="BO30" s="842"/>
      <c r="BP30" s="842"/>
      <c r="BQ30" s="842"/>
      <c r="BR30" s="842"/>
      <c r="BS30" s="842"/>
      <c r="BT30" s="842"/>
      <c r="BU30" s="842"/>
      <c r="BV30" s="842"/>
      <c r="BW30" s="842"/>
      <c r="BX30" s="842"/>
      <c r="BY30" s="842"/>
      <c r="BZ30" s="842"/>
      <c r="CA30" s="842"/>
      <c r="CB30" s="842"/>
      <c r="CC30" s="842"/>
      <c r="CD30" s="842"/>
      <c r="CE30" s="842"/>
      <c r="CF30" s="842"/>
      <c r="CG30" s="842"/>
      <c r="CH30" s="842"/>
      <c r="CI30" s="842"/>
      <c r="CJ30" s="842"/>
      <c r="CK30" s="842"/>
      <c r="CL30" s="842"/>
      <c r="CM30" s="842"/>
      <c r="CN30" s="842"/>
      <c r="CO30" s="842"/>
      <c r="CP30" s="842"/>
      <c r="CQ30" s="842"/>
      <c r="CR30" s="842"/>
      <c r="CS30" s="842"/>
      <c r="CT30" s="842"/>
      <c r="CU30" s="842"/>
      <c r="CV30" s="842"/>
      <c r="CW30" s="842"/>
      <c r="CX30" s="842"/>
      <c r="CY30" s="842"/>
      <c r="CZ30" s="842"/>
      <c r="DA30" s="842"/>
      <c r="DB30" s="842"/>
    </row>
    <row r="31" spans="1:112" ht="9" customHeight="1" x14ac:dyDescent="0.3"/>
    <row r="32" spans="1:112" ht="25.2" customHeight="1" x14ac:dyDescent="0.25">
      <c r="A32" s="30" t="s">
        <v>852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91" t="s">
        <v>723</v>
      </c>
      <c r="B33" s="792"/>
      <c r="C33" s="792"/>
      <c r="D33" s="792"/>
      <c r="E33" s="792"/>
      <c r="F33" s="792"/>
      <c r="G33" s="792"/>
      <c r="H33" s="792"/>
      <c r="I33" s="792"/>
      <c r="J33" s="792"/>
      <c r="K33" s="792"/>
      <c r="L33" s="792"/>
      <c r="M33" s="792"/>
      <c r="N33" s="792"/>
      <c r="O33" s="792"/>
      <c r="P33" s="792"/>
      <c r="Q33" s="792"/>
      <c r="R33" s="792"/>
      <c r="S33" s="792"/>
      <c r="T33" s="792"/>
      <c r="U33" s="792"/>
      <c r="V33" s="792"/>
      <c r="W33" s="792"/>
      <c r="X33" s="792"/>
      <c r="Y33" s="792"/>
      <c r="Z33" s="792"/>
      <c r="AA33" s="792"/>
      <c r="AB33" s="792"/>
      <c r="AC33" s="792"/>
      <c r="AD33" s="792"/>
      <c r="AE33" s="792"/>
      <c r="AF33" s="792"/>
      <c r="AG33" s="792"/>
      <c r="AH33" s="792"/>
      <c r="AI33" s="792"/>
      <c r="AJ33" s="792"/>
      <c r="AK33" s="792"/>
      <c r="AL33" s="792"/>
      <c r="AM33" s="792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90"/>
      <c r="BJ33" s="790"/>
      <c r="BK33" s="790"/>
      <c r="BL33" s="790"/>
      <c r="BM33" s="790"/>
      <c r="BN33" s="790"/>
      <c r="BO33" s="790"/>
      <c r="BP33" s="790"/>
      <c r="BQ33" s="790"/>
      <c r="BR33" s="790"/>
      <c r="BS33" s="790"/>
      <c r="BT33" s="790"/>
      <c r="BU33" s="790"/>
      <c r="BV33" s="790"/>
      <c r="BW33" s="790"/>
      <c r="BX33" s="790"/>
      <c r="BY33" s="790"/>
      <c r="BZ33" s="790"/>
      <c r="CA33" s="790"/>
      <c r="CB33" s="790"/>
      <c r="CC33" s="790"/>
      <c r="CD33" s="790"/>
      <c r="CE33" s="790"/>
      <c r="CF33" s="790"/>
      <c r="CG33" s="23"/>
      <c r="CH33" s="23"/>
      <c r="CI33" s="23"/>
      <c r="CJ33" s="710" t="str">
        <f>ПОДПИСИ!E6</f>
        <v xml:space="preserve"> </v>
      </c>
      <c r="CK33" s="710"/>
      <c r="CL33" s="710"/>
      <c r="CM33" s="710"/>
      <c r="CN33" s="710"/>
      <c r="CO33" s="710"/>
      <c r="CP33" s="710"/>
      <c r="CQ33" s="710"/>
      <c r="CR33" s="710"/>
      <c r="CS33" s="710"/>
      <c r="CT33" s="710"/>
      <c r="CU33" s="710"/>
      <c r="CV33" s="710"/>
      <c r="CW33" s="710"/>
      <c r="CX33" s="710"/>
      <c r="CY33" s="710"/>
      <c r="CZ33" s="710"/>
      <c r="DA33" s="710"/>
      <c r="DB33" s="710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35" t="s">
        <v>11</v>
      </c>
      <c r="BJ34" s="735"/>
      <c r="BK34" s="735"/>
      <c r="BL34" s="735"/>
      <c r="BM34" s="735"/>
      <c r="BN34" s="735"/>
      <c r="BO34" s="735"/>
      <c r="BP34" s="735"/>
      <c r="BQ34" s="735"/>
      <c r="BR34" s="735"/>
      <c r="BS34" s="735"/>
      <c r="BT34" s="735"/>
      <c r="BU34" s="735"/>
      <c r="BV34" s="735"/>
      <c r="BW34" s="735"/>
      <c r="BX34" s="735"/>
      <c r="BY34" s="735"/>
      <c r="BZ34" s="735"/>
      <c r="CA34" s="735"/>
      <c r="CB34" s="735"/>
      <c r="CC34" s="735"/>
      <c r="CD34" s="735"/>
      <c r="CE34" s="735"/>
      <c r="CF34" s="735"/>
      <c r="CG34" s="21"/>
      <c r="CH34" s="21"/>
      <c r="CI34" s="21"/>
      <c r="CJ34" s="1170" t="s">
        <v>50</v>
      </c>
      <c r="CK34" s="1170"/>
      <c r="CL34" s="1170"/>
      <c r="CM34" s="1170"/>
      <c r="CN34" s="1170"/>
      <c r="CO34" s="1170"/>
      <c r="CP34" s="1170"/>
      <c r="CQ34" s="1170"/>
      <c r="CR34" s="1170"/>
      <c r="CS34" s="1170"/>
      <c r="CT34" s="1170"/>
      <c r="CU34" s="1170"/>
      <c r="CV34" s="1170"/>
      <c r="CW34" s="1170"/>
      <c r="CX34" s="1170"/>
      <c r="CY34" s="1170"/>
      <c r="CZ34" s="1170"/>
      <c r="DA34" s="1170"/>
      <c r="DB34" s="1170"/>
      <c r="DH34" s="148"/>
    </row>
    <row r="35" spans="1:112" customFormat="1" ht="33" customHeight="1" x14ac:dyDescent="0.3">
      <c r="A35" s="791" t="s">
        <v>717</v>
      </c>
      <c r="B35" s="792"/>
      <c r="C35" s="792"/>
      <c r="D35" s="792"/>
      <c r="E35" s="792"/>
      <c r="F35" s="792"/>
      <c r="G35" s="792"/>
      <c r="H35" s="792"/>
      <c r="I35" s="792"/>
      <c r="J35" s="792"/>
      <c r="K35" s="792"/>
      <c r="L35" s="792"/>
      <c r="M35" s="792"/>
      <c r="N35" s="792"/>
      <c r="O35" s="792"/>
      <c r="P35" s="792"/>
      <c r="Q35" s="792"/>
      <c r="R35" s="792"/>
      <c r="S35" s="792"/>
      <c r="T35" s="792"/>
      <c r="U35" s="792"/>
      <c r="V35" s="792"/>
      <c r="W35" s="792"/>
      <c r="X35" s="792"/>
      <c r="Y35" s="792"/>
      <c r="Z35" s="792"/>
      <c r="AA35" s="792"/>
      <c r="AB35" s="792"/>
      <c r="AC35" s="792"/>
      <c r="AD35" s="792"/>
      <c r="AE35" s="792"/>
      <c r="AF35" s="792"/>
      <c r="AG35" s="792"/>
      <c r="AH35" s="792"/>
      <c r="AI35" s="792"/>
      <c r="AJ35" s="792"/>
      <c r="AK35" s="792"/>
      <c r="AL35" s="792"/>
      <c r="AM35" s="792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90"/>
      <c r="BJ35" s="790"/>
      <c r="BK35" s="790"/>
      <c r="BL35" s="790"/>
      <c r="BM35" s="790"/>
      <c r="BN35" s="790"/>
      <c r="BO35" s="790"/>
      <c r="BP35" s="790"/>
      <c r="BQ35" s="790"/>
      <c r="BR35" s="790"/>
      <c r="BS35" s="790"/>
      <c r="BT35" s="790"/>
      <c r="BU35" s="790"/>
      <c r="BV35" s="790"/>
      <c r="BW35" s="790"/>
      <c r="BX35" s="790"/>
      <c r="BY35" s="790"/>
      <c r="BZ35" s="790"/>
      <c r="CA35" s="790"/>
      <c r="CB35" s="790"/>
      <c r="CC35" s="790"/>
      <c r="CD35" s="790"/>
      <c r="CE35" s="790"/>
      <c r="CF35" s="790"/>
      <c r="CG35" s="19"/>
      <c r="CH35" s="19"/>
      <c r="CI35" s="19"/>
      <c r="CJ35" s="710" t="str">
        <f>ПОДПИСИ!E12</f>
        <v>А.В. Курбатов</v>
      </c>
      <c r="CK35" s="710"/>
      <c r="CL35" s="710"/>
      <c r="CM35" s="710"/>
      <c r="CN35" s="710"/>
      <c r="CO35" s="710"/>
      <c r="CP35" s="710"/>
      <c r="CQ35" s="710"/>
      <c r="CR35" s="710"/>
      <c r="CS35" s="710"/>
      <c r="CT35" s="710"/>
      <c r="CU35" s="710"/>
      <c r="CV35" s="710"/>
      <c r="CW35" s="710"/>
      <c r="CX35" s="710"/>
      <c r="CY35" s="710"/>
      <c r="CZ35" s="710"/>
      <c r="DA35" s="710"/>
      <c r="DB35" s="710"/>
      <c r="DH35" s="228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35" t="s">
        <v>11</v>
      </c>
      <c r="BJ36" s="735"/>
      <c r="BK36" s="735"/>
      <c r="BL36" s="735"/>
      <c r="BM36" s="735"/>
      <c r="BN36" s="735"/>
      <c r="BO36" s="735"/>
      <c r="BP36" s="735"/>
      <c r="BQ36" s="735"/>
      <c r="BR36" s="735"/>
      <c r="BS36" s="735"/>
      <c r="BT36" s="735"/>
      <c r="BU36" s="735"/>
      <c r="BV36" s="735"/>
      <c r="BW36" s="735"/>
      <c r="BX36" s="735"/>
      <c r="BY36" s="735"/>
      <c r="BZ36" s="735"/>
      <c r="CA36" s="735"/>
      <c r="CB36" s="735"/>
      <c r="CC36" s="735"/>
      <c r="CD36" s="735"/>
      <c r="CE36" s="735"/>
      <c r="CF36" s="735"/>
      <c r="CG36" s="21"/>
      <c r="CH36" s="21"/>
      <c r="CI36" s="21"/>
      <c r="CJ36" s="1170" t="s">
        <v>50</v>
      </c>
      <c r="CK36" s="1170"/>
      <c r="CL36" s="1170"/>
      <c r="CM36" s="1170"/>
      <c r="CN36" s="1170"/>
      <c r="CO36" s="1170"/>
      <c r="CP36" s="1170"/>
      <c r="CQ36" s="1170"/>
      <c r="CR36" s="1170"/>
      <c r="CS36" s="1170"/>
      <c r="CT36" s="1170"/>
      <c r="CU36" s="1170"/>
      <c r="CV36" s="1170"/>
      <c r="CW36" s="1170"/>
      <c r="CX36" s="1170"/>
      <c r="CY36" s="1170"/>
      <c r="CZ36" s="1170"/>
      <c r="DA36" s="1170"/>
      <c r="DB36" s="1170"/>
      <c r="DH36" s="148"/>
    </row>
    <row r="37" spans="1:112" ht="13.8" x14ac:dyDescent="0.25">
      <c r="DH37" s="231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2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14:Y14"/>
    <mergeCell ref="A15:AE15"/>
    <mergeCell ref="AF15:DB15"/>
    <mergeCell ref="AG16:DB16"/>
    <mergeCell ref="A17:DB17"/>
    <mergeCell ref="BI34:CF34"/>
    <mergeCell ref="CJ34:DB34"/>
    <mergeCell ref="A21:DB21"/>
    <mergeCell ref="A24:DB24"/>
    <mergeCell ref="A30:DB30"/>
    <mergeCell ref="A25:DB25"/>
    <mergeCell ref="A19:AN19"/>
    <mergeCell ref="AO19:DB19"/>
    <mergeCell ref="AO20:DB20"/>
    <mergeCell ref="A23:DB23"/>
    <mergeCell ref="A33:AM33"/>
    <mergeCell ref="BI33:CF33"/>
    <mergeCell ref="CJ33:DB33"/>
    <mergeCell ref="A35:AM35"/>
    <mergeCell ref="BI35:CF35"/>
    <mergeCell ref="CJ35:DB35"/>
    <mergeCell ref="BI36:CF36"/>
    <mergeCell ref="CJ36:DB36"/>
  </mergeCells>
  <conditionalFormatting sqref="A2:BG5 BH2:BH7 A6 AO6:BG6 A7:BG10 BH9">
    <cfRule type="cellIs" dxfId="30" priority="3" operator="equal">
      <formula>0</formula>
    </cfRule>
  </conditionalFormatting>
  <conditionalFormatting sqref="BH10:DB10">
    <cfRule type="cellIs" dxfId="29" priority="2" operator="equal">
      <formula>0</formula>
    </cfRule>
  </conditionalFormatting>
  <conditionalFormatting sqref="DH2:DH6">
    <cfRule type="cellIs" dxfId="2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60" zoomScaleNormal="100" workbookViewId="0">
      <selection activeCell="DH30" sqref="DH30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100" t="s">
        <v>553</v>
      </c>
      <c r="B1" s="1100"/>
      <c r="C1" s="1100"/>
      <c r="D1" s="1100"/>
      <c r="E1" s="1100"/>
      <c r="F1" s="1100"/>
      <c r="G1" s="1100"/>
      <c r="H1" s="1100"/>
      <c r="I1" s="1100"/>
      <c r="J1" s="1100"/>
      <c r="K1" s="1100"/>
      <c r="L1" s="1100"/>
      <c r="M1" s="1100"/>
      <c r="N1" s="1100"/>
      <c r="O1" s="1100"/>
      <c r="P1" s="1100"/>
      <c r="Q1" s="1100"/>
      <c r="R1" s="1100"/>
      <c r="S1" s="1100"/>
      <c r="T1" s="1100"/>
      <c r="U1" s="1100"/>
      <c r="V1" s="1100"/>
      <c r="W1" s="1100"/>
      <c r="X1" s="1100"/>
      <c r="Y1" s="1100"/>
      <c r="Z1" s="1100"/>
      <c r="AA1" s="1100"/>
      <c r="AB1" s="1100"/>
      <c r="AC1" s="1100"/>
      <c r="AD1" s="1100"/>
      <c r="AE1" s="1100"/>
      <c r="AF1" s="1100"/>
      <c r="AG1" s="1100"/>
      <c r="AH1" s="1100"/>
      <c r="AI1" s="1100"/>
      <c r="AJ1" s="1100"/>
      <c r="AK1" s="1100"/>
      <c r="AL1" s="1100"/>
      <c r="AM1" s="1100"/>
      <c r="AN1" s="1100"/>
      <c r="AO1" s="1100"/>
      <c r="AP1" s="1100"/>
      <c r="AQ1" s="1100"/>
      <c r="AR1" s="1100"/>
      <c r="AS1" s="1100"/>
      <c r="AT1" s="1100"/>
      <c r="AU1" s="1100"/>
      <c r="AV1" s="1100"/>
      <c r="AW1" s="1100"/>
      <c r="AX1" s="1100"/>
      <c r="AY1" s="1100"/>
      <c r="AZ1" s="1100"/>
      <c r="BA1" s="1100"/>
      <c r="BB1" s="1100"/>
      <c r="BC1" s="1100"/>
      <c r="BD1" s="1100"/>
      <c r="BE1" s="1100"/>
      <c r="BF1" s="1100"/>
      <c r="BG1" s="1100"/>
      <c r="BH1" s="1100"/>
      <c r="BI1" s="1100"/>
      <c r="BJ1" s="1100"/>
      <c r="BK1" s="1100"/>
      <c r="BL1" s="1100"/>
      <c r="BM1" s="1100"/>
      <c r="BN1" s="1100"/>
      <c r="BO1" s="1100"/>
      <c r="BP1" s="1100"/>
      <c r="BQ1" s="1100"/>
      <c r="BR1" s="1100"/>
      <c r="BS1" s="1100"/>
      <c r="BT1" s="1100"/>
      <c r="BU1" s="1100"/>
      <c r="BV1" s="1100"/>
      <c r="BW1" s="1100"/>
      <c r="BX1" s="1100"/>
      <c r="BY1" s="1100"/>
      <c r="BZ1" s="1100"/>
      <c r="CA1" s="1100"/>
      <c r="CB1" s="1100"/>
      <c r="CC1" s="1100"/>
      <c r="CD1" s="1100"/>
      <c r="CE1" s="1100"/>
      <c r="CF1" s="1100"/>
      <c r="CG1" s="1100"/>
      <c r="CH1" s="1100"/>
      <c r="CI1" s="1100"/>
      <c r="CJ1" s="1100"/>
      <c r="CK1" s="1100"/>
      <c r="CL1" s="1100"/>
      <c r="CM1" s="1100"/>
      <c r="CN1" s="1100"/>
      <c r="CO1" s="1100"/>
      <c r="CP1" s="1100"/>
      <c r="CQ1" s="1100"/>
      <c r="CR1" s="1100"/>
      <c r="CS1" s="1100"/>
      <c r="CT1" s="1100"/>
      <c r="CU1" s="1100"/>
      <c r="CV1" s="1100"/>
      <c r="CW1" s="1100"/>
      <c r="CX1" s="1100"/>
      <c r="CY1" s="1100"/>
      <c r="CZ1" s="1100"/>
      <c r="DA1" s="1100"/>
      <c r="DB1" s="1100"/>
      <c r="DH1" s="141"/>
    </row>
    <row r="2" spans="1:112" ht="15" customHeight="1" x14ac:dyDescent="0.3">
      <c r="A2" s="789"/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89"/>
      <c r="X2" s="789"/>
      <c r="Y2" s="789"/>
      <c r="Z2" s="789"/>
      <c r="AA2" s="789"/>
      <c r="AB2" s="789"/>
      <c r="AC2" s="789"/>
      <c r="AD2" s="789"/>
      <c r="AE2" s="789"/>
      <c r="AF2" s="789"/>
      <c r="AG2" s="789"/>
      <c r="AH2" s="789"/>
      <c r="AI2" s="789"/>
      <c r="AJ2" s="789"/>
      <c r="AK2" s="789"/>
      <c r="AL2" s="789"/>
      <c r="AM2" s="789"/>
      <c r="AN2" s="789"/>
      <c r="BH2" s="710" t="str">
        <f>ФОРМА!G2</f>
        <v>Санкт-Петербург</v>
      </c>
      <c r="BI2" s="710"/>
      <c r="BJ2" s="710"/>
      <c r="BK2" s="710"/>
      <c r="BL2" s="710"/>
      <c r="BM2" s="710"/>
      <c r="BN2" s="710"/>
      <c r="BO2" s="710"/>
      <c r="BP2" s="710"/>
      <c r="BQ2" s="710"/>
      <c r="BR2" s="710"/>
      <c r="BS2" s="710"/>
      <c r="BT2" s="710"/>
      <c r="BU2" s="710"/>
      <c r="BV2" s="710"/>
      <c r="BW2" s="710"/>
      <c r="BX2" s="710"/>
      <c r="BY2" s="710"/>
      <c r="BZ2" s="710"/>
      <c r="CA2" s="710"/>
      <c r="CB2" s="710"/>
      <c r="CC2" s="710"/>
      <c r="CD2" s="710"/>
      <c r="CE2" s="710"/>
      <c r="CF2" s="710"/>
      <c r="CG2" s="710"/>
      <c r="CH2" s="710"/>
      <c r="CI2" s="710"/>
      <c r="CJ2" s="710"/>
      <c r="CK2" s="710"/>
      <c r="CL2" s="710"/>
      <c r="CM2" s="710"/>
      <c r="CN2" s="710"/>
      <c r="CO2" s="710"/>
      <c r="CP2" s="710"/>
      <c r="CQ2" s="710"/>
      <c r="CR2" s="710"/>
      <c r="CS2" s="710"/>
      <c r="CT2" s="710"/>
      <c r="CU2" s="710"/>
      <c r="CV2" s="710"/>
      <c r="CW2" s="710"/>
      <c r="CX2" s="710"/>
      <c r="CY2" s="710"/>
      <c r="CZ2" s="710"/>
      <c r="DA2" s="710"/>
      <c r="DB2" s="710"/>
      <c r="DC2"/>
      <c r="DD2"/>
      <c r="DE2"/>
      <c r="DF2"/>
      <c r="DG2"/>
      <c r="DH2" s="142"/>
    </row>
    <row r="3" spans="1:112" s="21" customFormat="1" ht="10.199999999999999" x14ac:dyDescent="0.2">
      <c r="A3" s="786"/>
      <c r="B3" s="786"/>
      <c r="C3" s="786"/>
      <c r="D3" s="786"/>
      <c r="E3" s="786"/>
      <c r="F3" s="786"/>
      <c r="G3" s="786"/>
      <c r="H3" s="786"/>
      <c r="I3" s="786"/>
      <c r="J3" s="786"/>
      <c r="K3" s="786"/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  <c r="AF3" s="786"/>
      <c r="AG3" s="786"/>
      <c r="AH3" s="786"/>
      <c r="AI3" s="786"/>
      <c r="AJ3" s="786"/>
      <c r="AK3" s="786"/>
      <c r="AL3" s="786"/>
      <c r="AM3" s="786"/>
      <c r="AN3" s="786"/>
      <c r="BH3" s="786" t="s">
        <v>0</v>
      </c>
      <c r="BI3" s="786"/>
      <c r="BJ3" s="786"/>
      <c r="BK3" s="786"/>
      <c r="BL3" s="786"/>
      <c r="BM3" s="786"/>
      <c r="BN3" s="786"/>
      <c r="BO3" s="786"/>
      <c r="BP3" s="786"/>
      <c r="BQ3" s="786"/>
      <c r="BR3" s="786"/>
      <c r="BS3" s="786"/>
      <c r="BT3" s="786"/>
      <c r="BU3" s="786"/>
      <c r="BV3" s="786"/>
      <c r="BW3" s="786"/>
      <c r="BX3" s="786"/>
      <c r="BY3" s="786"/>
      <c r="BZ3" s="786"/>
      <c r="CA3" s="786"/>
      <c r="CB3" s="786"/>
      <c r="CC3" s="786"/>
      <c r="CD3" s="786"/>
      <c r="CE3" s="786"/>
      <c r="CF3" s="786"/>
      <c r="CG3" s="786"/>
      <c r="CH3" s="786"/>
      <c r="CI3" s="786"/>
      <c r="CJ3" s="786"/>
      <c r="CK3" s="786"/>
      <c r="CL3" s="786"/>
      <c r="CM3" s="786"/>
      <c r="CN3" s="786"/>
      <c r="CO3" s="786"/>
      <c r="CP3" s="786"/>
      <c r="CQ3" s="786"/>
      <c r="CR3" s="786"/>
      <c r="CS3" s="786"/>
      <c r="CT3" s="786"/>
      <c r="CU3" s="786"/>
      <c r="CV3" s="786"/>
      <c r="CW3" s="786"/>
      <c r="CX3" s="786"/>
      <c r="CY3" s="786"/>
      <c r="CZ3" s="786"/>
      <c r="DA3" s="786"/>
      <c r="DB3" s="786"/>
      <c r="DC3" s="1"/>
      <c r="DD3" s="1"/>
      <c r="DE3" s="1"/>
      <c r="DF3" s="1"/>
      <c r="DG3" s="1"/>
      <c r="DH3" s="143"/>
    </row>
    <row r="4" spans="1:112" ht="15" customHeight="1" x14ac:dyDescent="0.25">
      <c r="A4" s="710" t="str">
        <f>ФОРМА!B4</f>
        <v>ООО «Электромонтаж-110»</v>
      </c>
      <c r="B4" s="710"/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BH4" s="710" t="str">
        <f>ФОРМА!B2</f>
        <v>ПАО "Россети Ленэнерго"</v>
      </c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  <c r="BX4" s="710"/>
      <c r="BY4" s="710"/>
      <c r="BZ4" s="710"/>
      <c r="CA4" s="710"/>
      <c r="CB4" s="710"/>
      <c r="CC4" s="710"/>
      <c r="CD4" s="710"/>
      <c r="CE4" s="710"/>
      <c r="CF4" s="710"/>
      <c r="CG4" s="710"/>
      <c r="CH4" s="710"/>
      <c r="CI4" s="710"/>
      <c r="CJ4" s="710"/>
      <c r="CK4" s="710"/>
      <c r="CL4" s="710"/>
      <c r="CM4" s="710"/>
      <c r="CN4" s="710"/>
      <c r="CO4" s="710"/>
      <c r="CP4" s="710"/>
      <c r="CQ4" s="710"/>
      <c r="CR4" s="710"/>
      <c r="CS4" s="710"/>
      <c r="CT4" s="710"/>
      <c r="CU4" s="710"/>
      <c r="CV4" s="710"/>
      <c r="CW4" s="710"/>
      <c r="CX4" s="710"/>
      <c r="CY4" s="710"/>
      <c r="CZ4" s="710"/>
      <c r="DA4" s="710"/>
      <c r="DB4" s="710"/>
      <c r="DH4" s="144" t="str">
        <f>BH4</f>
        <v>ПАО "Россети Ленэнерго"</v>
      </c>
    </row>
    <row r="5" spans="1:112" s="24" customFormat="1" ht="10.199999999999999" x14ac:dyDescent="0.2">
      <c r="A5" s="735" t="s">
        <v>44</v>
      </c>
      <c r="B5" s="735"/>
      <c r="C5" s="735"/>
      <c r="D5" s="735"/>
      <c r="E5" s="735"/>
      <c r="F5" s="735"/>
      <c r="G5" s="735"/>
      <c r="H5" s="735"/>
      <c r="I5" s="735"/>
      <c r="J5" s="735"/>
      <c r="K5" s="735"/>
      <c r="L5" s="735"/>
      <c r="M5" s="735"/>
      <c r="N5" s="735"/>
      <c r="O5" s="735"/>
      <c r="P5" s="735"/>
      <c r="Q5" s="735"/>
      <c r="R5" s="735"/>
      <c r="S5" s="735"/>
      <c r="T5" s="735"/>
      <c r="U5" s="735"/>
      <c r="V5" s="735"/>
      <c r="W5" s="735"/>
      <c r="X5" s="735"/>
      <c r="Y5" s="735"/>
      <c r="Z5" s="735"/>
      <c r="AA5" s="735"/>
      <c r="AB5" s="735"/>
      <c r="AC5" s="735"/>
      <c r="AD5" s="735"/>
      <c r="AE5" s="735"/>
      <c r="AF5" s="735"/>
      <c r="AG5" s="735"/>
      <c r="AH5" s="735"/>
      <c r="AI5" s="735"/>
      <c r="AJ5" s="735"/>
      <c r="AK5" s="735"/>
      <c r="AL5" s="735"/>
      <c r="AM5" s="735"/>
      <c r="AN5" s="73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6" t="s">
        <v>2</v>
      </c>
      <c r="BI5" s="786"/>
      <c r="BJ5" s="786"/>
      <c r="BK5" s="786"/>
      <c r="BL5" s="786"/>
      <c r="BM5" s="786"/>
      <c r="BN5" s="786"/>
      <c r="BO5" s="786"/>
      <c r="BP5" s="786"/>
      <c r="BQ5" s="786"/>
      <c r="BR5" s="786"/>
      <c r="BS5" s="786"/>
      <c r="BT5" s="786"/>
      <c r="BU5" s="786"/>
      <c r="BV5" s="786"/>
      <c r="BW5" s="786"/>
      <c r="BX5" s="786"/>
      <c r="BY5" s="786"/>
      <c r="BZ5" s="786"/>
      <c r="CA5" s="786"/>
      <c r="CB5" s="786"/>
      <c r="CC5" s="786"/>
      <c r="CD5" s="786"/>
      <c r="CE5" s="786"/>
      <c r="CF5" s="786"/>
      <c r="CG5" s="786"/>
      <c r="CH5" s="786"/>
      <c r="CI5" s="786"/>
      <c r="CJ5" s="786"/>
      <c r="CK5" s="786"/>
      <c r="CL5" s="786"/>
      <c r="CM5" s="786"/>
      <c r="CN5" s="786"/>
      <c r="CO5" s="786"/>
      <c r="CP5" s="786"/>
      <c r="CQ5" s="786"/>
      <c r="CR5" s="786"/>
      <c r="CS5" s="786"/>
      <c r="CT5" s="786"/>
      <c r="CU5" s="786"/>
      <c r="CV5" s="786"/>
      <c r="CW5" s="786"/>
      <c r="CX5" s="786"/>
      <c r="CY5" s="786"/>
      <c r="CZ5" s="786"/>
      <c r="DA5" s="786"/>
      <c r="DB5" s="786"/>
      <c r="DH5" s="143"/>
    </row>
    <row r="6" spans="1:112" ht="138" x14ac:dyDescent="0.25">
      <c r="A6" s="710"/>
      <c r="B6" s="710"/>
      <c r="C6" s="710"/>
      <c r="D6" s="710"/>
      <c r="E6" s="710"/>
      <c r="F6" s="710"/>
      <c r="G6" s="710"/>
      <c r="H6" s="710"/>
      <c r="I6" s="710"/>
      <c r="J6" s="710"/>
      <c r="K6" s="710"/>
      <c r="L6" s="710"/>
      <c r="M6" s="710"/>
      <c r="N6" s="710"/>
      <c r="O6" s="710"/>
      <c r="P6" s="710"/>
      <c r="Q6" s="710"/>
      <c r="R6" s="710"/>
      <c r="S6" s="710"/>
      <c r="T6" s="710"/>
      <c r="U6" s="710"/>
      <c r="V6" s="710"/>
      <c r="W6" s="710"/>
      <c r="X6" s="710"/>
      <c r="Y6" s="710"/>
      <c r="Z6" s="710"/>
      <c r="AA6" s="710"/>
      <c r="AB6" s="710"/>
      <c r="AC6" s="710"/>
      <c r="AD6" s="710"/>
      <c r="AE6" s="710"/>
      <c r="AF6" s="710"/>
      <c r="AG6" s="710"/>
      <c r="AH6" s="710"/>
      <c r="AI6" s="710"/>
      <c r="AJ6" s="710"/>
      <c r="AK6" s="710"/>
      <c r="AL6" s="710"/>
      <c r="AM6" s="710"/>
      <c r="AN6" s="71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6" s="787"/>
      <c r="BJ6" s="787"/>
      <c r="BK6" s="787"/>
      <c r="BL6" s="787"/>
      <c r="BM6" s="787"/>
      <c r="BN6" s="787"/>
      <c r="BO6" s="787"/>
      <c r="BP6" s="787"/>
      <c r="BQ6" s="787"/>
      <c r="BR6" s="787"/>
      <c r="BS6" s="787"/>
      <c r="BT6" s="787"/>
      <c r="BU6" s="787"/>
      <c r="BV6" s="787"/>
      <c r="BW6" s="787"/>
      <c r="BX6" s="787"/>
      <c r="BY6" s="787"/>
      <c r="BZ6" s="787"/>
      <c r="CA6" s="787"/>
      <c r="CB6" s="787"/>
      <c r="CC6" s="787"/>
      <c r="CD6" s="787"/>
      <c r="CE6" s="787"/>
      <c r="CF6" s="787"/>
      <c r="CG6" s="787"/>
      <c r="CH6" s="787"/>
      <c r="CI6" s="787"/>
      <c r="CJ6" s="787"/>
      <c r="CK6" s="787"/>
      <c r="CL6" s="787"/>
      <c r="CM6" s="787"/>
      <c r="CN6" s="787"/>
      <c r="CO6" s="787"/>
      <c r="CP6" s="787"/>
      <c r="CQ6" s="787"/>
      <c r="CR6" s="787"/>
      <c r="CS6" s="787"/>
      <c r="CT6" s="787"/>
      <c r="CU6" s="787"/>
      <c r="CV6" s="787"/>
      <c r="CW6" s="787"/>
      <c r="CX6" s="787"/>
      <c r="CY6" s="787"/>
      <c r="CZ6" s="787"/>
      <c r="DA6" s="787"/>
      <c r="DB6" s="787"/>
      <c r="DH6" s="144" t="str">
        <f>BH6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0.199999999999999" x14ac:dyDescent="0.2">
      <c r="A7" s="786" t="s">
        <v>45</v>
      </c>
      <c r="B7" s="786"/>
      <c r="C7" s="786"/>
      <c r="D7" s="786"/>
      <c r="E7" s="786"/>
      <c r="F7" s="786"/>
      <c r="G7" s="786"/>
      <c r="H7" s="786"/>
      <c r="I7" s="786"/>
      <c r="J7" s="786"/>
      <c r="K7" s="786"/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  <c r="AF7" s="786"/>
      <c r="AG7" s="786"/>
      <c r="AH7" s="786"/>
      <c r="AI7" s="786"/>
      <c r="AJ7" s="786"/>
      <c r="AK7" s="786"/>
      <c r="AL7" s="786"/>
      <c r="AM7" s="786"/>
      <c r="AN7" s="786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6" t="s">
        <v>38</v>
      </c>
      <c r="BI7" s="786"/>
      <c r="BJ7" s="786"/>
      <c r="BK7" s="786"/>
      <c r="BL7" s="786"/>
      <c r="BM7" s="786"/>
      <c r="BN7" s="786"/>
      <c r="BO7" s="786"/>
      <c r="BP7" s="786"/>
      <c r="BQ7" s="786"/>
      <c r="BR7" s="786"/>
      <c r="BS7" s="786"/>
      <c r="BT7" s="786"/>
      <c r="BU7" s="786"/>
      <c r="BV7" s="786"/>
      <c r="BW7" s="786"/>
      <c r="BX7" s="786"/>
      <c r="BY7" s="786"/>
      <c r="BZ7" s="786"/>
      <c r="CA7" s="786"/>
      <c r="CB7" s="786"/>
      <c r="CC7" s="786"/>
      <c r="CD7" s="786"/>
      <c r="CE7" s="786"/>
      <c r="CF7" s="786"/>
      <c r="CG7" s="786"/>
      <c r="CH7" s="786"/>
      <c r="CI7" s="786"/>
      <c r="CJ7" s="786"/>
      <c r="CK7" s="786"/>
      <c r="CL7" s="786"/>
      <c r="CM7" s="786"/>
      <c r="CN7" s="786"/>
      <c r="CO7" s="786"/>
      <c r="CP7" s="786"/>
      <c r="CQ7" s="786"/>
      <c r="CR7" s="786"/>
      <c r="CS7" s="786"/>
      <c r="CT7" s="786"/>
      <c r="CU7" s="786"/>
      <c r="CV7" s="786"/>
      <c r="CW7" s="786"/>
      <c r="CX7" s="786"/>
      <c r="CY7" s="786"/>
      <c r="CZ7" s="786"/>
      <c r="DA7" s="786"/>
      <c r="DB7" s="786"/>
      <c r="DH7" s="235"/>
    </row>
    <row r="8" spans="1:112" x14ac:dyDescent="0.3">
      <c r="A8" s="710"/>
      <c r="B8" s="710"/>
      <c r="C8" s="710"/>
      <c r="D8" s="710"/>
      <c r="E8" s="710"/>
      <c r="F8" s="710"/>
      <c r="G8" s="710"/>
      <c r="H8" s="710"/>
      <c r="I8" s="710"/>
      <c r="J8" s="710"/>
      <c r="K8" s="710"/>
      <c r="L8" s="710"/>
      <c r="M8" s="710"/>
      <c r="N8" s="710"/>
      <c r="O8" s="710"/>
      <c r="P8" s="710"/>
      <c r="Q8" s="710"/>
      <c r="R8" s="710"/>
      <c r="S8" s="710"/>
      <c r="T8" s="710"/>
      <c r="U8" s="710"/>
      <c r="V8" s="710"/>
      <c r="W8" s="710"/>
      <c r="X8" s="710"/>
      <c r="Y8" s="710"/>
      <c r="Z8" s="710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BH8" s="734">
        <f>ФОРМА!B13</f>
        <v>45646</v>
      </c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  <c r="BX8" s="710"/>
      <c r="BY8" s="710"/>
      <c r="BZ8" s="710"/>
      <c r="CA8" s="710"/>
      <c r="CB8" s="710"/>
      <c r="CC8" s="710"/>
      <c r="CD8" s="710"/>
      <c r="CE8" s="710"/>
      <c r="CF8" s="710"/>
      <c r="CG8" s="710"/>
      <c r="CH8" s="710"/>
      <c r="CI8" s="710"/>
      <c r="CJ8" s="710"/>
      <c r="CK8" s="710"/>
      <c r="CL8" s="710"/>
      <c r="CM8" s="710"/>
      <c r="CN8" s="710"/>
      <c r="CO8" s="710"/>
      <c r="CP8" s="710"/>
      <c r="CQ8" s="710"/>
      <c r="CR8" s="710"/>
      <c r="CS8" s="710"/>
      <c r="CT8" s="710"/>
      <c r="CU8" s="710"/>
      <c r="CV8" s="710"/>
      <c r="CW8" s="710"/>
      <c r="CX8" s="710"/>
      <c r="CY8" s="710"/>
      <c r="CZ8" s="710"/>
      <c r="DA8" s="710"/>
      <c r="DB8" s="710"/>
      <c r="DC8" s="51"/>
    </row>
    <row r="9" spans="1:112" s="24" customFormat="1" ht="10.199999999999999" x14ac:dyDescent="0.2">
      <c r="A9" s="735" t="s">
        <v>1</v>
      </c>
      <c r="B9" s="735"/>
      <c r="C9" s="735"/>
      <c r="D9" s="735"/>
      <c r="E9" s="735"/>
      <c r="F9" s="735"/>
      <c r="G9" s="735"/>
      <c r="H9" s="735"/>
      <c r="I9" s="735"/>
      <c r="J9" s="735"/>
      <c r="K9" s="735"/>
      <c r="L9" s="735"/>
      <c r="M9" s="735"/>
      <c r="N9" s="735"/>
      <c r="O9" s="735"/>
      <c r="P9" s="735"/>
      <c r="Q9" s="735"/>
      <c r="R9" s="735"/>
      <c r="S9" s="735"/>
      <c r="T9" s="735"/>
      <c r="U9" s="735"/>
      <c r="V9" s="735"/>
      <c r="W9" s="735"/>
      <c r="X9" s="735"/>
      <c r="Y9" s="735"/>
      <c r="Z9" s="735"/>
      <c r="AA9" s="735"/>
      <c r="AB9" s="735"/>
      <c r="AC9" s="735"/>
      <c r="AD9" s="735"/>
      <c r="AE9" s="735"/>
      <c r="AF9" s="735"/>
      <c r="AG9" s="735"/>
      <c r="AH9" s="735"/>
      <c r="AI9" s="735"/>
      <c r="AJ9" s="735"/>
      <c r="AK9" s="735"/>
      <c r="AL9" s="735"/>
      <c r="AM9" s="735"/>
      <c r="AN9" s="73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35" t="s">
        <v>3</v>
      </c>
      <c r="BI9" s="735"/>
      <c r="BJ9" s="735"/>
      <c r="BK9" s="735"/>
      <c r="BL9" s="735"/>
      <c r="BM9" s="735"/>
      <c r="BN9" s="735"/>
      <c r="BO9" s="735"/>
      <c r="BP9" s="735"/>
      <c r="BQ9" s="735"/>
      <c r="BR9" s="735"/>
      <c r="BS9" s="735"/>
      <c r="BT9" s="735"/>
      <c r="BU9" s="735"/>
      <c r="BV9" s="735"/>
      <c r="BW9" s="735"/>
      <c r="BX9" s="735"/>
      <c r="BY9" s="735"/>
      <c r="BZ9" s="735"/>
      <c r="CA9" s="735"/>
      <c r="CB9" s="735"/>
      <c r="CC9" s="735"/>
      <c r="CD9" s="735"/>
      <c r="CE9" s="735"/>
      <c r="CF9" s="735"/>
      <c r="CG9" s="735"/>
      <c r="CH9" s="735"/>
      <c r="CI9" s="735"/>
      <c r="CJ9" s="735"/>
      <c r="CK9" s="735"/>
      <c r="CL9" s="735"/>
      <c r="CM9" s="735"/>
      <c r="CN9" s="735"/>
      <c r="CO9" s="735"/>
      <c r="CP9" s="735"/>
      <c r="CQ9" s="735"/>
      <c r="CR9" s="735"/>
      <c r="CS9" s="735"/>
      <c r="CT9" s="735"/>
      <c r="CU9" s="735"/>
      <c r="CV9" s="735"/>
      <c r="CW9" s="735"/>
      <c r="CX9" s="735"/>
      <c r="CY9" s="735"/>
      <c r="CZ9" s="735"/>
      <c r="DA9" s="735"/>
      <c r="DB9" s="735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37" t="s">
        <v>68</v>
      </c>
      <c r="B11" s="737"/>
      <c r="C11" s="737"/>
      <c r="D11" s="737"/>
      <c r="E11" s="737"/>
      <c r="F11" s="737"/>
      <c r="G11" s="737"/>
      <c r="H11" s="737"/>
      <c r="I11" s="737"/>
      <c r="J11" s="737"/>
      <c r="K11" s="737"/>
      <c r="L11" s="737"/>
      <c r="M11" s="737"/>
      <c r="N11" s="737"/>
      <c r="O11" s="737"/>
      <c r="P11" s="737"/>
      <c r="Q11" s="737"/>
      <c r="R11" s="737"/>
      <c r="S11" s="737"/>
      <c r="T11" s="737"/>
      <c r="U11" s="737"/>
      <c r="V11" s="737"/>
      <c r="W11" s="737"/>
      <c r="X11" s="737"/>
      <c r="Y11" s="737"/>
      <c r="Z11" s="737"/>
      <c r="AA11" s="737"/>
      <c r="AB11" s="737"/>
      <c r="AC11" s="737"/>
      <c r="AD11" s="737"/>
      <c r="AE11" s="737"/>
      <c r="AF11" s="737"/>
      <c r="AG11" s="737"/>
      <c r="AH11" s="737"/>
      <c r="AI11" s="737"/>
      <c r="AJ11" s="737"/>
      <c r="AK11" s="737"/>
      <c r="AL11" s="737"/>
      <c r="AM11" s="737"/>
      <c r="AN11" s="737"/>
      <c r="AO11" s="737"/>
      <c r="AP11" s="737"/>
      <c r="AQ11" s="737"/>
      <c r="AR11" s="737"/>
      <c r="AS11" s="737"/>
      <c r="AT11" s="737"/>
      <c r="AU11" s="737"/>
      <c r="AV11" s="737"/>
      <c r="AW11" s="737"/>
      <c r="AX11" s="737"/>
      <c r="AY11" s="737"/>
      <c r="AZ11" s="737"/>
      <c r="BA11" s="737"/>
      <c r="BB11" s="737"/>
      <c r="BC11" s="737"/>
      <c r="BD11" s="737"/>
      <c r="BE11" s="737"/>
      <c r="BF11" s="737"/>
      <c r="BG11" s="737"/>
      <c r="BH11" s="737"/>
      <c r="BI11" s="737"/>
      <c r="BJ11" s="737"/>
      <c r="BK11" s="737"/>
      <c r="BL11" s="737"/>
      <c r="BM11" s="737"/>
      <c r="BN11" s="737"/>
      <c r="BO11" s="737"/>
      <c r="BP11" s="737"/>
      <c r="BQ11" s="737"/>
      <c r="BR11" s="737"/>
      <c r="BS11" s="737"/>
      <c r="BT11" s="737"/>
      <c r="BU11" s="737"/>
      <c r="BV11" s="737"/>
      <c r="BW11" s="737"/>
      <c r="BX11" s="737"/>
      <c r="BY11" s="737"/>
      <c r="BZ11" s="737"/>
      <c r="CA11" s="737"/>
      <c r="CB11" s="737"/>
      <c r="CC11" s="737"/>
      <c r="CD11" s="737"/>
      <c r="CE11" s="737"/>
      <c r="CF11" s="737"/>
      <c r="CG11" s="737"/>
      <c r="CH11" s="737"/>
      <c r="CI11" s="737"/>
      <c r="CJ11" s="737"/>
      <c r="CK11" s="737"/>
      <c r="CL11" s="737"/>
      <c r="CM11" s="737"/>
      <c r="CN11" s="737"/>
      <c r="CO11" s="737"/>
      <c r="CP11" s="737"/>
      <c r="CQ11" s="737"/>
      <c r="CR11" s="737"/>
      <c r="CS11" s="737"/>
      <c r="CT11" s="737"/>
      <c r="CU11" s="737"/>
      <c r="CV11" s="737"/>
      <c r="CW11" s="737"/>
      <c r="CX11" s="737"/>
      <c r="CY11" s="737"/>
      <c r="CZ11" s="737"/>
      <c r="DA11" s="737"/>
      <c r="DB11" s="737"/>
      <c r="DH11" s="229"/>
    </row>
    <row r="12" spans="1:112" x14ac:dyDescent="0.3">
      <c r="A12" s="737" t="s">
        <v>841</v>
      </c>
      <c r="B12" s="737"/>
      <c r="C12" s="737"/>
      <c r="D12" s="737"/>
      <c r="E12" s="737"/>
      <c r="F12" s="737"/>
      <c r="G12" s="737"/>
      <c r="H12" s="737"/>
      <c r="I12" s="737"/>
      <c r="J12" s="737"/>
      <c r="K12" s="737"/>
      <c r="L12" s="737"/>
      <c r="M12" s="737"/>
      <c r="N12" s="737"/>
      <c r="O12" s="737"/>
      <c r="P12" s="737"/>
      <c r="Q12" s="737"/>
      <c r="R12" s="737"/>
      <c r="S12" s="737"/>
      <c r="T12" s="737"/>
      <c r="U12" s="737"/>
      <c r="V12" s="737"/>
      <c r="W12" s="737"/>
      <c r="X12" s="737"/>
      <c r="Y12" s="737"/>
      <c r="Z12" s="737"/>
      <c r="AA12" s="737"/>
      <c r="AB12" s="737"/>
      <c r="AC12" s="737"/>
      <c r="AD12" s="737"/>
      <c r="AE12" s="737"/>
      <c r="AF12" s="737"/>
      <c r="AG12" s="737"/>
      <c r="AH12" s="737"/>
      <c r="AI12" s="737"/>
      <c r="AJ12" s="737"/>
      <c r="AK12" s="737"/>
      <c r="AL12" s="737"/>
      <c r="AM12" s="737"/>
      <c r="AN12" s="737"/>
      <c r="AO12" s="737"/>
      <c r="AP12" s="737"/>
      <c r="AQ12" s="737"/>
      <c r="AR12" s="737"/>
      <c r="AS12" s="737"/>
      <c r="AT12" s="737"/>
      <c r="AU12" s="737"/>
      <c r="AV12" s="737"/>
      <c r="AW12" s="737"/>
      <c r="AX12" s="737"/>
      <c r="AY12" s="737"/>
      <c r="AZ12" s="737"/>
      <c r="BA12" s="737"/>
      <c r="BB12" s="737"/>
      <c r="BC12" s="737"/>
      <c r="BD12" s="737"/>
      <c r="BE12" s="737"/>
      <c r="BF12" s="737"/>
      <c r="BG12" s="737"/>
      <c r="BH12" s="737"/>
      <c r="BI12" s="737"/>
      <c r="BJ12" s="737"/>
      <c r="BK12" s="737"/>
      <c r="BL12" s="737"/>
      <c r="BM12" s="737"/>
      <c r="BN12" s="737"/>
      <c r="BO12" s="737"/>
      <c r="BP12" s="737"/>
      <c r="BQ12" s="737"/>
      <c r="BR12" s="737"/>
      <c r="BS12" s="737"/>
      <c r="BT12" s="737"/>
      <c r="BU12" s="737"/>
      <c r="BV12" s="737"/>
      <c r="BW12" s="737"/>
      <c r="BX12" s="737"/>
      <c r="BY12" s="737"/>
      <c r="BZ12" s="737"/>
      <c r="CA12" s="737"/>
      <c r="CB12" s="737"/>
      <c r="CC12" s="737"/>
      <c r="CD12" s="737"/>
      <c r="CE12" s="737"/>
      <c r="CF12" s="737"/>
      <c r="CG12" s="737"/>
      <c r="CH12" s="737"/>
      <c r="CI12" s="737"/>
      <c r="CJ12" s="737"/>
      <c r="CK12" s="737"/>
      <c r="CL12" s="737"/>
      <c r="CM12" s="737"/>
      <c r="CN12" s="737"/>
      <c r="CO12" s="737"/>
      <c r="CP12" s="737"/>
      <c r="CQ12" s="737"/>
      <c r="CR12" s="737"/>
      <c r="CS12" s="737"/>
      <c r="CT12" s="737"/>
      <c r="CU12" s="737"/>
      <c r="CV12" s="737"/>
      <c r="CW12" s="737"/>
      <c r="CX12" s="737"/>
      <c r="CY12" s="737"/>
      <c r="CZ12" s="737"/>
      <c r="DA12" s="737"/>
      <c r="DB12" s="73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92" t="s">
        <v>4</v>
      </c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792"/>
      <c r="P14" s="792"/>
      <c r="Q14" s="792"/>
      <c r="R14" s="792"/>
      <c r="S14" s="792"/>
      <c r="T14" s="792"/>
      <c r="U14" s="792"/>
      <c r="V14" s="792"/>
      <c r="W14" s="792"/>
      <c r="X14" s="792"/>
      <c r="Y14" s="792"/>
      <c r="DH14" s="229"/>
    </row>
    <row r="15" spans="1:112" ht="30" customHeight="1" x14ac:dyDescent="0.25">
      <c r="A15" s="791" t="s">
        <v>118</v>
      </c>
      <c r="B15" s="791"/>
      <c r="C15" s="791"/>
      <c r="D15" s="791"/>
      <c r="E15" s="791"/>
      <c r="F15" s="791"/>
      <c r="G15" s="791"/>
      <c r="H15" s="791"/>
      <c r="I15" s="791"/>
      <c r="J15" s="791"/>
      <c r="K15" s="791"/>
      <c r="L15" s="791"/>
      <c r="M15" s="791"/>
      <c r="N15" s="791"/>
      <c r="O15" s="791"/>
      <c r="P15" s="791"/>
      <c r="Q15" s="791"/>
      <c r="R15" s="791"/>
      <c r="S15" s="791"/>
      <c r="T15" s="791"/>
      <c r="U15" s="791"/>
      <c r="V15" s="791"/>
      <c r="W15" s="791"/>
      <c r="X15" s="791"/>
      <c r="Y15" s="791"/>
      <c r="Z15" s="791"/>
      <c r="AA15" s="791"/>
      <c r="AB15" s="791"/>
      <c r="AC15" s="791"/>
      <c r="AD15" s="791"/>
      <c r="AE15" s="791"/>
      <c r="AF15" s="788" t="str">
        <f>ПОДПИСИ!B6</f>
        <v xml:space="preserve"> </v>
      </c>
      <c r="AG15" s="788"/>
      <c r="AH15" s="788"/>
      <c r="AI15" s="788"/>
      <c r="AJ15" s="788"/>
      <c r="AK15" s="788"/>
      <c r="AL15" s="788"/>
      <c r="AM15" s="788"/>
      <c r="AN15" s="788"/>
      <c r="AO15" s="788"/>
      <c r="AP15" s="788"/>
      <c r="AQ15" s="788"/>
      <c r="AR15" s="788"/>
      <c r="AS15" s="788"/>
      <c r="AT15" s="788"/>
      <c r="AU15" s="788"/>
      <c r="AV15" s="788"/>
      <c r="AW15" s="788"/>
      <c r="AX15" s="788"/>
      <c r="AY15" s="788"/>
      <c r="AZ15" s="788"/>
      <c r="BA15" s="788"/>
      <c r="BB15" s="788"/>
      <c r="BC15" s="788"/>
      <c r="BD15" s="788"/>
      <c r="BE15" s="788"/>
      <c r="BF15" s="788"/>
      <c r="BG15" s="788"/>
      <c r="BH15" s="788"/>
      <c r="BI15" s="788"/>
      <c r="BJ15" s="788"/>
      <c r="BK15" s="788"/>
      <c r="BL15" s="788"/>
      <c r="BM15" s="788"/>
      <c r="BN15" s="788"/>
      <c r="BO15" s="788"/>
      <c r="BP15" s="788"/>
      <c r="BQ15" s="788"/>
      <c r="BR15" s="788"/>
      <c r="BS15" s="788"/>
      <c r="BT15" s="788"/>
      <c r="BU15" s="788"/>
      <c r="BV15" s="788"/>
      <c r="BW15" s="788"/>
      <c r="BX15" s="788"/>
      <c r="BY15" s="788"/>
      <c r="BZ15" s="788"/>
      <c r="CA15" s="788"/>
      <c r="CB15" s="788"/>
      <c r="CC15" s="788"/>
      <c r="CD15" s="788"/>
      <c r="CE15" s="788"/>
      <c r="CF15" s="788"/>
      <c r="CG15" s="788"/>
      <c r="CH15" s="788"/>
      <c r="CI15" s="788"/>
      <c r="CJ15" s="788"/>
      <c r="CK15" s="788"/>
      <c r="CL15" s="788"/>
      <c r="CM15" s="788"/>
      <c r="CN15" s="788"/>
      <c r="CO15" s="788"/>
      <c r="CP15" s="788"/>
      <c r="CQ15" s="788"/>
      <c r="CR15" s="788"/>
      <c r="CS15" s="788"/>
      <c r="CT15" s="788"/>
      <c r="CU15" s="788"/>
      <c r="CV15" s="788"/>
      <c r="CW15" s="788"/>
      <c r="CX15" s="788"/>
      <c r="CY15" s="788"/>
      <c r="CZ15" s="788"/>
      <c r="DA15" s="788"/>
      <c r="DB15" s="788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6" t="s">
        <v>5</v>
      </c>
      <c r="AH16" s="786"/>
      <c r="AI16" s="786"/>
      <c r="AJ16" s="786"/>
      <c r="AK16" s="786"/>
      <c r="AL16" s="786"/>
      <c r="AM16" s="786"/>
      <c r="AN16" s="786"/>
      <c r="AO16" s="786"/>
      <c r="AP16" s="786"/>
      <c r="AQ16" s="786"/>
      <c r="AR16" s="786"/>
      <c r="AS16" s="786"/>
      <c r="AT16" s="786"/>
      <c r="AU16" s="786"/>
      <c r="AV16" s="786"/>
      <c r="AW16" s="786"/>
      <c r="AX16" s="786"/>
      <c r="AY16" s="786"/>
      <c r="AZ16" s="786"/>
      <c r="BA16" s="786"/>
      <c r="BB16" s="786"/>
      <c r="BC16" s="786"/>
      <c r="BD16" s="786"/>
      <c r="BE16" s="786"/>
      <c r="BF16" s="786"/>
      <c r="BG16" s="786"/>
      <c r="BH16" s="786"/>
      <c r="BI16" s="786"/>
      <c r="BJ16" s="786"/>
      <c r="BK16" s="786"/>
      <c r="BL16" s="786"/>
      <c r="BM16" s="786"/>
      <c r="BN16" s="786"/>
      <c r="BO16" s="786"/>
      <c r="BP16" s="786"/>
      <c r="BQ16" s="786"/>
      <c r="BR16" s="786"/>
      <c r="BS16" s="786"/>
      <c r="BT16" s="786"/>
      <c r="BU16" s="786"/>
      <c r="BV16" s="786"/>
      <c r="BW16" s="786"/>
      <c r="BX16" s="786"/>
      <c r="BY16" s="786"/>
      <c r="BZ16" s="786"/>
      <c r="CA16" s="786"/>
      <c r="CB16" s="786"/>
      <c r="CC16" s="786"/>
      <c r="CD16" s="786"/>
      <c r="CE16" s="786"/>
      <c r="CF16" s="786"/>
      <c r="CG16" s="786"/>
      <c r="CH16" s="786"/>
      <c r="CI16" s="786"/>
      <c r="CJ16" s="786"/>
      <c r="CK16" s="786"/>
      <c r="CL16" s="786"/>
      <c r="CM16" s="786"/>
      <c r="CN16" s="786"/>
      <c r="CO16" s="786"/>
      <c r="CP16" s="786"/>
      <c r="CQ16" s="786"/>
      <c r="CR16" s="786"/>
      <c r="CS16" s="786"/>
      <c r="CT16" s="786"/>
      <c r="CU16" s="786"/>
      <c r="CV16" s="786"/>
      <c r="CW16" s="786"/>
      <c r="CX16" s="786"/>
      <c r="CY16" s="786"/>
      <c r="CZ16" s="786"/>
      <c r="DA16" s="786"/>
      <c r="DB16" s="786"/>
    </row>
    <row r="17" spans="1:112" ht="15" customHeight="1" x14ac:dyDescent="0.3">
      <c r="A17" s="1199" t="str">
        <f>ПОДПИСИ!C6</f>
        <v xml:space="preserve"> </v>
      </c>
      <c r="B17" s="1199"/>
      <c r="C17" s="1199"/>
      <c r="D17" s="1199"/>
      <c r="E17" s="1199"/>
      <c r="F17" s="1199"/>
      <c r="G17" s="1199"/>
      <c r="H17" s="1199"/>
      <c r="I17" s="1199"/>
      <c r="J17" s="1199"/>
      <c r="K17" s="1199"/>
      <c r="L17" s="1199"/>
      <c r="M17" s="1199"/>
      <c r="N17" s="1199"/>
      <c r="O17" s="1199"/>
      <c r="P17" s="1199"/>
      <c r="Q17" s="1199"/>
      <c r="R17" s="1199"/>
      <c r="S17" s="1199"/>
      <c r="T17" s="1199"/>
      <c r="U17" s="1199"/>
      <c r="V17" s="1199"/>
      <c r="W17" s="1199"/>
      <c r="X17" s="1199"/>
      <c r="Y17" s="1199"/>
      <c r="Z17" s="1199"/>
      <c r="AA17" s="1199"/>
      <c r="AB17" s="1199"/>
      <c r="AC17" s="1199"/>
      <c r="AD17" s="1199"/>
      <c r="AE17" s="1199"/>
      <c r="AF17" s="1199"/>
      <c r="AG17" s="1199"/>
      <c r="AH17" s="1199"/>
      <c r="AI17" s="1199"/>
      <c r="AJ17" s="1199"/>
      <c r="AK17" s="1199"/>
      <c r="AL17" s="1199"/>
      <c r="AM17" s="1199"/>
      <c r="AN17" s="1199"/>
      <c r="AO17" s="1199"/>
      <c r="AP17" s="1199"/>
      <c r="AQ17" s="1199"/>
      <c r="AR17" s="1199"/>
      <c r="AS17" s="1199"/>
      <c r="AT17" s="1199"/>
      <c r="AU17" s="1199"/>
      <c r="AV17" s="1199"/>
      <c r="AW17" s="1199"/>
      <c r="AX17" s="1199"/>
      <c r="AY17" s="1199"/>
      <c r="AZ17" s="1199"/>
      <c r="BA17" s="1199"/>
      <c r="BB17" s="1199"/>
      <c r="BC17" s="1199"/>
      <c r="BD17" s="1199"/>
      <c r="BE17" s="1199"/>
      <c r="BF17" s="1199"/>
      <c r="BG17" s="1199"/>
      <c r="BH17" s="1199"/>
      <c r="BI17" s="1199"/>
      <c r="BJ17" s="1199"/>
      <c r="BK17" s="1199"/>
      <c r="BL17" s="1199"/>
      <c r="BM17" s="1199"/>
      <c r="BN17" s="1199"/>
      <c r="BO17" s="1199"/>
      <c r="BP17" s="1199"/>
      <c r="BQ17" s="1199"/>
      <c r="BR17" s="1199"/>
      <c r="BS17" s="1199"/>
      <c r="BT17" s="1199"/>
      <c r="BU17" s="1199"/>
      <c r="BV17" s="1199"/>
      <c r="BW17" s="1199"/>
      <c r="BX17" s="1199"/>
      <c r="BY17" s="1199"/>
      <c r="BZ17" s="1199"/>
      <c r="CA17" s="1199"/>
      <c r="CB17" s="1199"/>
      <c r="CC17" s="1199"/>
      <c r="CD17" s="1199"/>
      <c r="CE17" s="1199"/>
      <c r="CF17" s="1199"/>
      <c r="CG17" s="1199"/>
      <c r="CH17" s="1199"/>
      <c r="CI17" s="1199"/>
      <c r="CJ17" s="1199"/>
      <c r="CK17" s="1199"/>
      <c r="CL17" s="1199"/>
      <c r="CM17" s="1199"/>
      <c r="CN17" s="1199"/>
      <c r="CO17" s="1199"/>
      <c r="CP17" s="1199"/>
      <c r="CQ17" s="1199"/>
      <c r="CR17" s="1199"/>
      <c r="CS17" s="1199"/>
      <c r="CT17" s="1199"/>
      <c r="CU17" s="1199"/>
      <c r="CV17" s="1199"/>
      <c r="CW17" s="1199"/>
      <c r="CX17" s="1199"/>
      <c r="CY17" s="1199"/>
      <c r="CZ17" s="1199"/>
      <c r="DA17" s="1199"/>
      <c r="DB17" s="1199"/>
    </row>
    <row r="18" spans="1:112" ht="15" customHeight="1" x14ac:dyDescent="0.3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 x14ac:dyDescent="0.25">
      <c r="A19" s="791" t="s">
        <v>718</v>
      </c>
      <c r="B19" s="791"/>
      <c r="C19" s="791"/>
      <c r="D19" s="791"/>
      <c r="E19" s="791"/>
      <c r="F19" s="791"/>
      <c r="G19" s="791"/>
      <c r="H19" s="791"/>
      <c r="I19" s="791"/>
      <c r="J19" s="791"/>
      <c r="K19" s="791"/>
      <c r="L19" s="791"/>
      <c r="M19" s="791"/>
      <c r="N19" s="791"/>
      <c r="O19" s="791"/>
      <c r="P19" s="791"/>
      <c r="Q19" s="791"/>
      <c r="R19" s="791"/>
      <c r="S19" s="791"/>
      <c r="T19" s="791"/>
      <c r="U19" s="791"/>
      <c r="V19" s="791"/>
      <c r="W19" s="791"/>
      <c r="X19" s="791"/>
      <c r="Y19" s="791"/>
      <c r="Z19" s="791"/>
      <c r="AA19" s="791"/>
      <c r="AB19" s="791"/>
      <c r="AC19" s="791"/>
      <c r="AD19" s="791"/>
      <c r="AE19" s="791"/>
      <c r="AF19" s="791"/>
      <c r="AG19" s="791"/>
      <c r="AH19" s="791"/>
      <c r="AI19" s="791"/>
      <c r="AJ19" s="791"/>
      <c r="AK19" s="791"/>
      <c r="AL19" s="791"/>
      <c r="AM19" s="791"/>
      <c r="AN19" s="791"/>
      <c r="AO19" s="788" t="str">
        <f>ПОДПИСИ!B12</f>
        <v>Начальник участка ООО «Электромонтаж-110»</v>
      </c>
      <c r="AP19" s="788"/>
      <c r="AQ19" s="788"/>
      <c r="AR19" s="788"/>
      <c r="AS19" s="788"/>
      <c r="AT19" s="788"/>
      <c r="AU19" s="788"/>
      <c r="AV19" s="788"/>
      <c r="AW19" s="788"/>
      <c r="AX19" s="788"/>
      <c r="AY19" s="788"/>
      <c r="AZ19" s="788"/>
      <c r="BA19" s="788"/>
      <c r="BB19" s="788"/>
      <c r="BC19" s="788"/>
      <c r="BD19" s="788"/>
      <c r="BE19" s="788"/>
      <c r="BF19" s="788"/>
      <c r="BG19" s="788"/>
      <c r="BH19" s="788"/>
      <c r="BI19" s="788"/>
      <c r="BJ19" s="788"/>
      <c r="BK19" s="788"/>
      <c r="BL19" s="788"/>
      <c r="BM19" s="788"/>
      <c r="BN19" s="788"/>
      <c r="BO19" s="788"/>
      <c r="BP19" s="788"/>
      <c r="BQ19" s="788"/>
      <c r="BR19" s="788"/>
      <c r="BS19" s="788"/>
      <c r="BT19" s="788"/>
      <c r="BU19" s="788"/>
      <c r="BV19" s="788"/>
      <c r="BW19" s="788"/>
      <c r="BX19" s="788"/>
      <c r="BY19" s="788"/>
      <c r="BZ19" s="788"/>
      <c r="CA19" s="788"/>
      <c r="CB19" s="788"/>
      <c r="CC19" s="788"/>
      <c r="CD19" s="788"/>
      <c r="CE19" s="788"/>
      <c r="CF19" s="788"/>
      <c r="CG19" s="788"/>
      <c r="CH19" s="788"/>
      <c r="CI19" s="788"/>
      <c r="CJ19" s="788"/>
      <c r="CK19" s="788"/>
      <c r="CL19" s="788"/>
      <c r="CM19" s="788"/>
      <c r="CN19" s="788"/>
      <c r="CO19" s="788"/>
      <c r="CP19" s="788"/>
      <c r="CQ19" s="788"/>
      <c r="CR19" s="788"/>
      <c r="CS19" s="788"/>
      <c r="CT19" s="788"/>
      <c r="CU19" s="788"/>
      <c r="CV19" s="788"/>
      <c r="CW19" s="788"/>
      <c r="CX19" s="788"/>
      <c r="CY19" s="788"/>
      <c r="CZ19" s="788"/>
      <c r="DA19" s="788"/>
      <c r="DB19" s="788"/>
      <c r="DH19" s="229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6" t="s">
        <v>5</v>
      </c>
      <c r="AP20" s="786"/>
      <c r="AQ20" s="786"/>
      <c r="AR20" s="786"/>
      <c r="AS20" s="786"/>
      <c r="AT20" s="786"/>
      <c r="AU20" s="786"/>
      <c r="AV20" s="786"/>
      <c r="AW20" s="786"/>
      <c r="AX20" s="786"/>
      <c r="AY20" s="786"/>
      <c r="AZ20" s="786"/>
      <c r="BA20" s="786"/>
      <c r="BB20" s="786"/>
      <c r="BC20" s="786"/>
      <c r="BD20" s="786"/>
      <c r="BE20" s="786"/>
      <c r="BF20" s="786"/>
      <c r="BG20" s="786"/>
      <c r="BH20" s="786"/>
      <c r="BI20" s="786"/>
      <c r="BJ20" s="786"/>
      <c r="BK20" s="786"/>
      <c r="BL20" s="786"/>
      <c r="BM20" s="786"/>
      <c r="BN20" s="786"/>
      <c r="BO20" s="786"/>
      <c r="BP20" s="786"/>
      <c r="BQ20" s="786"/>
      <c r="BR20" s="786"/>
      <c r="BS20" s="786"/>
      <c r="BT20" s="786"/>
      <c r="BU20" s="786"/>
      <c r="BV20" s="786"/>
      <c r="BW20" s="786"/>
      <c r="BX20" s="786"/>
      <c r="BY20" s="786"/>
      <c r="BZ20" s="786"/>
      <c r="CA20" s="786"/>
      <c r="CB20" s="786"/>
      <c r="CC20" s="786"/>
      <c r="CD20" s="786"/>
      <c r="CE20" s="786"/>
      <c r="CF20" s="786"/>
      <c r="CG20" s="786"/>
      <c r="CH20" s="786"/>
      <c r="CI20" s="786"/>
      <c r="CJ20" s="786"/>
      <c r="CK20" s="786"/>
      <c r="CL20" s="786"/>
      <c r="CM20" s="786"/>
      <c r="CN20" s="786"/>
      <c r="CO20" s="786"/>
      <c r="CP20" s="786"/>
      <c r="CQ20" s="786"/>
      <c r="CR20" s="786"/>
      <c r="CS20" s="786"/>
      <c r="CT20" s="786"/>
      <c r="CU20" s="786"/>
      <c r="CV20" s="786"/>
      <c r="CW20" s="786"/>
      <c r="CX20" s="786"/>
      <c r="CY20" s="786"/>
      <c r="CZ20" s="786"/>
      <c r="DA20" s="786"/>
      <c r="DB20" s="786"/>
    </row>
    <row r="21" spans="1:112" ht="15" customHeight="1" x14ac:dyDescent="0.25">
      <c r="A21" s="784" t="str">
        <f>ПОДПИСИ!C12</f>
        <v>Курбатов А.В.</v>
      </c>
      <c r="B21" s="784"/>
      <c r="C21" s="784"/>
      <c r="D21" s="784"/>
      <c r="E21" s="784"/>
      <c r="F21" s="784"/>
      <c r="G21" s="784"/>
      <c r="H21" s="784"/>
      <c r="I21" s="784"/>
      <c r="J21" s="784"/>
      <c r="K21" s="784"/>
      <c r="L21" s="784"/>
      <c r="M21" s="784"/>
      <c r="N21" s="784"/>
      <c r="O21" s="784"/>
      <c r="P21" s="784"/>
      <c r="Q21" s="784"/>
      <c r="R21" s="784"/>
      <c r="S21" s="784"/>
      <c r="T21" s="784"/>
      <c r="U21" s="784"/>
      <c r="V21" s="784"/>
      <c r="W21" s="784"/>
      <c r="X21" s="784"/>
      <c r="Y21" s="784"/>
      <c r="Z21" s="784"/>
      <c r="AA21" s="784"/>
      <c r="AB21" s="784"/>
      <c r="AC21" s="784"/>
      <c r="AD21" s="784"/>
      <c r="AE21" s="784"/>
      <c r="AF21" s="784"/>
      <c r="AG21" s="784"/>
      <c r="AH21" s="784"/>
      <c r="AI21" s="784"/>
      <c r="AJ21" s="784"/>
      <c r="AK21" s="784"/>
      <c r="AL21" s="784"/>
      <c r="AM21" s="784"/>
      <c r="AN21" s="784"/>
      <c r="AO21" s="784"/>
      <c r="AP21" s="784"/>
      <c r="AQ21" s="784"/>
      <c r="AR21" s="784"/>
      <c r="AS21" s="784"/>
      <c r="AT21" s="784"/>
      <c r="AU21" s="784"/>
      <c r="AV21" s="784"/>
      <c r="AW21" s="784"/>
      <c r="AX21" s="784"/>
      <c r="AY21" s="784"/>
      <c r="AZ21" s="784"/>
      <c r="BA21" s="784"/>
      <c r="BB21" s="784"/>
      <c r="BC21" s="784"/>
      <c r="BD21" s="784"/>
      <c r="BE21" s="784"/>
      <c r="BF21" s="784"/>
      <c r="BG21" s="784"/>
      <c r="BH21" s="784"/>
      <c r="BI21" s="784"/>
      <c r="BJ21" s="784"/>
      <c r="BK21" s="784"/>
      <c r="BL21" s="784"/>
      <c r="BM21" s="784"/>
      <c r="BN21" s="784"/>
      <c r="BO21" s="784"/>
      <c r="BP21" s="784"/>
      <c r="BQ21" s="784"/>
      <c r="BR21" s="784"/>
      <c r="BS21" s="784"/>
      <c r="BT21" s="784"/>
      <c r="BU21" s="784"/>
      <c r="BV21" s="784"/>
      <c r="BW21" s="784"/>
      <c r="BX21" s="784"/>
      <c r="BY21" s="784"/>
      <c r="BZ21" s="784"/>
      <c r="CA21" s="784"/>
      <c r="CB21" s="784"/>
      <c r="CC21" s="784"/>
      <c r="CD21" s="784"/>
      <c r="CE21" s="784"/>
      <c r="CF21" s="784"/>
      <c r="CG21" s="784"/>
      <c r="CH21" s="784"/>
      <c r="CI21" s="784"/>
      <c r="CJ21" s="784"/>
      <c r="CK21" s="784"/>
      <c r="CL21" s="784"/>
      <c r="CM21" s="784"/>
      <c r="CN21" s="784"/>
      <c r="CO21" s="784"/>
      <c r="CP21" s="784"/>
      <c r="CQ21" s="784"/>
      <c r="CR21" s="784"/>
      <c r="CS21" s="784"/>
      <c r="CT21" s="784"/>
      <c r="CU21" s="784"/>
      <c r="CV21" s="784"/>
      <c r="CW21" s="784"/>
      <c r="CX21" s="784"/>
      <c r="CY21" s="784"/>
      <c r="CZ21" s="784"/>
      <c r="DA21" s="784"/>
      <c r="DB21" s="784"/>
      <c r="DH21" s="141"/>
    </row>
    <row r="22" spans="1:112" x14ac:dyDescent="0.3">
      <c r="A22" s="19" t="s">
        <v>842</v>
      </c>
      <c r="DD22" s="19" t="s">
        <v>843</v>
      </c>
    </row>
    <row r="23" spans="1:112" ht="29.25" customHeight="1" x14ac:dyDescent="0.3">
      <c r="A23" s="1203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203"/>
      <c r="C23" s="1203"/>
      <c r="D23" s="1203"/>
      <c r="E23" s="1203"/>
      <c r="F23" s="1203"/>
      <c r="G23" s="1203"/>
      <c r="H23" s="1203"/>
      <c r="I23" s="1203"/>
      <c r="J23" s="1203"/>
      <c r="K23" s="1203"/>
      <c r="L23" s="1203"/>
      <c r="M23" s="1203"/>
      <c r="N23" s="1203"/>
      <c r="O23" s="1203"/>
      <c r="P23" s="1203"/>
      <c r="Q23" s="1203"/>
      <c r="R23" s="1203"/>
      <c r="S23" s="1203"/>
      <c r="T23" s="1203"/>
      <c r="U23" s="1203"/>
      <c r="V23" s="1203"/>
      <c r="W23" s="1203"/>
      <c r="X23" s="1203"/>
      <c r="Y23" s="1203"/>
      <c r="Z23" s="1203"/>
      <c r="AA23" s="1203"/>
      <c r="AB23" s="1203"/>
      <c r="AC23" s="1203"/>
      <c r="AD23" s="1203"/>
      <c r="AE23" s="1203"/>
      <c r="AF23" s="1203"/>
      <c r="AG23" s="1203"/>
      <c r="AH23" s="1203"/>
      <c r="AI23" s="1203"/>
      <c r="AJ23" s="1203"/>
      <c r="AK23" s="1203"/>
      <c r="AL23" s="1203"/>
      <c r="AM23" s="1203"/>
      <c r="AN23" s="1203"/>
      <c r="AO23" s="1203"/>
      <c r="AP23" s="1203"/>
      <c r="AQ23" s="1203"/>
      <c r="AR23" s="1203"/>
      <c r="AS23" s="1203"/>
      <c r="AT23" s="1203"/>
      <c r="AU23" s="1203"/>
      <c r="AV23" s="1203"/>
      <c r="AW23" s="1203"/>
      <c r="AX23" s="1203"/>
      <c r="AY23" s="1203"/>
      <c r="AZ23" s="1203"/>
      <c r="BA23" s="1203"/>
      <c r="BB23" s="1203"/>
      <c r="BC23" s="1203"/>
      <c r="BD23" s="1203"/>
      <c r="BE23" s="1203"/>
      <c r="BF23" s="1203"/>
      <c r="BG23" s="1203"/>
      <c r="BH23" s="1203"/>
      <c r="BI23" s="1203"/>
      <c r="BJ23" s="1203"/>
      <c r="BK23" s="1203"/>
      <c r="BL23" s="1203"/>
      <c r="BM23" s="1203"/>
      <c r="BN23" s="1203"/>
      <c r="BO23" s="1203"/>
      <c r="BP23" s="1203"/>
      <c r="BQ23" s="1203"/>
      <c r="BR23" s="1203"/>
      <c r="BS23" s="1203"/>
      <c r="BT23" s="1203"/>
      <c r="BU23" s="1203"/>
      <c r="BV23" s="1203"/>
      <c r="BW23" s="1203"/>
      <c r="BX23" s="1203"/>
      <c r="BY23" s="1203"/>
      <c r="BZ23" s="1203"/>
      <c r="CA23" s="1203"/>
      <c r="CB23" s="1203"/>
      <c r="CC23" s="1203"/>
      <c r="CD23" s="1203"/>
      <c r="CE23" s="1203"/>
      <c r="CF23" s="1203"/>
      <c r="CG23" s="1203"/>
      <c r="CH23" s="1203"/>
      <c r="CI23" s="1203"/>
      <c r="CJ23" s="1203"/>
      <c r="CK23" s="1203"/>
      <c r="CL23" s="1203"/>
      <c r="CM23" s="1203"/>
      <c r="CN23" s="1203"/>
      <c r="CO23" s="1203"/>
      <c r="CP23" s="1203"/>
      <c r="CQ23" s="1203"/>
      <c r="CR23" s="1203"/>
      <c r="CS23" s="1203"/>
      <c r="CT23" s="1203"/>
      <c r="CU23" s="1203"/>
      <c r="CV23" s="1203"/>
      <c r="CW23" s="1203"/>
      <c r="CX23" s="1203"/>
      <c r="CY23" s="1203"/>
      <c r="CZ23" s="1203"/>
      <c r="DA23" s="1203"/>
      <c r="DB23" s="1203"/>
      <c r="DD23" s="371">
        <v>8</v>
      </c>
    </row>
    <row r="24" spans="1:112" ht="13.5" customHeight="1" x14ac:dyDescent="0.3">
      <c r="A24" s="781" t="s">
        <v>844</v>
      </c>
      <c r="B24" s="781"/>
      <c r="C24" s="781"/>
      <c r="D24" s="781"/>
      <c r="E24" s="781"/>
      <c r="F24" s="781"/>
      <c r="G24" s="781"/>
      <c r="H24" s="781"/>
      <c r="I24" s="781"/>
      <c r="J24" s="781"/>
      <c r="K24" s="781"/>
      <c r="L24" s="781"/>
      <c r="M24" s="781"/>
      <c r="N24" s="781"/>
      <c r="O24" s="781"/>
      <c r="P24" s="781"/>
      <c r="Q24" s="781"/>
      <c r="R24" s="781"/>
      <c r="S24" s="781"/>
      <c r="T24" s="781"/>
      <c r="U24" s="781"/>
      <c r="V24" s="781"/>
      <c r="W24" s="781"/>
      <c r="X24" s="781"/>
      <c r="Y24" s="781"/>
      <c r="Z24" s="781"/>
      <c r="AA24" s="781"/>
      <c r="AB24" s="781"/>
      <c r="AC24" s="781"/>
      <c r="AD24" s="781"/>
      <c r="AE24" s="781"/>
      <c r="AF24" s="781"/>
      <c r="AG24" s="781"/>
      <c r="AH24" s="781"/>
      <c r="AI24" s="781"/>
      <c r="AJ24" s="781"/>
      <c r="AK24" s="781"/>
      <c r="AL24" s="781"/>
      <c r="AM24" s="781"/>
      <c r="AN24" s="781"/>
      <c r="AO24" s="781"/>
      <c r="AP24" s="781"/>
      <c r="AQ24" s="781"/>
      <c r="AR24" s="781"/>
      <c r="AS24" s="781"/>
      <c r="AT24" s="781"/>
      <c r="AU24" s="781"/>
      <c r="AV24" s="781"/>
      <c r="AW24" s="781"/>
      <c r="AX24" s="781"/>
      <c r="AY24" s="781"/>
      <c r="AZ24" s="781"/>
      <c r="BA24" s="781"/>
      <c r="BB24" s="781"/>
      <c r="BC24" s="781"/>
      <c r="BD24" s="781"/>
      <c r="BE24" s="781"/>
      <c r="BF24" s="781"/>
      <c r="BG24" s="781"/>
      <c r="BH24" s="781"/>
      <c r="BI24" s="781"/>
      <c r="BJ24" s="781"/>
      <c r="BK24" s="781"/>
      <c r="BL24" s="781"/>
      <c r="BM24" s="781"/>
      <c r="BN24" s="781"/>
      <c r="BO24" s="781"/>
      <c r="BP24" s="781"/>
      <c r="BQ24" s="781"/>
      <c r="BR24" s="781"/>
      <c r="BS24" s="781"/>
      <c r="BT24" s="781"/>
      <c r="BU24" s="781"/>
      <c r="BV24" s="781"/>
      <c r="BW24" s="781"/>
      <c r="BX24" s="781"/>
      <c r="BY24" s="781"/>
      <c r="BZ24" s="781"/>
      <c r="CA24" s="781"/>
      <c r="CB24" s="781"/>
      <c r="CC24" s="781"/>
      <c r="CD24" s="781"/>
      <c r="CE24" s="781"/>
      <c r="CF24" s="781"/>
      <c r="CG24" s="781"/>
      <c r="CH24" s="781"/>
      <c r="CI24" s="781"/>
      <c r="CJ24" s="781"/>
      <c r="CK24" s="781"/>
      <c r="CL24" s="781"/>
      <c r="CM24" s="781"/>
      <c r="CN24" s="781"/>
      <c r="CO24" s="781"/>
      <c r="CP24" s="781"/>
      <c r="CQ24" s="781"/>
      <c r="CR24" s="781"/>
      <c r="CS24" s="781"/>
      <c r="CT24" s="781"/>
      <c r="CU24" s="781"/>
      <c r="CV24" s="781"/>
      <c r="CW24" s="781"/>
      <c r="CX24" s="781"/>
      <c r="CY24" s="781"/>
      <c r="CZ24" s="781"/>
      <c r="DA24" s="781"/>
      <c r="DB24" s="781"/>
    </row>
    <row r="25" spans="1:112" x14ac:dyDescent="0.3">
      <c r="A25" s="19" t="s">
        <v>845</v>
      </c>
      <c r="DD25" s="19" t="s">
        <v>846</v>
      </c>
    </row>
    <row r="26" spans="1:112" x14ac:dyDescent="0.3">
      <c r="A26" s="19" t="s">
        <v>847</v>
      </c>
    </row>
    <row r="27" spans="1:112" x14ac:dyDescent="0.3">
      <c r="A27" s="19" t="s">
        <v>848</v>
      </c>
    </row>
    <row r="28" spans="1:112" x14ac:dyDescent="0.3">
      <c r="A28" s="19" t="s">
        <v>849</v>
      </c>
    </row>
    <row r="29" spans="1:112" x14ac:dyDescent="0.3">
      <c r="A29" s="19" t="s">
        <v>850</v>
      </c>
    </row>
    <row r="30" spans="1:112" ht="29.25" customHeight="1" x14ac:dyDescent="0.3">
      <c r="A30" s="842" t="s">
        <v>851</v>
      </c>
      <c r="B30" s="842"/>
      <c r="C30" s="842"/>
      <c r="D30" s="842"/>
      <c r="E30" s="842"/>
      <c r="F30" s="842"/>
      <c r="G30" s="842"/>
      <c r="H30" s="842"/>
      <c r="I30" s="842"/>
      <c r="J30" s="842"/>
      <c r="K30" s="842"/>
      <c r="L30" s="842"/>
      <c r="M30" s="842"/>
      <c r="N30" s="842"/>
      <c r="O30" s="842"/>
      <c r="P30" s="842"/>
      <c r="Q30" s="842"/>
      <c r="R30" s="842"/>
      <c r="S30" s="842"/>
      <c r="T30" s="842"/>
      <c r="U30" s="842"/>
      <c r="V30" s="842"/>
      <c r="W30" s="842"/>
      <c r="X30" s="842"/>
      <c r="Y30" s="842"/>
      <c r="Z30" s="842"/>
      <c r="AA30" s="842"/>
      <c r="AB30" s="842"/>
      <c r="AC30" s="842"/>
      <c r="AD30" s="842"/>
      <c r="AE30" s="842"/>
      <c r="AF30" s="842"/>
      <c r="AG30" s="842"/>
      <c r="AH30" s="842"/>
      <c r="AI30" s="842"/>
      <c r="AJ30" s="842"/>
      <c r="AK30" s="842"/>
      <c r="AL30" s="842"/>
      <c r="AM30" s="842"/>
      <c r="AN30" s="842"/>
      <c r="AO30" s="842"/>
      <c r="AP30" s="842"/>
      <c r="AQ30" s="842"/>
      <c r="AR30" s="842"/>
      <c r="AS30" s="842"/>
      <c r="AT30" s="842"/>
      <c r="AU30" s="842"/>
      <c r="AV30" s="842"/>
      <c r="AW30" s="842"/>
      <c r="AX30" s="842"/>
      <c r="AY30" s="842"/>
      <c r="AZ30" s="842"/>
      <c r="BA30" s="842"/>
      <c r="BB30" s="842"/>
      <c r="BC30" s="842"/>
      <c r="BD30" s="842"/>
      <c r="BE30" s="842"/>
      <c r="BF30" s="842"/>
      <c r="BG30" s="842"/>
      <c r="BH30" s="842"/>
      <c r="BI30" s="842"/>
      <c r="BJ30" s="842"/>
      <c r="BK30" s="842"/>
      <c r="BL30" s="842"/>
      <c r="BM30" s="842"/>
      <c r="BN30" s="842"/>
      <c r="BO30" s="842"/>
      <c r="BP30" s="842"/>
      <c r="BQ30" s="842"/>
      <c r="BR30" s="842"/>
      <c r="BS30" s="842"/>
      <c r="BT30" s="842"/>
      <c r="BU30" s="842"/>
      <c r="BV30" s="842"/>
      <c r="BW30" s="842"/>
      <c r="BX30" s="842"/>
      <c r="BY30" s="842"/>
      <c r="BZ30" s="842"/>
      <c r="CA30" s="842"/>
      <c r="CB30" s="842"/>
      <c r="CC30" s="842"/>
      <c r="CD30" s="842"/>
      <c r="CE30" s="842"/>
      <c r="CF30" s="842"/>
      <c r="CG30" s="842"/>
      <c r="CH30" s="842"/>
      <c r="CI30" s="842"/>
      <c r="CJ30" s="842"/>
      <c r="CK30" s="842"/>
      <c r="CL30" s="842"/>
      <c r="CM30" s="842"/>
      <c r="CN30" s="842"/>
      <c r="CO30" s="842"/>
      <c r="CP30" s="842"/>
      <c r="CQ30" s="842"/>
      <c r="CR30" s="842"/>
      <c r="CS30" s="842"/>
      <c r="CT30" s="842"/>
      <c r="CU30" s="842"/>
      <c r="CV30" s="842"/>
      <c r="CW30" s="842"/>
      <c r="CX30" s="842"/>
      <c r="CY30" s="842"/>
      <c r="CZ30" s="842"/>
      <c r="DA30" s="842"/>
      <c r="DB30" s="842"/>
    </row>
    <row r="31" spans="1:112" ht="9" customHeight="1" x14ac:dyDescent="0.3"/>
    <row r="32" spans="1:112" ht="25.2" customHeight="1" x14ac:dyDescent="0.25">
      <c r="A32" s="30" t="s">
        <v>852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91" t="s">
        <v>723</v>
      </c>
      <c r="B33" s="792"/>
      <c r="C33" s="792"/>
      <c r="D33" s="792"/>
      <c r="E33" s="792"/>
      <c r="F33" s="792"/>
      <c r="G33" s="792"/>
      <c r="H33" s="792"/>
      <c r="I33" s="792"/>
      <c r="J33" s="792"/>
      <c r="K33" s="792"/>
      <c r="L33" s="792"/>
      <c r="M33" s="792"/>
      <c r="N33" s="792"/>
      <c r="O33" s="792"/>
      <c r="P33" s="792"/>
      <c r="Q33" s="792"/>
      <c r="R33" s="792"/>
      <c r="S33" s="792"/>
      <c r="T33" s="792"/>
      <c r="U33" s="792"/>
      <c r="V33" s="792"/>
      <c r="W33" s="792"/>
      <c r="X33" s="792"/>
      <c r="Y33" s="792"/>
      <c r="Z33" s="792"/>
      <c r="AA33" s="792"/>
      <c r="AB33" s="792"/>
      <c r="AC33" s="792"/>
      <c r="AD33" s="792"/>
      <c r="AE33" s="792"/>
      <c r="AF33" s="792"/>
      <c r="AG33" s="792"/>
      <c r="AH33" s="792"/>
      <c r="AI33" s="792"/>
      <c r="AJ33" s="792"/>
      <c r="AK33" s="792"/>
      <c r="AL33" s="792"/>
      <c r="AM33" s="792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90"/>
      <c r="BJ33" s="790"/>
      <c r="BK33" s="790"/>
      <c r="BL33" s="790"/>
      <c r="BM33" s="790"/>
      <c r="BN33" s="790"/>
      <c r="BO33" s="790"/>
      <c r="BP33" s="790"/>
      <c r="BQ33" s="790"/>
      <c r="BR33" s="790"/>
      <c r="BS33" s="790"/>
      <c r="BT33" s="790"/>
      <c r="BU33" s="790"/>
      <c r="BV33" s="790"/>
      <c r="BW33" s="790"/>
      <c r="BX33" s="790"/>
      <c r="BY33" s="790"/>
      <c r="BZ33" s="790"/>
      <c r="CA33" s="790"/>
      <c r="CB33" s="790"/>
      <c r="CC33" s="790"/>
      <c r="CD33" s="790"/>
      <c r="CE33" s="790"/>
      <c r="CF33" s="790"/>
      <c r="CG33" s="23"/>
      <c r="CH33" s="23"/>
      <c r="CI33" s="23"/>
      <c r="CJ33" s="710" t="str">
        <f>ПОДПИСИ!E6</f>
        <v xml:space="preserve"> </v>
      </c>
      <c r="CK33" s="710"/>
      <c r="CL33" s="710"/>
      <c r="CM33" s="710"/>
      <c r="CN33" s="710"/>
      <c r="CO33" s="710"/>
      <c r="CP33" s="710"/>
      <c r="CQ33" s="710"/>
      <c r="CR33" s="710"/>
      <c r="CS33" s="710"/>
      <c r="CT33" s="710"/>
      <c r="CU33" s="710"/>
      <c r="CV33" s="710"/>
      <c r="CW33" s="710"/>
      <c r="CX33" s="710"/>
      <c r="CY33" s="710"/>
      <c r="CZ33" s="710"/>
      <c r="DA33" s="710"/>
      <c r="DB33" s="710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35" t="s">
        <v>11</v>
      </c>
      <c r="BJ34" s="735"/>
      <c r="BK34" s="735"/>
      <c r="BL34" s="735"/>
      <c r="BM34" s="735"/>
      <c r="BN34" s="735"/>
      <c r="BO34" s="735"/>
      <c r="BP34" s="735"/>
      <c r="BQ34" s="735"/>
      <c r="BR34" s="735"/>
      <c r="BS34" s="735"/>
      <c r="BT34" s="735"/>
      <c r="BU34" s="735"/>
      <c r="BV34" s="735"/>
      <c r="BW34" s="735"/>
      <c r="BX34" s="735"/>
      <c r="BY34" s="735"/>
      <c r="BZ34" s="735"/>
      <c r="CA34" s="735"/>
      <c r="CB34" s="735"/>
      <c r="CC34" s="735"/>
      <c r="CD34" s="735"/>
      <c r="CE34" s="735"/>
      <c r="CF34" s="735"/>
      <c r="CG34" s="21"/>
      <c r="CH34" s="21"/>
      <c r="CI34" s="21"/>
      <c r="CJ34" s="1170" t="s">
        <v>50</v>
      </c>
      <c r="CK34" s="1170"/>
      <c r="CL34" s="1170"/>
      <c r="CM34" s="1170"/>
      <c r="CN34" s="1170"/>
      <c r="CO34" s="1170"/>
      <c r="CP34" s="1170"/>
      <c r="CQ34" s="1170"/>
      <c r="CR34" s="1170"/>
      <c r="CS34" s="1170"/>
      <c r="CT34" s="1170"/>
      <c r="CU34" s="1170"/>
      <c r="CV34" s="1170"/>
      <c r="CW34" s="1170"/>
      <c r="CX34" s="1170"/>
      <c r="CY34" s="1170"/>
      <c r="CZ34" s="1170"/>
      <c r="DA34" s="1170"/>
      <c r="DB34" s="1170"/>
      <c r="DH34" s="148"/>
    </row>
    <row r="35" spans="1:112" customFormat="1" ht="33" customHeight="1" x14ac:dyDescent="0.3">
      <c r="A35" s="791" t="s">
        <v>717</v>
      </c>
      <c r="B35" s="792"/>
      <c r="C35" s="792"/>
      <c r="D35" s="792"/>
      <c r="E35" s="792"/>
      <c r="F35" s="792"/>
      <c r="G35" s="792"/>
      <c r="H35" s="792"/>
      <c r="I35" s="792"/>
      <c r="J35" s="792"/>
      <c r="K35" s="792"/>
      <c r="L35" s="792"/>
      <c r="M35" s="792"/>
      <c r="N35" s="792"/>
      <c r="O35" s="792"/>
      <c r="P35" s="792"/>
      <c r="Q35" s="792"/>
      <c r="R35" s="792"/>
      <c r="S35" s="792"/>
      <c r="T35" s="792"/>
      <c r="U35" s="792"/>
      <c r="V35" s="792"/>
      <c r="W35" s="792"/>
      <c r="X35" s="792"/>
      <c r="Y35" s="792"/>
      <c r="Z35" s="792"/>
      <c r="AA35" s="792"/>
      <c r="AB35" s="792"/>
      <c r="AC35" s="792"/>
      <c r="AD35" s="792"/>
      <c r="AE35" s="792"/>
      <c r="AF35" s="792"/>
      <c r="AG35" s="792"/>
      <c r="AH35" s="792"/>
      <c r="AI35" s="792"/>
      <c r="AJ35" s="792"/>
      <c r="AK35" s="792"/>
      <c r="AL35" s="792"/>
      <c r="AM35" s="792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90"/>
      <c r="BJ35" s="790"/>
      <c r="BK35" s="790"/>
      <c r="BL35" s="790"/>
      <c r="BM35" s="790"/>
      <c r="BN35" s="790"/>
      <c r="BO35" s="790"/>
      <c r="BP35" s="790"/>
      <c r="BQ35" s="790"/>
      <c r="BR35" s="790"/>
      <c r="BS35" s="790"/>
      <c r="BT35" s="790"/>
      <c r="BU35" s="790"/>
      <c r="BV35" s="790"/>
      <c r="BW35" s="790"/>
      <c r="BX35" s="790"/>
      <c r="BY35" s="790"/>
      <c r="BZ35" s="790"/>
      <c r="CA35" s="790"/>
      <c r="CB35" s="790"/>
      <c r="CC35" s="790"/>
      <c r="CD35" s="790"/>
      <c r="CE35" s="790"/>
      <c r="CF35" s="790"/>
      <c r="CG35" s="19"/>
      <c r="CH35" s="19"/>
      <c r="CI35" s="19"/>
      <c r="CJ35" s="710" t="str">
        <f>ПОДПИСИ!E12</f>
        <v>А.В. Курбатов</v>
      </c>
      <c r="CK35" s="710"/>
      <c r="CL35" s="710"/>
      <c r="CM35" s="710"/>
      <c r="CN35" s="710"/>
      <c r="CO35" s="710"/>
      <c r="CP35" s="710"/>
      <c r="CQ35" s="710"/>
      <c r="CR35" s="710"/>
      <c r="CS35" s="710"/>
      <c r="CT35" s="710"/>
      <c r="CU35" s="710"/>
      <c r="CV35" s="710"/>
      <c r="CW35" s="710"/>
      <c r="CX35" s="710"/>
      <c r="CY35" s="710"/>
      <c r="CZ35" s="710"/>
      <c r="DA35" s="710"/>
      <c r="DB35" s="710"/>
      <c r="DH35" s="228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35" t="s">
        <v>11</v>
      </c>
      <c r="BJ36" s="735"/>
      <c r="BK36" s="735"/>
      <c r="BL36" s="735"/>
      <c r="BM36" s="735"/>
      <c r="BN36" s="735"/>
      <c r="BO36" s="735"/>
      <c r="BP36" s="735"/>
      <c r="BQ36" s="735"/>
      <c r="BR36" s="735"/>
      <c r="BS36" s="735"/>
      <c r="BT36" s="735"/>
      <c r="BU36" s="735"/>
      <c r="BV36" s="735"/>
      <c r="BW36" s="735"/>
      <c r="BX36" s="735"/>
      <c r="BY36" s="735"/>
      <c r="BZ36" s="735"/>
      <c r="CA36" s="735"/>
      <c r="CB36" s="735"/>
      <c r="CC36" s="735"/>
      <c r="CD36" s="735"/>
      <c r="CE36" s="735"/>
      <c r="CF36" s="735"/>
      <c r="CG36" s="21"/>
      <c r="CH36" s="21"/>
      <c r="CI36" s="21"/>
      <c r="CJ36" s="1170" t="s">
        <v>50</v>
      </c>
      <c r="CK36" s="1170"/>
      <c r="CL36" s="1170"/>
      <c r="CM36" s="1170"/>
      <c r="CN36" s="1170"/>
      <c r="CO36" s="1170"/>
      <c r="CP36" s="1170"/>
      <c r="CQ36" s="1170"/>
      <c r="CR36" s="1170"/>
      <c r="CS36" s="1170"/>
      <c r="CT36" s="1170"/>
      <c r="CU36" s="1170"/>
      <c r="CV36" s="1170"/>
      <c r="CW36" s="1170"/>
      <c r="CX36" s="1170"/>
      <c r="CY36" s="1170"/>
      <c r="CZ36" s="1170"/>
      <c r="DA36" s="1170"/>
      <c r="DB36" s="1170"/>
      <c r="DH36" s="148"/>
    </row>
    <row r="37" spans="1:112" ht="13.8" x14ac:dyDescent="0.25">
      <c r="DH37" s="231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27" priority="3" operator="equal">
      <formula>0</formula>
    </cfRule>
  </conditionalFormatting>
  <conditionalFormatting sqref="BH10:DB10">
    <cfRule type="cellIs" dxfId="26" priority="2" operator="equal">
      <formula>0</formula>
    </cfRule>
  </conditionalFormatting>
  <conditionalFormatting sqref="DH2:DH6">
    <cfRule type="cellIs" dxfId="2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441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9"/>
      <c r="B1" s="789"/>
      <c r="C1" s="789"/>
      <c r="D1" s="789"/>
      <c r="G1" s="710" t="str">
        <f>ФОРМА!G2</f>
        <v>Санкт-Петербург</v>
      </c>
      <c r="H1" s="710"/>
      <c r="I1" s="710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6"/>
      <c r="B2" s="786"/>
      <c r="C2" s="786"/>
      <c r="D2" s="786"/>
      <c r="E2" s="21"/>
      <c r="F2" s="21"/>
      <c r="G2" s="786" t="s">
        <v>0</v>
      </c>
      <c r="H2" s="786"/>
      <c r="I2" s="786"/>
      <c r="J2"/>
      <c r="K2"/>
      <c r="L2"/>
      <c r="M2"/>
      <c r="O2" s="146"/>
      <c r="P2" s="21"/>
      <c r="Q2" s="21"/>
    </row>
    <row r="3" spans="1:17" outlineLevel="1" x14ac:dyDescent="0.25">
      <c r="A3" s="710" t="str">
        <f>ФОРМА!B4</f>
        <v>ООО «Электромонтаж-110»</v>
      </c>
      <c r="B3" s="710"/>
      <c r="C3" s="710"/>
      <c r="D3" s="710"/>
      <c r="G3" s="787" t="str">
        <f>ФОРМА!B2</f>
        <v>ПАО "Россети Ленэнерго"</v>
      </c>
      <c r="H3" s="787"/>
      <c r="I3" s="787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35" t="s">
        <v>44</v>
      </c>
      <c r="B4" s="735"/>
      <c r="C4" s="735"/>
      <c r="D4" s="735"/>
      <c r="E4" s="21"/>
      <c r="F4" s="21"/>
      <c r="G4" s="786" t="s">
        <v>2</v>
      </c>
      <c r="H4" s="786"/>
      <c r="I4" s="786"/>
      <c r="O4" s="146"/>
      <c r="P4" s="21"/>
      <c r="Q4" s="21"/>
    </row>
    <row r="5" spans="1:17" ht="138" outlineLevel="1" x14ac:dyDescent="0.25">
      <c r="A5" s="785"/>
      <c r="B5" s="785"/>
      <c r="C5" s="785"/>
      <c r="D5" s="785"/>
      <c r="E5" s="21"/>
      <c r="F5" s="21"/>
      <c r="G5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787"/>
      <c r="I5" s="787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 x14ac:dyDescent="0.25">
      <c r="A6" s="786" t="s">
        <v>45</v>
      </c>
      <c r="B6" s="786"/>
      <c r="C6" s="786"/>
      <c r="D6" s="786"/>
      <c r="E6" s="21"/>
      <c r="F6" s="21"/>
      <c r="G6" s="786" t="s">
        <v>38</v>
      </c>
      <c r="H6" s="786"/>
      <c r="I6" s="786"/>
      <c r="O6" s="146"/>
      <c r="P6" s="21"/>
      <c r="Q6" s="21"/>
    </row>
    <row r="7" spans="1:17" outlineLevel="1" x14ac:dyDescent="0.25">
      <c r="A7" s="710"/>
      <c r="B7" s="710"/>
      <c r="C7" s="710"/>
      <c r="D7" s="710"/>
      <c r="G7" s="734">
        <f>ФОРМА!B13</f>
        <v>45646</v>
      </c>
      <c r="H7" s="710"/>
      <c r="I7" s="710"/>
      <c r="J7" s="51"/>
      <c r="O7" s="170"/>
      <c r="P7" s="23"/>
      <c r="Q7" s="23"/>
    </row>
    <row r="8" spans="1:17" ht="10.5" customHeight="1" outlineLevel="1" x14ac:dyDescent="0.25">
      <c r="A8" s="735" t="s">
        <v>1</v>
      </c>
      <c r="B8" s="735"/>
      <c r="C8" s="735"/>
      <c r="D8" s="735"/>
      <c r="E8" s="21"/>
      <c r="F8" s="21"/>
      <c r="G8" s="1201"/>
      <c r="H8" s="1201"/>
      <c r="I8" s="1201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202"/>
      <c r="H9" s="1202"/>
      <c r="I9" s="1202"/>
      <c r="O9" s="146"/>
      <c r="P9" s="21"/>
      <c r="Q9" s="21"/>
    </row>
    <row r="10" spans="1:17" ht="26.25" customHeight="1" x14ac:dyDescent="0.25">
      <c r="A10" s="804" t="s">
        <v>853</v>
      </c>
      <c r="B10" s="805"/>
      <c r="C10" s="805"/>
      <c r="D10" s="805"/>
      <c r="E10" s="805"/>
      <c r="F10" s="805"/>
      <c r="G10" s="805"/>
      <c r="H10" s="805"/>
      <c r="I10" s="805"/>
    </row>
    <row r="11" spans="1:17" x14ac:dyDescent="0.25">
      <c r="A11" s="804" t="s">
        <v>854</v>
      </c>
      <c r="B11" s="804"/>
      <c r="C11" s="804"/>
      <c r="D11" s="804"/>
      <c r="E11" s="804"/>
      <c r="F11" s="804"/>
      <c r="G11" s="804"/>
      <c r="H11" s="804"/>
      <c r="I11" s="804"/>
    </row>
    <row r="12" spans="1:17" ht="15" customHeight="1" x14ac:dyDescent="0.25">
      <c r="A12" s="792" t="s">
        <v>4</v>
      </c>
      <c r="B12" s="792"/>
      <c r="C12" s="792"/>
      <c r="D12" s="792"/>
      <c r="E12" s="792"/>
      <c r="F12" s="792"/>
      <c r="G12" s="792"/>
      <c r="H12" s="792"/>
      <c r="I12" s="792"/>
    </row>
    <row r="13" spans="1:17" ht="30" customHeight="1" x14ac:dyDescent="0.25">
      <c r="A13" s="30" t="s">
        <v>118</v>
      </c>
      <c r="B13" s="30"/>
      <c r="C13" s="30"/>
      <c r="D13" s="788" t="str">
        <f>ПОДПИСИ!B6</f>
        <v xml:space="preserve"> </v>
      </c>
      <c r="E13" s="788"/>
      <c r="F13" s="788"/>
      <c r="G13" s="788"/>
      <c r="H13" s="788"/>
      <c r="I13" s="788"/>
    </row>
    <row r="14" spans="1:17" ht="11.25" customHeight="1" x14ac:dyDescent="0.25">
      <c r="A14" s="1200"/>
      <c r="B14" s="1200"/>
      <c r="C14" s="1200"/>
      <c r="D14" s="1200"/>
      <c r="E14" s="1200"/>
      <c r="F14" s="786" t="s">
        <v>5</v>
      </c>
      <c r="G14" s="786"/>
      <c r="H14" s="786"/>
      <c r="I14" s="786"/>
    </row>
    <row r="15" spans="1:17" ht="15" customHeight="1" x14ac:dyDescent="0.25">
      <c r="A15" s="784" t="str">
        <f>ПОДПИСИ!C6</f>
        <v xml:space="preserve"> </v>
      </c>
      <c r="B15" s="784"/>
      <c r="C15" s="784"/>
      <c r="D15" s="784"/>
      <c r="E15" s="784"/>
      <c r="F15" s="784"/>
      <c r="G15" s="784"/>
      <c r="H15" s="784"/>
      <c r="I15" s="784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91" t="s">
        <v>718</v>
      </c>
      <c r="B17" s="791"/>
      <c r="C17" s="791"/>
      <c r="D17" s="791"/>
      <c r="E17" s="791"/>
      <c r="F17" s="788" t="str">
        <f>ПОДПИСИ!B12</f>
        <v>Начальник участка ООО «Электромонтаж-110»</v>
      </c>
      <c r="G17" s="788"/>
      <c r="H17" s="788"/>
      <c r="I17" s="788"/>
    </row>
    <row r="18" spans="1:17" ht="9.75" customHeight="1" x14ac:dyDescent="0.25">
      <c r="A18" s="786"/>
      <c r="B18" s="786"/>
      <c r="C18" s="786"/>
      <c r="D18" s="786" t="s">
        <v>5</v>
      </c>
      <c r="E18" s="786"/>
      <c r="F18" s="786"/>
      <c r="G18" s="786"/>
      <c r="H18" s="786"/>
      <c r="I18" s="786"/>
    </row>
    <row r="19" spans="1:17" ht="15" customHeight="1" x14ac:dyDescent="0.25">
      <c r="A19" s="784" t="str">
        <f>ПОДПИСИ!C12</f>
        <v>Курбатов А.В.</v>
      </c>
      <c r="B19" s="784"/>
      <c r="C19" s="784"/>
      <c r="D19" s="784"/>
      <c r="E19" s="784"/>
      <c r="F19" s="784"/>
      <c r="G19" s="784"/>
      <c r="H19" s="784"/>
      <c r="I19" s="784"/>
    </row>
    <row r="20" spans="1:17" x14ac:dyDescent="0.25">
      <c r="A20" s="783" t="s">
        <v>855</v>
      </c>
      <c r="B20" s="783"/>
      <c r="C20" s="783"/>
      <c r="D20" s="783"/>
      <c r="E20" s="783"/>
      <c r="F20" s="783"/>
      <c r="G20" s="783"/>
      <c r="H20" s="783"/>
      <c r="I20" s="783"/>
    </row>
    <row r="21" spans="1:17" x14ac:dyDescent="0.25">
      <c r="A21" s="1121" t="s">
        <v>856</v>
      </c>
      <c r="B21" s="1121"/>
      <c r="C21" s="1121"/>
      <c r="D21" s="1121"/>
      <c r="E21" s="1121"/>
      <c r="F21" s="1121"/>
      <c r="G21" s="1121"/>
      <c r="H21" s="1121"/>
      <c r="I21" s="1121"/>
    </row>
    <row r="22" spans="1:17" ht="12.75" customHeight="1" x14ac:dyDescent="0.25">
      <c r="A22" s="781" t="s">
        <v>857</v>
      </c>
      <c r="B22" s="781"/>
      <c r="C22" s="781"/>
      <c r="D22" s="781"/>
      <c r="E22" s="781"/>
      <c r="F22" s="781"/>
      <c r="G22" s="781"/>
      <c r="H22" s="781"/>
      <c r="I22" s="781"/>
    </row>
    <row r="23" spans="1:17" x14ac:dyDescent="0.25">
      <c r="A23" s="1121" t="s">
        <v>896</v>
      </c>
      <c r="B23" s="1121"/>
      <c r="C23" s="1121"/>
      <c r="D23" s="1121"/>
      <c r="E23" s="1121"/>
      <c r="F23" s="1121"/>
      <c r="G23" s="1121"/>
      <c r="H23" s="1121"/>
      <c r="I23" s="1121"/>
    </row>
    <row r="24" spans="1:17" ht="12.75" customHeight="1" x14ac:dyDescent="0.25">
      <c r="A24" s="781" t="s">
        <v>858</v>
      </c>
      <c r="B24" s="781"/>
      <c r="C24" s="781"/>
      <c r="D24" s="781"/>
      <c r="E24" s="781"/>
      <c r="F24" s="781"/>
      <c r="G24" s="781"/>
      <c r="H24" s="781"/>
      <c r="I24" s="781"/>
    </row>
    <row r="25" spans="1:17" x14ac:dyDescent="0.25">
      <c r="A25" s="783" t="str">
        <f>CONCATENATE("3. Объем выполненных работ ",K25,"м2")</f>
        <v>3. Объем выполненных работ 0,5м2</v>
      </c>
      <c r="B25" s="783"/>
      <c r="C25" s="783"/>
      <c r="D25" s="783"/>
      <c r="E25" s="783"/>
      <c r="F25" s="783"/>
      <c r="G25" s="783"/>
      <c r="H25" s="783"/>
      <c r="I25" s="783"/>
      <c r="K25" s="371">
        <v>0.5</v>
      </c>
    </row>
    <row r="26" spans="1:17" x14ac:dyDescent="0.25">
      <c r="A26" s="47" t="s">
        <v>859</v>
      </c>
      <c r="B26" s="47"/>
      <c r="C26" s="47"/>
      <c r="D26" s="740"/>
      <c r="E26" s="740"/>
      <c r="F26" s="47"/>
      <c r="G26" s="47"/>
      <c r="H26" s="47"/>
      <c r="I26" s="47"/>
    </row>
    <row r="27" spans="1:17" x14ac:dyDescent="0.25">
      <c r="A27" s="47" t="s">
        <v>860</v>
      </c>
      <c r="B27" s="47"/>
      <c r="C27" s="47"/>
      <c r="D27" s="740"/>
      <c r="E27" s="740"/>
      <c r="F27" s="47"/>
      <c r="G27" s="47"/>
      <c r="H27" s="47"/>
      <c r="I27" s="47"/>
    </row>
    <row r="28" spans="1:17" x14ac:dyDescent="0.25">
      <c r="A28" s="47" t="s">
        <v>861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852</v>
      </c>
      <c r="B30" s="789"/>
      <c r="C30" s="789"/>
      <c r="D30" s="789"/>
      <c r="E30" s="789"/>
      <c r="F30" s="789"/>
      <c r="G30" s="789"/>
      <c r="H30" s="789"/>
      <c r="I30" s="789"/>
    </row>
    <row r="31" spans="1:17" customFormat="1" ht="32.25" customHeight="1" x14ac:dyDescent="0.3">
      <c r="A31" s="792" t="s">
        <v>716</v>
      </c>
      <c r="B31" s="792"/>
      <c r="C31" s="792"/>
      <c r="D31" s="792"/>
      <c r="E31" s="792"/>
      <c r="F31" s="19"/>
      <c r="G31" s="53"/>
      <c r="H31" s="23"/>
      <c r="I31" s="48" t="str">
        <f>ПОДПИСИ!E6</f>
        <v xml:space="preserve"> 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91" t="s">
        <v>717</v>
      </c>
      <c r="B33" s="792"/>
      <c r="C33" s="792"/>
      <c r="D33" s="792"/>
      <c r="E33" s="792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D13:I13"/>
    <mergeCell ref="A14:E14"/>
    <mergeCell ref="F14:I14"/>
    <mergeCell ref="A15:I15"/>
    <mergeCell ref="A17:E17"/>
    <mergeCell ref="F17:I17"/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</mergeCells>
  <conditionalFormatting sqref="A1:F4 G1:G6 A5 E5:F5 A6:F9 G8:G9">
    <cfRule type="cellIs" dxfId="24" priority="2" operator="equal">
      <formula>0</formula>
    </cfRule>
  </conditionalFormatting>
  <conditionalFormatting sqref="O1:O6 O8:O9">
    <cfRule type="cellIs" dxfId="2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4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9"/>
      <c r="B1" s="789"/>
      <c r="C1" s="789"/>
      <c r="D1" s="789"/>
      <c r="G1" s="710" t="str">
        <f>ФОРМА!G2</f>
        <v>Санкт-Петербург</v>
      </c>
      <c r="H1" s="710"/>
      <c r="I1" s="710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6"/>
      <c r="B2" s="786"/>
      <c r="C2" s="786"/>
      <c r="D2" s="786"/>
      <c r="E2" s="21"/>
      <c r="F2" s="21"/>
      <c r="G2" s="786" t="s">
        <v>0</v>
      </c>
      <c r="H2" s="786"/>
      <c r="I2" s="786"/>
      <c r="J2"/>
      <c r="K2"/>
      <c r="L2"/>
      <c r="M2"/>
      <c r="O2" s="146"/>
      <c r="P2" s="21"/>
      <c r="Q2" s="21"/>
    </row>
    <row r="3" spans="1:17" outlineLevel="1" x14ac:dyDescent="0.25">
      <c r="A3" s="710" t="str">
        <f>ФОРМА!B4</f>
        <v>ООО «Электромонтаж-110»</v>
      </c>
      <c r="B3" s="710"/>
      <c r="C3" s="710"/>
      <c r="D3" s="710"/>
      <c r="G3" s="787" t="str">
        <f>ФОРМА!B2</f>
        <v>ПАО "Россети Ленэнерго"</v>
      </c>
      <c r="H3" s="787"/>
      <c r="I3" s="787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35" t="s">
        <v>44</v>
      </c>
      <c r="B4" s="735"/>
      <c r="C4" s="735"/>
      <c r="D4" s="735"/>
      <c r="E4" s="21"/>
      <c r="F4" s="21"/>
      <c r="G4" s="786" t="s">
        <v>2</v>
      </c>
      <c r="H4" s="786"/>
      <c r="I4" s="786"/>
      <c r="O4" s="146"/>
      <c r="P4" s="21"/>
      <c r="Q4" s="21"/>
    </row>
    <row r="5" spans="1:17" ht="138" outlineLevel="1" x14ac:dyDescent="0.25">
      <c r="A5" s="785"/>
      <c r="B5" s="785"/>
      <c r="C5" s="785"/>
      <c r="D5" s="785"/>
      <c r="E5" s="21"/>
      <c r="F5" s="21"/>
      <c r="G5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787"/>
      <c r="I5" s="787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 x14ac:dyDescent="0.25">
      <c r="A6" s="786" t="s">
        <v>45</v>
      </c>
      <c r="B6" s="786"/>
      <c r="C6" s="786"/>
      <c r="D6" s="786"/>
      <c r="E6" s="21"/>
      <c r="F6" s="21"/>
      <c r="G6" s="786" t="s">
        <v>38</v>
      </c>
      <c r="H6" s="786"/>
      <c r="I6" s="786"/>
      <c r="O6" s="146"/>
      <c r="P6" s="21"/>
      <c r="Q6" s="21"/>
    </row>
    <row r="7" spans="1:17" outlineLevel="1" x14ac:dyDescent="0.25">
      <c r="A7" s="710"/>
      <c r="B7" s="710"/>
      <c r="C7" s="710"/>
      <c r="D7" s="710"/>
      <c r="G7" s="734">
        <f>ФОРМА!B13</f>
        <v>45646</v>
      </c>
      <c r="H7" s="710"/>
      <c r="I7" s="710"/>
      <c r="J7" s="51"/>
      <c r="O7" s="170"/>
      <c r="P7" s="23"/>
      <c r="Q7" s="23"/>
    </row>
    <row r="8" spans="1:17" ht="10.5" customHeight="1" outlineLevel="1" x14ac:dyDescent="0.25">
      <c r="A8" s="735" t="s">
        <v>1</v>
      </c>
      <c r="B8" s="735"/>
      <c r="C8" s="735"/>
      <c r="D8" s="735"/>
      <c r="E8" s="21"/>
      <c r="F8" s="21"/>
      <c r="G8" s="1201"/>
      <c r="H8" s="1201"/>
      <c r="I8" s="1201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202"/>
      <c r="H9" s="1202"/>
      <c r="I9" s="1202"/>
      <c r="O9" s="146"/>
      <c r="P9" s="21"/>
      <c r="Q9" s="21"/>
    </row>
    <row r="10" spans="1:17" ht="26.25" customHeight="1" x14ac:dyDescent="0.25">
      <c r="A10" s="804" t="s">
        <v>853</v>
      </c>
      <c r="B10" s="805"/>
      <c r="C10" s="805"/>
      <c r="D10" s="805"/>
      <c r="E10" s="805"/>
      <c r="F10" s="805"/>
      <c r="G10" s="805"/>
      <c r="H10" s="805"/>
      <c r="I10" s="805"/>
    </row>
    <row r="11" spans="1:17" x14ac:dyDescent="0.25">
      <c r="A11" s="804" t="s">
        <v>906</v>
      </c>
      <c r="B11" s="804"/>
      <c r="C11" s="804"/>
      <c r="D11" s="804"/>
      <c r="E11" s="804"/>
      <c r="F11" s="804"/>
      <c r="G11" s="804"/>
      <c r="H11" s="804"/>
      <c r="I11" s="804"/>
    </row>
    <row r="12" spans="1:17" ht="15" customHeight="1" x14ac:dyDescent="0.25">
      <c r="A12" s="792" t="s">
        <v>4</v>
      </c>
      <c r="B12" s="792"/>
      <c r="C12" s="792"/>
      <c r="D12" s="792"/>
      <c r="E12" s="792"/>
      <c r="F12" s="792"/>
      <c r="G12" s="792"/>
      <c r="H12" s="792"/>
      <c r="I12" s="792"/>
    </row>
    <row r="13" spans="1:17" ht="30" customHeight="1" x14ac:dyDescent="0.25">
      <c r="A13" s="30" t="s">
        <v>118</v>
      </c>
      <c r="B13" s="30"/>
      <c r="C13" s="30"/>
      <c r="D13" s="788" t="str">
        <f>ПОДПИСИ!B6</f>
        <v xml:space="preserve"> </v>
      </c>
      <c r="E13" s="788"/>
      <c r="F13" s="788"/>
      <c r="G13" s="788"/>
      <c r="H13" s="788"/>
      <c r="I13" s="788"/>
    </row>
    <row r="14" spans="1:17" ht="11.25" customHeight="1" x14ac:dyDescent="0.25">
      <c r="A14" s="1200"/>
      <c r="B14" s="1200"/>
      <c r="C14" s="1200"/>
      <c r="D14" s="1200"/>
      <c r="E14" s="1200"/>
      <c r="F14" s="786" t="s">
        <v>5</v>
      </c>
      <c r="G14" s="786"/>
      <c r="H14" s="786"/>
      <c r="I14" s="786"/>
    </row>
    <row r="15" spans="1:17" ht="15" customHeight="1" x14ac:dyDescent="0.25">
      <c r="A15" s="784" t="str">
        <f>ПОДПИСИ!C6</f>
        <v xml:space="preserve"> </v>
      </c>
      <c r="B15" s="784"/>
      <c r="C15" s="784"/>
      <c r="D15" s="784"/>
      <c r="E15" s="784"/>
      <c r="F15" s="784"/>
      <c r="G15" s="784"/>
      <c r="H15" s="784"/>
      <c r="I15" s="784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91" t="s">
        <v>718</v>
      </c>
      <c r="B17" s="791"/>
      <c r="C17" s="791"/>
      <c r="D17" s="791"/>
      <c r="E17" s="791"/>
      <c r="F17" s="788" t="str">
        <f>ПОДПИСИ!B12</f>
        <v>Начальник участка ООО «Электромонтаж-110»</v>
      </c>
      <c r="G17" s="788"/>
      <c r="H17" s="788"/>
      <c r="I17" s="788"/>
    </row>
    <row r="18" spans="1:17" ht="9.75" customHeight="1" x14ac:dyDescent="0.25">
      <c r="A18" s="786"/>
      <c r="B18" s="786"/>
      <c r="C18" s="786"/>
      <c r="D18" s="786" t="s">
        <v>5</v>
      </c>
      <c r="E18" s="786"/>
      <c r="F18" s="786"/>
      <c r="G18" s="786"/>
      <c r="H18" s="786"/>
      <c r="I18" s="786"/>
    </row>
    <row r="19" spans="1:17" ht="15" customHeight="1" x14ac:dyDescent="0.25">
      <c r="A19" s="784" t="str">
        <f>ПОДПИСИ!C12</f>
        <v>Курбатов А.В.</v>
      </c>
      <c r="B19" s="784"/>
      <c r="C19" s="784"/>
      <c r="D19" s="784"/>
      <c r="E19" s="784"/>
      <c r="F19" s="784"/>
      <c r="G19" s="784"/>
      <c r="H19" s="784"/>
      <c r="I19" s="784"/>
    </row>
    <row r="20" spans="1:17" x14ac:dyDescent="0.25">
      <c r="A20" s="783" t="s">
        <v>855</v>
      </c>
      <c r="B20" s="783"/>
      <c r="C20" s="783"/>
      <c r="D20" s="783"/>
      <c r="E20" s="783"/>
      <c r="F20" s="783"/>
      <c r="G20" s="783"/>
      <c r="H20" s="783"/>
      <c r="I20" s="783"/>
    </row>
    <row r="21" spans="1:17" x14ac:dyDescent="0.25">
      <c r="A21" s="1121" t="s">
        <v>1058</v>
      </c>
      <c r="B21" s="1121"/>
      <c r="C21" s="1121"/>
      <c r="D21" s="1121"/>
      <c r="E21" s="1121"/>
      <c r="F21" s="1121"/>
      <c r="G21" s="1121"/>
      <c r="H21" s="1121"/>
      <c r="I21" s="1121"/>
    </row>
    <row r="22" spans="1:17" ht="12.75" customHeight="1" x14ac:dyDescent="0.25">
      <c r="A22" s="781" t="s">
        <v>857</v>
      </c>
      <c r="B22" s="781"/>
      <c r="C22" s="781"/>
      <c r="D22" s="781"/>
      <c r="E22" s="781"/>
      <c r="F22" s="781"/>
      <c r="G22" s="781"/>
      <c r="H22" s="781"/>
      <c r="I22" s="781"/>
    </row>
    <row r="23" spans="1:17" x14ac:dyDescent="0.25">
      <c r="A23" s="1121" t="s">
        <v>896</v>
      </c>
      <c r="B23" s="1121"/>
      <c r="C23" s="1121"/>
      <c r="D23" s="1121"/>
      <c r="E23" s="1121"/>
      <c r="F23" s="1121"/>
      <c r="G23" s="1121"/>
      <c r="H23" s="1121"/>
      <c r="I23" s="1121"/>
    </row>
    <row r="24" spans="1:17" ht="12.75" customHeight="1" x14ac:dyDescent="0.25">
      <c r="A24" s="781" t="s">
        <v>858</v>
      </c>
      <c r="B24" s="781"/>
      <c r="C24" s="781"/>
      <c r="D24" s="781"/>
      <c r="E24" s="781"/>
      <c r="F24" s="781"/>
      <c r="G24" s="781"/>
      <c r="H24" s="781"/>
      <c r="I24" s="781"/>
    </row>
    <row r="25" spans="1:17" x14ac:dyDescent="0.25">
      <c r="A25" s="783" t="str">
        <f>CONCATENATE("3. Объем выполненных работ ",K25,"м2")</f>
        <v>3. Объем выполненных работ 0,03м2</v>
      </c>
      <c r="B25" s="783"/>
      <c r="C25" s="783"/>
      <c r="D25" s="783"/>
      <c r="E25" s="783"/>
      <c r="F25" s="783"/>
      <c r="G25" s="783"/>
      <c r="H25" s="783"/>
      <c r="I25" s="783"/>
      <c r="K25" s="371">
        <v>0.03</v>
      </c>
    </row>
    <row r="26" spans="1:17" x14ac:dyDescent="0.25">
      <c r="A26" s="47" t="s">
        <v>859</v>
      </c>
      <c r="B26" s="47"/>
      <c r="C26" s="47"/>
      <c r="D26" s="740"/>
      <c r="E26" s="740"/>
      <c r="F26" s="47"/>
      <c r="G26" s="47"/>
      <c r="H26" s="47"/>
      <c r="I26" s="47"/>
    </row>
    <row r="27" spans="1:17" x14ac:dyDescent="0.25">
      <c r="A27" s="47" t="s">
        <v>860</v>
      </c>
      <c r="B27" s="47"/>
      <c r="C27" s="47"/>
      <c r="D27" s="740"/>
      <c r="E27" s="740"/>
      <c r="F27" s="47"/>
      <c r="G27" s="47"/>
      <c r="H27" s="47"/>
      <c r="I27" s="47"/>
    </row>
    <row r="28" spans="1:17" x14ac:dyDescent="0.25">
      <c r="A28" s="47" t="s">
        <v>861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852</v>
      </c>
      <c r="B30" s="789"/>
      <c r="C30" s="789"/>
      <c r="D30" s="789"/>
      <c r="E30" s="789"/>
      <c r="F30" s="789"/>
      <c r="G30" s="789"/>
      <c r="H30" s="789"/>
      <c r="I30" s="789"/>
    </row>
    <row r="31" spans="1:17" customFormat="1" ht="32.25" customHeight="1" x14ac:dyDescent="0.3">
      <c r="A31" s="792" t="s">
        <v>716</v>
      </c>
      <c r="B31" s="792"/>
      <c r="C31" s="792"/>
      <c r="D31" s="792"/>
      <c r="E31" s="792"/>
      <c r="F31" s="19"/>
      <c r="G31" s="53"/>
      <c r="H31" s="23"/>
      <c r="I31" s="48" t="str">
        <f>ПОДПИСИ!E6</f>
        <v xml:space="preserve"> 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91" t="s">
        <v>717</v>
      </c>
      <c r="B33" s="792"/>
      <c r="C33" s="792"/>
      <c r="D33" s="792"/>
      <c r="E33" s="792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22" priority="2" operator="equal">
      <formula>0</formula>
    </cfRule>
  </conditionalFormatting>
  <conditionalFormatting sqref="O1:O6 O8:O9">
    <cfRule type="cellIs" dxfId="2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8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9"/>
      <c r="B1" s="789"/>
      <c r="C1" s="789"/>
      <c r="D1" s="789"/>
      <c r="G1" s="710" t="str">
        <f>ФОРМА!G2</f>
        <v>Санкт-Петербург</v>
      </c>
      <c r="H1" s="710"/>
      <c r="I1" s="710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6"/>
      <c r="B2" s="786"/>
      <c r="C2" s="786"/>
      <c r="D2" s="786"/>
      <c r="E2" s="21"/>
      <c r="F2" s="21"/>
      <c r="G2" s="786" t="s">
        <v>0</v>
      </c>
      <c r="H2" s="786"/>
      <c r="I2" s="786"/>
      <c r="J2"/>
      <c r="K2"/>
      <c r="L2"/>
      <c r="M2"/>
      <c r="O2" s="146"/>
      <c r="P2" s="21"/>
      <c r="Q2" s="21"/>
    </row>
    <row r="3" spans="1:17" outlineLevel="1" x14ac:dyDescent="0.25">
      <c r="A3" s="710" t="str">
        <f>ФОРМА!B4</f>
        <v>ООО «Электромонтаж-110»</v>
      </c>
      <c r="B3" s="710"/>
      <c r="C3" s="710"/>
      <c r="D3" s="710"/>
      <c r="G3" s="787" t="str">
        <f>ФОРМА!B2</f>
        <v>ПАО "Россети Ленэнерго"</v>
      </c>
      <c r="H3" s="787"/>
      <c r="I3" s="787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35" t="s">
        <v>44</v>
      </c>
      <c r="B4" s="735"/>
      <c r="C4" s="735"/>
      <c r="D4" s="735"/>
      <c r="E4" s="21"/>
      <c r="F4" s="21"/>
      <c r="G4" s="786" t="s">
        <v>2</v>
      </c>
      <c r="H4" s="786"/>
      <c r="I4" s="786"/>
      <c r="O4" s="146"/>
      <c r="P4" s="21"/>
      <c r="Q4" s="21"/>
    </row>
    <row r="5" spans="1:17" ht="124.2" outlineLevel="1" x14ac:dyDescent="0.25">
      <c r="A5" s="785"/>
      <c r="B5" s="785"/>
      <c r="C5" s="785"/>
      <c r="D5" s="785"/>
      <c r="E5" s="21"/>
      <c r="F5" s="21"/>
      <c r="G5" s="109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1093"/>
      <c r="I5" s="1093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 x14ac:dyDescent="0.25">
      <c r="A6" s="786" t="s">
        <v>45</v>
      </c>
      <c r="B6" s="786"/>
      <c r="C6" s="786"/>
      <c r="D6" s="786"/>
      <c r="E6" s="21"/>
      <c r="F6" s="21"/>
      <c r="G6" s="786" t="s">
        <v>38</v>
      </c>
      <c r="H6" s="786"/>
      <c r="I6" s="786"/>
      <c r="O6" s="146"/>
      <c r="P6" s="21"/>
      <c r="Q6" s="21"/>
    </row>
    <row r="7" spans="1:17" outlineLevel="1" x14ac:dyDescent="0.25">
      <c r="A7" s="710"/>
      <c r="B7" s="710"/>
      <c r="C7" s="710"/>
      <c r="D7" s="710"/>
      <c r="G7" s="734">
        <f>ФОРМА!B13</f>
        <v>45646</v>
      </c>
      <c r="H7" s="710"/>
      <c r="I7" s="710"/>
      <c r="J7" s="51"/>
      <c r="O7" s="170"/>
      <c r="P7" s="23"/>
      <c r="Q7" s="23"/>
    </row>
    <row r="8" spans="1:17" ht="10.5" customHeight="1" outlineLevel="1" x14ac:dyDescent="0.25">
      <c r="A8" s="735" t="s">
        <v>1</v>
      </c>
      <c r="B8" s="735"/>
      <c r="C8" s="735"/>
      <c r="D8" s="735"/>
      <c r="E8" s="21"/>
      <c r="F8" s="21"/>
      <c r="G8" s="1201"/>
      <c r="H8" s="1201"/>
      <c r="I8" s="1201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202"/>
      <c r="H9" s="1202"/>
      <c r="I9" s="1202"/>
      <c r="O9" s="146"/>
      <c r="P9" s="21"/>
      <c r="Q9" s="21"/>
    </row>
    <row r="10" spans="1:17" ht="26.25" customHeight="1" x14ac:dyDescent="0.25">
      <c r="A10" s="804" t="s">
        <v>862</v>
      </c>
      <c r="B10" s="805"/>
      <c r="C10" s="805"/>
      <c r="D10" s="805"/>
      <c r="E10" s="805"/>
      <c r="F10" s="805"/>
      <c r="G10" s="805"/>
      <c r="H10" s="805"/>
      <c r="I10" s="805"/>
    </row>
    <row r="11" spans="1:17" ht="15" customHeight="1" x14ac:dyDescent="0.25">
      <c r="A11" s="792" t="s">
        <v>4</v>
      </c>
      <c r="B11" s="792"/>
      <c r="C11" s="792"/>
      <c r="D11" s="792"/>
      <c r="E11" s="792"/>
      <c r="F11" s="792"/>
      <c r="G11" s="792"/>
      <c r="H11" s="792"/>
      <c r="I11" s="792"/>
    </row>
    <row r="12" spans="1:17" ht="30" customHeight="1" x14ac:dyDescent="0.25">
      <c r="A12" s="30" t="s">
        <v>118</v>
      </c>
      <c r="B12" s="30"/>
      <c r="C12" s="30"/>
      <c r="D12" s="788" t="str">
        <f>ПОДПИСИ!B6</f>
        <v xml:space="preserve"> </v>
      </c>
      <c r="E12" s="788"/>
      <c r="F12" s="788"/>
      <c r="G12" s="788"/>
      <c r="H12" s="788"/>
      <c r="I12" s="788"/>
    </row>
    <row r="13" spans="1:17" ht="11.25" customHeight="1" x14ac:dyDescent="0.25">
      <c r="A13" s="1200"/>
      <c r="B13" s="1200"/>
      <c r="C13" s="1200"/>
      <c r="D13" s="1200"/>
      <c r="E13" s="1200"/>
      <c r="F13" s="786" t="s">
        <v>5</v>
      </c>
      <c r="G13" s="786"/>
      <c r="H13" s="786"/>
      <c r="I13" s="786"/>
    </row>
    <row r="14" spans="1:17" ht="15" customHeight="1" x14ac:dyDescent="0.25">
      <c r="A14" s="784" t="str">
        <f>ПОДПИСИ!C6</f>
        <v xml:space="preserve"> </v>
      </c>
      <c r="B14" s="784"/>
      <c r="C14" s="784"/>
      <c r="D14" s="784"/>
      <c r="E14" s="784"/>
      <c r="F14" s="784"/>
      <c r="G14" s="784"/>
      <c r="H14" s="784"/>
      <c r="I14" s="784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91" t="s">
        <v>718</v>
      </c>
      <c r="B16" s="791"/>
      <c r="C16" s="791"/>
      <c r="D16" s="791"/>
      <c r="E16" s="791"/>
      <c r="F16" s="788" t="str">
        <f>ПОДПИСИ!B12</f>
        <v>Начальник участка ООО «Электромонтаж-110»</v>
      </c>
      <c r="G16" s="788"/>
      <c r="H16" s="788"/>
      <c r="I16" s="788"/>
    </row>
    <row r="17" spans="1:17" ht="9.75" customHeight="1" x14ac:dyDescent="0.25">
      <c r="A17" s="786"/>
      <c r="B17" s="786"/>
      <c r="C17" s="786"/>
      <c r="D17" s="786" t="s">
        <v>5</v>
      </c>
      <c r="E17" s="786"/>
      <c r="F17" s="786"/>
      <c r="G17" s="786"/>
      <c r="H17" s="786"/>
      <c r="I17" s="786"/>
    </row>
    <row r="18" spans="1:17" ht="15" customHeight="1" x14ac:dyDescent="0.25">
      <c r="A18" s="784" t="str">
        <f>ПОДПИСИ!C12</f>
        <v>Курбатов А.В.</v>
      </c>
      <c r="B18" s="784"/>
      <c r="C18" s="784"/>
      <c r="D18" s="784"/>
      <c r="E18" s="784"/>
      <c r="F18" s="784"/>
      <c r="G18" s="784"/>
      <c r="H18" s="784"/>
      <c r="I18" s="784"/>
    </row>
    <row r="19" spans="1:17" x14ac:dyDescent="0.25">
      <c r="A19" s="783" t="s">
        <v>855</v>
      </c>
      <c r="B19" s="783"/>
      <c r="C19" s="783"/>
      <c r="D19" s="783"/>
      <c r="E19" s="783"/>
      <c r="F19" s="783"/>
      <c r="G19" s="783"/>
      <c r="H19" s="783"/>
      <c r="I19" s="783"/>
    </row>
    <row r="20" spans="1:17" x14ac:dyDescent="0.25">
      <c r="A20" s="1121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1121"/>
      <c r="C20" s="1121"/>
      <c r="D20" s="1121"/>
      <c r="E20" s="1121"/>
      <c r="F20" s="1121"/>
      <c r="G20" s="1121"/>
      <c r="H20" s="1121"/>
      <c r="I20" s="1121"/>
      <c r="K20" s="371">
        <v>12</v>
      </c>
    </row>
    <row r="21" spans="1:17" ht="12.75" customHeight="1" x14ac:dyDescent="0.25">
      <c r="A21" s="781" t="s">
        <v>857</v>
      </c>
      <c r="B21" s="781"/>
      <c r="C21" s="781"/>
      <c r="D21" s="781"/>
      <c r="E21" s="781"/>
      <c r="F21" s="781"/>
      <c r="G21" s="781"/>
      <c r="H21" s="781"/>
      <c r="I21" s="781"/>
    </row>
    <row r="22" spans="1:17" x14ac:dyDescent="0.25">
      <c r="A22" s="47" t="s">
        <v>859</v>
      </c>
      <c r="B22" s="47"/>
      <c r="C22" s="47"/>
      <c r="D22" s="740"/>
      <c r="E22" s="740"/>
      <c r="F22" s="47"/>
      <c r="G22" s="47"/>
      <c r="H22" s="47"/>
      <c r="I22" s="47"/>
    </row>
    <row r="23" spans="1:17" x14ac:dyDescent="0.25">
      <c r="A23" s="47" t="s">
        <v>860</v>
      </c>
      <c r="B23" s="47"/>
      <c r="C23" s="47"/>
      <c r="D23" s="740"/>
      <c r="E23" s="740"/>
      <c r="F23" s="47"/>
      <c r="G23" s="47"/>
      <c r="H23" s="47"/>
      <c r="I23" s="47"/>
    </row>
    <row r="24" spans="1:17" x14ac:dyDescent="0.25">
      <c r="A24" s="47" t="s">
        <v>861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852</v>
      </c>
      <c r="B26" s="789"/>
      <c r="C26" s="789"/>
      <c r="D26" s="789"/>
      <c r="E26" s="789"/>
      <c r="F26" s="789"/>
      <c r="G26" s="789"/>
      <c r="H26" s="789"/>
      <c r="I26" s="789"/>
    </row>
    <row r="27" spans="1:17" customFormat="1" ht="32.25" customHeight="1" x14ac:dyDescent="0.3">
      <c r="A27" s="792" t="s">
        <v>716</v>
      </c>
      <c r="B27" s="792"/>
      <c r="C27" s="792"/>
      <c r="D27" s="792"/>
      <c r="E27" s="792"/>
      <c r="F27" s="19"/>
      <c r="G27" s="53"/>
      <c r="H27" s="23"/>
      <c r="I27" s="48" t="str">
        <f>ПОДПИСИ!E6</f>
        <v xml:space="preserve"> 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91" t="s">
        <v>717</v>
      </c>
      <c r="B29" s="792"/>
      <c r="C29" s="792"/>
      <c r="D29" s="792"/>
      <c r="E29" s="792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2:E22"/>
    <mergeCell ref="D23:E23"/>
    <mergeCell ref="B26:I26"/>
    <mergeCell ref="A27:E27"/>
    <mergeCell ref="A29:E2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20" priority="2" operator="equal">
      <formula>0</formula>
    </cfRule>
  </conditionalFormatting>
  <conditionalFormatting sqref="O1:O6 O8:O9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9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9"/>
      <c r="B1" s="789"/>
      <c r="C1" s="789"/>
      <c r="D1" s="789"/>
      <c r="G1" s="710" t="str">
        <f>ФОРМА!G2</f>
        <v>Санкт-Петербург</v>
      </c>
      <c r="H1" s="710"/>
      <c r="I1" s="710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6"/>
      <c r="B2" s="786"/>
      <c r="C2" s="786"/>
      <c r="D2" s="786"/>
      <c r="E2" s="21"/>
      <c r="F2" s="21"/>
      <c r="G2" s="786" t="s">
        <v>0</v>
      </c>
      <c r="H2" s="786"/>
      <c r="I2" s="786"/>
      <c r="J2"/>
      <c r="K2"/>
      <c r="L2"/>
      <c r="M2"/>
      <c r="O2" s="146"/>
      <c r="P2" s="21"/>
      <c r="Q2" s="21"/>
    </row>
    <row r="3" spans="1:17" outlineLevel="1" x14ac:dyDescent="0.25">
      <c r="A3" s="710" t="str">
        <f>ФОРМА!B4</f>
        <v>ООО «Электромонтаж-110»</v>
      </c>
      <c r="B3" s="710"/>
      <c r="C3" s="710"/>
      <c r="D3" s="710"/>
      <c r="G3" s="787" t="str">
        <f>ФОРМА!B2</f>
        <v>ПАО "Россети Ленэнерго"</v>
      </c>
      <c r="H3" s="787"/>
      <c r="I3" s="787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35" t="s">
        <v>44</v>
      </c>
      <c r="B4" s="735"/>
      <c r="C4" s="735"/>
      <c r="D4" s="735"/>
      <c r="E4" s="21"/>
      <c r="F4" s="21"/>
      <c r="G4" s="786" t="s">
        <v>2</v>
      </c>
      <c r="H4" s="786"/>
      <c r="I4" s="786"/>
      <c r="O4" s="146"/>
      <c r="P4" s="21"/>
      <c r="Q4" s="21"/>
    </row>
    <row r="5" spans="1:17" ht="124.2" outlineLevel="1" x14ac:dyDescent="0.25">
      <c r="A5" s="785"/>
      <c r="B5" s="785"/>
      <c r="C5" s="785"/>
      <c r="D5" s="785"/>
      <c r="E5" s="21"/>
      <c r="F5" s="21"/>
      <c r="G5" s="109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1093"/>
      <c r="I5" s="1093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 x14ac:dyDescent="0.25">
      <c r="A6" s="786" t="s">
        <v>45</v>
      </c>
      <c r="B6" s="786"/>
      <c r="C6" s="786"/>
      <c r="D6" s="786"/>
      <c r="E6" s="21"/>
      <c r="F6" s="21"/>
      <c r="G6" s="786" t="s">
        <v>38</v>
      </c>
      <c r="H6" s="786"/>
      <c r="I6" s="786"/>
      <c r="O6" s="146"/>
      <c r="P6" s="21"/>
      <c r="Q6" s="21"/>
    </row>
    <row r="7" spans="1:17" outlineLevel="1" x14ac:dyDescent="0.25">
      <c r="A7" s="710"/>
      <c r="B7" s="710"/>
      <c r="C7" s="710"/>
      <c r="D7" s="710"/>
      <c r="G7" s="734">
        <f>ФОРМА!B13</f>
        <v>45646</v>
      </c>
      <c r="H7" s="710"/>
      <c r="I7" s="710"/>
      <c r="J7" s="51"/>
      <c r="O7" s="170"/>
      <c r="P7" s="23"/>
      <c r="Q7" s="23"/>
    </row>
    <row r="8" spans="1:17" ht="10.5" customHeight="1" outlineLevel="1" x14ac:dyDescent="0.25">
      <c r="A8" s="735" t="s">
        <v>1</v>
      </c>
      <c r="B8" s="735"/>
      <c r="C8" s="735"/>
      <c r="D8" s="735"/>
      <c r="E8" s="21"/>
      <c r="F8" s="21"/>
      <c r="G8" s="1201"/>
      <c r="H8" s="1201"/>
      <c r="I8" s="1201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202"/>
      <c r="H9" s="1202"/>
      <c r="I9" s="1202"/>
      <c r="O9" s="146"/>
      <c r="P9" s="21"/>
      <c r="Q9" s="21"/>
    </row>
    <row r="10" spans="1:17" ht="26.25" customHeight="1" x14ac:dyDescent="0.25">
      <c r="A10" s="804" t="s">
        <v>862</v>
      </c>
      <c r="B10" s="805"/>
      <c r="C10" s="805"/>
      <c r="D10" s="805"/>
      <c r="E10" s="805"/>
      <c r="F10" s="805"/>
      <c r="G10" s="805"/>
      <c r="H10" s="805"/>
      <c r="I10" s="805"/>
    </row>
    <row r="11" spans="1:17" ht="15" customHeight="1" x14ac:dyDescent="0.25">
      <c r="A11" s="792" t="s">
        <v>4</v>
      </c>
      <c r="B11" s="792"/>
      <c r="C11" s="792"/>
      <c r="D11" s="792"/>
      <c r="E11" s="792"/>
      <c r="F11" s="792"/>
      <c r="G11" s="792"/>
      <c r="H11" s="792"/>
      <c r="I11" s="792"/>
    </row>
    <row r="12" spans="1:17" ht="30" customHeight="1" x14ac:dyDescent="0.25">
      <c r="A12" s="30" t="s">
        <v>118</v>
      </c>
      <c r="B12" s="30"/>
      <c r="C12" s="30"/>
      <c r="D12" s="788" t="str">
        <f>ПОДПИСИ!B6</f>
        <v xml:space="preserve"> </v>
      </c>
      <c r="E12" s="788"/>
      <c r="F12" s="788"/>
      <c r="G12" s="788"/>
      <c r="H12" s="788"/>
      <c r="I12" s="788"/>
    </row>
    <row r="13" spans="1:17" ht="11.25" customHeight="1" x14ac:dyDescent="0.25">
      <c r="A13" s="1200"/>
      <c r="B13" s="1200"/>
      <c r="C13" s="1200"/>
      <c r="D13" s="1200"/>
      <c r="E13" s="1200"/>
      <c r="F13" s="786" t="s">
        <v>5</v>
      </c>
      <c r="G13" s="786"/>
      <c r="H13" s="786"/>
      <c r="I13" s="786"/>
    </row>
    <row r="14" spans="1:17" ht="15" customHeight="1" x14ac:dyDescent="0.25">
      <c r="A14" s="784" t="str">
        <f>ПОДПИСИ!C6</f>
        <v xml:space="preserve"> </v>
      </c>
      <c r="B14" s="784"/>
      <c r="C14" s="784"/>
      <c r="D14" s="784"/>
      <c r="E14" s="784"/>
      <c r="F14" s="784"/>
      <c r="G14" s="784"/>
      <c r="H14" s="784"/>
      <c r="I14" s="784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91" t="s">
        <v>718</v>
      </c>
      <c r="B16" s="791"/>
      <c r="C16" s="791"/>
      <c r="D16" s="791"/>
      <c r="E16" s="791"/>
      <c r="F16" s="788" t="str">
        <f>ПОДПИСИ!B12</f>
        <v>Начальник участка ООО «Электромонтаж-110»</v>
      </c>
      <c r="G16" s="788"/>
      <c r="H16" s="788"/>
      <c r="I16" s="788"/>
    </row>
    <row r="17" spans="1:17" ht="9.75" customHeight="1" x14ac:dyDescent="0.25">
      <c r="A17" s="786"/>
      <c r="B17" s="786"/>
      <c r="C17" s="786"/>
      <c r="D17" s="786" t="s">
        <v>5</v>
      </c>
      <c r="E17" s="786"/>
      <c r="F17" s="786"/>
      <c r="G17" s="786"/>
      <c r="H17" s="786"/>
      <c r="I17" s="786"/>
    </row>
    <row r="18" spans="1:17" ht="15" customHeight="1" x14ac:dyDescent="0.25">
      <c r="A18" s="784" t="str">
        <f>ПОДПИСИ!C12</f>
        <v>Курбатов А.В.</v>
      </c>
      <c r="B18" s="784"/>
      <c r="C18" s="784"/>
      <c r="D18" s="784"/>
      <c r="E18" s="784"/>
      <c r="F18" s="784"/>
      <c r="G18" s="784"/>
      <c r="H18" s="784"/>
      <c r="I18" s="784"/>
    </row>
    <row r="19" spans="1:17" x14ac:dyDescent="0.25">
      <c r="A19" s="783" t="s">
        <v>855</v>
      </c>
      <c r="B19" s="783"/>
      <c r="C19" s="783"/>
      <c r="D19" s="783"/>
      <c r="E19" s="783"/>
      <c r="F19" s="783"/>
      <c r="G19" s="783"/>
      <c r="H19" s="783"/>
      <c r="I19" s="783"/>
    </row>
    <row r="20" spans="1:17" x14ac:dyDescent="0.25">
      <c r="A20" s="1121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1121"/>
      <c r="C20" s="1121"/>
      <c r="D20" s="1121"/>
      <c r="E20" s="1121"/>
      <c r="F20" s="1121"/>
      <c r="G20" s="1121"/>
      <c r="H20" s="1121"/>
      <c r="I20" s="1121"/>
      <c r="K20" s="371">
        <v>12</v>
      </c>
    </row>
    <row r="21" spans="1:17" ht="12.75" customHeight="1" x14ac:dyDescent="0.25">
      <c r="A21" s="781" t="s">
        <v>857</v>
      </c>
      <c r="B21" s="781"/>
      <c r="C21" s="781"/>
      <c r="D21" s="781"/>
      <c r="E21" s="781"/>
      <c r="F21" s="781"/>
      <c r="G21" s="781"/>
      <c r="H21" s="781"/>
      <c r="I21" s="781"/>
    </row>
    <row r="22" spans="1:17" x14ac:dyDescent="0.25">
      <c r="A22" s="47" t="s">
        <v>859</v>
      </c>
      <c r="B22" s="47"/>
      <c r="C22" s="47"/>
      <c r="D22" s="740"/>
      <c r="E22" s="740"/>
      <c r="F22" s="47"/>
      <c r="G22" s="47"/>
      <c r="H22" s="47"/>
      <c r="I22" s="47"/>
    </row>
    <row r="23" spans="1:17" x14ac:dyDescent="0.25">
      <c r="A23" s="47" t="s">
        <v>860</v>
      </c>
      <c r="B23" s="47"/>
      <c r="C23" s="47"/>
      <c r="D23" s="740"/>
      <c r="E23" s="740"/>
      <c r="F23" s="47"/>
      <c r="G23" s="47"/>
      <c r="H23" s="47"/>
      <c r="I23" s="47"/>
    </row>
    <row r="24" spans="1:17" x14ac:dyDescent="0.25">
      <c r="A24" s="47" t="s">
        <v>861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852</v>
      </c>
      <c r="B26" s="789"/>
      <c r="C26" s="789"/>
      <c r="D26" s="789"/>
      <c r="E26" s="789"/>
      <c r="F26" s="789"/>
      <c r="G26" s="789"/>
      <c r="H26" s="789"/>
      <c r="I26" s="789"/>
    </row>
    <row r="27" spans="1:17" customFormat="1" ht="32.25" customHeight="1" x14ac:dyDescent="0.3">
      <c r="A27" s="792" t="s">
        <v>716</v>
      </c>
      <c r="B27" s="792"/>
      <c r="C27" s="792"/>
      <c r="D27" s="792"/>
      <c r="E27" s="792"/>
      <c r="F27" s="19"/>
      <c r="G27" s="53"/>
      <c r="H27" s="23"/>
      <c r="I27" s="48" t="str">
        <f>ПОДПИСИ!E6</f>
        <v xml:space="preserve"> 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91" t="s">
        <v>717</v>
      </c>
      <c r="B29" s="792"/>
      <c r="C29" s="792"/>
      <c r="D29" s="792"/>
      <c r="E29" s="792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D23:E23"/>
    <mergeCell ref="B26:I26"/>
    <mergeCell ref="A27:E27"/>
    <mergeCell ref="A29:E29"/>
    <mergeCell ref="A20:I20"/>
    <mergeCell ref="A21:I21"/>
    <mergeCell ref="D22:E22"/>
  </mergeCells>
  <conditionalFormatting sqref="A1:F4 G1:G6 A5 E5:F5 A6:F9 G8:G9">
    <cfRule type="cellIs" dxfId="18" priority="2" operator="equal">
      <formula>0</formula>
    </cfRule>
  </conditionalFormatting>
  <conditionalFormatting sqref="O1:O6 O8:O9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  <pageSetUpPr fitToPage="1"/>
  </sheetPr>
  <dimension ref="A1:DH80"/>
  <sheetViews>
    <sheetView view="pageBreakPreview" zoomScale="60" zoomScaleNormal="100" workbookViewId="0">
      <selection sqref="A1:AZ1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8" customWidth="1"/>
    <col min="113" max="16384" width="9.109375" style="19"/>
  </cols>
  <sheetData>
    <row r="1" spans="1:112" ht="15" customHeight="1" outlineLevel="1" x14ac:dyDescent="0.3">
      <c r="A1" s="789"/>
      <c r="B1" s="789"/>
      <c r="C1" s="789"/>
      <c r="D1" s="789"/>
      <c r="E1" s="789"/>
      <c r="F1" s="789"/>
      <c r="G1" s="789"/>
      <c r="H1" s="789"/>
      <c r="I1" s="789"/>
      <c r="J1" s="789"/>
      <c r="K1" s="789"/>
      <c r="L1" s="789"/>
      <c r="M1" s="789"/>
      <c r="N1" s="789"/>
      <c r="O1" s="789"/>
      <c r="P1" s="789"/>
      <c r="Q1" s="789"/>
      <c r="R1" s="789"/>
      <c r="S1" s="789"/>
      <c r="T1" s="789"/>
      <c r="U1" s="789"/>
      <c r="V1" s="789"/>
      <c r="W1" s="789"/>
      <c r="X1" s="789"/>
      <c r="Y1" s="789"/>
      <c r="Z1" s="789"/>
      <c r="AA1" s="789"/>
      <c r="AB1" s="789"/>
      <c r="AC1" s="789"/>
      <c r="AD1" s="789"/>
      <c r="AE1" s="789"/>
      <c r="AF1" s="789"/>
      <c r="AG1" s="789"/>
      <c r="AH1" s="789"/>
      <c r="AI1" s="789"/>
      <c r="AJ1" s="789"/>
      <c r="AK1" s="789"/>
      <c r="AL1" s="789"/>
      <c r="AM1" s="789"/>
      <c r="AN1" s="789"/>
      <c r="BC1" s="710" t="str">
        <f>ФОРМА!G2</f>
        <v>Санкт-Петербург</v>
      </c>
      <c r="BD1" s="710"/>
      <c r="BE1" s="710"/>
      <c r="BF1" s="710"/>
      <c r="BG1" s="710"/>
      <c r="BH1" s="710"/>
      <c r="BI1" s="710"/>
      <c r="BJ1" s="710"/>
      <c r="BK1" s="710"/>
      <c r="BL1" s="710"/>
      <c r="BM1" s="710"/>
      <c r="BN1" s="710"/>
      <c r="BO1" s="710"/>
      <c r="BP1" s="710"/>
      <c r="BQ1" s="710"/>
      <c r="BR1" s="710"/>
      <c r="BS1" s="710"/>
      <c r="BT1" s="710"/>
      <c r="BU1" s="710"/>
      <c r="BV1" s="710"/>
      <c r="BW1" s="710"/>
      <c r="BX1" s="710"/>
      <c r="BY1" s="710"/>
      <c r="BZ1" s="710"/>
      <c r="CA1" s="710"/>
      <c r="CB1" s="710"/>
      <c r="CC1" s="710"/>
      <c r="CD1" s="710"/>
      <c r="CE1" s="710"/>
      <c r="CF1" s="710"/>
      <c r="CG1" s="710"/>
      <c r="CH1" s="710"/>
      <c r="CI1" s="710"/>
      <c r="CJ1" s="710"/>
      <c r="CK1" s="710"/>
      <c r="CL1" s="710"/>
      <c r="CM1" s="710"/>
      <c r="CN1" s="710"/>
      <c r="CO1" s="710"/>
      <c r="CP1" s="710"/>
      <c r="CQ1" s="710"/>
      <c r="CR1" s="710"/>
      <c r="CS1" s="710"/>
      <c r="CT1" s="710"/>
      <c r="CU1" s="710"/>
      <c r="CV1" s="710"/>
      <c r="CW1" s="710"/>
      <c r="CX1" s="710"/>
      <c r="CY1" s="710"/>
      <c r="CZ1" s="710"/>
      <c r="DA1" s="710"/>
      <c r="DB1" s="710"/>
      <c r="DC1"/>
      <c r="DD1"/>
      <c r="DE1"/>
      <c r="DF1"/>
      <c r="DH1" s="155"/>
    </row>
    <row r="2" spans="1:112" s="50" customFormat="1" ht="15" customHeight="1" outlineLevel="1" x14ac:dyDescent="0.3">
      <c r="A2" s="786"/>
      <c r="B2" s="786"/>
      <c r="C2" s="786"/>
      <c r="D2" s="786"/>
      <c r="E2" s="786"/>
      <c r="F2" s="786"/>
      <c r="G2" s="786"/>
      <c r="H2" s="786"/>
      <c r="I2" s="786"/>
      <c r="J2" s="786"/>
      <c r="K2" s="786"/>
      <c r="L2" s="786"/>
      <c r="M2" s="786"/>
      <c r="N2" s="786"/>
      <c r="O2" s="786"/>
      <c r="P2" s="786"/>
      <c r="Q2" s="786"/>
      <c r="R2" s="786"/>
      <c r="S2" s="786"/>
      <c r="T2" s="786"/>
      <c r="U2" s="786"/>
      <c r="V2" s="786"/>
      <c r="W2" s="786"/>
      <c r="X2" s="786"/>
      <c r="Y2" s="786"/>
      <c r="Z2" s="786"/>
      <c r="AA2" s="786"/>
      <c r="AB2" s="786"/>
      <c r="AC2" s="786"/>
      <c r="AD2" s="786"/>
      <c r="AE2" s="786"/>
      <c r="AF2" s="786"/>
      <c r="AG2" s="786"/>
      <c r="AH2" s="786"/>
      <c r="AI2" s="786"/>
      <c r="AJ2" s="786"/>
      <c r="AK2" s="786"/>
      <c r="AL2" s="786"/>
      <c r="AM2" s="786"/>
      <c r="AN2" s="786"/>
      <c r="AO2" s="786"/>
      <c r="AP2" s="786"/>
      <c r="AQ2" s="786"/>
      <c r="AR2" s="786"/>
      <c r="AS2" s="786"/>
      <c r="AT2" s="786"/>
      <c r="AU2" s="786"/>
      <c r="AV2" s="21"/>
      <c r="AW2" s="21"/>
      <c r="AX2" s="21"/>
      <c r="AY2" s="21"/>
      <c r="AZ2" s="21"/>
      <c r="BA2" s="21"/>
      <c r="BB2" s="21"/>
      <c r="BC2" s="786" t="s">
        <v>0</v>
      </c>
      <c r="BD2" s="786"/>
      <c r="BE2" s="786"/>
      <c r="BF2" s="786"/>
      <c r="BG2" s="786"/>
      <c r="BH2" s="786"/>
      <c r="BI2" s="786"/>
      <c r="BJ2" s="786"/>
      <c r="BK2" s="786"/>
      <c r="BL2" s="786"/>
      <c r="BM2" s="786"/>
      <c r="BN2" s="786"/>
      <c r="BO2" s="786"/>
      <c r="BP2" s="786"/>
      <c r="BQ2" s="786"/>
      <c r="BR2" s="786"/>
      <c r="BS2" s="786"/>
      <c r="BT2" s="786"/>
      <c r="BU2" s="786"/>
      <c r="BV2" s="786"/>
      <c r="BW2" s="786"/>
      <c r="BX2" s="786"/>
      <c r="BY2" s="786"/>
      <c r="BZ2" s="786"/>
      <c r="CA2" s="786"/>
      <c r="CB2" s="786"/>
      <c r="CC2" s="786"/>
      <c r="CD2" s="786"/>
      <c r="CE2" s="786"/>
      <c r="CF2" s="786"/>
      <c r="CG2" s="786"/>
      <c r="CH2" s="786"/>
      <c r="CI2" s="786"/>
      <c r="CJ2" s="786"/>
      <c r="CK2" s="786"/>
      <c r="CL2" s="786"/>
      <c r="CM2" s="786"/>
      <c r="CN2" s="786"/>
      <c r="CO2" s="786"/>
      <c r="CP2" s="786"/>
      <c r="CQ2" s="786"/>
      <c r="CR2" s="786"/>
      <c r="CS2" s="786"/>
      <c r="CT2" s="786"/>
      <c r="CU2" s="786"/>
      <c r="CV2" s="786"/>
      <c r="CW2" s="786"/>
      <c r="CX2" s="786"/>
      <c r="CY2" s="786"/>
      <c r="CZ2" s="786"/>
      <c r="DA2" s="786"/>
      <c r="DB2" s="786"/>
      <c r="DC2"/>
      <c r="DD2"/>
      <c r="DE2"/>
      <c r="DF2"/>
      <c r="DH2" s="144"/>
    </row>
    <row r="3" spans="1:112" ht="15" customHeight="1" outlineLevel="1" x14ac:dyDescent="0.25">
      <c r="A3" s="710" t="str">
        <f>ФОРМА!B4</f>
        <v>ООО «Электромонтаж-110»</v>
      </c>
      <c r="B3" s="710"/>
      <c r="C3" s="710"/>
      <c r="D3" s="710"/>
      <c r="E3" s="710"/>
      <c r="F3" s="710"/>
      <c r="G3" s="710"/>
      <c r="H3" s="710"/>
      <c r="I3" s="710"/>
      <c r="J3" s="710"/>
      <c r="K3" s="710"/>
      <c r="L3" s="710"/>
      <c r="M3" s="710"/>
      <c r="N3" s="710"/>
      <c r="O3" s="710"/>
      <c r="P3" s="710"/>
      <c r="Q3" s="710"/>
      <c r="R3" s="710"/>
      <c r="S3" s="710"/>
      <c r="T3" s="710"/>
      <c r="U3" s="710"/>
      <c r="V3" s="710"/>
      <c r="W3" s="710"/>
      <c r="X3" s="710"/>
      <c r="Y3" s="710"/>
      <c r="Z3" s="710"/>
      <c r="AA3" s="710"/>
      <c r="AB3" s="710"/>
      <c r="AC3" s="710"/>
      <c r="AD3" s="710"/>
      <c r="AE3" s="710"/>
      <c r="AF3" s="710"/>
      <c r="AG3" s="710"/>
      <c r="AH3" s="710"/>
      <c r="AI3" s="710"/>
      <c r="AJ3" s="710"/>
      <c r="AK3" s="710"/>
      <c r="AL3" s="710"/>
      <c r="AM3" s="710"/>
      <c r="AN3" s="710"/>
      <c r="AO3" s="710"/>
      <c r="AP3" s="710"/>
      <c r="AQ3" s="710"/>
      <c r="AR3" s="710"/>
      <c r="AS3" s="710"/>
      <c r="AT3" s="710"/>
      <c r="AU3" s="710"/>
      <c r="BC3" s="787" t="str">
        <f>ФОРМА!B2</f>
        <v>ПАО "Россети Ленэнерго"</v>
      </c>
      <c r="BD3" s="787"/>
      <c r="BE3" s="787"/>
      <c r="BF3" s="787"/>
      <c r="BG3" s="787"/>
      <c r="BH3" s="787"/>
      <c r="BI3" s="787"/>
      <c r="BJ3" s="787"/>
      <c r="BK3" s="787"/>
      <c r="BL3" s="787"/>
      <c r="BM3" s="787"/>
      <c r="BN3" s="787"/>
      <c r="BO3" s="787"/>
      <c r="BP3" s="787"/>
      <c r="BQ3" s="787"/>
      <c r="BR3" s="787"/>
      <c r="BS3" s="787"/>
      <c r="BT3" s="787"/>
      <c r="BU3" s="787"/>
      <c r="BV3" s="787"/>
      <c r="BW3" s="787"/>
      <c r="BX3" s="787"/>
      <c r="BY3" s="787"/>
      <c r="BZ3" s="787"/>
      <c r="CA3" s="787"/>
      <c r="CB3" s="787"/>
      <c r="CC3" s="787"/>
      <c r="CD3" s="787"/>
      <c r="CE3" s="787"/>
      <c r="CF3" s="787"/>
      <c r="CG3" s="787"/>
      <c r="CH3" s="787"/>
      <c r="CI3" s="787"/>
      <c r="CJ3" s="787"/>
      <c r="CK3" s="787"/>
      <c r="CL3" s="787"/>
      <c r="CM3" s="787"/>
      <c r="CN3" s="787"/>
      <c r="CO3" s="787"/>
      <c r="CP3" s="787"/>
      <c r="CQ3" s="787"/>
      <c r="CR3" s="787"/>
      <c r="CS3" s="787"/>
      <c r="CT3" s="787"/>
      <c r="CU3" s="787"/>
      <c r="CV3" s="787"/>
      <c r="CW3" s="787"/>
      <c r="CX3" s="787"/>
      <c r="CY3" s="787"/>
      <c r="CZ3" s="787"/>
      <c r="DA3" s="787"/>
      <c r="DB3" s="787"/>
      <c r="DH3" s="156" t="str">
        <f>BC3</f>
        <v>ПАО "Россети Ленэнерго"</v>
      </c>
    </row>
    <row r="4" spans="1:112" ht="15" customHeight="1" outlineLevel="1" x14ac:dyDescent="0.25">
      <c r="A4" s="786" t="s">
        <v>44</v>
      </c>
      <c r="B4" s="786"/>
      <c r="C4" s="786"/>
      <c r="D4" s="786"/>
      <c r="E4" s="786"/>
      <c r="F4" s="786"/>
      <c r="G4" s="786"/>
      <c r="H4" s="786"/>
      <c r="I4" s="786"/>
      <c r="J4" s="786"/>
      <c r="K4" s="786"/>
      <c r="L4" s="786"/>
      <c r="M4" s="786"/>
      <c r="N4" s="786"/>
      <c r="O4" s="786"/>
      <c r="P4" s="786"/>
      <c r="Q4" s="786"/>
      <c r="R4" s="786"/>
      <c r="S4" s="786"/>
      <c r="T4" s="786"/>
      <c r="U4" s="786"/>
      <c r="V4" s="786"/>
      <c r="W4" s="786"/>
      <c r="X4" s="786"/>
      <c r="Y4" s="786"/>
      <c r="Z4" s="786"/>
      <c r="AA4" s="786"/>
      <c r="AB4" s="786"/>
      <c r="AC4" s="786"/>
      <c r="AD4" s="786"/>
      <c r="AE4" s="786"/>
      <c r="AF4" s="786"/>
      <c r="AG4" s="786"/>
      <c r="AH4" s="786"/>
      <c r="AI4" s="786"/>
      <c r="AJ4" s="786"/>
      <c r="AK4" s="786"/>
      <c r="AL4" s="786"/>
      <c r="AM4" s="786"/>
      <c r="AN4" s="786"/>
      <c r="AO4" s="786"/>
      <c r="AP4" s="786"/>
      <c r="AQ4" s="786"/>
      <c r="AR4" s="786"/>
      <c r="AS4" s="786"/>
      <c r="AT4" s="786"/>
      <c r="AU4" s="786"/>
      <c r="AV4" s="21"/>
      <c r="AW4" s="21"/>
      <c r="AX4" s="21"/>
      <c r="AY4" s="21"/>
      <c r="AZ4" s="21"/>
      <c r="BA4" s="21"/>
      <c r="BB4" s="21"/>
      <c r="BC4" s="786" t="s">
        <v>2</v>
      </c>
      <c r="BD4" s="786"/>
      <c r="BE4" s="786"/>
      <c r="BF4" s="786"/>
      <c r="BG4" s="786"/>
      <c r="BH4" s="786"/>
      <c r="BI4" s="786"/>
      <c r="BJ4" s="786"/>
      <c r="BK4" s="786"/>
      <c r="BL4" s="786"/>
      <c r="BM4" s="786"/>
      <c r="BN4" s="786"/>
      <c r="BO4" s="786"/>
      <c r="BP4" s="786"/>
      <c r="BQ4" s="786"/>
      <c r="BR4" s="786"/>
      <c r="BS4" s="786"/>
      <c r="BT4" s="786"/>
      <c r="BU4" s="786"/>
      <c r="BV4" s="786"/>
      <c r="BW4" s="786"/>
      <c r="BX4" s="786"/>
      <c r="BY4" s="786"/>
      <c r="BZ4" s="786"/>
      <c r="CA4" s="786"/>
      <c r="CB4" s="786"/>
      <c r="CC4" s="786"/>
      <c r="CD4" s="786"/>
      <c r="CE4" s="786"/>
      <c r="CF4" s="786"/>
      <c r="CG4" s="786"/>
      <c r="CH4" s="786"/>
      <c r="CI4" s="786"/>
      <c r="CJ4" s="786"/>
      <c r="CK4" s="786"/>
      <c r="CL4" s="786"/>
      <c r="CM4" s="786"/>
      <c r="CN4" s="786"/>
      <c r="CO4" s="786"/>
      <c r="CP4" s="786"/>
      <c r="CQ4" s="786"/>
      <c r="CR4" s="786"/>
      <c r="CS4" s="786"/>
      <c r="CT4" s="786"/>
      <c r="CU4" s="786"/>
      <c r="CV4" s="786"/>
      <c r="CW4" s="786"/>
      <c r="CX4" s="786"/>
      <c r="CY4" s="786"/>
      <c r="CZ4" s="786"/>
      <c r="DA4" s="786"/>
      <c r="DB4" s="786"/>
      <c r="DH4" s="144"/>
    </row>
    <row r="5" spans="1:112" ht="110.4" outlineLevel="1" x14ac:dyDescent="0.25">
      <c r="A5" s="785"/>
      <c r="B5" s="785"/>
      <c r="C5" s="785"/>
      <c r="D5" s="785"/>
      <c r="E5" s="785"/>
      <c r="F5" s="785"/>
      <c r="G5" s="785"/>
      <c r="H5" s="785"/>
      <c r="I5" s="785"/>
      <c r="J5" s="785"/>
      <c r="K5" s="785"/>
      <c r="L5" s="785"/>
      <c r="M5" s="785"/>
      <c r="N5" s="785"/>
      <c r="O5" s="785"/>
      <c r="P5" s="785"/>
      <c r="Q5" s="785"/>
      <c r="R5" s="785"/>
      <c r="S5" s="785"/>
      <c r="T5" s="785"/>
      <c r="U5" s="785"/>
      <c r="V5" s="785"/>
      <c r="W5" s="785"/>
      <c r="X5" s="785"/>
      <c r="Y5" s="785"/>
      <c r="Z5" s="785"/>
      <c r="AA5" s="785"/>
      <c r="AB5" s="785"/>
      <c r="AC5" s="785"/>
      <c r="AD5" s="785"/>
      <c r="AE5" s="785"/>
      <c r="AF5" s="785"/>
      <c r="AG5" s="785"/>
      <c r="AH5" s="785"/>
      <c r="AI5" s="785"/>
      <c r="AJ5" s="785"/>
      <c r="AK5" s="785"/>
      <c r="AL5" s="785"/>
      <c r="AM5" s="785"/>
      <c r="AN5" s="785"/>
      <c r="AO5" s="785"/>
      <c r="AP5" s="785"/>
      <c r="AQ5" s="785"/>
      <c r="AR5" s="785"/>
      <c r="AS5" s="785"/>
      <c r="AT5" s="785"/>
      <c r="AU5" s="785"/>
      <c r="AV5" s="21"/>
      <c r="AW5" s="21"/>
      <c r="AX5" s="21"/>
      <c r="AY5" s="21"/>
      <c r="AZ5" s="21"/>
      <c r="BA5" s="21"/>
      <c r="BB5" s="21"/>
      <c r="BC5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D5" s="787"/>
      <c r="BE5" s="787"/>
      <c r="BF5" s="787"/>
      <c r="BG5" s="787"/>
      <c r="BH5" s="787"/>
      <c r="BI5" s="787"/>
      <c r="BJ5" s="787"/>
      <c r="BK5" s="787"/>
      <c r="BL5" s="787"/>
      <c r="BM5" s="787"/>
      <c r="BN5" s="787"/>
      <c r="BO5" s="787"/>
      <c r="BP5" s="787"/>
      <c r="BQ5" s="787"/>
      <c r="BR5" s="787"/>
      <c r="BS5" s="787"/>
      <c r="BT5" s="787"/>
      <c r="BU5" s="787"/>
      <c r="BV5" s="787"/>
      <c r="BW5" s="787"/>
      <c r="BX5" s="787"/>
      <c r="BY5" s="787"/>
      <c r="BZ5" s="787"/>
      <c r="CA5" s="787"/>
      <c r="CB5" s="787"/>
      <c r="CC5" s="787"/>
      <c r="CD5" s="787"/>
      <c r="CE5" s="787"/>
      <c r="CF5" s="787"/>
      <c r="CG5" s="787"/>
      <c r="CH5" s="787"/>
      <c r="CI5" s="787"/>
      <c r="CJ5" s="787"/>
      <c r="CK5" s="787"/>
      <c r="CL5" s="787"/>
      <c r="CM5" s="787"/>
      <c r="CN5" s="787"/>
      <c r="CO5" s="787"/>
      <c r="CP5" s="787"/>
      <c r="CQ5" s="787"/>
      <c r="CR5" s="787"/>
      <c r="CS5" s="787"/>
      <c r="CT5" s="787"/>
      <c r="CU5" s="787"/>
      <c r="CV5" s="787"/>
      <c r="CW5" s="787"/>
      <c r="CX5" s="787"/>
      <c r="CY5" s="787"/>
      <c r="CZ5" s="787"/>
      <c r="DA5" s="787"/>
      <c r="DB5" s="787"/>
      <c r="DH5" s="156" t="str">
        <f>BC5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6" spans="1:112" ht="12.75" customHeight="1" outlineLevel="1" x14ac:dyDescent="0.25">
      <c r="A6" s="786" t="s">
        <v>45</v>
      </c>
      <c r="B6" s="786"/>
      <c r="C6" s="786"/>
      <c r="D6" s="786"/>
      <c r="E6" s="786"/>
      <c r="F6" s="786"/>
      <c r="G6" s="786"/>
      <c r="H6" s="786"/>
      <c r="I6" s="786"/>
      <c r="J6" s="786"/>
      <c r="K6" s="786"/>
      <c r="L6" s="786"/>
      <c r="M6" s="786"/>
      <c r="N6" s="786"/>
      <c r="O6" s="786"/>
      <c r="P6" s="786"/>
      <c r="Q6" s="786"/>
      <c r="R6" s="786"/>
      <c r="S6" s="786"/>
      <c r="T6" s="786"/>
      <c r="U6" s="786"/>
      <c r="V6" s="786"/>
      <c r="W6" s="786"/>
      <c r="X6" s="786"/>
      <c r="Y6" s="786"/>
      <c r="Z6" s="786"/>
      <c r="AA6" s="786"/>
      <c r="AB6" s="786"/>
      <c r="AC6" s="786"/>
      <c r="AD6" s="786"/>
      <c r="AE6" s="786"/>
      <c r="AF6" s="786"/>
      <c r="AG6" s="786"/>
      <c r="AH6" s="786"/>
      <c r="AI6" s="786"/>
      <c r="AJ6" s="786"/>
      <c r="AK6" s="786"/>
      <c r="AL6" s="786"/>
      <c r="AM6" s="786"/>
      <c r="AN6" s="786"/>
      <c r="AO6" s="786"/>
      <c r="AP6" s="786"/>
      <c r="AQ6" s="786"/>
      <c r="AR6" s="786"/>
      <c r="AS6" s="786"/>
      <c r="AT6" s="786"/>
      <c r="AU6" s="786"/>
      <c r="AV6" s="21"/>
      <c r="AW6" s="21"/>
      <c r="AX6" s="21"/>
      <c r="AY6" s="21"/>
      <c r="AZ6" s="21"/>
      <c r="BA6" s="21"/>
      <c r="BB6" s="21"/>
      <c r="BC6" s="786" t="s">
        <v>38</v>
      </c>
      <c r="BD6" s="786"/>
      <c r="BE6" s="786"/>
      <c r="BF6" s="786"/>
      <c r="BG6" s="786"/>
      <c r="BH6" s="786"/>
      <c r="BI6" s="786"/>
      <c r="BJ6" s="786"/>
      <c r="BK6" s="786"/>
      <c r="BL6" s="786"/>
      <c r="BM6" s="786"/>
      <c r="BN6" s="786"/>
      <c r="BO6" s="786"/>
      <c r="BP6" s="786"/>
      <c r="BQ6" s="786"/>
      <c r="BR6" s="786"/>
      <c r="BS6" s="786"/>
      <c r="BT6" s="786"/>
      <c r="BU6" s="786"/>
      <c r="BV6" s="786"/>
      <c r="BW6" s="786"/>
      <c r="BX6" s="786"/>
      <c r="BY6" s="786"/>
      <c r="BZ6" s="786"/>
      <c r="CA6" s="786"/>
      <c r="CB6" s="786"/>
      <c r="CC6" s="786"/>
      <c r="CD6" s="786"/>
      <c r="CE6" s="786"/>
      <c r="CF6" s="786"/>
      <c r="CG6" s="786"/>
      <c r="CH6" s="786"/>
      <c r="CI6" s="786"/>
      <c r="CJ6" s="786"/>
      <c r="CK6" s="786"/>
      <c r="CL6" s="786"/>
      <c r="CM6" s="786"/>
      <c r="CN6" s="786"/>
      <c r="CO6" s="786"/>
      <c r="CP6" s="786"/>
      <c r="CQ6" s="786"/>
      <c r="CR6" s="786"/>
      <c r="CS6" s="786"/>
      <c r="CT6" s="786"/>
      <c r="CU6" s="786"/>
      <c r="CV6" s="786"/>
      <c r="CW6" s="786"/>
      <c r="CX6" s="786"/>
      <c r="CY6" s="786"/>
      <c r="CZ6" s="786"/>
      <c r="DA6" s="786"/>
      <c r="DB6" s="786"/>
      <c r="DH6" s="144"/>
    </row>
    <row r="7" spans="1:112" ht="13.8" outlineLevel="1" x14ac:dyDescent="0.25">
      <c r="A7" s="710"/>
      <c r="B7" s="710"/>
      <c r="C7" s="710"/>
      <c r="D7" s="710"/>
      <c r="E7" s="710"/>
      <c r="F7" s="710"/>
      <c r="G7" s="710"/>
      <c r="H7" s="710"/>
      <c r="I7" s="710"/>
      <c r="J7" s="710"/>
      <c r="K7" s="710"/>
      <c r="L7" s="710"/>
      <c r="M7" s="710"/>
      <c r="N7" s="710"/>
      <c r="O7" s="710"/>
      <c r="P7" s="710"/>
      <c r="Q7" s="710"/>
      <c r="R7" s="710"/>
      <c r="S7" s="710"/>
      <c r="T7" s="710"/>
      <c r="U7" s="710"/>
      <c r="V7" s="710"/>
      <c r="W7" s="710"/>
      <c r="X7" s="710"/>
      <c r="Y7" s="710"/>
      <c r="Z7" s="710"/>
      <c r="AA7" s="710"/>
      <c r="AB7" s="710"/>
      <c r="AC7" s="710"/>
      <c r="AD7" s="710"/>
      <c r="AE7" s="710"/>
      <c r="AF7" s="710"/>
      <c r="AG7" s="710"/>
      <c r="AH7" s="710"/>
      <c r="AI7" s="710"/>
      <c r="AJ7" s="710"/>
      <c r="AK7" s="710"/>
      <c r="AL7" s="710"/>
      <c r="AM7" s="710"/>
      <c r="AN7" s="710"/>
      <c r="AO7" s="710"/>
      <c r="AP7" s="710"/>
      <c r="AQ7" s="710"/>
      <c r="AR7" s="710"/>
      <c r="AS7" s="710"/>
      <c r="AT7" s="710"/>
      <c r="AU7" s="710"/>
      <c r="BC7" s="734">
        <f>ФОРМА!B13</f>
        <v>45646</v>
      </c>
      <c r="BD7" s="734"/>
      <c r="BE7" s="734"/>
      <c r="BF7" s="734"/>
      <c r="BG7" s="734"/>
      <c r="BH7" s="734"/>
      <c r="BI7" s="734"/>
      <c r="BJ7" s="734"/>
      <c r="BK7" s="734"/>
      <c r="BL7" s="734"/>
      <c r="BM7" s="734"/>
      <c r="BN7" s="734"/>
      <c r="BO7" s="734"/>
      <c r="BP7" s="734"/>
      <c r="BQ7" s="734"/>
      <c r="BR7" s="734"/>
      <c r="BS7" s="734"/>
      <c r="BT7" s="734"/>
      <c r="BU7" s="734"/>
      <c r="BV7" s="734"/>
      <c r="BW7" s="734"/>
      <c r="BX7" s="734"/>
      <c r="BY7" s="734"/>
      <c r="BZ7" s="734"/>
      <c r="CA7" s="734"/>
      <c r="CB7" s="734"/>
      <c r="CC7" s="734"/>
      <c r="CD7" s="734"/>
      <c r="CE7" s="734"/>
      <c r="CF7" s="734"/>
      <c r="CG7" s="734"/>
      <c r="CH7" s="734"/>
      <c r="CI7" s="734"/>
      <c r="CJ7" s="734"/>
      <c r="CK7" s="734"/>
      <c r="CL7" s="734"/>
      <c r="CM7" s="734"/>
      <c r="CN7" s="734"/>
      <c r="CO7" s="734"/>
      <c r="CP7" s="734"/>
      <c r="CQ7" s="734"/>
      <c r="CR7" s="734"/>
      <c r="CS7" s="734"/>
      <c r="CT7" s="734"/>
      <c r="CU7" s="734"/>
      <c r="CV7" s="734"/>
      <c r="CW7" s="734"/>
      <c r="CX7" s="734"/>
      <c r="CY7" s="734"/>
      <c r="CZ7" s="734"/>
      <c r="DA7" s="734"/>
      <c r="DB7" s="734"/>
      <c r="DC7" s="51"/>
      <c r="DH7" s="156"/>
    </row>
    <row r="8" spans="1:112" ht="10.5" customHeight="1" outlineLevel="1" x14ac:dyDescent="0.25">
      <c r="A8" s="786" t="s">
        <v>1</v>
      </c>
      <c r="B8" s="786"/>
      <c r="C8" s="786"/>
      <c r="D8" s="786"/>
      <c r="E8" s="786"/>
      <c r="F8" s="786"/>
      <c r="G8" s="786"/>
      <c r="H8" s="786"/>
      <c r="I8" s="786"/>
      <c r="J8" s="786"/>
      <c r="K8" s="786"/>
      <c r="L8" s="786"/>
      <c r="M8" s="786"/>
      <c r="N8" s="786"/>
      <c r="O8" s="786"/>
      <c r="P8" s="786"/>
      <c r="Q8" s="786"/>
      <c r="R8" s="786"/>
      <c r="S8" s="786"/>
      <c r="T8" s="786"/>
      <c r="U8" s="786"/>
      <c r="V8" s="786"/>
      <c r="W8" s="786"/>
      <c r="X8" s="786"/>
      <c r="Y8" s="786"/>
      <c r="Z8" s="786"/>
      <c r="AA8" s="786"/>
      <c r="AB8" s="786"/>
      <c r="AC8" s="786"/>
      <c r="AD8" s="786"/>
      <c r="AE8" s="786"/>
      <c r="AF8" s="786"/>
      <c r="AG8" s="786"/>
      <c r="AH8" s="786"/>
      <c r="AI8" s="786"/>
      <c r="AJ8" s="786"/>
      <c r="AK8" s="786"/>
      <c r="AL8" s="786"/>
      <c r="AM8" s="786"/>
      <c r="AN8" s="786"/>
      <c r="AO8" s="786"/>
      <c r="AP8" s="786"/>
      <c r="AQ8" s="786"/>
      <c r="AR8" s="786"/>
      <c r="AS8" s="786"/>
      <c r="AT8" s="786"/>
      <c r="AU8" s="786"/>
      <c r="AV8" s="21"/>
      <c r="AW8" s="21"/>
      <c r="AX8" s="21"/>
      <c r="AY8" s="21"/>
      <c r="AZ8" s="21"/>
      <c r="BA8" s="21"/>
      <c r="BB8" s="21"/>
      <c r="BC8" s="786" t="s">
        <v>3</v>
      </c>
      <c r="BD8" s="786"/>
      <c r="BE8" s="786"/>
      <c r="BF8" s="786"/>
      <c r="BG8" s="786"/>
      <c r="BH8" s="786"/>
      <c r="BI8" s="786"/>
      <c r="BJ8" s="786"/>
      <c r="BK8" s="786"/>
      <c r="BL8" s="786"/>
      <c r="BM8" s="786"/>
      <c r="BN8" s="786"/>
      <c r="BO8" s="786"/>
      <c r="BP8" s="786"/>
      <c r="BQ8" s="786"/>
      <c r="BR8" s="786"/>
      <c r="BS8" s="786"/>
      <c r="BT8" s="786"/>
      <c r="BU8" s="786"/>
      <c r="BV8" s="786"/>
      <c r="BW8" s="786"/>
      <c r="BX8" s="786"/>
      <c r="BY8" s="786"/>
      <c r="BZ8" s="786"/>
      <c r="CA8" s="786"/>
      <c r="CB8" s="786"/>
      <c r="CC8" s="786"/>
      <c r="CD8" s="786"/>
      <c r="CE8" s="786"/>
      <c r="CF8" s="786"/>
      <c r="CG8" s="786"/>
      <c r="CH8" s="786"/>
      <c r="CI8" s="786"/>
      <c r="CJ8" s="786"/>
      <c r="CK8" s="786"/>
      <c r="CL8" s="786"/>
      <c r="CM8" s="786"/>
      <c r="CN8" s="786"/>
      <c r="CO8" s="786"/>
      <c r="CP8" s="786"/>
      <c r="CQ8" s="786"/>
      <c r="CR8" s="786"/>
      <c r="CS8" s="786"/>
      <c r="CT8" s="786"/>
      <c r="CU8" s="786"/>
      <c r="CV8" s="786"/>
      <c r="CW8" s="786"/>
      <c r="CX8" s="786"/>
      <c r="CY8" s="786"/>
      <c r="CZ8" s="786"/>
      <c r="DA8" s="786"/>
      <c r="DB8" s="786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 x14ac:dyDescent="0.3">
      <c r="A10" s="804" t="s">
        <v>506</v>
      </c>
      <c r="B10" s="805"/>
      <c r="C10" s="805"/>
      <c r="D10" s="805"/>
      <c r="E10" s="805"/>
      <c r="F10" s="805"/>
      <c r="G10" s="805"/>
      <c r="H10" s="805"/>
      <c r="I10" s="805"/>
      <c r="J10" s="805"/>
      <c r="K10" s="805"/>
      <c r="L10" s="805"/>
      <c r="M10" s="805"/>
      <c r="N10" s="805"/>
      <c r="O10" s="805"/>
      <c r="P10" s="805"/>
      <c r="Q10" s="805"/>
      <c r="R10" s="805"/>
      <c r="S10" s="805"/>
      <c r="T10" s="805"/>
      <c r="U10" s="805"/>
      <c r="V10" s="805"/>
      <c r="W10" s="805"/>
      <c r="X10" s="805"/>
      <c r="Y10" s="805"/>
      <c r="Z10" s="805"/>
      <c r="AA10" s="805"/>
      <c r="AB10" s="805"/>
      <c r="AC10" s="805"/>
      <c r="AD10" s="805"/>
      <c r="AE10" s="805"/>
      <c r="AF10" s="805"/>
      <c r="AG10" s="805"/>
      <c r="AH10" s="805"/>
      <c r="AI10" s="805"/>
      <c r="AJ10" s="805"/>
      <c r="AK10" s="805"/>
      <c r="AL10" s="805"/>
      <c r="AM10" s="805"/>
      <c r="AN10" s="805"/>
      <c r="AO10" s="805"/>
      <c r="AP10" s="805"/>
      <c r="AQ10" s="805"/>
      <c r="AR10" s="805"/>
      <c r="AS10" s="805"/>
      <c r="AT10" s="805"/>
      <c r="AU10" s="805"/>
      <c r="AV10" s="805"/>
      <c r="AW10" s="805"/>
      <c r="AX10" s="805"/>
      <c r="AY10" s="805"/>
      <c r="AZ10" s="805"/>
      <c r="BA10" s="805"/>
      <c r="BB10" s="805"/>
      <c r="BC10" s="805"/>
      <c r="BD10" s="805"/>
      <c r="BE10" s="805"/>
      <c r="BF10" s="805"/>
      <c r="BG10" s="805"/>
      <c r="BH10" s="805"/>
      <c r="BI10" s="805"/>
      <c r="BJ10" s="805"/>
      <c r="BK10" s="805"/>
      <c r="BL10" s="805"/>
      <c r="BM10" s="805"/>
      <c r="BN10" s="805"/>
      <c r="BO10" s="805"/>
      <c r="BP10" s="805"/>
      <c r="BQ10" s="805"/>
      <c r="BR10" s="805"/>
      <c r="BS10" s="805"/>
      <c r="BT10" s="805"/>
      <c r="BU10" s="805"/>
      <c r="BV10" s="805"/>
      <c r="BW10" s="805"/>
      <c r="BX10" s="805"/>
      <c r="BY10" s="805"/>
      <c r="BZ10" s="805"/>
      <c r="CA10" s="805"/>
      <c r="CB10" s="805"/>
      <c r="CC10" s="805"/>
      <c r="CD10" s="805"/>
      <c r="CE10" s="805"/>
      <c r="CF10" s="805"/>
      <c r="CG10" s="805"/>
      <c r="CH10" s="805"/>
      <c r="CI10" s="805"/>
      <c r="CJ10" s="805"/>
      <c r="CK10" s="805"/>
      <c r="CL10" s="805"/>
      <c r="CM10" s="805"/>
      <c r="CN10" s="805"/>
      <c r="CO10" s="805"/>
      <c r="CP10" s="805"/>
      <c r="CQ10" s="805"/>
      <c r="CR10" s="805"/>
      <c r="CS10" s="805"/>
      <c r="CT10" s="805"/>
      <c r="CU10" s="805"/>
      <c r="CV10" s="805"/>
      <c r="CW10" s="805"/>
      <c r="CX10" s="805"/>
      <c r="CY10" s="805"/>
      <c r="CZ10" s="805"/>
      <c r="DA10" s="805"/>
      <c r="DB10" s="805"/>
    </row>
    <row r="11" spans="1:112" ht="18" customHeight="1" x14ac:dyDescent="0.25">
      <c r="A11" s="1207" t="s">
        <v>433</v>
      </c>
      <c r="B11" s="1207"/>
      <c r="C11" s="1207"/>
      <c r="D11" s="1207"/>
      <c r="E11" s="1207"/>
      <c r="F11" s="1207"/>
      <c r="G11" s="1207"/>
      <c r="H11" s="1207"/>
      <c r="I11" s="1207"/>
      <c r="J11" s="1207"/>
      <c r="K11" s="1207"/>
      <c r="L11" s="1207"/>
      <c r="M11" s="1207"/>
      <c r="N11" s="1207"/>
      <c r="O11" s="1207"/>
      <c r="P11" s="1207"/>
      <c r="Q11" s="1207"/>
      <c r="R11" s="1207"/>
      <c r="S11" s="1207"/>
      <c r="T11" s="1207"/>
      <c r="U11" s="1207"/>
      <c r="V11" s="1207"/>
      <c r="W11" s="1207"/>
      <c r="X11" s="1207"/>
      <c r="Y11" s="1207"/>
      <c r="Z11" s="1207"/>
      <c r="AA11" s="1207"/>
      <c r="AB11" s="1207"/>
      <c r="AC11" s="1207"/>
      <c r="AD11" s="1207"/>
      <c r="AE11" s="1207"/>
      <c r="AF11" s="1207"/>
      <c r="AG11" s="1207"/>
      <c r="AH11" s="1207"/>
      <c r="AI11" s="1207"/>
      <c r="AJ11" s="1207"/>
      <c r="AK11" s="1207"/>
      <c r="AL11" s="1207"/>
      <c r="AM11" s="1207"/>
      <c r="AN11" s="1207"/>
      <c r="AO11" s="1207"/>
      <c r="AP11" s="1207"/>
      <c r="AQ11" s="1207"/>
      <c r="AR11" s="1207"/>
      <c r="AS11" s="1207"/>
      <c r="AT11" s="1207"/>
      <c r="AU11" s="1207"/>
      <c r="AV11" s="1207"/>
      <c r="AW11" s="1207"/>
      <c r="AX11" s="1207"/>
      <c r="AY11" s="1207"/>
      <c r="AZ11" s="1207"/>
      <c r="BA11" s="1207"/>
      <c r="BB11" s="1207"/>
      <c r="BC11" s="1207"/>
      <c r="BD11" s="1207"/>
      <c r="BE11" s="1207"/>
      <c r="BF11" s="1207"/>
      <c r="BG11" s="1207"/>
      <c r="BH11" s="1207"/>
      <c r="BI11" s="1207"/>
      <c r="BJ11" s="1207"/>
      <c r="BK11" s="1207"/>
      <c r="BL11" s="1207"/>
      <c r="BM11" s="1207"/>
      <c r="BN11" s="1207"/>
      <c r="BO11" s="1207"/>
      <c r="BP11" s="1207"/>
      <c r="BQ11" s="1207"/>
      <c r="BR11" s="1207"/>
      <c r="BS11" s="1207"/>
      <c r="BT11" s="1207"/>
      <c r="BU11" s="1207"/>
      <c r="BV11" s="1207"/>
      <c r="BW11" s="1207"/>
      <c r="BX11" s="1207"/>
      <c r="BY11" s="1207"/>
      <c r="BZ11" s="1207"/>
      <c r="CA11" s="1207"/>
      <c r="CB11" s="1207"/>
      <c r="CC11" s="1207"/>
      <c r="CD11" s="1207"/>
      <c r="CE11" s="1207"/>
      <c r="CF11" s="1207"/>
      <c r="CG11" s="1207"/>
      <c r="CH11" s="1207"/>
      <c r="CI11" s="1207"/>
      <c r="CJ11" s="1207"/>
      <c r="CK11" s="1207"/>
      <c r="CL11" s="1207"/>
      <c r="CM11" s="1207"/>
      <c r="CN11" s="1207"/>
      <c r="CO11" s="1207"/>
      <c r="CP11" s="1207"/>
      <c r="CQ11" s="1207"/>
      <c r="CR11" s="1207"/>
      <c r="CS11" s="1207"/>
      <c r="CT11" s="1207"/>
      <c r="CU11" s="1207"/>
      <c r="CV11" s="1207"/>
      <c r="CW11" s="1207"/>
      <c r="CX11" s="1207"/>
      <c r="CY11" s="1207"/>
      <c r="CZ11" s="1207"/>
      <c r="DA11" s="1207"/>
      <c r="DB11" s="1207"/>
      <c r="DH11" s="155"/>
    </row>
    <row r="12" spans="1:112" ht="18" customHeight="1" x14ac:dyDescent="0.3">
      <c r="A12" s="19" t="s">
        <v>432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10" t="s">
        <v>335</v>
      </c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  <c r="BX12" s="710"/>
      <c r="BY12" s="710"/>
      <c r="BZ12" s="710"/>
      <c r="CA12" s="710"/>
      <c r="CB12" s="710"/>
      <c r="CC12" s="710"/>
      <c r="CD12" s="710"/>
      <c r="CE12" s="710"/>
      <c r="CF12" s="710"/>
      <c r="CG12" s="710"/>
      <c r="CH12" s="710"/>
      <c r="CI12" s="710"/>
      <c r="CJ12" s="710"/>
      <c r="CK12" s="710"/>
      <c r="CL12" s="710"/>
      <c r="CM12" s="710"/>
      <c r="CN12" s="710"/>
      <c r="CO12" s="710"/>
      <c r="CP12" s="710"/>
      <c r="CQ12" s="710"/>
      <c r="CR12" s="710"/>
      <c r="CS12" s="710"/>
      <c r="CT12" s="710"/>
      <c r="CU12" s="710"/>
      <c r="CV12" s="710"/>
      <c r="CW12" s="710"/>
      <c r="CX12" s="710"/>
      <c r="CY12" s="710"/>
      <c r="CZ12" s="710"/>
      <c r="DA12" s="710"/>
      <c r="DB12" s="710"/>
    </row>
    <row r="13" spans="1:112" ht="18" customHeight="1" x14ac:dyDescent="0.3">
      <c r="A13" s="19" t="s">
        <v>431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198" t="s">
        <v>751</v>
      </c>
      <c r="BA13" s="1198"/>
      <c r="BB13" s="1198"/>
      <c r="BC13" s="1198"/>
      <c r="BD13" s="1198"/>
      <c r="BE13" s="1198"/>
      <c r="BF13" s="1198"/>
      <c r="BG13" s="1198"/>
      <c r="BH13" s="1198"/>
      <c r="BI13" s="1198"/>
      <c r="BJ13" s="1198"/>
      <c r="BK13" s="1198"/>
      <c r="BL13" s="1198"/>
      <c r="BM13" s="1198"/>
      <c r="BN13" s="1198"/>
      <c r="BO13" s="1198"/>
      <c r="BP13" s="1198"/>
      <c r="BQ13" s="1198"/>
      <c r="BR13" s="1198"/>
      <c r="BS13" s="1198"/>
      <c r="BT13" s="1198"/>
      <c r="BU13" s="1198"/>
      <c r="BV13" s="1198"/>
      <c r="BW13" s="1198"/>
      <c r="BX13" s="1198"/>
      <c r="BY13" s="1198"/>
      <c r="BZ13" s="1198"/>
      <c r="CA13" s="1198"/>
      <c r="CB13" s="1198"/>
      <c r="CC13" s="1198"/>
      <c r="CD13" s="1198"/>
      <c r="CE13" s="1198"/>
      <c r="CF13" s="1198"/>
      <c r="CG13" s="1198"/>
      <c r="CH13" s="1198"/>
      <c r="CI13" s="1198"/>
      <c r="CJ13" s="1198"/>
      <c r="CK13" s="1198"/>
      <c r="CL13" s="1198"/>
      <c r="CM13" s="1198"/>
      <c r="CN13" s="1198"/>
      <c r="CO13" s="1198"/>
      <c r="CP13" s="1198"/>
      <c r="CQ13" s="1198"/>
      <c r="CR13" s="1198"/>
      <c r="CS13" s="1198"/>
      <c r="CT13" s="1198"/>
      <c r="CU13" s="1198"/>
      <c r="CV13" s="1198"/>
      <c r="CW13" s="1198"/>
      <c r="CX13" s="1198"/>
      <c r="CY13" s="1198"/>
      <c r="CZ13" s="1198"/>
      <c r="DA13" s="1198"/>
      <c r="DB13" s="1198"/>
    </row>
    <row r="14" spans="1:112" ht="18" customHeight="1" x14ac:dyDescent="0.3">
      <c r="A14" s="19" t="s">
        <v>430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204" t="s">
        <v>65</v>
      </c>
      <c r="BA14" s="1198"/>
      <c r="BB14" s="1198"/>
      <c r="BC14" s="1198"/>
      <c r="BD14" s="1198"/>
      <c r="BE14" s="1198"/>
      <c r="BF14" s="1198"/>
      <c r="BG14" s="1198"/>
      <c r="BH14" s="1198"/>
      <c r="BI14" s="1198"/>
      <c r="BJ14" s="1198"/>
      <c r="BK14" s="1198"/>
      <c r="BL14" s="1198"/>
      <c r="BM14" s="1198"/>
      <c r="BN14" s="1198"/>
      <c r="BO14" s="1198"/>
      <c r="BP14" s="1198"/>
      <c r="BQ14" s="1198"/>
      <c r="BR14" s="1198"/>
      <c r="BS14" s="1198"/>
      <c r="BT14" s="1198"/>
      <c r="BU14" s="1198"/>
      <c r="BV14" s="1198"/>
      <c r="BW14" s="1198"/>
      <c r="BX14" s="1198"/>
      <c r="BY14" s="1198"/>
      <c r="BZ14" s="1198"/>
      <c r="CA14" s="1198"/>
      <c r="CB14" s="1198"/>
      <c r="CC14" s="1198"/>
      <c r="CD14" s="1198"/>
      <c r="CE14" s="1198"/>
      <c r="CF14" s="1198"/>
      <c r="CG14" s="1198"/>
      <c r="CH14" s="1198"/>
      <c r="CI14" s="1198"/>
      <c r="CJ14" s="1198"/>
      <c r="CK14" s="1198"/>
      <c r="CL14" s="1198"/>
      <c r="CM14" s="1198"/>
      <c r="CN14" s="1198"/>
      <c r="CO14" s="1198"/>
      <c r="CP14" s="1198"/>
      <c r="CQ14" s="1198"/>
      <c r="CR14" s="1198"/>
      <c r="CS14" s="1198"/>
      <c r="CT14" s="1198"/>
      <c r="CU14" s="1198"/>
      <c r="CV14" s="1198"/>
      <c r="CW14" s="1198"/>
      <c r="CX14" s="1198"/>
      <c r="CY14" s="1198"/>
      <c r="CZ14" s="1198"/>
      <c r="DA14" s="1198"/>
      <c r="DB14" s="1198"/>
    </row>
    <row r="15" spans="1:112" ht="18" customHeight="1" x14ac:dyDescent="0.3">
      <c r="A15" s="19" t="s">
        <v>429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198" t="s">
        <v>736</v>
      </c>
      <c r="BA15" s="1198"/>
      <c r="BB15" s="1198"/>
      <c r="BC15" s="1198"/>
      <c r="BD15" s="1198"/>
      <c r="BE15" s="1198"/>
      <c r="BF15" s="1198"/>
      <c r="BG15" s="1198"/>
      <c r="BH15" s="1198"/>
      <c r="BI15" s="1198"/>
      <c r="BJ15" s="1198"/>
      <c r="BK15" s="1198"/>
      <c r="BL15" s="1198"/>
      <c r="BM15" s="1198"/>
      <c r="BN15" s="1198"/>
      <c r="BO15" s="1198"/>
      <c r="BP15" s="1198"/>
      <c r="BQ15" s="1198"/>
      <c r="BR15" s="1198"/>
      <c r="BS15" s="1198"/>
      <c r="BT15" s="1198"/>
      <c r="BU15" s="1198"/>
      <c r="BV15" s="1198"/>
      <c r="BW15" s="1198"/>
      <c r="BX15" s="1198"/>
      <c r="BY15" s="1198"/>
      <c r="BZ15" s="1198"/>
      <c r="CA15" s="1198"/>
      <c r="CB15" s="1198"/>
      <c r="CC15" s="1198"/>
      <c r="CD15" s="1198"/>
      <c r="CE15" s="1198"/>
      <c r="CF15" s="1198"/>
      <c r="CG15" s="1198"/>
      <c r="CH15" s="1198"/>
      <c r="CI15" s="1198"/>
      <c r="CJ15" s="1198"/>
      <c r="CK15" s="1198"/>
      <c r="CL15" s="1198"/>
      <c r="CM15" s="1198"/>
      <c r="CN15" s="1198"/>
      <c r="CO15" s="1198"/>
      <c r="CP15" s="1198"/>
      <c r="CQ15" s="1198"/>
      <c r="CR15" s="1198"/>
      <c r="CS15" s="1198"/>
      <c r="CT15" s="1198"/>
      <c r="CU15" s="1198"/>
      <c r="CV15" s="1198"/>
      <c r="CW15" s="1198"/>
      <c r="CX15" s="1198"/>
      <c r="CY15" s="1198"/>
      <c r="CZ15" s="1198"/>
      <c r="DA15" s="1198"/>
      <c r="DB15" s="1198"/>
    </row>
    <row r="16" spans="1:112" ht="18" customHeight="1" x14ac:dyDescent="0.3">
      <c r="A16" s="19" t="s">
        <v>428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198" t="s">
        <v>750</v>
      </c>
      <c r="BA16" s="1198"/>
      <c r="BB16" s="1198"/>
      <c r="BC16" s="1198"/>
      <c r="BD16" s="1198"/>
      <c r="BE16" s="1198"/>
      <c r="BF16" s="1198"/>
      <c r="BG16" s="1198"/>
      <c r="BH16" s="1198"/>
      <c r="BI16" s="1198"/>
      <c r="BJ16" s="1198"/>
      <c r="BK16" s="1198"/>
      <c r="BL16" s="1198"/>
      <c r="BM16" s="1198"/>
      <c r="BN16" s="1198"/>
      <c r="BO16" s="1198"/>
      <c r="BP16" s="1198"/>
      <c r="BQ16" s="1198"/>
      <c r="BR16" s="1198"/>
      <c r="BS16" s="1198"/>
      <c r="BT16" s="1198"/>
      <c r="BU16" s="1198"/>
      <c r="BV16" s="1198"/>
      <c r="BW16" s="1198"/>
      <c r="BX16" s="1198"/>
      <c r="BY16" s="1198"/>
      <c r="BZ16" s="1198"/>
      <c r="CA16" s="1198"/>
      <c r="CB16" s="1198"/>
      <c r="CC16" s="1198"/>
      <c r="CD16" s="1198"/>
      <c r="CE16" s="1198"/>
      <c r="CF16" s="1198"/>
      <c r="CG16" s="1198"/>
      <c r="CH16" s="1198"/>
      <c r="CI16" s="1198"/>
      <c r="CJ16" s="1198"/>
      <c r="CK16" s="1198"/>
      <c r="CL16" s="1198"/>
      <c r="CM16" s="1198"/>
      <c r="CN16" s="1198"/>
      <c r="CO16" s="1198"/>
      <c r="CP16" s="1198"/>
      <c r="CQ16" s="1198"/>
      <c r="CR16" s="1198"/>
      <c r="CS16" s="1198"/>
      <c r="CT16" s="1198"/>
      <c r="CU16" s="1198"/>
      <c r="CV16" s="1198"/>
      <c r="CW16" s="1198"/>
      <c r="CX16" s="1198"/>
      <c r="CY16" s="1198"/>
      <c r="CZ16" s="1198"/>
      <c r="DA16" s="1198"/>
      <c r="DB16" s="1198"/>
    </row>
    <row r="17" spans="1:112" ht="18" customHeight="1" x14ac:dyDescent="0.3">
      <c r="A17" s="19" t="s">
        <v>427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205">
        <v>843</v>
      </c>
      <c r="BA17" s="1205"/>
      <c r="BB17" s="1205"/>
      <c r="BC17" s="1205"/>
      <c r="BD17" s="1205"/>
      <c r="BE17" s="1205"/>
      <c r="BF17" s="1205"/>
      <c r="BG17" s="1205"/>
      <c r="BH17" s="1205"/>
      <c r="BI17" s="1205"/>
      <c r="BJ17" s="1205"/>
      <c r="BK17" s="1205"/>
      <c r="BL17" s="1205"/>
      <c r="BM17" s="1205"/>
      <c r="BN17" s="1205"/>
      <c r="BO17" s="1205"/>
      <c r="BP17" s="1205"/>
      <c r="BQ17" s="1205"/>
      <c r="BR17" s="1205"/>
      <c r="BS17" s="1205"/>
      <c r="BT17" s="1205"/>
      <c r="BU17" s="1205"/>
      <c r="BV17" s="1205"/>
      <c r="BW17" s="1205"/>
      <c r="BX17" s="1205"/>
      <c r="BY17" s="1205"/>
      <c r="BZ17" s="1205"/>
      <c r="CA17" s="1205"/>
      <c r="CB17" s="1205"/>
      <c r="CC17" s="1205"/>
      <c r="CD17" s="1205"/>
      <c r="CE17" s="1205"/>
      <c r="CF17" s="1205"/>
      <c r="CG17" s="1205"/>
      <c r="CH17" s="1205"/>
      <c r="CI17" s="1205"/>
      <c r="CJ17" s="1205"/>
      <c r="CK17" s="1205"/>
      <c r="CL17" s="1205"/>
      <c r="CM17" s="1205"/>
      <c r="CN17" s="1205"/>
      <c r="CO17" s="1205"/>
      <c r="CP17" s="1205"/>
      <c r="CQ17" s="1205"/>
      <c r="CR17" s="1205"/>
      <c r="CS17" s="1205"/>
      <c r="CT17" s="1205"/>
      <c r="CU17" s="1205"/>
      <c r="CV17" s="1205"/>
      <c r="CW17" s="1205"/>
      <c r="CX17" s="1205"/>
      <c r="CY17" s="1205"/>
      <c r="CZ17" s="1205"/>
      <c r="DA17" s="1205"/>
      <c r="DB17" s="1205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206"/>
      <c r="BA18" s="1206"/>
      <c r="BB18" s="1206"/>
      <c r="BC18" s="1206"/>
      <c r="BD18" s="1206"/>
      <c r="BE18" s="1206"/>
      <c r="BF18" s="1206"/>
      <c r="BG18" s="1206"/>
      <c r="BH18" s="1206"/>
      <c r="BI18" s="1206"/>
      <c r="BJ18" s="1206"/>
      <c r="BK18" s="1206"/>
      <c r="BL18" s="1206"/>
      <c r="BM18" s="1206"/>
      <c r="BN18" s="1206"/>
      <c r="BO18" s="1206"/>
      <c r="BP18" s="1206"/>
      <c r="BQ18" s="1206"/>
      <c r="BR18" s="1206"/>
      <c r="BS18" s="1206"/>
      <c r="BT18" s="1206"/>
      <c r="BU18" s="1206"/>
      <c r="BV18" s="1206"/>
      <c r="BW18" s="1206"/>
      <c r="BX18" s="1206"/>
      <c r="BY18" s="1206"/>
      <c r="BZ18" s="1206"/>
      <c r="CA18" s="1206"/>
      <c r="CB18" s="1206"/>
      <c r="CC18" s="1206"/>
      <c r="CD18" s="1206"/>
      <c r="CE18" s="1206"/>
      <c r="CF18" s="1206"/>
      <c r="CG18" s="1206"/>
      <c r="CH18" s="1206"/>
      <c r="CI18" s="1206"/>
      <c r="CJ18" s="1206"/>
      <c r="CK18" s="1206"/>
      <c r="CL18" s="1206"/>
      <c r="CM18" s="1206"/>
      <c r="CN18" s="1206"/>
      <c r="CO18" s="1206"/>
      <c r="CP18" s="1206"/>
      <c r="CQ18" s="1206"/>
      <c r="CR18" s="1206"/>
      <c r="CS18" s="1206"/>
      <c r="CT18" s="1206"/>
      <c r="CU18" s="1206"/>
      <c r="CV18" s="1206"/>
      <c r="CW18" s="1206"/>
      <c r="CX18" s="1206"/>
      <c r="CY18" s="1206"/>
      <c r="CZ18" s="1206"/>
      <c r="DA18" s="1206"/>
      <c r="DB18" s="1206"/>
    </row>
    <row r="19" spans="1:112" ht="18" customHeight="1" x14ac:dyDescent="0.3">
      <c r="A19" s="30" t="s">
        <v>426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206"/>
      <c r="BA19" s="1206"/>
      <c r="BB19" s="1206"/>
      <c r="BC19" s="1206"/>
      <c r="BD19" s="1206"/>
      <c r="BE19" s="1206"/>
      <c r="BF19" s="1206"/>
      <c r="BG19" s="1206"/>
      <c r="BH19" s="1206"/>
      <c r="BI19" s="1206"/>
      <c r="BJ19" s="1206"/>
      <c r="BK19" s="1206"/>
      <c r="BL19" s="1206"/>
      <c r="BM19" s="1206"/>
      <c r="BN19" s="1206"/>
      <c r="BO19" s="1206"/>
      <c r="BP19" s="1206"/>
      <c r="BQ19" s="1206"/>
      <c r="BR19" s="1206"/>
      <c r="BS19" s="1206"/>
      <c r="BT19" s="1206"/>
      <c r="BU19" s="1206"/>
      <c r="BV19" s="1206"/>
      <c r="BW19" s="1206"/>
      <c r="BX19" s="1206"/>
      <c r="BY19" s="1206"/>
      <c r="BZ19" s="1206"/>
      <c r="CA19" s="1206"/>
      <c r="CB19" s="1206"/>
      <c r="CC19" s="1206"/>
      <c r="CD19" s="1206"/>
      <c r="CE19" s="1206"/>
      <c r="CF19" s="1206"/>
      <c r="CG19" s="1206"/>
      <c r="CH19" s="1206"/>
      <c r="CI19" s="1206"/>
      <c r="CJ19" s="1206"/>
      <c r="CK19" s="1206"/>
      <c r="CL19" s="1206"/>
      <c r="CM19" s="1206"/>
      <c r="CN19" s="1206"/>
      <c r="CO19" s="1206"/>
      <c r="CP19" s="1206"/>
      <c r="CQ19" s="1206"/>
      <c r="CR19" s="1206"/>
      <c r="CS19" s="1206"/>
      <c r="CT19" s="1206"/>
      <c r="CU19" s="1206"/>
      <c r="CV19" s="1206"/>
      <c r="CW19" s="1206"/>
      <c r="CX19" s="1206"/>
      <c r="CY19" s="1206"/>
      <c r="CZ19" s="1206"/>
      <c r="DA19" s="1206"/>
      <c r="DB19" s="1206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206"/>
      <c r="BA20" s="1206"/>
      <c r="BB20" s="1206"/>
      <c r="BC20" s="1206"/>
      <c r="BD20" s="1206"/>
      <c r="BE20" s="1206"/>
      <c r="BF20" s="1206"/>
      <c r="BG20" s="1206"/>
      <c r="BH20" s="1206"/>
      <c r="BI20" s="1206"/>
      <c r="BJ20" s="1206"/>
      <c r="BK20" s="1206"/>
      <c r="BL20" s="1206"/>
      <c r="BM20" s="1206"/>
      <c r="BN20" s="1206"/>
      <c r="BO20" s="1206"/>
      <c r="BP20" s="1206"/>
      <c r="BQ20" s="1206"/>
      <c r="BR20" s="1206"/>
      <c r="BS20" s="1206"/>
      <c r="BT20" s="1206"/>
      <c r="BU20" s="1206"/>
      <c r="BV20" s="1206"/>
      <c r="BW20" s="1206"/>
      <c r="BX20" s="1206"/>
      <c r="BY20" s="1206"/>
      <c r="BZ20" s="1206"/>
      <c r="CA20" s="1206"/>
      <c r="CB20" s="1206"/>
      <c r="CC20" s="1206"/>
      <c r="CD20" s="1206"/>
      <c r="CE20" s="1206"/>
      <c r="CF20" s="1206"/>
      <c r="CG20" s="1206"/>
      <c r="CH20" s="1206"/>
      <c r="CI20" s="1206"/>
      <c r="CJ20" s="1206"/>
      <c r="CK20" s="1206"/>
      <c r="CL20" s="1206"/>
      <c r="CM20" s="1206"/>
      <c r="CN20" s="1206"/>
      <c r="CO20" s="1206"/>
      <c r="CP20" s="1206"/>
      <c r="CQ20" s="1206"/>
      <c r="CR20" s="1206"/>
      <c r="CS20" s="1206"/>
      <c r="CT20" s="1206"/>
      <c r="CU20" s="1206"/>
      <c r="CV20" s="1206"/>
      <c r="CW20" s="1206"/>
      <c r="CX20" s="1206"/>
      <c r="CY20" s="1206"/>
      <c r="CZ20" s="1206"/>
      <c r="DA20" s="1206"/>
      <c r="DB20" s="1206"/>
    </row>
    <row r="21" spans="1:112" ht="18" customHeight="1" x14ac:dyDescent="0.3">
      <c r="A21" s="19" t="s">
        <v>425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10" t="s">
        <v>422</v>
      </c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  <c r="BX21" s="710"/>
      <c r="BY21" s="710"/>
      <c r="BZ21" s="710"/>
      <c r="CA21" s="710"/>
      <c r="CB21" s="710"/>
      <c r="CC21" s="710"/>
      <c r="CD21" s="710"/>
      <c r="CE21" s="710"/>
      <c r="CF21" s="710"/>
      <c r="CG21" s="710"/>
      <c r="CH21" s="710"/>
      <c r="CI21" s="710"/>
      <c r="CJ21" s="710"/>
      <c r="CK21" s="710"/>
      <c r="CL21" s="710"/>
      <c r="CM21" s="710"/>
      <c r="CN21" s="710"/>
      <c r="CO21" s="710"/>
      <c r="CP21" s="710"/>
      <c r="CQ21" s="710"/>
      <c r="CR21" s="710"/>
      <c r="CS21" s="710"/>
      <c r="CT21" s="710"/>
      <c r="CU21" s="710"/>
      <c r="CV21" s="710"/>
      <c r="CW21" s="710"/>
      <c r="CX21" s="710"/>
      <c r="CY21" s="710"/>
      <c r="CZ21" s="710"/>
      <c r="DA21" s="710"/>
      <c r="DB21" s="710"/>
    </row>
    <row r="22" spans="1:112" ht="18" customHeight="1" x14ac:dyDescent="0.3">
      <c r="A22" s="19" t="s">
        <v>424</v>
      </c>
      <c r="B22" s="23"/>
      <c r="AZ22" s="1198" t="s">
        <v>65</v>
      </c>
      <c r="BA22" s="1198"/>
      <c r="BB22" s="1198"/>
      <c r="BC22" s="1198"/>
      <c r="BD22" s="1198"/>
      <c r="BE22" s="1198"/>
      <c r="BF22" s="1198"/>
      <c r="BG22" s="1198"/>
      <c r="BH22" s="1198"/>
      <c r="BI22" s="1198"/>
      <c r="BJ22" s="1198"/>
      <c r="BK22" s="1198"/>
      <c r="BL22" s="1198"/>
      <c r="BM22" s="1198"/>
      <c r="BN22" s="1198"/>
      <c r="BO22" s="1198"/>
      <c r="BP22" s="1198"/>
      <c r="BQ22" s="1198"/>
      <c r="BR22" s="1198"/>
      <c r="BS22" s="1198"/>
      <c r="BT22" s="1198"/>
      <c r="BU22" s="1198"/>
      <c r="BV22" s="1198"/>
      <c r="BW22" s="1198"/>
      <c r="BX22" s="1198"/>
      <c r="BY22" s="1198"/>
      <c r="BZ22" s="1198"/>
      <c r="CA22" s="1198"/>
      <c r="CB22" s="1198"/>
      <c r="CC22" s="1198"/>
      <c r="CD22" s="1198"/>
      <c r="CE22" s="1198"/>
      <c r="CF22" s="1198"/>
      <c r="CG22" s="1198"/>
      <c r="CH22" s="1198"/>
      <c r="CI22" s="1198"/>
      <c r="CJ22" s="1198"/>
      <c r="CK22" s="1198"/>
      <c r="CL22" s="1198"/>
      <c r="CM22" s="1198"/>
      <c r="CN22" s="1198"/>
      <c r="CO22" s="1198"/>
      <c r="CP22" s="1198"/>
      <c r="CQ22" s="1198"/>
      <c r="CR22" s="1198"/>
      <c r="CS22" s="1198"/>
      <c r="CT22" s="1198"/>
      <c r="CU22" s="1198"/>
      <c r="CV22" s="1198"/>
      <c r="CW22" s="1198"/>
      <c r="CX22" s="1198"/>
      <c r="CY22" s="1198"/>
      <c r="CZ22" s="1198"/>
      <c r="DA22" s="1198"/>
      <c r="DB22" s="1198"/>
    </row>
    <row r="23" spans="1:112" ht="18" customHeight="1" x14ac:dyDescent="0.3">
      <c r="A23" s="19" t="s">
        <v>423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198" t="s">
        <v>422</v>
      </c>
      <c r="BA23" s="1198"/>
      <c r="BB23" s="1198"/>
      <c r="BC23" s="1198"/>
      <c r="BD23" s="1198"/>
      <c r="BE23" s="1198"/>
      <c r="BF23" s="1198"/>
      <c r="BG23" s="1198"/>
      <c r="BH23" s="1198"/>
      <c r="BI23" s="1198"/>
      <c r="BJ23" s="1198"/>
      <c r="BK23" s="1198"/>
      <c r="BL23" s="1198"/>
      <c r="BM23" s="1198"/>
      <c r="BN23" s="1198"/>
      <c r="BO23" s="1198"/>
      <c r="BP23" s="1198"/>
      <c r="BQ23" s="1198"/>
      <c r="BR23" s="1198"/>
      <c r="BS23" s="1198"/>
      <c r="BT23" s="1198"/>
      <c r="BU23" s="1198"/>
      <c r="BV23" s="1198"/>
      <c r="BW23" s="1198"/>
      <c r="BX23" s="1198"/>
      <c r="BY23" s="1198"/>
      <c r="BZ23" s="1198"/>
      <c r="CA23" s="1198"/>
      <c r="CB23" s="1198"/>
      <c r="CC23" s="1198"/>
      <c r="CD23" s="1198"/>
      <c r="CE23" s="1198"/>
      <c r="CF23" s="1198"/>
      <c r="CG23" s="1198"/>
      <c r="CH23" s="1198"/>
      <c r="CI23" s="1198"/>
      <c r="CJ23" s="1198"/>
      <c r="CK23" s="1198"/>
      <c r="CL23" s="1198"/>
      <c r="CM23" s="1198"/>
      <c r="CN23" s="1198"/>
      <c r="CO23" s="1198"/>
      <c r="CP23" s="1198"/>
      <c r="CQ23" s="1198"/>
      <c r="CR23" s="1198"/>
      <c r="CS23" s="1198"/>
      <c r="CT23" s="1198"/>
      <c r="CU23" s="1198"/>
      <c r="CV23" s="1198"/>
      <c r="CW23" s="1198"/>
      <c r="CX23" s="1198"/>
      <c r="CY23" s="1198"/>
      <c r="CZ23" s="1198"/>
      <c r="DA23" s="1198"/>
      <c r="DB23" s="1198"/>
    </row>
    <row r="24" spans="1:112" ht="18" customHeight="1" x14ac:dyDescent="0.3">
      <c r="A24" s="19" t="s">
        <v>421</v>
      </c>
      <c r="B24" s="23"/>
      <c r="AZ24" s="1198" t="s">
        <v>65</v>
      </c>
      <c r="BA24" s="1198"/>
      <c r="BB24" s="1198"/>
      <c r="BC24" s="1198"/>
      <c r="BD24" s="1198"/>
      <c r="BE24" s="1198"/>
      <c r="BF24" s="1198"/>
      <c r="BG24" s="1198"/>
      <c r="BH24" s="1198"/>
      <c r="BI24" s="1198"/>
      <c r="BJ24" s="1198"/>
      <c r="BK24" s="1198"/>
      <c r="BL24" s="1198"/>
      <c r="BM24" s="1198"/>
      <c r="BN24" s="1198"/>
      <c r="BO24" s="1198"/>
      <c r="BP24" s="1198"/>
      <c r="BQ24" s="1198"/>
      <c r="BR24" s="1198"/>
      <c r="BS24" s="1198"/>
      <c r="BT24" s="1198"/>
      <c r="BU24" s="1198"/>
      <c r="BV24" s="1198"/>
      <c r="BW24" s="1198"/>
      <c r="BX24" s="1198"/>
      <c r="BY24" s="1198"/>
      <c r="BZ24" s="1198"/>
      <c r="CA24" s="1198"/>
      <c r="CB24" s="1198"/>
      <c r="CC24" s="1198"/>
      <c r="CD24" s="1198"/>
      <c r="CE24" s="1198"/>
      <c r="CF24" s="1198"/>
      <c r="CG24" s="1198"/>
      <c r="CH24" s="1198"/>
      <c r="CI24" s="1198"/>
      <c r="CJ24" s="1198"/>
      <c r="CK24" s="1198"/>
      <c r="CL24" s="1198"/>
      <c r="CM24" s="1198"/>
      <c r="CN24" s="1198"/>
      <c r="CO24" s="1198"/>
      <c r="CP24" s="1198"/>
      <c r="CQ24" s="1198"/>
      <c r="CR24" s="1198"/>
      <c r="CS24" s="1198"/>
      <c r="CT24" s="1198"/>
      <c r="CU24" s="1198"/>
      <c r="CV24" s="1198"/>
      <c r="CW24" s="1198"/>
      <c r="CX24" s="1198"/>
      <c r="CY24" s="1198"/>
      <c r="CZ24" s="1198"/>
      <c r="DA24" s="1198"/>
      <c r="DB24" s="1198"/>
    </row>
    <row r="25" spans="1:112" ht="15" customHeight="1" x14ac:dyDescent="0.25">
      <c r="DH25" s="155"/>
    </row>
    <row r="26" spans="1:112" ht="25.2" customHeight="1" x14ac:dyDescent="0.3">
      <c r="A26" s="30" t="s">
        <v>225</v>
      </c>
      <c r="R26" s="710" t="s">
        <v>420</v>
      </c>
      <c r="S26" s="710"/>
      <c r="T26" s="710"/>
      <c r="U26" s="710"/>
      <c r="V26" s="710"/>
      <c r="W26" s="710"/>
      <c r="X26" s="710"/>
      <c r="Y26" s="710"/>
      <c r="Z26" s="710"/>
      <c r="AA26" s="710"/>
      <c r="AB26" s="710"/>
      <c r="AC26" s="710"/>
      <c r="AD26" s="710"/>
      <c r="AE26" s="710"/>
      <c r="AF26" s="710"/>
      <c r="AG26" s="710"/>
      <c r="AH26" s="710"/>
      <c r="AI26" s="710"/>
      <c r="AJ26" s="710"/>
      <c r="AK26" s="710"/>
      <c r="AL26" s="710"/>
      <c r="AM26" s="710"/>
      <c r="AN26" s="710"/>
      <c r="AO26" s="710"/>
      <c r="AP26" s="710"/>
      <c r="AQ26" s="710"/>
      <c r="AR26" s="710"/>
      <c r="AS26" s="710"/>
      <c r="AT26" s="710"/>
      <c r="AU26" s="710"/>
      <c r="AV26" s="710"/>
      <c r="AW26" s="710"/>
      <c r="AX26" s="710"/>
      <c r="AY26" s="710"/>
      <c r="AZ26" s="710"/>
      <c r="BA26" s="710"/>
      <c r="BB26" s="710"/>
      <c r="BC26" s="710"/>
      <c r="BD26" s="710"/>
      <c r="BE26" s="710"/>
      <c r="BF26" s="710"/>
      <c r="BG26" s="710"/>
      <c r="BH26" s="710"/>
      <c r="BI26" s="710"/>
      <c r="BJ26" s="710"/>
      <c r="BK26" s="710"/>
      <c r="BL26" s="710"/>
      <c r="BM26" s="710"/>
      <c r="BN26" s="710"/>
      <c r="BO26" s="710"/>
      <c r="BP26" s="710"/>
      <c r="BQ26" s="710"/>
      <c r="BR26" s="710"/>
      <c r="BS26" s="710"/>
      <c r="BT26" s="710"/>
      <c r="BU26" s="710"/>
      <c r="BV26" s="710"/>
      <c r="BW26" s="710"/>
      <c r="BX26" s="710"/>
      <c r="BY26" s="710"/>
      <c r="BZ26" s="710"/>
      <c r="CA26" s="710"/>
      <c r="CB26" s="710"/>
      <c r="CC26" s="710"/>
      <c r="CD26" s="710"/>
      <c r="CE26" s="710"/>
      <c r="CF26" s="710"/>
      <c r="CG26" s="710"/>
      <c r="CH26" s="710"/>
      <c r="CI26" s="710"/>
      <c r="CJ26" s="710"/>
      <c r="CK26" s="710"/>
      <c r="CL26" s="710"/>
      <c r="CM26" s="710"/>
      <c r="CN26" s="710"/>
      <c r="CO26" s="710"/>
      <c r="CP26" s="710"/>
      <c r="CQ26" s="710"/>
      <c r="CR26" s="710"/>
      <c r="CS26" s="710"/>
      <c r="CT26" s="710"/>
      <c r="CU26" s="710"/>
      <c r="CV26" s="710"/>
      <c r="CW26" s="710"/>
      <c r="CX26" s="710"/>
      <c r="CY26" s="710"/>
      <c r="CZ26" s="710"/>
      <c r="DA26" s="710"/>
      <c r="DB26" s="710"/>
    </row>
    <row r="27" spans="1:112" ht="7.5" customHeight="1" x14ac:dyDescent="0.3"/>
    <row r="28" spans="1:112" customFormat="1" ht="40.5" customHeight="1" x14ac:dyDescent="0.3">
      <c r="A28" s="791" t="s">
        <v>723</v>
      </c>
      <c r="B28" s="792"/>
      <c r="C28" s="792"/>
      <c r="D28" s="792"/>
      <c r="E28" s="792"/>
      <c r="F28" s="792"/>
      <c r="G28" s="792"/>
      <c r="H28" s="792"/>
      <c r="I28" s="792"/>
      <c r="J28" s="792"/>
      <c r="K28" s="792"/>
      <c r="L28" s="792"/>
      <c r="M28" s="792"/>
      <c r="N28" s="792"/>
      <c r="O28" s="792"/>
      <c r="P28" s="792"/>
      <c r="Q28" s="792"/>
      <c r="R28" s="792"/>
      <c r="S28" s="792"/>
      <c r="T28" s="792"/>
      <c r="U28" s="792"/>
      <c r="V28" s="792"/>
      <c r="W28" s="792"/>
      <c r="X28" s="792"/>
      <c r="Y28" s="792"/>
      <c r="Z28" s="792"/>
      <c r="AA28" s="792"/>
      <c r="AB28" s="792"/>
      <c r="AC28" s="792"/>
      <c r="AD28" s="792"/>
      <c r="AE28" s="792"/>
      <c r="AF28" s="792"/>
      <c r="AG28" s="792"/>
      <c r="AH28" s="792"/>
      <c r="AI28" s="792"/>
      <c r="AJ28" s="792"/>
      <c r="AK28" s="792"/>
      <c r="AL28" s="792"/>
      <c r="AM28" s="792"/>
      <c r="AN28" s="792"/>
      <c r="AO28" s="792"/>
      <c r="AP28" s="792"/>
      <c r="AQ28" s="792"/>
      <c r="AR28" s="792"/>
      <c r="AS28" s="792"/>
      <c r="AT28" s="792"/>
      <c r="AU28" s="792"/>
      <c r="AV28" s="792"/>
      <c r="AW28" s="792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90"/>
      <c r="BJ28" s="790"/>
      <c r="BK28" s="790"/>
      <c r="BL28" s="790"/>
      <c r="BM28" s="790"/>
      <c r="BN28" s="790"/>
      <c r="BO28" s="790"/>
      <c r="BP28" s="790"/>
      <c r="BQ28" s="790"/>
      <c r="BR28" s="790"/>
      <c r="BS28" s="790"/>
      <c r="BT28" s="790"/>
      <c r="BU28" s="790"/>
      <c r="BV28" s="790"/>
      <c r="BW28" s="790"/>
      <c r="BX28" s="790"/>
      <c r="BY28" s="790"/>
      <c r="BZ28" s="790"/>
      <c r="CA28" s="790"/>
      <c r="CB28" s="790"/>
      <c r="CC28" s="790"/>
      <c r="CD28" s="790"/>
      <c r="CE28" s="790"/>
      <c r="CF28" s="790"/>
      <c r="CG28" s="23"/>
      <c r="CH28" s="23"/>
      <c r="CI28" s="23"/>
      <c r="CJ28" s="710" t="str">
        <f>ПОДПИСИ!E6</f>
        <v xml:space="preserve"> </v>
      </c>
      <c r="CK28" s="710"/>
      <c r="CL28" s="710"/>
      <c r="CM28" s="710"/>
      <c r="CN28" s="710"/>
      <c r="CO28" s="710"/>
      <c r="CP28" s="710"/>
      <c r="CQ28" s="710"/>
      <c r="CR28" s="710"/>
      <c r="CS28" s="710"/>
      <c r="CT28" s="710"/>
      <c r="CU28" s="710"/>
      <c r="CV28" s="710"/>
      <c r="CW28" s="710"/>
      <c r="CX28" s="710"/>
      <c r="CY28" s="710"/>
      <c r="CZ28" s="710"/>
      <c r="DA28" s="710"/>
      <c r="DB28" s="710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35" t="s">
        <v>11</v>
      </c>
      <c r="BJ29" s="735"/>
      <c r="BK29" s="735"/>
      <c r="BL29" s="735"/>
      <c r="BM29" s="735"/>
      <c r="BN29" s="735"/>
      <c r="BO29" s="735"/>
      <c r="BP29" s="735"/>
      <c r="BQ29" s="735"/>
      <c r="BR29" s="735"/>
      <c r="BS29" s="735"/>
      <c r="BT29" s="735"/>
      <c r="BU29" s="735"/>
      <c r="BV29" s="735"/>
      <c r="BW29" s="735"/>
      <c r="BX29" s="735"/>
      <c r="BY29" s="735"/>
      <c r="BZ29" s="735"/>
      <c r="CA29" s="735"/>
      <c r="CB29" s="735"/>
      <c r="CC29" s="735"/>
      <c r="CD29" s="735"/>
      <c r="CE29" s="735"/>
      <c r="CF29" s="735"/>
      <c r="CG29" s="21"/>
      <c r="CH29" s="21"/>
      <c r="CI29" s="21"/>
      <c r="CJ29" s="786" t="s">
        <v>50</v>
      </c>
      <c r="CK29" s="786"/>
      <c r="CL29" s="786"/>
      <c r="CM29" s="786"/>
      <c r="CN29" s="786"/>
      <c r="CO29" s="786"/>
      <c r="CP29" s="786"/>
      <c r="CQ29" s="786"/>
      <c r="CR29" s="786"/>
      <c r="CS29" s="786"/>
      <c r="CT29" s="786"/>
      <c r="CU29" s="786"/>
      <c r="CV29" s="786"/>
      <c r="CW29" s="786"/>
      <c r="CX29" s="786"/>
      <c r="CY29" s="786"/>
      <c r="CZ29" s="786"/>
      <c r="DA29" s="786"/>
      <c r="DB29" s="786"/>
      <c r="DH29" s="158"/>
    </row>
    <row r="30" spans="1:112" customFormat="1" ht="45" customHeight="1" x14ac:dyDescent="0.3">
      <c r="A30" s="791" t="s">
        <v>717</v>
      </c>
      <c r="B30" s="792"/>
      <c r="C30" s="792"/>
      <c r="D30" s="792"/>
      <c r="E30" s="792"/>
      <c r="F30" s="792"/>
      <c r="G30" s="792"/>
      <c r="H30" s="792"/>
      <c r="I30" s="792"/>
      <c r="J30" s="792"/>
      <c r="K30" s="792"/>
      <c r="L30" s="792"/>
      <c r="M30" s="792"/>
      <c r="N30" s="792"/>
      <c r="O30" s="792"/>
      <c r="P30" s="792"/>
      <c r="Q30" s="792"/>
      <c r="R30" s="792"/>
      <c r="S30" s="792"/>
      <c r="T30" s="792"/>
      <c r="U30" s="792"/>
      <c r="V30" s="792"/>
      <c r="W30" s="792"/>
      <c r="X30" s="792"/>
      <c r="Y30" s="792"/>
      <c r="Z30" s="792"/>
      <c r="AA30" s="792"/>
      <c r="AB30" s="792"/>
      <c r="AC30" s="792"/>
      <c r="AD30" s="792"/>
      <c r="AE30" s="792"/>
      <c r="AF30" s="792"/>
      <c r="AG30" s="792"/>
      <c r="AH30" s="792"/>
      <c r="AI30" s="792"/>
      <c r="AJ30" s="792"/>
      <c r="AK30" s="792"/>
      <c r="AL30" s="792"/>
      <c r="AM30" s="792"/>
      <c r="AN30" s="792"/>
      <c r="AO30" s="792"/>
      <c r="AP30" s="792"/>
      <c r="AQ30" s="792"/>
      <c r="AR30" s="792"/>
      <c r="AS30" s="792"/>
      <c r="AT30" s="792"/>
      <c r="AU30" s="792"/>
      <c r="AV30" s="792"/>
      <c r="AW30" s="792"/>
      <c r="AX30" s="792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90"/>
      <c r="BJ30" s="790"/>
      <c r="BK30" s="790"/>
      <c r="BL30" s="790"/>
      <c r="BM30" s="790"/>
      <c r="BN30" s="790"/>
      <c r="BO30" s="790"/>
      <c r="BP30" s="790"/>
      <c r="BQ30" s="790"/>
      <c r="BR30" s="790"/>
      <c r="BS30" s="790"/>
      <c r="BT30" s="790"/>
      <c r="BU30" s="790"/>
      <c r="BV30" s="790"/>
      <c r="BW30" s="790"/>
      <c r="BX30" s="790"/>
      <c r="BY30" s="790"/>
      <c r="BZ30" s="790"/>
      <c r="CA30" s="790"/>
      <c r="CB30" s="790"/>
      <c r="CC30" s="790"/>
      <c r="CD30" s="790"/>
      <c r="CE30" s="790"/>
      <c r="CF30" s="790"/>
      <c r="CG30" s="19"/>
      <c r="CH30" s="19"/>
      <c r="CI30" s="19"/>
      <c r="CJ30" s="710" t="str">
        <f>ПОДПИСИ!E12</f>
        <v>А.В. Курбатов</v>
      </c>
      <c r="CK30" s="710"/>
      <c r="CL30" s="710"/>
      <c r="CM30" s="710"/>
      <c r="CN30" s="710"/>
      <c r="CO30" s="710"/>
      <c r="CP30" s="710"/>
      <c r="CQ30" s="710"/>
      <c r="CR30" s="710"/>
      <c r="CS30" s="710"/>
      <c r="CT30" s="710"/>
      <c r="CU30" s="710"/>
      <c r="CV30" s="710"/>
      <c r="CW30" s="710"/>
      <c r="CX30" s="710"/>
      <c r="CY30" s="710"/>
      <c r="CZ30" s="710"/>
      <c r="DA30" s="710"/>
      <c r="DB30" s="710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35" t="s">
        <v>11</v>
      </c>
      <c r="BJ31" s="735"/>
      <c r="BK31" s="735"/>
      <c r="BL31" s="735"/>
      <c r="BM31" s="735"/>
      <c r="BN31" s="735"/>
      <c r="BO31" s="735"/>
      <c r="BP31" s="735"/>
      <c r="BQ31" s="735"/>
      <c r="BR31" s="735"/>
      <c r="BS31" s="735"/>
      <c r="BT31" s="735"/>
      <c r="BU31" s="735"/>
      <c r="BV31" s="735"/>
      <c r="BW31" s="735"/>
      <c r="BX31" s="735"/>
      <c r="BY31" s="735"/>
      <c r="BZ31" s="735"/>
      <c r="CA31" s="735"/>
      <c r="CB31" s="735"/>
      <c r="CC31" s="735"/>
      <c r="CD31" s="735"/>
      <c r="CE31" s="735"/>
      <c r="CF31" s="735"/>
      <c r="CG31" s="21"/>
      <c r="CH31" s="21"/>
      <c r="CI31" s="21"/>
      <c r="CJ31" s="786" t="s">
        <v>50</v>
      </c>
      <c r="CK31" s="786"/>
      <c r="CL31" s="786"/>
      <c r="CM31" s="786"/>
      <c r="CN31" s="786"/>
      <c r="CO31" s="786"/>
      <c r="CP31" s="786"/>
      <c r="CQ31" s="786"/>
      <c r="CR31" s="786"/>
      <c r="CS31" s="786"/>
      <c r="CT31" s="786"/>
      <c r="CU31" s="786"/>
      <c r="CV31" s="786"/>
      <c r="CW31" s="786"/>
      <c r="CX31" s="786"/>
      <c r="CY31" s="786"/>
      <c r="CZ31" s="786"/>
      <c r="DA31" s="786"/>
      <c r="DB31" s="786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A4:AU4"/>
    <mergeCell ref="BC4:DB4"/>
    <mergeCell ref="A1:AN1"/>
    <mergeCell ref="A2:AU2"/>
    <mergeCell ref="A3:AU3"/>
    <mergeCell ref="BC2:DB2"/>
    <mergeCell ref="BC3:DB3"/>
    <mergeCell ref="BC1:DB1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C1 AV2:BC6 A2:A8 AV7:BB8 BC8 A9:DB9">
    <cfRule type="cellIs" dxfId="16" priority="4" operator="equal">
      <formula>0</formula>
    </cfRule>
  </conditionalFormatting>
  <conditionalFormatting sqref="DH2:DH7">
    <cfRule type="cellIs" dxfId="15" priority="2" operator="equal">
      <formula>0</formula>
    </cfRule>
  </conditionalFormatting>
  <conditionalFormatting sqref="DH9">
    <cfRule type="cellIs" dxfId="1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  <pageSetUpPr fitToPage="1"/>
  </sheetPr>
  <dimension ref="A1:DH80"/>
  <sheetViews>
    <sheetView view="pageBreakPreview" zoomScale="60" zoomScaleNormal="100" workbookViewId="0">
      <selection sqref="A1:AZ1"/>
    </sheetView>
  </sheetViews>
  <sheetFormatPr defaultColWidth="9.109375" defaultRowHeight="14.4" outlineLevelRow="1" x14ac:dyDescent="0.3"/>
  <cols>
    <col min="1" max="83" width="0.88671875" style="19" customWidth="1"/>
    <col min="84" max="84" width="5.441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5.6640625" style="158" customWidth="1"/>
    <col min="113" max="16384" width="9.109375" style="19"/>
  </cols>
  <sheetData>
    <row r="1" spans="1:112" ht="15" customHeight="1" outlineLevel="1" x14ac:dyDescent="0.3">
      <c r="A1" s="789"/>
      <c r="B1" s="789"/>
      <c r="C1" s="789"/>
      <c r="D1" s="789"/>
      <c r="E1" s="789"/>
      <c r="F1" s="789"/>
      <c r="G1" s="789"/>
      <c r="H1" s="789"/>
      <c r="I1" s="789"/>
      <c r="J1" s="789"/>
      <c r="K1" s="789"/>
      <c r="L1" s="789"/>
      <c r="M1" s="789"/>
      <c r="N1" s="789"/>
      <c r="O1" s="789"/>
      <c r="P1" s="789"/>
      <c r="Q1" s="789"/>
      <c r="R1" s="789"/>
      <c r="S1" s="789"/>
      <c r="T1" s="789"/>
      <c r="U1" s="789"/>
      <c r="V1" s="789"/>
      <c r="W1" s="789"/>
      <c r="X1" s="789"/>
      <c r="Y1" s="789"/>
      <c r="Z1" s="789"/>
      <c r="AA1" s="789"/>
      <c r="AB1" s="789"/>
      <c r="AC1" s="789"/>
      <c r="AD1" s="789"/>
      <c r="AE1" s="789"/>
      <c r="AF1" s="789"/>
      <c r="AG1" s="789"/>
      <c r="AH1" s="789"/>
      <c r="AI1" s="789"/>
      <c r="AJ1" s="789"/>
      <c r="AK1" s="789"/>
      <c r="AL1" s="789"/>
      <c r="AM1" s="789"/>
      <c r="AN1" s="789"/>
      <c r="BH1" s="710" t="str">
        <f>ФОРМА!G2</f>
        <v>Санкт-Петербург</v>
      </c>
      <c r="BI1" s="710"/>
      <c r="BJ1" s="710"/>
      <c r="BK1" s="710"/>
      <c r="BL1" s="710"/>
      <c r="BM1" s="710"/>
      <c r="BN1" s="710"/>
      <c r="BO1" s="710"/>
      <c r="BP1" s="710"/>
      <c r="BQ1" s="710"/>
      <c r="BR1" s="710"/>
      <c r="BS1" s="710"/>
      <c r="BT1" s="710"/>
      <c r="BU1" s="710"/>
      <c r="BV1" s="710"/>
      <c r="BW1" s="710"/>
      <c r="BX1" s="710"/>
      <c r="BY1" s="710"/>
      <c r="BZ1" s="710"/>
      <c r="CA1" s="710"/>
      <c r="CB1" s="710"/>
      <c r="CC1" s="710"/>
      <c r="CD1" s="710"/>
      <c r="CE1" s="710"/>
      <c r="CF1" s="710"/>
      <c r="CG1" s="710"/>
      <c r="CH1" s="710"/>
      <c r="CI1" s="710"/>
      <c r="CJ1" s="710"/>
      <c r="CK1" s="710"/>
      <c r="CL1" s="710"/>
      <c r="CM1" s="710"/>
      <c r="CN1" s="710"/>
      <c r="CO1" s="710"/>
      <c r="CP1" s="710"/>
      <c r="CQ1" s="710"/>
      <c r="CR1" s="710"/>
      <c r="CS1" s="710"/>
      <c r="CT1" s="710"/>
      <c r="CU1" s="710"/>
      <c r="CV1" s="710"/>
      <c r="CW1" s="710"/>
      <c r="CX1" s="710"/>
      <c r="CY1" s="710"/>
      <c r="CZ1" s="710"/>
      <c r="DA1" s="710"/>
      <c r="DB1" s="710"/>
      <c r="DC1"/>
      <c r="DD1"/>
      <c r="DE1"/>
      <c r="DF1"/>
      <c r="DH1" s="155"/>
    </row>
    <row r="2" spans="1:112" s="50" customFormat="1" ht="15" customHeight="1" outlineLevel="1" x14ac:dyDescent="0.3">
      <c r="A2" s="786"/>
      <c r="B2" s="786"/>
      <c r="C2" s="786"/>
      <c r="D2" s="786"/>
      <c r="E2" s="786"/>
      <c r="F2" s="786"/>
      <c r="G2" s="786"/>
      <c r="H2" s="786"/>
      <c r="I2" s="786"/>
      <c r="J2" s="786"/>
      <c r="K2" s="786"/>
      <c r="L2" s="786"/>
      <c r="M2" s="786"/>
      <c r="N2" s="786"/>
      <c r="O2" s="786"/>
      <c r="P2" s="786"/>
      <c r="Q2" s="786"/>
      <c r="R2" s="786"/>
      <c r="S2" s="786"/>
      <c r="T2" s="786"/>
      <c r="U2" s="786"/>
      <c r="V2" s="786"/>
      <c r="W2" s="786"/>
      <c r="X2" s="786"/>
      <c r="Y2" s="786"/>
      <c r="Z2" s="786"/>
      <c r="AA2" s="786"/>
      <c r="AB2" s="786"/>
      <c r="AC2" s="786"/>
      <c r="AD2" s="786"/>
      <c r="AE2" s="786"/>
      <c r="AF2" s="786"/>
      <c r="AG2" s="786"/>
      <c r="AH2" s="786"/>
      <c r="AI2" s="786"/>
      <c r="AJ2" s="786"/>
      <c r="AK2" s="786"/>
      <c r="AL2" s="786"/>
      <c r="AM2" s="786"/>
      <c r="AN2" s="786"/>
      <c r="AO2" s="786"/>
      <c r="AP2" s="786"/>
      <c r="AQ2" s="786"/>
      <c r="AR2" s="786"/>
      <c r="AS2" s="786"/>
      <c r="AT2" s="786"/>
      <c r="AU2" s="786"/>
      <c r="AV2" s="21"/>
      <c r="AW2" s="21"/>
      <c r="AX2" s="21"/>
      <c r="AY2" s="21"/>
      <c r="AZ2" s="21"/>
      <c r="BA2" s="21"/>
      <c r="BB2" s="21"/>
      <c r="BC2" s="786" t="s">
        <v>0</v>
      </c>
      <c r="BD2" s="786"/>
      <c r="BE2" s="786"/>
      <c r="BF2" s="786"/>
      <c r="BG2" s="786"/>
      <c r="BH2" s="786"/>
      <c r="BI2" s="786"/>
      <c r="BJ2" s="786"/>
      <c r="BK2" s="786"/>
      <c r="BL2" s="786"/>
      <c r="BM2" s="786"/>
      <c r="BN2" s="786"/>
      <c r="BO2" s="786"/>
      <c r="BP2" s="786"/>
      <c r="BQ2" s="786"/>
      <c r="BR2" s="786"/>
      <c r="BS2" s="786"/>
      <c r="BT2" s="786"/>
      <c r="BU2" s="786"/>
      <c r="BV2" s="786"/>
      <c r="BW2" s="786"/>
      <c r="BX2" s="786"/>
      <c r="BY2" s="786"/>
      <c r="BZ2" s="786"/>
      <c r="CA2" s="786"/>
      <c r="CB2" s="786"/>
      <c r="CC2" s="786"/>
      <c r="CD2" s="786"/>
      <c r="CE2" s="786"/>
      <c r="CF2" s="786"/>
      <c r="CG2" s="786"/>
      <c r="CH2" s="786"/>
      <c r="CI2" s="786"/>
      <c r="CJ2" s="786"/>
      <c r="CK2" s="786"/>
      <c r="CL2" s="786"/>
      <c r="CM2" s="786"/>
      <c r="CN2" s="786"/>
      <c r="CO2" s="786"/>
      <c r="CP2" s="786"/>
      <c r="CQ2" s="786"/>
      <c r="CR2" s="786"/>
      <c r="CS2" s="786"/>
      <c r="CT2" s="786"/>
      <c r="CU2" s="786"/>
      <c r="CV2" s="786"/>
      <c r="CW2" s="786"/>
      <c r="CX2" s="786"/>
      <c r="CY2" s="786"/>
      <c r="CZ2" s="786"/>
      <c r="DA2" s="786"/>
      <c r="DB2" s="786"/>
      <c r="DC2"/>
      <c r="DD2"/>
      <c r="DE2"/>
      <c r="DF2"/>
      <c r="DH2" s="144"/>
    </row>
    <row r="3" spans="1:112" ht="15" customHeight="1" outlineLevel="1" x14ac:dyDescent="0.25">
      <c r="A3" s="710" t="str">
        <f>ФОРМА!B4</f>
        <v>ООО «Электромонтаж-110»</v>
      </c>
      <c r="B3" s="710"/>
      <c r="C3" s="710"/>
      <c r="D3" s="710"/>
      <c r="E3" s="710"/>
      <c r="F3" s="710"/>
      <c r="G3" s="710"/>
      <c r="H3" s="710"/>
      <c r="I3" s="710"/>
      <c r="J3" s="710"/>
      <c r="K3" s="710"/>
      <c r="L3" s="710"/>
      <c r="M3" s="710"/>
      <c r="N3" s="710"/>
      <c r="O3" s="710"/>
      <c r="P3" s="710"/>
      <c r="Q3" s="710"/>
      <c r="R3" s="710"/>
      <c r="S3" s="710"/>
      <c r="T3" s="710"/>
      <c r="U3" s="710"/>
      <c r="V3" s="710"/>
      <c r="W3" s="710"/>
      <c r="X3" s="710"/>
      <c r="Y3" s="710"/>
      <c r="Z3" s="710"/>
      <c r="AA3" s="710"/>
      <c r="AB3" s="710"/>
      <c r="AC3" s="710"/>
      <c r="AD3" s="710"/>
      <c r="AE3" s="710"/>
      <c r="AF3" s="710"/>
      <c r="AG3" s="710"/>
      <c r="AH3" s="710"/>
      <c r="AI3" s="710"/>
      <c r="AJ3" s="710"/>
      <c r="AK3" s="710"/>
      <c r="AL3" s="710"/>
      <c r="AM3" s="710"/>
      <c r="AN3" s="710"/>
      <c r="AO3" s="710"/>
      <c r="AP3" s="710"/>
      <c r="AQ3" s="710"/>
      <c r="AR3" s="710"/>
      <c r="AS3" s="710"/>
      <c r="AT3" s="710"/>
      <c r="AU3" s="710"/>
      <c r="BC3" s="787" t="str">
        <f>ФОРМА!B2</f>
        <v>ПАО "Россети Ленэнерго"</v>
      </c>
      <c r="BD3" s="787"/>
      <c r="BE3" s="787"/>
      <c r="BF3" s="787"/>
      <c r="BG3" s="787"/>
      <c r="BH3" s="787"/>
      <c r="BI3" s="787"/>
      <c r="BJ3" s="787"/>
      <c r="BK3" s="787"/>
      <c r="BL3" s="787"/>
      <c r="BM3" s="787"/>
      <c r="BN3" s="787"/>
      <c r="BO3" s="787"/>
      <c r="BP3" s="787"/>
      <c r="BQ3" s="787"/>
      <c r="BR3" s="787"/>
      <c r="BS3" s="787"/>
      <c r="BT3" s="787"/>
      <c r="BU3" s="787"/>
      <c r="BV3" s="787"/>
      <c r="BW3" s="787"/>
      <c r="BX3" s="787"/>
      <c r="BY3" s="787"/>
      <c r="BZ3" s="787"/>
      <c r="CA3" s="787"/>
      <c r="CB3" s="787"/>
      <c r="CC3" s="787"/>
      <c r="CD3" s="787"/>
      <c r="CE3" s="787"/>
      <c r="CF3" s="787"/>
      <c r="CG3" s="787"/>
      <c r="CH3" s="787"/>
      <c r="CI3" s="787"/>
      <c r="CJ3" s="787"/>
      <c r="CK3" s="787"/>
      <c r="CL3" s="787"/>
      <c r="CM3" s="787"/>
      <c r="CN3" s="787"/>
      <c r="CO3" s="787"/>
      <c r="CP3" s="787"/>
      <c r="CQ3" s="787"/>
      <c r="CR3" s="787"/>
      <c r="CS3" s="787"/>
      <c r="CT3" s="787"/>
      <c r="CU3" s="787"/>
      <c r="CV3" s="787"/>
      <c r="CW3" s="787"/>
      <c r="CX3" s="787"/>
      <c r="CY3" s="787"/>
      <c r="CZ3" s="787"/>
      <c r="DA3" s="787"/>
      <c r="DB3" s="787"/>
      <c r="DH3" s="156" t="str">
        <f>BC3</f>
        <v>ПАО "Россети Ленэнерго"</v>
      </c>
    </row>
    <row r="4" spans="1:112" ht="15" customHeight="1" outlineLevel="1" x14ac:dyDescent="0.25">
      <c r="A4" s="786" t="s">
        <v>44</v>
      </c>
      <c r="B4" s="786"/>
      <c r="C4" s="786"/>
      <c r="D4" s="786"/>
      <c r="E4" s="786"/>
      <c r="F4" s="786"/>
      <c r="G4" s="786"/>
      <c r="H4" s="786"/>
      <c r="I4" s="786"/>
      <c r="J4" s="786"/>
      <c r="K4" s="786"/>
      <c r="L4" s="786"/>
      <c r="M4" s="786"/>
      <c r="N4" s="786"/>
      <c r="O4" s="786"/>
      <c r="P4" s="786"/>
      <c r="Q4" s="786"/>
      <c r="R4" s="786"/>
      <c r="S4" s="786"/>
      <c r="T4" s="786"/>
      <c r="U4" s="786"/>
      <c r="V4" s="786"/>
      <c r="W4" s="786"/>
      <c r="X4" s="786"/>
      <c r="Y4" s="786"/>
      <c r="Z4" s="786"/>
      <c r="AA4" s="786"/>
      <c r="AB4" s="786"/>
      <c r="AC4" s="786"/>
      <c r="AD4" s="786"/>
      <c r="AE4" s="786"/>
      <c r="AF4" s="786"/>
      <c r="AG4" s="786"/>
      <c r="AH4" s="786"/>
      <c r="AI4" s="786"/>
      <c r="AJ4" s="786"/>
      <c r="AK4" s="786"/>
      <c r="AL4" s="786"/>
      <c r="AM4" s="786"/>
      <c r="AN4" s="786"/>
      <c r="AO4" s="786"/>
      <c r="AP4" s="786"/>
      <c r="AQ4" s="786"/>
      <c r="AR4" s="786"/>
      <c r="AS4" s="786"/>
      <c r="AT4" s="786"/>
      <c r="AU4" s="786"/>
      <c r="AV4" s="21"/>
      <c r="AW4" s="21"/>
      <c r="AX4" s="21"/>
      <c r="AY4" s="21"/>
      <c r="AZ4" s="21"/>
      <c r="BA4" s="21"/>
      <c r="BB4" s="21"/>
      <c r="BC4" s="786" t="s">
        <v>2</v>
      </c>
      <c r="BD4" s="786"/>
      <c r="BE4" s="786"/>
      <c r="BF4" s="786"/>
      <c r="BG4" s="786"/>
      <c r="BH4" s="786"/>
      <c r="BI4" s="786"/>
      <c r="BJ4" s="786"/>
      <c r="BK4" s="786"/>
      <c r="BL4" s="786"/>
      <c r="BM4" s="786"/>
      <c r="BN4" s="786"/>
      <c r="BO4" s="786"/>
      <c r="BP4" s="786"/>
      <c r="BQ4" s="786"/>
      <c r="BR4" s="786"/>
      <c r="BS4" s="786"/>
      <c r="BT4" s="786"/>
      <c r="BU4" s="786"/>
      <c r="BV4" s="786"/>
      <c r="BW4" s="786"/>
      <c r="BX4" s="786"/>
      <c r="BY4" s="786"/>
      <c r="BZ4" s="786"/>
      <c r="CA4" s="786"/>
      <c r="CB4" s="786"/>
      <c r="CC4" s="786"/>
      <c r="CD4" s="786"/>
      <c r="CE4" s="786"/>
      <c r="CF4" s="786"/>
      <c r="CG4" s="786"/>
      <c r="CH4" s="786"/>
      <c r="CI4" s="786"/>
      <c r="CJ4" s="786"/>
      <c r="CK4" s="786"/>
      <c r="CL4" s="786"/>
      <c r="CM4" s="786"/>
      <c r="CN4" s="786"/>
      <c r="CO4" s="786"/>
      <c r="CP4" s="786"/>
      <c r="CQ4" s="786"/>
      <c r="CR4" s="786"/>
      <c r="CS4" s="786"/>
      <c r="CT4" s="786"/>
      <c r="CU4" s="786"/>
      <c r="CV4" s="786"/>
      <c r="CW4" s="786"/>
      <c r="CX4" s="786"/>
      <c r="CY4" s="786"/>
      <c r="CZ4" s="786"/>
      <c r="DA4" s="786"/>
      <c r="DB4" s="786"/>
      <c r="DH4" s="144"/>
    </row>
    <row r="5" spans="1:112" ht="96.6" outlineLevel="1" x14ac:dyDescent="0.25">
      <c r="A5" s="785"/>
      <c r="B5" s="785"/>
      <c r="C5" s="785"/>
      <c r="D5" s="785"/>
      <c r="E5" s="785"/>
      <c r="F5" s="785"/>
      <c r="G5" s="785"/>
      <c r="H5" s="785"/>
      <c r="I5" s="785"/>
      <c r="J5" s="785"/>
      <c r="K5" s="785"/>
      <c r="L5" s="785"/>
      <c r="M5" s="785"/>
      <c r="N5" s="785"/>
      <c r="O5" s="785"/>
      <c r="P5" s="785"/>
      <c r="Q5" s="785"/>
      <c r="R5" s="785"/>
      <c r="S5" s="785"/>
      <c r="T5" s="785"/>
      <c r="U5" s="785"/>
      <c r="V5" s="785"/>
      <c r="W5" s="785"/>
      <c r="X5" s="785"/>
      <c r="Y5" s="785"/>
      <c r="Z5" s="785"/>
      <c r="AA5" s="785"/>
      <c r="AB5" s="785"/>
      <c r="AC5" s="785"/>
      <c r="AD5" s="785"/>
      <c r="AE5" s="785"/>
      <c r="AF5" s="785"/>
      <c r="AG5" s="785"/>
      <c r="AH5" s="785"/>
      <c r="AI5" s="785"/>
      <c r="AJ5" s="785"/>
      <c r="AK5" s="785"/>
      <c r="AL5" s="785"/>
      <c r="AM5" s="785"/>
      <c r="AN5" s="785"/>
      <c r="AO5" s="785"/>
      <c r="AP5" s="785"/>
      <c r="AQ5" s="785"/>
      <c r="AR5" s="785"/>
      <c r="AS5" s="785"/>
      <c r="AT5" s="785"/>
      <c r="AU5" s="785"/>
      <c r="AV5" s="21"/>
      <c r="AW5" s="21"/>
      <c r="AX5" s="21"/>
      <c r="AY5" s="21"/>
      <c r="AZ5" s="21"/>
      <c r="BA5" s="21"/>
      <c r="BB5" s="21"/>
      <c r="BC5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D5" s="787"/>
      <c r="BE5" s="787"/>
      <c r="BF5" s="787"/>
      <c r="BG5" s="787"/>
      <c r="BH5" s="787"/>
      <c r="BI5" s="787"/>
      <c r="BJ5" s="787"/>
      <c r="BK5" s="787"/>
      <c r="BL5" s="787"/>
      <c r="BM5" s="787"/>
      <c r="BN5" s="787"/>
      <c r="BO5" s="787"/>
      <c r="BP5" s="787"/>
      <c r="BQ5" s="787"/>
      <c r="BR5" s="787"/>
      <c r="BS5" s="787"/>
      <c r="BT5" s="787"/>
      <c r="BU5" s="787"/>
      <c r="BV5" s="787"/>
      <c r="BW5" s="787"/>
      <c r="BX5" s="787"/>
      <c r="BY5" s="787"/>
      <c r="BZ5" s="787"/>
      <c r="CA5" s="787"/>
      <c r="CB5" s="787"/>
      <c r="CC5" s="787"/>
      <c r="CD5" s="787"/>
      <c r="CE5" s="787"/>
      <c r="CF5" s="787"/>
      <c r="CG5" s="787"/>
      <c r="CH5" s="787"/>
      <c r="CI5" s="787"/>
      <c r="CJ5" s="787"/>
      <c r="CK5" s="787"/>
      <c r="CL5" s="787"/>
      <c r="CM5" s="787"/>
      <c r="CN5" s="787"/>
      <c r="CO5" s="787"/>
      <c r="CP5" s="787"/>
      <c r="CQ5" s="787"/>
      <c r="CR5" s="787"/>
      <c r="CS5" s="787"/>
      <c r="CT5" s="787"/>
      <c r="CU5" s="787"/>
      <c r="CV5" s="787"/>
      <c r="CW5" s="787"/>
      <c r="CX5" s="787"/>
      <c r="CY5" s="787"/>
      <c r="CZ5" s="787"/>
      <c r="DA5" s="787"/>
      <c r="DB5" s="787"/>
      <c r="DH5" s="156" t="str">
        <f>BC5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6" spans="1:112" ht="12.75" customHeight="1" outlineLevel="1" x14ac:dyDescent="0.25">
      <c r="A6" s="786" t="s">
        <v>45</v>
      </c>
      <c r="B6" s="786"/>
      <c r="C6" s="786"/>
      <c r="D6" s="786"/>
      <c r="E6" s="786"/>
      <c r="F6" s="786"/>
      <c r="G6" s="786"/>
      <c r="H6" s="786"/>
      <c r="I6" s="786"/>
      <c r="J6" s="786"/>
      <c r="K6" s="786"/>
      <c r="L6" s="786"/>
      <c r="M6" s="786"/>
      <c r="N6" s="786"/>
      <c r="O6" s="786"/>
      <c r="P6" s="786"/>
      <c r="Q6" s="786"/>
      <c r="R6" s="786"/>
      <c r="S6" s="786"/>
      <c r="T6" s="786"/>
      <c r="U6" s="786"/>
      <c r="V6" s="786"/>
      <c r="W6" s="786"/>
      <c r="X6" s="786"/>
      <c r="Y6" s="786"/>
      <c r="Z6" s="786"/>
      <c r="AA6" s="786"/>
      <c r="AB6" s="786"/>
      <c r="AC6" s="786"/>
      <c r="AD6" s="786"/>
      <c r="AE6" s="786"/>
      <c r="AF6" s="786"/>
      <c r="AG6" s="786"/>
      <c r="AH6" s="786"/>
      <c r="AI6" s="786"/>
      <c r="AJ6" s="786"/>
      <c r="AK6" s="786"/>
      <c r="AL6" s="786"/>
      <c r="AM6" s="786"/>
      <c r="AN6" s="786"/>
      <c r="AO6" s="786"/>
      <c r="AP6" s="786"/>
      <c r="AQ6" s="786"/>
      <c r="AR6" s="786"/>
      <c r="AS6" s="786"/>
      <c r="AT6" s="786"/>
      <c r="AU6" s="786"/>
      <c r="AV6" s="21"/>
      <c r="AW6" s="21"/>
      <c r="AX6" s="21"/>
      <c r="AY6" s="21"/>
      <c r="AZ6" s="21"/>
      <c r="BA6" s="21"/>
      <c r="BB6" s="21"/>
      <c r="BC6" s="786" t="s">
        <v>38</v>
      </c>
      <c r="BD6" s="786"/>
      <c r="BE6" s="786"/>
      <c r="BF6" s="786"/>
      <c r="BG6" s="786"/>
      <c r="BH6" s="786"/>
      <c r="BI6" s="786"/>
      <c r="BJ6" s="786"/>
      <c r="BK6" s="786"/>
      <c r="BL6" s="786"/>
      <c r="BM6" s="786"/>
      <c r="BN6" s="786"/>
      <c r="BO6" s="786"/>
      <c r="BP6" s="786"/>
      <c r="BQ6" s="786"/>
      <c r="BR6" s="786"/>
      <c r="BS6" s="786"/>
      <c r="BT6" s="786"/>
      <c r="BU6" s="786"/>
      <c r="BV6" s="786"/>
      <c r="BW6" s="786"/>
      <c r="BX6" s="786"/>
      <c r="BY6" s="786"/>
      <c r="BZ6" s="786"/>
      <c r="CA6" s="786"/>
      <c r="CB6" s="786"/>
      <c r="CC6" s="786"/>
      <c r="CD6" s="786"/>
      <c r="CE6" s="786"/>
      <c r="CF6" s="786"/>
      <c r="CG6" s="786"/>
      <c r="CH6" s="786"/>
      <c r="CI6" s="786"/>
      <c r="CJ6" s="786"/>
      <c r="CK6" s="786"/>
      <c r="CL6" s="786"/>
      <c r="CM6" s="786"/>
      <c r="CN6" s="786"/>
      <c r="CO6" s="786"/>
      <c r="CP6" s="786"/>
      <c r="CQ6" s="786"/>
      <c r="CR6" s="786"/>
      <c r="CS6" s="786"/>
      <c r="CT6" s="786"/>
      <c r="CU6" s="786"/>
      <c r="CV6" s="786"/>
      <c r="CW6" s="786"/>
      <c r="CX6" s="786"/>
      <c r="CY6" s="786"/>
      <c r="CZ6" s="786"/>
      <c r="DA6" s="786"/>
      <c r="DB6" s="786"/>
      <c r="DH6" s="144"/>
    </row>
    <row r="7" spans="1:112" ht="13.8" outlineLevel="1" x14ac:dyDescent="0.25">
      <c r="A7" s="710"/>
      <c r="B7" s="710"/>
      <c r="C7" s="710"/>
      <c r="D7" s="710"/>
      <c r="E7" s="710"/>
      <c r="F7" s="710"/>
      <c r="G7" s="710"/>
      <c r="H7" s="710"/>
      <c r="I7" s="710"/>
      <c r="J7" s="710"/>
      <c r="K7" s="710"/>
      <c r="L7" s="710"/>
      <c r="M7" s="710"/>
      <c r="N7" s="710"/>
      <c r="O7" s="710"/>
      <c r="P7" s="710"/>
      <c r="Q7" s="710"/>
      <c r="R7" s="710"/>
      <c r="S7" s="710"/>
      <c r="T7" s="710"/>
      <c r="U7" s="710"/>
      <c r="V7" s="710"/>
      <c r="W7" s="710"/>
      <c r="X7" s="710"/>
      <c r="Y7" s="710"/>
      <c r="Z7" s="710"/>
      <c r="AA7" s="710"/>
      <c r="AB7" s="710"/>
      <c r="AC7" s="710"/>
      <c r="AD7" s="710"/>
      <c r="AE7" s="710"/>
      <c r="AF7" s="710"/>
      <c r="AG7" s="710"/>
      <c r="AH7" s="710"/>
      <c r="AI7" s="710"/>
      <c r="AJ7" s="710"/>
      <c r="AK7" s="710"/>
      <c r="AL7" s="710"/>
      <c r="AM7" s="710"/>
      <c r="AN7" s="710"/>
      <c r="AO7" s="710"/>
      <c r="AP7" s="710"/>
      <c r="AQ7" s="710"/>
      <c r="AR7" s="710"/>
      <c r="AS7" s="710"/>
      <c r="AT7" s="710"/>
      <c r="AU7" s="710"/>
      <c r="BC7" s="734">
        <f>ФОРМА!B13</f>
        <v>45646</v>
      </c>
      <c r="BD7" s="734"/>
      <c r="BE7" s="734"/>
      <c r="BF7" s="734"/>
      <c r="BG7" s="734"/>
      <c r="BH7" s="734"/>
      <c r="BI7" s="734"/>
      <c r="BJ7" s="734"/>
      <c r="BK7" s="734"/>
      <c r="BL7" s="734"/>
      <c r="BM7" s="734"/>
      <c r="BN7" s="734"/>
      <c r="BO7" s="734"/>
      <c r="BP7" s="734"/>
      <c r="BQ7" s="734"/>
      <c r="BR7" s="734"/>
      <c r="BS7" s="734"/>
      <c r="BT7" s="734"/>
      <c r="BU7" s="734"/>
      <c r="BV7" s="734"/>
      <c r="BW7" s="734"/>
      <c r="BX7" s="734"/>
      <c r="BY7" s="734"/>
      <c r="BZ7" s="734"/>
      <c r="CA7" s="734"/>
      <c r="CB7" s="734"/>
      <c r="CC7" s="734"/>
      <c r="CD7" s="734"/>
      <c r="CE7" s="734"/>
      <c r="CF7" s="734"/>
      <c r="CG7" s="734"/>
      <c r="CH7" s="734"/>
      <c r="CI7" s="734"/>
      <c r="CJ7" s="734"/>
      <c r="CK7" s="734"/>
      <c r="CL7" s="734"/>
      <c r="CM7" s="734"/>
      <c r="CN7" s="734"/>
      <c r="CO7" s="734"/>
      <c r="CP7" s="734"/>
      <c r="CQ7" s="734"/>
      <c r="CR7" s="734"/>
      <c r="CS7" s="734"/>
      <c r="CT7" s="734"/>
      <c r="CU7" s="734"/>
      <c r="CV7" s="734"/>
      <c r="CW7" s="734"/>
      <c r="CX7" s="734"/>
      <c r="CY7" s="734"/>
      <c r="CZ7" s="734"/>
      <c r="DA7" s="734"/>
      <c r="DB7" s="734"/>
      <c r="DC7" s="51"/>
      <c r="DH7" s="156"/>
    </row>
    <row r="8" spans="1:112" ht="10.5" customHeight="1" outlineLevel="1" x14ac:dyDescent="0.25">
      <c r="A8" s="786" t="s">
        <v>1</v>
      </c>
      <c r="B8" s="786"/>
      <c r="C8" s="786"/>
      <c r="D8" s="786"/>
      <c r="E8" s="786"/>
      <c r="F8" s="786"/>
      <c r="G8" s="786"/>
      <c r="H8" s="786"/>
      <c r="I8" s="786"/>
      <c r="J8" s="786"/>
      <c r="K8" s="786"/>
      <c r="L8" s="786"/>
      <c r="M8" s="786"/>
      <c r="N8" s="786"/>
      <c r="O8" s="786"/>
      <c r="P8" s="786"/>
      <c r="Q8" s="786"/>
      <c r="R8" s="786"/>
      <c r="S8" s="786"/>
      <c r="T8" s="786"/>
      <c r="U8" s="786"/>
      <c r="V8" s="786"/>
      <c r="W8" s="786"/>
      <c r="X8" s="786"/>
      <c r="Y8" s="786"/>
      <c r="Z8" s="786"/>
      <c r="AA8" s="786"/>
      <c r="AB8" s="786"/>
      <c r="AC8" s="786"/>
      <c r="AD8" s="786"/>
      <c r="AE8" s="786"/>
      <c r="AF8" s="786"/>
      <c r="AG8" s="786"/>
      <c r="AH8" s="786"/>
      <c r="AI8" s="786"/>
      <c r="AJ8" s="786"/>
      <c r="AK8" s="786"/>
      <c r="AL8" s="786"/>
      <c r="AM8" s="786"/>
      <c r="AN8" s="786"/>
      <c r="AO8" s="786"/>
      <c r="AP8" s="786"/>
      <c r="AQ8" s="786"/>
      <c r="AR8" s="786"/>
      <c r="AS8" s="786"/>
      <c r="AT8" s="786"/>
      <c r="AU8" s="786"/>
      <c r="AV8" s="21"/>
      <c r="AW8" s="21"/>
      <c r="AX8" s="21"/>
      <c r="AY8" s="21"/>
      <c r="AZ8" s="21"/>
      <c r="BA8" s="21"/>
      <c r="BB8" s="21"/>
      <c r="BC8" s="786" t="s">
        <v>3</v>
      </c>
      <c r="BD8" s="786"/>
      <c r="BE8" s="786"/>
      <c r="BF8" s="786"/>
      <c r="BG8" s="786"/>
      <c r="BH8" s="786"/>
      <c r="BI8" s="786"/>
      <c r="BJ8" s="786"/>
      <c r="BK8" s="786"/>
      <c r="BL8" s="786"/>
      <c r="BM8" s="786"/>
      <c r="BN8" s="786"/>
      <c r="BO8" s="786"/>
      <c r="BP8" s="786"/>
      <c r="BQ8" s="786"/>
      <c r="BR8" s="786"/>
      <c r="BS8" s="786"/>
      <c r="BT8" s="786"/>
      <c r="BU8" s="786"/>
      <c r="BV8" s="786"/>
      <c r="BW8" s="786"/>
      <c r="BX8" s="786"/>
      <c r="BY8" s="786"/>
      <c r="BZ8" s="786"/>
      <c r="CA8" s="786"/>
      <c r="CB8" s="786"/>
      <c r="CC8" s="786"/>
      <c r="CD8" s="786"/>
      <c r="CE8" s="786"/>
      <c r="CF8" s="786"/>
      <c r="CG8" s="786"/>
      <c r="CH8" s="786"/>
      <c r="CI8" s="786"/>
      <c r="CJ8" s="786"/>
      <c r="CK8" s="786"/>
      <c r="CL8" s="786"/>
      <c r="CM8" s="786"/>
      <c r="CN8" s="786"/>
      <c r="CO8" s="786"/>
      <c r="CP8" s="786"/>
      <c r="CQ8" s="786"/>
      <c r="CR8" s="786"/>
      <c r="CS8" s="786"/>
      <c r="CT8" s="786"/>
      <c r="CU8" s="786"/>
      <c r="CV8" s="786"/>
      <c r="CW8" s="786"/>
      <c r="CX8" s="786"/>
      <c r="CY8" s="786"/>
      <c r="CZ8" s="786"/>
      <c r="DA8" s="786"/>
      <c r="DB8" s="786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 x14ac:dyDescent="0.3">
      <c r="A10" s="804" t="s">
        <v>506</v>
      </c>
      <c r="B10" s="805"/>
      <c r="C10" s="805"/>
      <c r="D10" s="805"/>
      <c r="E10" s="805"/>
      <c r="F10" s="805"/>
      <c r="G10" s="805"/>
      <c r="H10" s="805"/>
      <c r="I10" s="805"/>
      <c r="J10" s="805"/>
      <c r="K10" s="805"/>
      <c r="L10" s="805"/>
      <c r="M10" s="805"/>
      <c r="N10" s="805"/>
      <c r="O10" s="805"/>
      <c r="P10" s="805"/>
      <c r="Q10" s="805"/>
      <c r="R10" s="805"/>
      <c r="S10" s="805"/>
      <c r="T10" s="805"/>
      <c r="U10" s="805"/>
      <c r="V10" s="805"/>
      <c r="W10" s="805"/>
      <c r="X10" s="805"/>
      <c r="Y10" s="805"/>
      <c r="Z10" s="805"/>
      <c r="AA10" s="805"/>
      <c r="AB10" s="805"/>
      <c r="AC10" s="805"/>
      <c r="AD10" s="805"/>
      <c r="AE10" s="805"/>
      <c r="AF10" s="805"/>
      <c r="AG10" s="805"/>
      <c r="AH10" s="805"/>
      <c r="AI10" s="805"/>
      <c r="AJ10" s="805"/>
      <c r="AK10" s="805"/>
      <c r="AL10" s="805"/>
      <c r="AM10" s="805"/>
      <c r="AN10" s="805"/>
      <c r="AO10" s="805"/>
      <c r="AP10" s="805"/>
      <c r="AQ10" s="805"/>
      <c r="AR10" s="805"/>
      <c r="AS10" s="805"/>
      <c r="AT10" s="805"/>
      <c r="AU10" s="805"/>
      <c r="AV10" s="805"/>
      <c r="AW10" s="805"/>
      <c r="AX10" s="805"/>
      <c r="AY10" s="805"/>
      <c r="AZ10" s="805"/>
      <c r="BA10" s="805"/>
      <c r="BB10" s="805"/>
      <c r="BC10" s="805"/>
      <c r="BD10" s="805"/>
      <c r="BE10" s="805"/>
      <c r="BF10" s="805"/>
      <c r="BG10" s="805"/>
      <c r="BH10" s="805"/>
      <c r="BI10" s="805"/>
      <c r="BJ10" s="805"/>
      <c r="BK10" s="805"/>
      <c r="BL10" s="805"/>
      <c r="BM10" s="805"/>
      <c r="BN10" s="805"/>
      <c r="BO10" s="805"/>
      <c r="BP10" s="805"/>
      <c r="BQ10" s="805"/>
      <c r="BR10" s="805"/>
      <c r="BS10" s="805"/>
      <c r="BT10" s="805"/>
      <c r="BU10" s="805"/>
      <c r="BV10" s="805"/>
      <c r="BW10" s="805"/>
      <c r="BX10" s="805"/>
      <c r="BY10" s="805"/>
      <c r="BZ10" s="805"/>
      <c r="CA10" s="805"/>
      <c r="CB10" s="805"/>
      <c r="CC10" s="805"/>
      <c r="CD10" s="805"/>
      <c r="CE10" s="805"/>
      <c r="CF10" s="805"/>
      <c r="CG10" s="805"/>
      <c r="CH10" s="805"/>
      <c r="CI10" s="805"/>
      <c r="CJ10" s="805"/>
      <c r="CK10" s="805"/>
      <c r="CL10" s="805"/>
      <c r="CM10" s="805"/>
      <c r="CN10" s="805"/>
      <c r="CO10" s="805"/>
      <c r="CP10" s="805"/>
      <c r="CQ10" s="805"/>
      <c r="CR10" s="805"/>
      <c r="CS10" s="805"/>
      <c r="CT10" s="805"/>
      <c r="CU10" s="805"/>
      <c r="CV10" s="805"/>
      <c r="CW10" s="805"/>
      <c r="CX10" s="805"/>
      <c r="CY10" s="805"/>
      <c r="CZ10" s="805"/>
      <c r="DA10" s="805"/>
      <c r="DB10" s="805"/>
    </row>
    <row r="11" spans="1:112" ht="18" customHeight="1" x14ac:dyDescent="0.25">
      <c r="A11" s="1207" t="s">
        <v>433</v>
      </c>
      <c r="B11" s="1207"/>
      <c r="C11" s="1207"/>
      <c r="D11" s="1207"/>
      <c r="E11" s="1207"/>
      <c r="F11" s="1207"/>
      <c r="G11" s="1207"/>
      <c r="H11" s="1207"/>
      <c r="I11" s="1207"/>
      <c r="J11" s="1207"/>
      <c r="K11" s="1207"/>
      <c r="L11" s="1207"/>
      <c r="M11" s="1207"/>
      <c r="N11" s="1207"/>
      <c r="O11" s="1207"/>
      <c r="P11" s="1207"/>
      <c r="Q11" s="1207"/>
      <c r="R11" s="1207"/>
      <c r="S11" s="1207"/>
      <c r="T11" s="1207"/>
      <c r="U11" s="1207"/>
      <c r="V11" s="1207"/>
      <c r="W11" s="1207"/>
      <c r="X11" s="1207"/>
      <c r="Y11" s="1207"/>
      <c r="Z11" s="1207"/>
      <c r="AA11" s="1207"/>
      <c r="AB11" s="1207"/>
      <c r="AC11" s="1207"/>
      <c r="AD11" s="1207"/>
      <c r="AE11" s="1207"/>
      <c r="AF11" s="1207"/>
      <c r="AG11" s="1207"/>
      <c r="AH11" s="1207"/>
      <c r="AI11" s="1207"/>
      <c r="AJ11" s="1207"/>
      <c r="AK11" s="1207"/>
      <c r="AL11" s="1207"/>
      <c r="AM11" s="1207"/>
      <c r="AN11" s="1207"/>
      <c r="AO11" s="1207"/>
      <c r="AP11" s="1207"/>
      <c r="AQ11" s="1207"/>
      <c r="AR11" s="1207"/>
      <c r="AS11" s="1207"/>
      <c r="AT11" s="1207"/>
      <c r="AU11" s="1207"/>
      <c r="AV11" s="1207"/>
      <c r="AW11" s="1207"/>
      <c r="AX11" s="1207"/>
      <c r="AY11" s="1207"/>
      <c r="AZ11" s="1207"/>
      <c r="BA11" s="1207"/>
      <c r="BB11" s="1207"/>
      <c r="BC11" s="1207"/>
      <c r="BD11" s="1207"/>
      <c r="BE11" s="1207"/>
      <c r="BF11" s="1207"/>
      <c r="BG11" s="1207"/>
      <c r="BH11" s="1207"/>
      <c r="BI11" s="1207"/>
      <c r="BJ11" s="1207"/>
      <c r="BK11" s="1207"/>
      <c r="BL11" s="1207"/>
      <c r="BM11" s="1207"/>
      <c r="BN11" s="1207"/>
      <c r="BO11" s="1207"/>
      <c r="BP11" s="1207"/>
      <c r="BQ11" s="1207"/>
      <c r="BR11" s="1207"/>
      <c r="BS11" s="1207"/>
      <c r="BT11" s="1207"/>
      <c r="BU11" s="1207"/>
      <c r="BV11" s="1207"/>
      <c r="BW11" s="1207"/>
      <c r="BX11" s="1207"/>
      <c r="BY11" s="1207"/>
      <c r="BZ11" s="1207"/>
      <c r="CA11" s="1207"/>
      <c r="CB11" s="1207"/>
      <c r="CC11" s="1207"/>
      <c r="CD11" s="1207"/>
      <c r="CE11" s="1207"/>
      <c r="CF11" s="1207"/>
      <c r="CG11" s="1207"/>
      <c r="CH11" s="1207"/>
      <c r="CI11" s="1207"/>
      <c r="CJ11" s="1207"/>
      <c r="CK11" s="1207"/>
      <c r="CL11" s="1207"/>
      <c r="CM11" s="1207"/>
      <c r="CN11" s="1207"/>
      <c r="CO11" s="1207"/>
      <c r="CP11" s="1207"/>
      <c r="CQ11" s="1207"/>
      <c r="CR11" s="1207"/>
      <c r="CS11" s="1207"/>
      <c r="CT11" s="1207"/>
      <c r="CU11" s="1207"/>
      <c r="CV11" s="1207"/>
      <c r="CW11" s="1207"/>
      <c r="CX11" s="1207"/>
      <c r="CY11" s="1207"/>
      <c r="CZ11" s="1207"/>
      <c r="DA11" s="1207"/>
      <c r="DB11" s="1207"/>
      <c r="DH11" s="155"/>
    </row>
    <row r="12" spans="1:112" ht="18" customHeight="1" x14ac:dyDescent="0.3">
      <c r="A12" s="19" t="s">
        <v>432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10" t="s">
        <v>335</v>
      </c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  <c r="BX12" s="710"/>
      <c r="BY12" s="710"/>
      <c r="BZ12" s="710"/>
      <c r="CA12" s="710"/>
      <c r="CB12" s="710"/>
      <c r="CC12" s="710"/>
      <c r="CD12" s="710"/>
      <c r="CE12" s="710"/>
      <c r="CF12" s="710"/>
      <c r="CG12" s="710"/>
      <c r="CH12" s="710"/>
      <c r="CI12" s="710"/>
      <c r="CJ12" s="710"/>
      <c r="CK12" s="710"/>
      <c r="CL12" s="710"/>
      <c r="CM12" s="710"/>
      <c r="CN12" s="710"/>
      <c r="CO12" s="710"/>
      <c r="CP12" s="710"/>
      <c r="CQ12" s="710"/>
      <c r="CR12" s="710"/>
      <c r="CS12" s="710"/>
      <c r="CT12" s="710"/>
      <c r="CU12" s="710"/>
      <c r="CV12" s="710"/>
      <c r="CW12" s="710"/>
      <c r="CX12" s="710"/>
      <c r="CY12" s="710"/>
      <c r="CZ12" s="710"/>
      <c r="DA12" s="710"/>
      <c r="DB12" s="710"/>
    </row>
    <row r="13" spans="1:112" ht="18" customHeight="1" x14ac:dyDescent="0.3">
      <c r="A13" s="19" t="s">
        <v>431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198" t="s">
        <v>617</v>
      </c>
      <c r="BA13" s="1198"/>
      <c r="BB13" s="1198"/>
      <c r="BC13" s="1198"/>
      <c r="BD13" s="1198"/>
      <c r="BE13" s="1198"/>
      <c r="BF13" s="1198"/>
      <c r="BG13" s="1198"/>
      <c r="BH13" s="1198"/>
      <c r="BI13" s="1198"/>
      <c r="BJ13" s="1198"/>
      <c r="BK13" s="1198"/>
      <c r="BL13" s="1198"/>
      <c r="BM13" s="1198"/>
      <c r="BN13" s="1198"/>
      <c r="BO13" s="1198"/>
      <c r="BP13" s="1198"/>
      <c r="BQ13" s="1198"/>
      <c r="BR13" s="1198"/>
      <c r="BS13" s="1198"/>
      <c r="BT13" s="1198"/>
      <c r="BU13" s="1198"/>
      <c r="BV13" s="1198"/>
      <c r="BW13" s="1198"/>
      <c r="BX13" s="1198"/>
      <c r="BY13" s="1198"/>
      <c r="BZ13" s="1198"/>
      <c r="CA13" s="1198"/>
      <c r="CB13" s="1198"/>
      <c r="CC13" s="1198"/>
      <c r="CD13" s="1198"/>
      <c r="CE13" s="1198"/>
      <c r="CF13" s="1198"/>
      <c r="CG13" s="1198"/>
      <c r="CH13" s="1198"/>
      <c r="CI13" s="1198"/>
      <c r="CJ13" s="1198"/>
      <c r="CK13" s="1198"/>
      <c r="CL13" s="1198"/>
      <c r="CM13" s="1198"/>
      <c r="CN13" s="1198"/>
      <c r="CO13" s="1198"/>
      <c r="CP13" s="1198"/>
      <c r="CQ13" s="1198"/>
      <c r="CR13" s="1198"/>
      <c r="CS13" s="1198"/>
      <c r="CT13" s="1198"/>
      <c r="CU13" s="1198"/>
      <c r="CV13" s="1198"/>
      <c r="CW13" s="1198"/>
      <c r="CX13" s="1198"/>
      <c r="CY13" s="1198"/>
      <c r="CZ13" s="1198"/>
      <c r="DA13" s="1198"/>
      <c r="DB13" s="1198"/>
    </row>
    <row r="14" spans="1:112" ht="18" customHeight="1" x14ac:dyDescent="0.3">
      <c r="A14" s="19" t="s">
        <v>430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198" t="s">
        <v>65</v>
      </c>
      <c r="BA14" s="1198"/>
      <c r="BB14" s="1198"/>
      <c r="BC14" s="1198"/>
      <c r="BD14" s="1198"/>
      <c r="BE14" s="1198"/>
      <c r="BF14" s="1198"/>
      <c r="BG14" s="1198"/>
      <c r="BH14" s="1198"/>
      <c r="BI14" s="1198"/>
      <c r="BJ14" s="1198"/>
      <c r="BK14" s="1198"/>
      <c r="BL14" s="1198"/>
      <c r="BM14" s="1198"/>
      <c r="BN14" s="1198"/>
      <c r="BO14" s="1198"/>
      <c r="BP14" s="1198"/>
      <c r="BQ14" s="1198"/>
      <c r="BR14" s="1198"/>
      <c r="BS14" s="1198"/>
      <c r="BT14" s="1198"/>
      <c r="BU14" s="1198"/>
      <c r="BV14" s="1198"/>
      <c r="BW14" s="1198"/>
      <c r="BX14" s="1198"/>
      <c r="BY14" s="1198"/>
      <c r="BZ14" s="1198"/>
      <c r="CA14" s="1198"/>
      <c r="CB14" s="1198"/>
      <c r="CC14" s="1198"/>
      <c r="CD14" s="1198"/>
      <c r="CE14" s="1198"/>
      <c r="CF14" s="1198"/>
      <c r="CG14" s="1198"/>
      <c r="CH14" s="1198"/>
      <c r="CI14" s="1198"/>
      <c r="CJ14" s="1198"/>
      <c r="CK14" s="1198"/>
      <c r="CL14" s="1198"/>
      <c r="CM14" s="1198"/>
      <c r="CN14" s="1198"/>
      <c r="CO14" s="1198"/>
      <c r="CP14" s="1198"/>
      <c r="CQ14" s="1198"/>
      <c r="CR14" s="1198"/>
      <c r="CS14" s="1198"/>
      <c r="CT14" s="1198"/>
      <c r="CU14" s="1198"/>
      <c r="CV14" s="1198"/>
      <c r="CW14" s="1198"/>
      <c r="CX14" s="1198"/>
      <c r="CY14" s="1198"/>
      <c r="CZ14" s="1198"/>
      <c r="DA14" s="1198"/>
      <c r="DB14" s="1198"/>
    </row>
    <row r="15" spans="1:112" ht="18" customHeight="1" x14ac:dyDescent="0.3">
      <c r="A15" s="19" t="s">
        <v>429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198" t="s">
        <v>735</v>
      </c>
      <c r="BA15" s="1198"/>
      <c r="BB15" s="1198"/>
      <c r="BC15" s="1198"/>
      <c r="BD15" s="1198"/>
      <c r="BE15" s="1198"/>
      <c r="BF15" s="1198"/>
      <c r="BG15" s="1198"/>
      <c r="BH15" s="1198"/>
      <c r="BI15" s="1198"/>
      <c r="BJ15" s="1198"/>
      <c r="BK15" s="1198"/>
      <c r="BL15" s="1198"/>
      <c r="BM15" s="1198"/>
      <c r="BN15" s="1198"/>
      <c r="BO15" s="1198"/>
      <c r="BP15" s="1198"/>
      <c r="BQ15" s="1198"/>
      <c r="BR15" s="1198"/>
      <c r="BS15" s="1198"/>
      <c r="BT15" s="1198"/>
      <c r="BU15" s="1198"/>
      <c r="BV15" s="1198"/>
      <c r="BW15" s="1198"/>
      <c r="BX15" s="1198"/>
      <c r="BY15" s="1198"/>
      <c r="BZ15" s="1198"/>
      <c r="CA15" s="1198"/>
      <c r="CB15" s="1198"/>
      <c r="CC15" s="1198"/>
      <c r="CD15" s="1198"/>
      <c r="CE15" s="1198"/>
      <c r="CF15" s="1198"/>
      <c r="CG15" s="1198"/>
      <c r="CH15" s="1198"/>
      <c r="CI15" s="1198"/>
      <c r="CJ15" s="1198"/>
      <c r="CK15" s="1198"/>
      <c r="CL15" s="1198"/>
      <c r="CM15" s="1198"/>
      <c r="CN15" s="1198"/>
      <c r="CO15" s="1198"/>
      <c r="CP15" s="1198"/>
      <c r="CQ15" s="1198"/>
      <c r="CR15" s="1198"/>
      <c r="CS15" s="1198"/>
      <c r="CT15" s="1198"/>
      <c r="CU15" s="1198"/>
      <c r="CV15" s="1198"/>
      <c r="CW15" s="1198"/>
      <c r="CX15" s="1198"/>
      <c r="CY15" s="1198"/>
      <c r="CZ15" s="1198"/>
      <c r="DA15" s="1198"/>
      <c r="DB15" s="1198"/>
    </row>
    <row r="16" spans="1:112" ht="18" customHeight="1" x14ac:dyDescent="0.3">
      <c r="A16" s="19" t="s">
        <v>428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198" t="s">
        <v>618</v>
      </c>
      <c r="BA16" s="1198"/>
      <c r="BB16" s="1198"/>
      <c r="BC16" s="1198"/>
      <c r="BD16" s="1198"/>
      <c r="BE16" s="1198"/>
      <c r="BF16" s="1198"/>
      <c r="BG16" s="1198"/>
      <c r="BH16" s="1198"/>
      <c r="BI16" s="1198"/>
      <c r="BJ16" s="1198"/>
      <c r="BK16" s="1198"/>
      <c r="BL16" s="1198"/>
      <c r="BM16" s="1198"/>
      <c r="BN16" s="1198"/>
      <c r="BO16" s="1198"/>
      <c r="BP16" s="1198"/>
      <c r="BQ16" s="1198"/>
      <c r="BR16" s="1198"/>
      <c r="BS16" s="1198"/>
      <c r="BT16" s="1198"/>
      <c r="BU16" s="1198"/>
      <c r="BV16" s="1198"/>
      <c r="BW16" s="1198"/>
      <c r="BX16" s="1198"/>
      <c r="BY16" s="1198"/>
      <c r="BZ16" s="1198"/>
      <c r="CA16" s="1198"/>
      <c r="CB16" s="1198"/>
      <c r="CC16" s="1198"/>
      <c r="CD16" s="1198"/>
      <c r="CE16" s="1198"/>
      <c r="CF16" s="1198"/>
      <c r="CG16" s="1198"/>
      <c r="CH16" s="1198"/>
      <c r="CI16" s="1198"/>
      <c r="CJ16" s="1198"/>
      <c r="CK16" s="1198"/>
      <c r="CL16" s="1198"/>
      <c r="CM16" s="1198"/>
      <c r="CN16" s="1198"/>
      <c r="CO16" s="1198"/>
      <c r="CP16" s="1198"/>
      <c r="CQ16" s="1198"/>
      <c r="CR16" s="1198"/>
      <c r="CS16" s="1198"/>
      <c r="CT16" s="1198"/>
      <c r="CU16" s="1198"/>
      <c r="CV16" s="1198"/>
      <c r="CW16" s="1198"/>
      <c r="CX16" s="1198"/>
      <c r="CY16" s="1198"/>
      <c r="CZ16" s="1198"/>
      <c r="DA16" s="1198"/>
      <c r="DB16" s="1198"/>
    </row>
    <row r="17" spans="1:112" ht="19.5" customHeight="1" x14ac:dyDescent="0.3">
      <c r="A17" s="19" t="s">
        <v>427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205">
        <v>621</v>
      </c>
      <c r="BA17" s="1205"/>
      <c r="BB17" s="1205"/>
      <c r="BC17" s="1205"/>
      <c r="BD17" s="1205"/>
      <c r="BE17" s="1205"/>
      <c r="BF17" s="1205"/>
      <c r="BG17" s="1205"/>
      <c r="BH17" s="1205"/>
      <c r="BI17" s="1205"/>
      <c r="BJ17" s="1205"/>
      <c r="BK17" s="1205"/>
      <c r="BL17" s="1205"/>
      <c r="BM17" s="1205"/>
      <c r="BN17" s="1205"/>
      <c r="BO17" s="1205"/>
      <c r="BP17" s="1205"/>
      <c r="BQ17" s="1205"/>
      <c r="BR17" s="1205"/>
      <c r="BS17" s="1205"/>
      <c r="BT17" s="1205"/>
      <c r="BU17" s="1205"/>
      <c r="BV17" s="1205"/>
      <c r="BW17" s="1205"/>
      <c r="BX17" s="1205"/>
      <c r="BY17" s="1205"/>
      <c r="BZ17" s="1205"/>
      <c r="CA17" s="1205"/>
      <c r="CB17" s="1205"/>
      <c r="CC17" s="1205"/>
      <c r="CD17" s="1205"/>
      <c r="CE17" s="1205"/>
      <c r="CF17" s="1205"/>
      <c r="CG17" s="1205"/>
      <c r="CH17" s="1205"/>
      <c r="CI17" s="1205"/>
      <c r="CJ17" s="1205"/>
      <c r="CK17" s="1205"/>
      <c r="CL17" s="1205"/>
      <c r="CM17" s="1205"/>
      <c r="CN17" s="1205"/>
      <c r="CO17" s="1205"/>
      <c r="CP17" s="1205"/>
      <c r="CQ17" s="1205"/>
      <c r="CR17" s="1205"/>
      <c r="CS17" s="1205"/>
      <c r="CT17" s="1205"/>
      <c r="CU17" s="1205"/>
      <c r="CV17" s="1205"/>
      <c r="CW17" s="1205"/>
      <c r="CX17" s="1205"/>
      <c r="CY17" s="1205"/>
      <c r="CZ17" s="1205"/>
      <c r="DA17" s="1205"/>
      <c r="DB17" s="1205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206"/>
      <c r="BA18" s="1206"/>
      <c r="BB18" s="1206"/>
      <c r="BC18" s="1206"/>
      <c r="BD18" s="1206"/>
      <c r="BE18" s="1206"/>
      <c r="BF18" s="1206"/>
      <c r="BG18" s="1206"/>
      <c r="BH18" s="1206"/>
      <c r="BI18" s="1206"/>
      <c r="BJ18" s="1206"/>
      <c r="BK18" s="1206"/>
      <c r="BL18" s="1206"/>
      <c r="BM18" s="1206"/>
      <c r="BN18" s="1206"/>
      <c r="BO18" s="1206"/>
      <c r="BP18" s="1206"/>
      <c r="BQ18" s="1206"/>
      <c r="BR18" s="1206"/>
      <c r="BS18" s="1206"/>
      <c r="BT18" s="1206"/>
      <c r="BU18" s="1206"/>
      <c r="BV18" s="1206"/>
      <c r="BW18" s="1206"/>
      <c r="BX18" s="1206"/>
      <c r="BY18" s="1206"/>
      <c r="BZ18" s="1206"/>
      <c r="CA18" s="1206"/>
      <c r="CB18" s="1206"/>
      <c r="CC18" s="1206"/>
      <c r="CD18" s="1206"/>
      <c r="CE18" s="1206"/>
      <c r="CF18" s="1206"/>
      <c r="CG18" s="1206"/>
      <c r="CH18" s="1206"/>
      <c r="CI18" s="1206"/>
      <c r="CJ18" s="1206"/>
      <c r="CK18" s="1206"/>
      <c r="CL18" s="1206"/>
      <c r="CM18" s="1206"/>
      <c r="CN18" s="1206"/>
      <c r="CO18" s="1206"/>
      <c r="CP18" s="1206"/>
      <c r="CQ18" s="1206"/>
      <c r="CR18" s="1206"/>
      <c r="CS18" s="1206"/>
      <c r="CT18" s="1206"/>
      <c r="CU18" s="1206"/>
      <c r="CV18" s="1206"/>
      <c r="CW18" s="1206"/>
      <c r="CX18" s="1206"/>
      <c r="CY18" s="1206"/>
      <c r="CZ18" s="1206"/>
      <c r="DA18" s="1206"/>
      <c r="DB18" s="1206"/>
    </row>
    <row r="19" spans="1:112" ht="18" customHeight="1" x14ac:dyDescent="0.3">
      <c r="A19" s="30" t="s">
        <v>426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206"/>
      <c r="BA19" s="1206"/>
      <c r="BB19" s="1206"/>
      <c r="BC19" s="1206"/>
      <c r="BD19" s="1206"/>
      <c r="BE19" s="1206"/>
      <c r="BF19" s="1206"/>
      <c r="BG19" s="1206"/>
      <c r="BH19" s="1206"/>
      <c r="BI19" s="1206"/>
      <c r="BJ19" s="1206"/>
      <c r="BK19" s="1206"/>
      <c r="BL19" s="1206"/>
      <c r="BM19" s="1206"/>
      <c r="BN19" s="1206"/>
      <c r="BO19" s="1206"/>
      <c r="BP19" s="1206"/>
      <c r="BQ19" s="1206"/>
      <c r="BR19" s="1206"/>
      <c r="BS19" s="1206"/>
      <c r="BT19" s="1206"/>
      <c r="BU19" s="1206"/>
      <c r="BV19" s="1206"/>
      <c r="BW19" s="1206"/>
      <c r="BX19" s="1206"/>
      <c r="BY19" s="1206"/>
      <c r="BZ19" s="1206"/>
      <c r="CA19" s="1206"/>
      <c r="CB19" s="1206"/>
      <c r="CC19" s="1206"/>
      <c r="CD19" s="1206"/>
      <c r="CE19" s="1206"/>
      <c r="CF19" s="1206"/>
      <c r="CG19" s="1206"/>
      <c r="CH19" s="1206"/>
      <c r="CI19" s="1206"/>
      <c r="CJ19" s="1206"/>
      <c r="CK19" s="1206"/>
      <c r="CL19" s="1206"/>
      <c r="CM19" s="1206"/>
      <c r="CN19" s="1206"/>
      <c r="CO19" s="1206"/>
      <c r="CP19" s="1206"/>
      <c r="CQ19" s="1206"/>
      <c r="CR19" s="1206"/>
      <c r="CS19" s="1206"/>
      <c r="CT19" s="1206"/>
      <c r="CU19" s="1206"/>
      <c r="CV19" s="1206"/>
      <c r="CW19" s="1206"/>
      <c r="CX19" s="1206"/>
      <c r="CY19" s="1206"/>
      <c r="CZ19" s="1206"/>
      <c r="DA19" s="1206"/>
      <c r="DB19" s="1206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206"/>
      <c r="BA20" s="1206"/>
      <c r="BB20" s="1206"/>
      <c r="BC20" s="1206"/>
      <c r="BD20" s="1206"/>
      <c r="BE20" s="1206"/>
      <c r="BF20" s="1206"/>
      <c r="BG20" s="1206"/>
      <c r="BH20" s="1206"/>
      <c r="BI20" s="1206"/>
      <c r="BJ20" s="1206"/>
      <c r="BK20" s="1206"/>
      <c r="BL20" s="1206"/>
      <c r="BM20" s="1206"/>
      <c r="BN20" s="1206"/>
      <c r="BO20" s="1206"/>
      <c r="BP20" s="1206"/>
      <c r="BQ20" s="1206"/>
      <c r="BR20" s="1206"/>
      <c r="BS20" s="1206"/>
      <c r="BT20" s="1206"/>
      <c r="BU20" s="1206"/>
      <c r="BV20" s="1206"/>
      <c r="BW20" s="1206"/>
      <c r="BX20" s="1206"/>
      <c r="BY20" s="1206"/>
      <c r="BZ20" s="1206"/>
      <c r="CA20" s="1206"/>
      <c r="CB20" s="1206"/>
      <c r="CC20" s="1206"/>
      <c r="CD20" s="1206"/>
      <c r="CE20" s="1206"/>
      <c r="CF20" s="1206"/>
      <c r="CG20" s="1206"/>
      <c r="CH20" s="1206"/>
      <c r="CI20" s="1206"/>
      <c r="CJ20" s="1206"/>
      <c r="CK20" s="1206"/>
      <c r="CL20" s="1206"/>
      <c r="CM20" s="1206"/>
      <c r="CN20" s="1206"/>
      <c r="CO20" s="1206"/>
      <c r="CP20" s="1206"/>
      <c r="CQ20" s="1206"/>
      <c r="CR20" s="1206"/>
      <c r="CS20" s="1206"/>
      <c r="CT20" s="1206"/>
      <c r="CU20" s="1206"/>
      <c r="CV20" s="1206"/>
      <c r="CW20" s="1206"/>
      <c r="CX20" s="1206"/>
      <c r="CY20" s="1206"/>
      <c r="CZ20" s="1206"/>
      <c r="DA20" s="1206"/>
      <c r="DB20" s="1206"/>
    </row>
    <row r="21" spans="1:112" ht="18" customHeight="1" x14ac:dyDescent="0.3">
      <c r="A21" s="19" t="s">
        <v>425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10" t="s">
        <v>422</v>
      </c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  <c r="BX21" s="710"/>
      <c r="BY21" s="710"/>
      <c r="BZ21" s="710"/>
      <c r="CA21" s="710"/>
      <c r="CB21" s="710"/>
      <c r="CC21" s="710"/>
      <c r="CD21" s="710"/>
      <c r="CE21" s="710"/>
      <c r="CF21" s="710"/>
      <c r="CG21" s="710"/>
      <c r="CH21" s="710"/>
      <c r="CI21" s="710"/>
      <c r="CJ21" s="710"/>
      <c r="CK21" s="710"/>
      <c r="CL21" s="710"/>
      <c r="CM21" s="710"/>
      <c r="CN21" s="710"/>
      <c r="CO21" s="710"/>
      <c r="CP21" s="710"/>
      <c r="CQ21" s="710"/>
      <c r="CR21" s="710"/>
      <c r="CS21" s="710"/>
      <c r="CT21" s="710"/>
      <c r="CU21" s="710"/>
      <c r="CV21" s="710"/>
      <c r="CW21" s="710"/>
      <c r="CX21" s="710"/>
      <c r="CY21" s="710"/>
      <c r="CZ21" s="710"/>
      <c r="DA21" s="710"/>
      <c r="DB21" s="710"/>
    </row>
    <row r="22" spans="1:112" ht="18" customHeight="1" x14ac:dyDescent="0.3">
      <c r="A22" s="19" t="s">
        <v>424</v>
      </c>
      <c r="B22" s="23"/>
      <c r="AZ22" s="1198" t="s">
        <v>65</v>
      </c>
      <c r="BA22" s="1198"/>
      <c r="BB22" s="1198"/>
      <c r="BC22" s="1198"/>
      <c r="BD22" s="1198"/>
      <c r="BE22" s="1198"/>
      <c r="BF22" s="1198"/>
      <c r="BG22" s="1198"/>
      <c r="BH22" s="1198"/>
      <c r="BI22" s="1198"/>
      <c r="BJ22" s="1198"/>
      <c r="BK22" s="1198"/>
      <c r="BL22" s="1198"/>
      <c r="BM22" s="1198"/>
      <c r="BN22" s="1198"/>
      <c r="BO22" s="1198"/>
      <c r="BP22" s="1198"/>
      <c r="BQ22" s="1198"/>
      <c r="BR22" s="1198"/>
      <c r="BS22" s="1198"/>
      <c r="BT22" s="1198"/>
      <c r="BU22" s="1198"/>
      <c r="BV22" s="1198"/>
      <c r="BW22" s="1198"/>
      <c r="BX22" s="1198"/>
      <c r="BY22" s="1198"/>
      <c r="BZ22" s="1198"/>
      <c r="CA22" s="1198"/>
      <c r="CB22" s="1198"/>
      <c r="CC22" s="1198"/>
      <c r="CD22" s="1198"/>
      <c r="CE22" s="1198"/>
      <c r="CF22" s="1198"/>
      <c r="CG22" s="1198"/>
      <c r="CH22" s="1198"/>
      <c r="CI22" s="1198"/>
      <c r="CJ22" s="1198"/>
      <c r="CK22" s="1198"/>
      <c r="CL22" s="1198"/>
      <c r="CM22" s="1198"/>
      <c r="CN22" s="1198"/>
      <c r="CO22" s="1198"/>
      <c r="CP22" s="1198"/>
      <c r="CQ22" s="1198"/>
      <c r="CR22" s="1198"/>
      <c r="CS22" s="1198"/>
      <c r="CT22" s="1198"/>
      <c r="CU22" s="1198"/>
      <c r="CV22" s="1198"/>
      <c r="CW22" s="1198"/>
      <c r="CX22" s="1198"/>
      <c r="CY22" s="1198"/>
      <c r="CZ22" s="1198"/>
      <c r="DA22" s="1198"/>
      <c r="DB22" s="1198"/>
    </row>
    <row r="23" spans="1:112" ht="18" customHeight="1" x14ac:dyDescent="0.3">
      <c r="A23" s="19" t="s">
        <v>423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198" t="s">
        <v>422</v>
      </c>
      <c r="BA23" s="1198"/>
      <c r="BB23" s="1198"/>
      <c r="BC23" s="1198"/>
      <c r="BD23" s="1198"/>
      <c r="BE23" s="1198"/>
      <c r="BF23" s="1198"/>
      <c r="BG23" s="1198"/>
      <c r="BH23" s="1198"/>
      <c r="BI23" s="1198"/>
      <c r="BJ23" s="1198"/>
      <c r="BK23" s="1198"/>
      <c r="BL23" s="1198"/>
      <c r="BM23" s="1198"/>
      <c r="BN23" s="1198"/>
      <c r="BO23" s="1198"/>
      <c r="BP23" s="1198"/>
      <c r="BQ23" s="1198"/>
      <c r="BR23" s="1198"/>
      <c r="BS23" s="1198"/>
      <c r="BT23" s="1198"/>
      <c r="BU23" s="1198"/>
      <c r="BV23" s="1198"/>
      <c r="BW23" s="1198"/>
      <c r="BX23" s="1198"/>
      <c r="BY23" s="1198"/>
      <c r="BZ23" s="1198"/>
      <c r="CA23" s="1198"/>
      <c r="CB23" s="1198"/>
      <c r="CC23" s="1198"/>
      <c r="CD23" s="1198"/>
      <c r="CE23" s="1198"/>
      <c r="CF23" s="1198"/>
      <c r="CG23" s="1198"/>
      <c r="CH23" s="1198"/>
      <c r="CI23" s="1198"/>
      <c r="CJ23" s="1198"/>
      <c r="CK23" s="1198"/>
      <c r="CL23" s="1198"/>
      <c r="CM23" s="1198"/>
      <c r="CN23" s="1198"/>
      <c r="CO23" s="1198"/>
      <c r="CP23" s="1198"/>
      <c r="CQ23" s="1198"/>
      <c r="CR23" s="1198"/>
      <c r="CS23" s="1198"/>
      <c r="CT23" s="1198"/>
      <c r="CU23" s="1198"/>
      <c r="CV23" s="1198"/>
      <c r="CW23" s="1198"/>
      <c r="CX23" s="1198"/>
      <c r="CY23" s="1198"/>
      <c r="CZ23" s="1198"/>
      <c r="DA23" s="1198"/>
      <c r="DB23" s="1198"/>
    </row>
    <row r="24" spans="1:112" ht="18" customHeight="1" x14ac:dyDescent="0.3">
      <c r="A24" s="19" t="s">
        <v>421</v>
      </c>
      <c r="B24" s="23"/>
      <c r="AZ24" s="1198" t="s">
        <v>65</v>
      </c>
      <c r="BA24" s="1198"/>
      <c r="BB24" s="1198"/>
      <c r="BC24" s="1198"/>
      <c r="BD24" s="1198"/>
      <c r="BE24" s="1198"/>
      <c r="BF24" s="1198"/>
      <c r="BG24" s="1198"/>
      <c r="BH24" s="1198"/>
      <c r="BI24" s="1198"/>
      <c r="BJ24" s="1198"/>
      <c r="BK24" s="1198"/>
      <c r="BL24" s="1198"/>
      <c r="BM24" s="1198"/>
      <c r="BN24" s="1198"/>
      <c r="BO24" s="1198"/>
      <c r="BP24" s="1198"/>
      <c r="BQ24" s="1198"/>
      <c r="BR24" s="1198"/>
      <c r="BS24" s="1198"/>
      <c r="BT24" s="1198"/>
      <c r="BU24" s="1198"/>
      <c r="BV24" s="1198"/>
      <c r="BW24" s="1198"/>
      <c r="BX24" s="1198"/>
      <c r="BY24" s="1198"/>
      <c r="BZ24" s="1198"/>
      <c r="CA24" s="1198"/>
      <c r="CB24" s="1198"/>
      <c r="CC24" s="1198"/>
      <c r="CD24" s="1198"/>
      <c r="CE24" s="1198"/>
      <c r="CF24" s="1198"/>
      <c r="CG24" s="1198"/>
      <c r="CH24" s="1198"/>
      <c r="CI24" s="1198"/>
      <c r="CJ24" s="1198"/>
      <c r="CK24" s="1198"/>
      <c r="CL24" s="1198"/>
      <c r="CM24" s="1198"/>
      <c r="CN24" s="1198"/>
      <c r="CO24" s="1198"/>
      <c r="CP24" s="1198"/>
      <c r="CQ24" s="1198"/>
      <c r="CR24" s="1198"/>
      <c r="CS24" s="1198"/>
      <c r="CT24" s="1198"/>
      <c r="CU24" s="1198"/>
      <c r="CV24" s="1198"/>
      <c r="CW24" s="1198"/>
      <c r="CX24" s="1198"/>
      <c r="CY24" s="1198"/>
      <c r="CZ24" s="1198"/>
      <c r="DA24" s="1198"/>
      <c r="DB24" s="1198"/>
    </row>
    <row r="25" spans="1:112" ht="15" customHeight="1" x14ac:dyDescent="0.25">
      <c r="DH25" s="155"/>
    </row>
    <row r="26" spans="1:112" ht="25.2" customHeight="1" x14ac:dyDescent="0.3">
      <c r="A26" s="30" t="s">
        <v>225</v>
      </c>
      <c r="R26" s="710" t="s">
        <v>420</v>
      </c>
      <c r="S26" s="710"/>
      <c r="T26" s="710"/>
      <c r="U26" s="710"/>
      <c r="V26" s="710"/>
      <c r="W26" s="710"/>
      <c r="X26" s="710"/>
      <c r="Y26" s="710"/>
      <c r="Z26" s="710"/>
      <c r="AA26" s="710"/>
      <c r="AB26" s="710"/>
      <c r="AC26" s="710"/>
      <c r="AD26" s="710"/>
      <c r="AE26" s="710"/>
      <c r="AF26" s="710"/>
      <c r="AG26" s="710"/>
      <c r="AH26" s="710"/>
      <c r="AI26" s="710"/>
      <c r="AJ26" s="710"/>
      <c r="AK26" s="710"/>
      <c r="AL26" s="710"/>
      <c r="AM26" s="710"/>
      <c r="AN26" s="710"/>
      <c r="AO26" s="710"/>
      <c r="AP26" s="710"/>
      <c r="AQ26" s="710"/>
      <c r="AR26" s="710"/>
      <c r="AS26" s="710"/>
      <c r="AT26" s="710"/>
      <c r="AU26" s="710"/>
      <c r="AV26" s="710"/>
      <c r="AW26" s="710"/>
      <c r="AX26" s="710"/>
      <c r="AY26" s="710"/>
      <c r="AZ26" s="710"/>
      <c r="BA26" s="710"/>
      <c r="BB26" s="710"/>
      <c r="BC26" s="710"/>
      <c r="BD26" s="710"/>
      <c r="BE26" s="710"/>
      <c r="BF26" s="710"/>
      <c r="BG26" s="710"/>
      <c r="BH26" s="710"/>
      <c r="BI26" s="710"/>
      <c r="BJ26" s="710"/>
      <c r="BK26" s="710"/>
      <c r="BL26" s="710"/>
      <c r="BM26" s="710"/>
      <c r="BN26" s="710"/>
      <c r="BO26" s="710"/>
      <c r="BP26" s="710"/>
      <c r="BQ26" s="710"/>
      <c r="BR26" s="710"/>
      <c r="BS26" s="710"/>
      <c r="BT26" s="710"/>
      <c r="BU26" s="710"/>
      <c r="BV26" s="710"/>
      <c r="BW26" s="710"/>
      <c r="BX26" s="710"/>
      <c r="BY26" s="710"/>
      <c r="BZ26" s="710"/>
      <c r="CA26" s="710"/>
      <c r="CB26" s="710"/>
      <c r="CC26" s="710"/>
      <c r="CD26" s="710"/>
      <c r="CE26" s="710"/>
      <c r="CF26" s="710"/>
      <c r="CG26" s="710"/>
      <c r="CH26" s="710"/>
      <c r="CI26" s="710"/>
      <c r="CJ26" s="710"/>
      <c r="CK26" s="710"/>
      <c r="CL26" s="710"/>
      <c r="CM26" s="710"/>
      <c r="CN26" s="710"/>
      <c r="CO26" s="710"/>
      <c r="CP26" s="710"/>
      <c r="CQ26" s="710"/>
      <c r="CR26" s="710"/>
      <c r="CS26" s="710"/>
      <c r="CT26" s="710"/>
      <c r="CU26" s="710"/>
      <c r="CV26" s="710"/>
      <c r="CW26" s="710"/>
      <c r="CX26" s="710"/>
      <c r="CY26" s="710"/>
      <c r="CZ26" s="710"/>
      <c r="DA26" s="710"/>
      <c r="DB26" s="710"/>
    </row>
    <row r="27" spans="1:112" ht="7.5" customHeight="1" x14ac:dyDescent="0.3"/>
    <row r="28" spans="1:112" customFormat="1" ht="45.75" customHeight="1" x14ac:dyDescent="0.3">
      <c r="A28" s="791" t="s">
        <v>723</v>
      </c>
      <c r="B28" s="792"/>
      <c r="C28" s="792"/>
      <c r="D28" s="792"/>
      <c r="E28" s="792"/>
      <c r="F28" s="792"/>
      <c r="G28" s="792"/>
      <c r="H28" s="792"/>
      <c r="I28" s="792"/>
      <c r="J28" s="792"/>
      <c r="K28" s="792"/>
      <c r="L28" s="792"/>
      <c r="M28" s="792"/>
      <c r="N28" s="792"/>
      <c r="O28" s="792"/>
      <c r="P28" s="792"/>
      <c r="Q28" s="792"/>
      <c r="R28" s="792"/>
      <c r="S28" s="792"/>
      <c r="T28" s="792"/>
      <c r="U28" s="792"/>
      <c r="V28" s="792"/>
      <c r="W28" s="792"/>
      <c r="X28" s="792"/>
      <c r="Y28" s="792"/>
      <c r="Z28" s="792"/>
      <c r="AA28" s="792"/>
      <c r="AB28" s="792"/>
      <c r="AC28" s="792"/>
      <c r="AD28" s="792"/>
      <c r="AE28" s="792"/>
      <c r="AF28" s="792"/>
      <c r="AG28" s="792"/>
      <c r="AH28" s="792"/>
      <c r="AI28" s="792"/>
      <c r="AJ28" s="792"/>
      <c r="AK28" s="792"/>
      <c r="AL28" s="792"/>
      <c r="AM28" s="792"/>
      <c r="AN28" s="792"/>
      <c r="AO28" s="792"/>
      <c r="AP28" s="792"/>
      <c r="AQ28" s="792"/>
      <c r="AR28" s="792"/>
      <c r="AS28" s="792"/>
      <c r="AT28" s="792"/>
      <c r="AU28" s="792"/>
      <c r="AV28" s="792"/>
      <c r="AW28" s="792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90"/>
      <c r="BJ28" s="790"/>
      <c r="BK28" s="790"/>
      <c r="BL28" s="790"/>
      <c r="BM28" s="790"/>
      <c r="BN28" s="790"/>
      <c r="BO28" s="790"/>
      <c r="BP28" s="790"/>
      <c r="BQ28" s="790"/>
      <c r="BR28" s="790"/>
      <c r="BS28" s="790"/>
      <c r="BT28" s="790"/>
      <c r="BU28" s="790"/>
      <c r="BV28" s="790"/>
      <c r="BW28" s="790"/>
      <c r="BX28" s="790"/>
      <c r="BY28" s="790"/>
      <c r="BZ28" s="790"/>
      <c r="CA28" s="790"/>
      <c r="CB28" s="790"/>
      <c r="CC28" s="790"/>
      <c r="CD28" s="790"/>
      <c r="CE28" s="790"/>
      <c r="CF28" s="790"/>
      <c r="CG28" s="23"/>
      <c r="CH28" s="23"/>
      <c r="CI28" s="23"/>
      <c r="CJ28" s="710" t="str">
        <f>ПОДПИСИ!E6</f>
        <v xml:space="preserve"> </v>
      </c>
      <c r="CK28" s="710"/>
      <c r="CL28" s="710"/>
      <c r="CM28" s="710"/>
      <c r="CN28" s="710"/>
      <c r="CO28" s="710"/>
      <c r="CP28" s="710"/>
      <c r="CQ28" s="710"/>
      <c r="CR28" s="710"/>
      <c r="CS28" s="710"/>
      <c r="CT28" s="710"/>
      <c r="CU28" s="710"/>
      <c r="CV28" s="710"/>
      <c r="CW28" s="710"/>
      <c r="CX28" s="710"/>
      <c r="CY28" s="710"/>
      <c r="CZ28" s="710"/>
      <c r="DA28" s="710"/>
      <c r="DB28" s="710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35" t="s">
        <v>11</v>
      </c>
      <c r="BJ29" s="735"/>
      <c r="BK29" s="735"/>
      <c r="BL29" s="735"/>
      <c r="BM29" s="735"/>
      <c r="BN29" s="735"/>
      <c r="BO29" s="735"/>
      <c r="BP29" s="735"/>
      <c r="BQ29" s="735"/>
      <c r="BR29" s="735"/>
      <c r="BS29" s="735"/>
      <c r="BT29" s="735"/>
      <c r="BU29" s="735"/>
      <c r="BV29" s="735"/>
      <c r="BW29" s="735"/>
      <c r="BX29" s="735"/>
      <c r="BY29" s="735"/>
      <c r="BZ29" s="735"/>
      <c r="CA29" s="735"/>
      <c r="CB29" s="735"/>
      <c r="CC29" s="735"/>
      <c r="CD29" s="735"/>
      <c r="CE29" s="735"/>
      <c r="CF29" s="735"/>
      <c r="CG29" s="21"/>
      <c r="CH29" s="21"/>
      <c r="CI29" s="21"/>
      <c r="CJ29" s="786" t="s">
        <v>50</v>
      </c>
      <c r="CK29" s="786"/>
      <c r="CL29" s="786"/>
      <c r="CM29" s="786"/>
      <c r="CN29" s="786"/>
      <c r="CO29" s="786"/>
      <c r="CP29" s="786"/>
      <c r="CQ29" s="786"/>
      <c r="CR29" s="786"/>
      <c r="CS29" s="786"/>
      <c r="CT29" s="786"/>
      <c r="CU29" s="786"/>
      <c r="CV29" s="786"/>
      <c r="CW29" s="786"/>
      <c r="CX29" s="786"/>
      <c r="CY29" s="786"/>
      <c r="CZ29" s="786"/>
      <c r="DA29" s="786"/>
      <c r="DB29" s="786"/>
      <c r="DH29" s="158"/>
    </row>
    <row r="30" spans="1:112" customFormat="1" ht="43.5" customHeight="1" x14ac:dyDescent="0.3">
      <c r="A30" s="791" t="s">
        <v>717</v>
      </c>
      <c r="B30" s="792"/>
      <c r="C30" s="792"/>
      <c r="D30" s="792"/>
      <c r="E30" s="792"/>
      <c r="F30" s="792"/>
      <c r="G30" s="792"/>
      <c r="H30" s="792"/>
      <c r="I30" s="792"/>
      <c r="J30" s="792"/>
      <c r="K30" s="792"/>
      <c r="L30" s="792"/>
      <c r="M30" s="792"/>
      <c r="N30" s="792"/>
      <c r="O30" s="792"/>
      <c r="P30" s="792"/>
      <c r="Q30" s="792"/>
      <c r="R30" s="792"/>
      <c r="S30" s="792"/>
      <c r="T30" s="792"/>
      <c r="U30" s="792"/>
      <c r="V30" s="792"/>
      <c r="W30" s="792"/>
      <c r="X30" s="792"/>
      <c r="Y30" s="792"/>
      <c r="Z30" s="792"/>
      <c r="AA30" s="792"/>
      <c r="AB30" s="792"/>
      <c r="AC30" s="792"/>
      <c r="AD30" s="792"/>
      <c r="AE30" s="792"/>
      <c r="AF30" s="792"/>
      <c r="AG30" s="792"/>
      <c r="AH30" s="792"/>
      <c r="AI30" s="792"/>
      <c r="AJ30" s="792"/>
      <c r="AK30" s="792"/>
      <c r="AL30" s="792"/>
      <c r="AM30" s="792"/>
      <c r="AN30" s="792"/>
      <c r="AO30" s="792"/>
      <c r="AP30" s="792"/>
      <c r="AQ30" s="792"/>
      <c r="AR30" s="792"/>
      <c r="AS30" s="792"/>
      <c r="AT30" s="792"/>
      <c r="AU30" s="792"/>
      <c r="AV30" s="792"/>
      <c r="AW30" s="792"/>
      <c r="AX30" s="792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90"/>
      <c r="BJ30" s="790"/>
      <c r="BK30" s="790"/>
      <c r="BL30" s="790"/>
      <c r="BM30" s="790"/>
      <c r="BN30" s="790"/>
      <c r="BO30" s="790"/>
      <c r="BP30" s="790"/>
      <c r="BQ30" s="790"/>
      <c r="BR30" s="790"/>
      <c r="BS30" s="790"/>
      <c r="BT30" s="790"/>
      <c r="BU30" s="790"/>
      <c r="BV30" s="790"/>
      <c r="BW30" s="790"/>
      <c r="BX30" s="790"/>
      <c r="BY30" s="790"/>
      <c r="BZ30" s="790"/>
      <c r="CA30" s="790"/>
      <c r="CB30" s="790"/>
      <c r="CC30" s="790"/>
      <c r="CD30" s="790"/>
      <c r="CE30" s="790"/>
      <c r="CF30" s="790"/>
      <c r="CG30" s="19"/>
      <c r="CH30" s="19"/>
      <c r="CI30" s="19"/>
      <c r="CJ30" s="710" t="str">
        <f>ПОДПИСИ!E12</f>
        <v>А.В. Курбатов</v>
      </c>
      <c r="CK30" s="710"/>
      <c r="CL30" s="710"/>
      <c r="CM30" s="710"/>
      <c r="CN30" s="710"/>
      <c r="CO30" s="710"/>
      <c r="CP30" s="710"/>
      <c r="CQ30" s="710"/>
      <c r="CR30" s="710"/>
      <c r="CS30" s="710"/>
      <c r="CT30" s="710"/>
      <c r="CU30" s="710"/>
      <c r="CV30" s="710"/>
      <c r="CW30" s="710"/>
      <c r="CX30" s="710"/>
      <c r="CY30" s="710"/>
      <c r="CZ30" s="710"/>
      <c r="DA30" s="710"/>
      <c r="DB30" s="710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35" t="s">
        <v>11</v>
      </c>
      <c r="BJ31" s="735"/>
      <c r="BK31" s="735"/>
      <c r="BL31" s="735"/>
      <c r="BM31" s="735"/>
      <c r="BN31" s="735"/>
      <c r="BO31" s="735"/>
      <c r="BP31" s="735"/>
      <c r="BQ31" s="735"/>
      <c r="BR31" s="735"/>
      <c r="BS31" s="735"/>
      <c r="BT31" s="735"/>
      <c r="BU31" s="735"/>
      <c r="BV31" s="735"/>
      <c r="BW31" s="735"/>
      <c r="BX31" s="735"/>
      <c r="BY31" s="735"/>
      <c r="BZ31" s="735"/>
      <c r="CA31" s="735"/>
      <c r="CB31" s="735"/>
      <c r="CC31" s="735"/>
      <c r="CD31" s="735"/>
      <c r="CE31" s="735"/>
      <c r="CF31" s="735"/>
      <c r="CG31" s="21"/>
      <c r="CH31" s="21"/>
      <c r="CI31" s="21"/>
      <c r="CJ31" s="786" t="s">
        <v>50</v>
      </c>
      <c r="CK31" s="786"/>
      <c r="CL31" s="786"/>
      <c r="CM31" s="786"/>
      <c r="CN31" s="786"/>
      <c r="CO31" s="786"/>
      <c r="CP31" s="786"/>
      <c r="CQ31" s="786"/>
      <c r="CR31" s="786"/>
      <c r="CS31" s="786"/>
      <c r="CT31" s="786"/>
      <c r="CU31" s="786"/>
      <c r="CV31" s="786"/>
      <c r="CW31" s="786"/>
      <c r="CX31" s="786"/>
      <c r="CY31" s="786"/>
      <c r="CZ31" s="786"/>
      <c r="DA31" s="786"/>
      <c r="DB31" s="786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1:AN1"/>
    <mergeCell ref="BH1:DB1"/>
    <mergeCell ref="A2:AU2"/>
    <mergeCell ref="BC2:DB2"/>
    <mergeCell ref="A3:AU3"/>
    <mergeCell ref="BC3:DB3"/>
  </mergeCells>
  <conditionalFormatting sqref="A1:BH1 AV2:BC6 A2:A8 AV7:BB8 BC8 A9:DB9">
    <cfRule type="cellIs" dxfId="13" priority="3" operator="equal">
      <formula>0</formula>
    </cfRule>
  </conditionalFormatting>
  <conditionalFormatting sqref="DH2:DH7">
    <cfRule type="cellIs" dxfId="12" priority="2" operator="equal">
      <formula>0</formula>
    </cfRule>
  </conditionalFormatting>
  <conditionalFormatting sqref="DH9">
    <cfRule type="cellIs" dxfId="1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  <pageSetUpPr fitToPage="1"/>
  </sheetPr>
  <dimension ref="A1:BK96"/>
  <sheetViews>
    <sheetView view="pageBreakPreview" topLeftCell="A64" zoomScale="60" zoomScaleNormal="100" workbookViewId="0">
      <selection sqref="A1:AZ1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57" width="13.33203125" style="284" bestFit="1" customWidth="1"/>
    <col min="58" max="59" width="9.109375" style="284"/>
    <col min="60" max="60" width="13.6640625" style="284" customWidth="1"/>
    <col min="61" max="61" width="15.88671875" style="284" customWidth="1"/>
    <col min="62" max="62" width="14.88671875" style="284" customWidth="1"/>
    <col min="63" max="254" width="9.109375" style="284"/>
    <col min="255" max="307" width="1.5546875" style="284" customWidth="1"/>
    <col min="308" max="308" width="0.109375" style="284" customWidth="1"/>
    <col min="309" max="510" width="9.109375" style="284"/>
    <col min="511" max="563" width="1.5546875" style="284" customWidth="1"/>
    <col min="564" max="564" width="0.109375" style="284" customWidth="1"/>
    <col min="565" max="766" width="9.109375" style="284"/>
    <col min="767" max="819" width="1.5546875" style="284" customWidth="1"/>
    <col min="820" max="820" width="0.109375" style="284" customWidth="1"/>
    <col min="821" max="1022" width="9.109375" style="284"/>
    <col min="1023" max="1075" width="1.5546875" style="284" customWidth="1"/>
    <col min="1076" max="1076" width="0.109375" style="284" customWidth="1"/>
    <col min="1077" max="1278" width="9.109375" style="284"/>
    <col min="1279" max="1331" width="1.5546875" style="284" customWidth="1"/>
    <col min="1332" max="1332" width="0.109375" style="284" customWidth="1"/>
    <col min="1333" max="1534" width="9.109375" style="284"/>
    <col min="1535" max="1587" width="1.5546875" style="284" customWidth="1"/>
    <col min="1588" max="1588" width="0.109375" style="284" customWidth="1"/>
    <col min="1589" max="1790" width="9.109375" style="284"/>
    <col min="1791" max="1843" width="1.5546875" style="284" customWidth="1"/>
    <col min="1844" max="1844" width="0.109375" style="284" customWidth="1"/>
    <col min="1845" max="2046" width="9.109375" style="284"/>
    <col min="2047" max="2099" width="1.5546875" style="284" customWidth="1"/>
    <col min="2100" max="2100" width="0.109375" style="284" customWidth="1"/>
    <col min="2101" max="2302" width="9.109375" style="284"/>
    <col min="2303" max="2355" width="1.5546875" style="284" customWidth="1"/>
    <col min="2356" max="2356" width="0.109375" style="284" customWidth="1"/>
    <col min="2357" max="2558" width="9.109375" style="284"/>
    <col min="2559" max="2611" width="1.5546875" style="284" customWidth="1"/>
    <col min="2612" max="2612" width="0.109375" style="284" customWidth="1"/>
    <col min="2613" max="2814" width="9.109375" style="284"/>
    <col min="2815" max="2867" width="1.5546875" style="284" customWidth="1"/>
    <col min="2868" max="2868" width="0.109375" style="284" customWidth="1"/>
    <col min="2869" max="3070" width="9.109375" style="284"/>
    <col min="3071" max="3123" width="1.5546875" style="284" customWidth="1"/>
    <col min="3124" max="3124" width="0.109375" style="284" customWidth="1"/>
    <col min="3125" max="3326" width="9.109375" style="284"/>
    <col min="3327" max="3379" width="1.5546875" style="284" customWidth="1"/>
    <col min="3380" max="3380" width="0.109375" style="284" customWidth="1"/>
    <col min="3381" max="3582" width="9.109375" style="284"/>
    <col min="3583" max="3635" width="1.5546875" style="284" customWidth="1"/>
    <col min="3636" max="3636" width="0.109375" style="284" customWidth="1"/>
    <col min="3637" max="3838" width="9.109375" style="284"/>
    <col min="3839" max="3891" width="1.5546875" style="284" customWidth="1"/>
    <col min="3892" max="3892" width="0.109375" style="284" customWidth="1"/>
    <col min="3893" max="4094" width="9.109375" style="284"/>
    <col min="4095" max="4147" width="1.5546875" style="284" customWidth="1"/>
    <col min="4148" max="4148" width="0.109375" style="284" customWidth="1"/>
    <col min="4149" max="4350" width="9.109375" style="284"/>
    <col min="4351" max="4403" width="1.5546875" style="284" customWidth="1"/>
    <col min="4404" max="4404" width="0.109375" style="284" customWidth="1"/>
    <col min="4405" max="4606" width="9.109375" style="284"/>
    <col min="4607" max="4659" width="1.5546875" style="284" customWidth="1"/>
    <col min="4660" max="4660" width="0.109375" style="284" customWidth="1"/>
    <col min="4661" max="4862" width="9.109375" style="284"/>
    <col min="4863" max="4915" width="1.5546875" style="284" customWidth="1"/>
    <col min="4916" max="4916" width="0.109375" style="284" customWidth="1"/>
    <col min="4917" max="5118" width="9.109375" style="284"/>
    <col min="5119" max="5171" width="1.5546875" style="284" customWidth="1"/>
    <col min="5172" max="5172" width="0.109375" style="284" customWidth="1"/>
    <col min="5173" max="5374" width="9.109375" style="284"/>
    <col min="5375" max="5427" width="1.5546875" style="284" customWidth="1"/>
    <col min="5428" max="5428" width="0.109375" style="284" customWidth="1"/>
    <col min="5429" max="5630" width="9.109375" style="284"/>
    <col min="5631" max="5683" width="1.5546875" style="284" customWidth="1"/>
    <col min="5684" max="5684" width="0.109375" style="284" customWidth="1"/>
    <col min="5685" max="5886" width="9.109375" style="284"/>
    <col min="5887" max="5939" width="1.5546875" style="284" customWidth="1"/>
    <col min="5940" max="5940" width="0.109375" style="284" customWidth="1"/>
    <col min="5941" max="6142" width="9.109375" style="284"/>
    <col min="6143" max="6195" width="1.5546875" style="284" customWidth="1"/>
    <col min="6196" max="6196" width="0.109375" style="284" customWidth="1"/>
    <col min="6197" max="6398" width="9.109375" style="284"/>
    <col min="6399" max="6451" width="1.5546875" style="284" customWidth="1"/>
    <col min="6452" max="6452" width="0.109375" style="284" customWidth="1"/>
    <col min="6453" max="6654" width="9.109375" style="284"/>
    <col min="6655" max="6707" width="1.5546875" style="284" customWidth="1"/>
    <col min="6708" max="6708" width="0.109375" style="284" customWidth="1"/>
    <col min="6709" max="6910" width="9.109375" style="284"/>
    <col min="6911" max="6963" width="1.5546875" style="284" customWidth="1"/>
    <col min="6964" max="6964" width="0.109375" style="284" customWidth="1"/>
    <col min="6965" max="7166" width="9.109375" style="284"/>
    <col min="7167" max="7219" width="1.5546875" style="284" customWidth="1"/>
    <col min="7220" max="7220" width="0.109375" style="284" customWidth="1"/>
    <col min="7221" max="7422" width="9.109375" style="284"/>
    <col min="7423" max="7475" width="1.5546875" style="284" customWidth="1"/>
    <col min="7476" max="7476" width="0.109375" style="284" customWidth="1"/>
    <col min="7477" max="7678" width="9.109375" style="284"/>
    <col min="7679" max="7731" width="1.5546875" style="284" customWidth="1"/>
    <col min="7732" max="7732" width="0.109375" style="284" customWidth="1"/>
    <col min="7733" max="7934" width="9.109375" style="284"/>
    <col min="7935" max="7987" width="1.5546875" style="284" customWidth="1"/>
    <col min="7988" max="7988" width="0.109375" style="284" customWidth="1"/>
    <col min="7989" max="8190" width="9.109375" style="284"/>
    <col min="8191" max="8243" width="1.5546875" style="284" customWidth="1"/>
    <col min="8244" max="8244" width="0.109375" style="284" customWidth="1"/>
    <col min="8245" max="8446" width="9.109375" style="284"/>
    <col min="8447" max="8499" width="1.5546875" style="284" customWidth="1"/>
    <col min="8500" max="8500" width="0.109375" style="284" customWidth="1"/>
    <col min="8501" max="8702" width="9.109375" style="284"/>
    <col min="8703" max="8755" width="1.5546875" style="284" customWidth="1"/>
    <col min="8756" max="8756" width="0.109375" style="284" customWidth="1"/>
    <col min="8757" max="8958" width="9.109375" style="284"/>
    <col min="8959" max="9011" width="1.5546875" style="284" customWidth="1"/>
    <col min="9012" max="9012" width="0.109375" style="284" customWidth="1"/>
    <col min="9013" max="9214" width="9.109375" style="284"/>
    <col min="9215" max="9267" width="1.5546875" style="284" customWidth="1"/>
    <col min="9268" max="9268" width="0.109375" style="284" customWidth="1"/>
    <col min="9269" max="9470" width="9.109375" style="284"/>
    <col min="9471" max="9523" width="1.5546875" style="284" customWidth="1"/>
    <col min="9524" max="9524" width="0.109375" style="284" customWidth="1"/>
    <col min="9525" max="9726" width="9.109375" style="284"/>
    <col min="9727" max="9779" width="1.5546875" style="284" customWidth="1"/>
    <col min="9780" max="9780" width="0.109375" style="284" customWidth="1"/>
    <col min="9781" max="9982" width="9.109375" style="284"/>
    <col min="9983" max="10035" width="1.5546875" style="284" customWidth="1"/>
    <col min="10036" max="10036" width="0.109375" style="284" customWidth="1"/>
    <col min="10037" max="10238" width="9.109375" style="284"/>
    <col min="10239" max="10291" width="1.5546875" style="284" customWidth="1"/>
    <col min="10292" max="10292" width="0.109375" style="284" customWidth="1"/>
    <col min="10293" max="10494" width="9.109375" style="284"/>
    <col min="10495" max="10547" width="1.5546875" style="284" customWidth="1"/>
    <col min="10548" max="10548" width="0.109375" style="284" customWidth="1"/>
    <col min="10549" max="10750" width="9.109375" style="284"/>
    <col min="10751" max="10803" width="1.5546875" style="284" customWidth="1"/>
    <col min="10804" max="10804" width="0.109375" style="284" customWidth="1"/>
    <col min="10805" max="11006" width="9.109375" style="284"/>
    <col min="11007" max="11059" width="1.5546875" style="284" customWidth="1"/>
    <col min="11060" max="11060" width="0.109375" style="284" customWidth="1"/>
    <col min="11061" max="11262" width="9.109375" style="284"/>
    <col min="11263" max="11315" width="1.5546875" style="284" customWidth="1"/>
    <col min="11316" max="11316" width="0.109375" style="284" customWidth="1"/>
    <col min="11317" max="11518" width="9.109375" style="284"/>
    <col min="11519" max="11571" width="1.5546875" style="284" customWidth="1"/>
    <col min="11572" max="11572" width="0.109375" style="284" customWidth="1"/>
    <col min="11573" max="11774" width="9.109375" style="284"/>
    <col min="11775" max="11827" width="1.5546875" style="284" customWidth="1"/>
    <col min="11828" max="11828" width="0.109375" style="284" customWidth="1"/>
    <col min="11829" max="12030" width="9.109375" style="284"/>
    <col min="12031" max="12083" width="1.5546875" style="284" customWidth="1"/>
    <col min="12084" max="12084" width="0.109375" style="284" customWidth="1"/>
    <col min="12085" max="12286" width="9.109375" style="284"/>
    <col min="12287" max="12339" width="1.5546875" style="284" customWidth="1"/>
    <col min="12340" max="12340" width="0.109375" style="284" customWidth="1"/>
    <col min="12341" max="12542" width="9.109375" style="284"/>
    <col min="12543" max="12595" width="1.5546875" style="284" customWidth="1"/>
    <col min="12596" max="12596" width="0.109375" style="284" customWidth="1"/>
    <col min="12597" max="12798" width="9.109375" style="284"/>
    <col min="12799" max="12851" width="1.5546875" style="284" customWidth="1"/>
    <col min="12852" max="12852" width="0.109375" style="284" customWidth="1"/>
    <col min="12853" max="13054" width="9.109375" style="284"/>
    <col min="13055" max="13107" width="1.5546875" style="284" customWidth="1"/>
    <col min="13108" max="13108" width="0.109375" style="284" customWidth="1"/>
    <col min="13109" max="13310" width="9.109375" style="284"/>
    <col min="13311" max="13363" width="1.5546875" style="284" customWidth="1"/>
    <col min="13364" max="13364" width="0.109375" style="284" customWidth="1"/>
    <col min="13365" max="13566" width="9.109375" style="284"/>
    <col min="13567" max="13619" width="1.5546875" style="284" customWidth="1"/>
    <col min="13620" max="13620" width="0.109375" style="284" customWidth="1"/>
    <col min="13621" max="13822" width="9.109375" style="284"/>
    <col min="13823" max="13875" width="1.5546875" style="284" customWidth="1"/>
    <col min="13876" max="13876" width="0.109375" style="284" customWidth="1"/>
    <col min="13877" max="14078" width="9.109375" style="284"/>
    <col min="14079" max="14131" width="1.5546875" style="284" customWidth="1"/>
    <col min="14132" max="14132" width="0.109375" style="284" customWidth="1"/>
    <col min="14133" max="14334" width="9.109375" style="284"/>
    <col min="14335" max="14387" width="1.5546875" style="284" customWidth="1"/>
    <col min="14388" max="14388" width="0.109375" style="284" customWidth="1"/>
    <col min="14389" max="14590" width="9.109375" style="284"/>
    <col min="14591" max="14643" width="1.5546875" style="284" customWidth="1"/>
    <col min="14644" max="14644" width="0.109375" style="284" customWidth="1"/>
    <col min="14645" max="14846" width="9.109375" style="284"/>
    <col min="14847" max="14899" width="1.5546875" style="284" customWidth="1"/>
    <col min="14900" max="14900" width="0.109375" style="284" customWidth="1"/>
    <col min="14901" max="15102" width="9.109375" style="284"/>
    <col min="15103" max="15155" width="1.5546875" style="284" customWidth="1"/>
    <col min="15156" max="15156" width="0.109375" style="284" customWidth="1"/>
    <col min="15157" max="15358" width="9.109375" style="284"/>
    <col min="15359" max="15411" width="1.5546875" style="284" customWidth="1"/>
    <col min="15412" max="15412" width="0.109375" style="284" customWidth="1"/>
    <col min="15413" max="15614" width="9.109375" style="284"/>
    <col min="15615" max="15667" width="1.5546875" style="284" customWidth="1"/>
    <col min="15668" max="15668" width="0.109375" style="284" customWidth="1"/>
    <col min="15669" max="15870" width="9.109375" style="284"/>
    <col min="15871" max="15923" width="1.5546875" style="284" customWidth="1"/>
    <col min="15924" max="15924" width="0.109375" style="284" customWidth="1"/>
    <col min="15925" max="16126" width="9.109375" style="284"/>
    <col min="16127" max="16179" width="1.5546875" style="284" customWidth="1"/>
    <col min="16180" max="16180" width="0.109375" style="284" customWidth="1"/>
    <col min="16181" max="16384" width="9.109375" style="284"/>
  </cols>
  <sheetData>
    <row r="1" spans="1:63" ht="15" customHeight="1" x14ac:dyDescent="0.3">
      <c r="A1" s="1017" t="s">
        <v>73</v>
      </c>
      <c r="B1" s="1017"/>
      <c r="C1" s="1017"/>
      <c r="D1" s="1017"/>
      <c r="E1" s="1017"/>
      <c r="F1" s="1017"/>
      <c r="G1" s="1017"/>
      <c r="H1" s="1017"/>
      <c r="I1" s="1017"/>
      <c r="J1" s="1017"/>
      <c r="K1" s="1017"/>
      <c r="L1" s="1017"/>
      <c r="M1" s="1017"/>
      <c r="N1" s="1017"/>
      <c r="O1" s="1017"/>
      <c r="P1" s="1017"/>
      <c r="Q1" s="1017"/>
      <c r="R1" s="1017"/>
      <c r="S1" s="1017"/>
      <c r="T1" s="1017"/>
      <c r="U1" s="1017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285"/>
      <c r="AQ1" s="285"/>
      <c r="AR1" s="285"/>
      <c r="AS1" s="285"/>
      <c r="AT1" s="285"/>
      <c r="AU1" s="285"/>
      <c r="AV1" s="285"/>
      <c r="AW1" s="285"/>
      <c r="AX1" s="285"/>
      <c r="AY1" s="285"/>
      <c r="AZ1" s="285"/>
      <c r="BE1" s="286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 x14ac:dyDescent="0.3">
      <c r="A2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1018"/>
      <c r="W2" s="1018"/>
      <c r="X2" s="1018"/>
      <c r="Y2" s="1018"/>
      <c r="Z2" s="1018"/>
      <c r="AA2" s="1018"/>
      <c r="AB2" s="1018"/>
      <c r="AC2" s="1018"/>
      <c r="AD2" s="1018"/>
      <c r="AE2" s="1018"/>
      <c r="AF2" s="1018"/>
      <c r="AG2" s="1018"/>
      <c r="AH2" s="1018"/>
      <c r="AI2" s="1018"/>
      <c r="AJ2" s="1018"/>
      <c r="AK2" s="1018"/>
      <c r="AL2" s="1018"/>
      <c r="AM2" s="1018"/>
      <c r="AN2" s="1018"/>
      <c r="AO2" s="1018"/>
      <c r="AP2" s="1018"/>
      <c r="AQ2" s="1018"/>
      <c r="AR2" s="1018"/>
      <c r="AS2" s="1018"/>
      <c r="AT2" s="1018"/>
      <c r="AU2" s="1018"/>
      <c r="AV2" s="1018"/>
      <c r="AW2" s="1018"/>
      <c r="AX2" s="1018"/>
      <c r="AY2" s="1018"/>
      <c r="AZ2" s="1018"/>
      <c r="BA2" s="1018"/>
      <c r="BB2" s="1018"/>
      <c r="BC2" s="287"/>
      <c r="BD2" s="288"/>
      <c r="BE2" s="289" t="e">
        <f ca="1">RIGHT(BE1,LEN(BE1)-5)+1</f>
        <v>#REF!</v>
      </c>
      <c r="BF2" s="288"/>
      <c r="BG2" s="288"/>
      <c r="BH2"/>
      <c r="BI2"/>
      <c r="BJ2"/>
      <c r="BK2" s="50"/>
    </row>
    <row r="3" spans="1:63" ht="9" customHeight="1" x14ac:dyDescent="0.25">
      <c r="A3" s="959" t="s">
        <v>806</v>
      </c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959"/>
      <c r="U3" s="959"/>
      <c r="V3" s="959"/>
      <c r="W3" s="959"/>
      <c r="X3" s="959"/>
      <c r="Y3" s="959"/>
      <c r="Z3" s="959"/>
      <c r="AA3" s="959"/>
      <c r="AB3" s="959"/>
      <c r="AC3" s="959"/>
      <c r="AD3" s="959"/>
      <c r="AE3" s="959"/>
      <c r="AF3" s="959"/>
      <c r="AG3" s="959"/>
      <c r="AH3" s="959"/>
      <c r="AI3" s="959"/>
      <c r="AJ3" s="959"/>
      <c r="AK3" s="959"/>
      <c r="AL3" s="959"/>
      <c r="AM3" s="959"/>
      <c r="AN3" s="959"/>
      <c r="AO3" s="959"/>
      <c r="AP3" s="959"/>
      <c r="AQ3" s="959"/>
      <c r="AR3" s="959"/>
      <c r="AS3" s="959"/>
      <c r="AT3" s="959"/>
      <c r="AU3" s="959"/>
      <c r="AV3" s="959"/>
      <c r="AW3" s="959"/>
      <c r="AX3" s="959"/>
      <c r="AY3" s="959"/>
      <c r="AZ3" s="959"/>
      <c r="BA3" s="959"/>
      <c r="BB3" s="959"/>
      <c r="BD3" s="287"/>
      <c r="BE3" s="287"/>
      <c r="BF3" s="287"/>
      <c r="BG3" s="287"/>
      <c r="BH3" s="19"/>
      <c r="BI3" s="19"/>
      <c r="BJ3" s="19"/>
      <c r="BK3" s="19"/>
    </row>
    <row r="4" spans="1:63" ht="12.75" customHeight="1" x14ac:dyDescent="0.25">
      <c r="A4" s="1019" t="s">
        <v>381</v>
      </c>
      <c r="B4" s="1019"/>
      <c r="C4" s="1019"/>
      <c r="D4" s="1019"/>
      <c r="E4" s="1019"/>
      <c r="F4" s="1019"/>
      <c r="G4" s="1019"/>
      <c r="H4" s="1019"/>
      <c r="I4" s="1019"/>
      <c r="J4" s="1019"/>
      <c r="K4" s="1019"/>
      <c r="L4" s="1019"/>
      <c r="M4" s="1019"/>
      <c r="N4" s="1019"/>
      <c r="O4" s="1019"/>
      <c r="P4" s="1019"/>
      <c r="Q4" s="1019"/>
      <c r="R4" s="1019"/>
      <c r="S4" s="1019"/>
      <c r="T4" s="1019"/>
      <c r="U4" s="1019"/>
      <c r="V4" s="1019"/>
      <c r="W4" s="1019"/>
      <c r="X4" s="1019"/>
      <c r="Y4" s="1019"/>
      <c r="Z4" s="1019"/>
      <c r="AA4" s="1019"/>
      <c r="AB4" s="1019"/>
      <c r="AC4" s="1019"/>
      <c r="AD4" s="1019"/>
      <c r="AE4" s="1019"/>
      <c r="AF4" s="1019"/>
      <c r="AG4" s="1019"/>
      <c r="AH4" s="1019"/>
      <c r="AI4" s="1019"/>
      <c r="AJ4" s="1019"/>
      <c r="AK4" s="1019"/>
      <c r="AL4" s="1019"/>
      <c r="AM4" s="1019"/>
      <c r="AN4" s="1019"/>
      <c r="AO4" s="1019"/>
      <c r="AP4" s="1019"/>
      <c r="AQ4" s="1019"/>
      <c r="AR4" s="1019"/>
      <c r="AS4" s="1019"/>
      <c r="AT4" s="1019"/>
      <c r="AU4" s="1019"/>
      <c r="AV4" s="1019"/>
      <c r="AW4" s="1019"/>
      <c r="AX4" s="1019"/>
      <c r="AY4" s="1019"/>
      <c r="AZ4" s="1019"/>
      <c r="BA4" s="290"/>
      <c r="BB4" s="290"/>
      <c r="BC4" s="287"/>
      <c r="BD4" s="287"/>
      <c r="BE4" s="287"/>
      <c r="BF4" s="287"/>
      <c r="BG4" s="287"/>
      <c r="BH4" s="287"/>
      <c r="BI4" s="287"/>
      <c r="BJ4" s="287"/>
      <c r="BK4" s="287"/>
    </row>
    <row r="5" spans="1:63" x14ac:dyDescent="0.25">
      <c r="A5" s="1020" t="str">
        <f>ФОРМА!B2</f>
        <v>ПАО "Россети Ленэнерго"</v>
      </c>
      <c r="B5" s="1020"/>
      <c r="C5" s="1020"/>
      <c r="D5" s="1020"/>
      <c r="E5" s="1020"/>
      <c r="F5" s="1020"/>
      <c r="G5" s="1020"/>
      <c r="H5" s="1020"/>
      <c r="I5" s="1020"/>
      <c r="J5" s="1020"/>
      <c r="K5" s="1020"/>
      <c r="L5" s="1020"/>
      <c r="M5" s="1020"/>
      <c r="N5" s="1020"/>
      <c r="O5" s="1020"/>
      <c r="P5" s="1020"/>
      <c r="Q5" s="1020"/>
      <c r="R5" s="1020"/>
      <c r="S5" s="1020"/>
      <c r="T5" s="1020"/>
      <c r="U5" s="1020"/>
      <c r="V5" s="1020"/>
      <c r="W5" s="1020"/>
      <c r="X5" s="1020"/>
      <c r="Y5" s="1020"/>
      <c r="Z5" s="1020"/>
      <c r="AA5" s="1020"/>
      <c r="AB5" s="1020"/>
      <c r="AC5" s="1020"/>
      <c r="AD5" s="1020"/>
      <c r="AE5" s="1020"/>
      <c r="AF5" s="1020"/>
      <c r="AG5" s="1020"/>
      <c r="AH5" s="1020"/>
      <c r="AI5" s="1020"/>
      <c r="AJ5" s="1020"/>
      <c r="AK5" s="1020"/>
      <c r="AL5" s="1020"/>
      <c r="AM5" s="1020"/>
      <c r="AN5" s="1020"/>
      <c r="AO5" s="1020"/>
      <c r="AP5" s="1020"/>
      <c r="AQ5" s="1020"/>
      <c r="AR5" s="1020"/>
      <c r="AS5" s="1020"/>
      <c r="AT5" s="1020"/>
      <c r="AU5" s="1020"/>
      <c r="AV5" s="1020"/>
      <c r="AW5" s="1020"/>
      <c r="AX5" s="1020"/>
      <c r="AY5" s="1020"/>
      <c r="AZ5" s="1020"/>
      <c r="BA5" s="1020"/>
      <c r="BB5" s="102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9" customHeight="1" x14ac:dyDescent="0.25">
      <c r="A6" s="1025" t="s">
        <v>807</v>
      </c>
      <c r="B6" s="1025"/>
      <c r="C6" s="1025"/>
      <c r="D6" s="1025"/>
      <c r="E6" s="1025"/>
      <c r="F6" s="1025"/>
      <c r="G6" s="1025"/>
      <c r="H6" s="1025"/>
      <c r="I6" s="1025"/>
      <c r="J6" s="1025"/>
      <c r="K6" s="1025"/>
      <c r="L6" s="1025"/>
      <c r="M6" s="1025"/>
      <c r="N6" s="1025"/>
      <c r="O6" s="1025"/>
      <c r="P6" s="1025"/>
      <c r="Q6" s="1025"/>
      <c r="R6" s="1025"/>
      <c r="S6" s="1025"/>
      <c r="T6" s="1025"/>
      <c r="U6" s="1025"/>
      <c r="V6" s="1025"/>
      <c r="W6" s="1025"/>
      <c r="X6" s="1025"/>
      <c r="Y6" s="1025"/>
      <c r="Z6" s="1025"/>
      <c r="AA6" s="1025"/>
      <c r="AB6" s="1025"/>
      <c r="AC6" s="1025"/>
      <c r="AD6" s="1025"/>
      <c r="AE6" s="1025"/>
      <c r="AF6" s="1025"/>
      <c r="AG6" s="1025"/>
      <c r="AH6" s="1025"/>
      <c r="AI6" s="1025"/>
      <c r="AJ6" s="1025"/>
      <c r="AK6" s="1025"/>
      <c r="AL6" s="1025"/>
      <c r="AM6" s="1025"/>
      <c r="AN6" s="1025"/>
      <c r="AO6" s="1025"/>
      <c r="AP6" s="1025"/>
      <c r="AQ6" s="1025"/>
      <c r="AR6" s="1025"/>
      <c r="AS6" s="1025"/>
      <c r="AT6" s="1025"/>
      <c r="AU6" s="1025"/>
      <c r="AV6" s="1025"/>
      <c r="AW6" s="1025"/>
      <c r="AX6" s="1025"/>
      <c r="AY6" s="1025"/>
      <c r="AZ6" s="1025"/>
      <c r="BA6" s="1025"/>
      <c r="BB6" s="102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47.25" customHeight="1" x14ac:dyDescent="0.25">
      <c r="A7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18"/>
      <c r="C7" s="1018"/>
      <c r="D7" s="1018"/>
      <c r="E7" s="1018"/>
      <c r="F7" s="1018"/>
      <c r="G7" s="1018"/>
      <c r="H7" s="1018"/>
      <c r="I7" s="1018"/>
      <c r="J7" s="1018"/>
      <c r="K7" s="1018"/>
      <c r="L7" s="1018"/>
      <c r="M7" s="1018"/>
      <c r="N7" s="1018"/>
      <c r="O7" s="1018"/>
      <c r="P7" s="1018"/>
      <c r="Q7" s="1018"/>
      <c r="R7" s="1018"/>
      <c r="S7" s="1018"/>
      <c r="T7" s="1018"/>
      <c r="U7" s="1018"/>
      <c r="V7" s="1018"/>
      <c r="W7" s="1018"/>
      <c r="X7" s="1018"/>
      <c r="Y7" s="1018"/>
      <c r="Z7" s="1018"/>
      <c r="AA7" s="1018"/>
      <c r="AB7" s="1018"/>
      <c r="AC7" s="1018"/>
      <c r="AD7" s="1018"/>
      <c r="AE7" s="1018"/>
      <c r="AF7" s="1018"/>
      <c r="AG7" s="1018"/>
      <c r="AH7" s="1018"/>
      <c r="AI7" s="1018"/>
      <c r="AJ7" s="1018"/>
      <c r="AK7" s="1018"/>
      <c r="AL7" s="1018"/>
      <c r="AM7" s="1018"/>
      <c r="AN7" s="1018"/>
      <c r="AO7" s="1018"/>
      <c r="AP7" s="1018"/>
      <c r="AQ7" s="1018"/>
      <c r="AR7" s="1018"/>
      <c r="AS7" s="1018"/>
      <c r="AT7" s="1018"/>
      <c r="AU7" s="1018"/>
      <c r="AV7" s="1018"/>
      <c r="AW7" s="1018"/>
      <c r="AX7" s="1018"/>
      <c r="AY7" s="1018"/>
      <c r="AZ7" s="1018"/>
      <c r="BA7" s="1018"/>
      <c r="BB7" s="1018"/>
      <c r="BD7" s="291"/>
      <c r="BE7" s="291"/>
      <c r="BF7" s="291"/>
      <c r="BG7" s="291"/>
      <c r="BH7" s="291"/>
      <c r="BI7" s="291"/>
      <c r="BJ7" s="291"/>
      <c r="BK7" s="291"/>
    </row>
    <row r="8" spans="1:63" ht="23.25" customHeight="1" x14ac:dyDescent="0.25">
      <c r="A8" s="1026" t="s">
        <v>820</v>
      </c>
      <c r="B8" s="1027"/>
      <c r="C8" s="1027"/>
      <c r="D8" s="1027"/>
      <c r="E8" s="1027"/>
      <c r="F8" s="1027"/>
      <c r="G8" s="1027"/>
      <c r="H8" s="1027"/>
      <c r="I8" s="1027"/>
      <c r="J8" s="1027"/>
      <c r="K8" s="1027"/>
      <c r="L8" s="1027"/>
      <c r="M8" s="1027"/>
      <c r="N8" s="1027"/>
      <c r="O8" s="1027"/>
      <c r="P8" s="1027"/>
      <c r="Q8" s="1027"/>
      <c r="R8" s="1027"/>
      <c r="S8" s="1027"/>
      <c r="T8" s="1027"/>
      <c r="U8" s="1027"/>
      <c r="V8" s="1027"/>
      <c r="W8" s="1027"/>
      <c r="X8" s="1027"/>
      <c r="Y8" s="1027"/>
      <c r="Z8" s="1027"/>
      <c r="AA8" s="1027"/>
      <c r="AB8" s="1027"/>
      <c r="AC8" s="1027"/>
      <c r="AD8" s="1027"/>
      <c r="AE8" s="1027"/>
      <c r="AF8" s="1027"/>
      <c r="AG8" s="1027"/>
      <c r="AH8" s="1027"/>
      <c r="AI8" s="1027"/>
      <c r="AJ8" s="1027"/>
      <c r="AK8" s="1027"/>
      <c r="AL8" s="1027"/>
      <c r="AM8" s="1027"/>
      <c r="AN8" s="1027"/>
      <c r="AO8" s="1027"/>
      <c r="AP8" s="1027"/>
      <c r="AQ8" s="1027"/>
      <c r="AR8" s="1027"/>
      <c r="AS8" s="1027"/>
      <c r="AT8" s="1027"/>
      <c r="AU8" s="1027"/>
      <c r="AV8" s="1027"/>
      <c r="AW8" s="1027"/>
      <c r="AX8" s="1027"/>
      <c r="AY8" s="1027"/>
      <c r="AZ8" s="1027"/>
      <c r="BA8" s="1027"/>
      <c r="BB8" s="1027"/>
      <c r="BD8" s="291"/>
      <c r="BE8" s="291"/>
      <c r="BF8" s="291"/>
      <c r="BG8" s="291"/>
      <c r="BH8" s="291"/>
      <c r="BI8" s="291"/>
      <c r="BJ8" s="291"/>
      <c r="BK8" s="291"/>
    </row>
    <row r="9" spans="1:63" ht="12.75" customHeight="1" x14ac:dyDescent="0.25">
      <c r="A9" s="1208"/>
      <c r="B9" s="1208"/>
      <c r="C9" s="1208"/>
      <c r="D9" s="1208"/>
      <c r="E9" s="1208"/>
      <c r="F9" s="1208"/>
      <c r="G9" s="1208"/>
      <c r="H9" s="1208"/>
      <c r="I9" s="1208"/>
      <c r="J9" s="1208"/>
      <c r="K9" s="1208"/>
      <c r="L9" s="1208"/>
      <c r="M9" s="1208"/>
      <c r="N9" s="1208"/>
      <c r="O9" s="1208"/>
      <c r="P9" s="1208"/>
      <c r="Q9" s="1208"/>
      <c r="R9" s="1208"/>
      <c r="S9" s="1208"/>
      <c r="T9" s="1208"/>
      <c r="U9" s="1208"/>
      <c r="V9" s="1208"/>
      <c r="W9" s="1208"/>
      <c r="X9" s="1208"/>
      <c r="Y9" s="1208"/>
      <c r="Z9" s="1208"/>
      <c r="AA9" s="1208"/>
      <c r="AB9" s="1208"/>
      <c r="AC9" s="1208"/>
      <c r="AD9" s="1208"/>
      <c r="AE9" s="1208"/>
      <c r="AF9" s="1208"/>
      <c r="AG9" s="1208"/>
      <c r="AH9" s="1208"/>
      <c r="AI9" s="1208"/>
      <c r="AJ9" s="1208"/>
      <c r="AK9" s="1208"/>
      <c r="AL9" s="1208"/>
      <c r="AM9" s="1208"/>
      <c r="AN9" s="1208"/>
      <c r="AO9" s="1208"/>
      <c r="AP9" s="1208"/>
      <c r="AQ9" s="1208"/>
      <c r="AR9" s="1208"/>
      <c r="AS9" s="1208"/>
      <c r="AT9" s="1208"/>
      <c r="AU9" s="1208"/>
      <c r="AV9" s="1208"/>
      <c r="AW9" s="1208"/>
      <c r="AX9" s="1208"/>
      <c r="AY9" s="1208"/>
      <c r="AZ9" s="1208"/>
      <c r="BA9" s="1208"/>
      <c r="BB9" s="1208"/>
      <c r="BD9" s="291"/>
      <c r="BE9" s="291"/>
      <c r="BF9" s="291"/>
      <c r="BG9" s="291"/>
      <c r="BH9" s="291"/>
      <c r="BI9" s="291"/>
      <c r="BJ9" s="291"/>
      <c r="BK9" s="291"/>
    </row>
    <row r="10" spans="1:63" ht="9.75" customHeight="1" x14ac:dyDescent="0.25">
      <c r="A10" s="1023" t="s">
        <v>821</v>
      </c>
      <c r="B10" s="1023"/>
      <c r="C10" s="1023"/>
      <c r="D10" s="1023"/>
      <c r="E10" s="1023"/>
      <c r="F10" s="1023"/>
      <c r="G10" s="1023"/>
      <c r="H10" s="1023"/>
      <c r="I10" s="1023"/>
      <c r="J10" s="1023"/>
      <c r="K10" s="1023"/>
      <c r="L10" s="1023"/>
      <c r="M10" s="1023"/>
      <c r="N10" s="1023"/>
      <c r="O10" s="1023"/>
      <c r="P10" s="1023"/>
      <c r="Q10" s="1023"/>
      <c r="R10" s="1023"/>
      <c r="S10" s="1023"/>
      <c r="T10" s="1023"/>
      <c r="U10" s="1023"/>
      <c r="V10" s="1023"/>
      <c r="W10" s="1023"/>
      <c r="X10" s="1023"/>
      <c r="Y10" s="1023"/>
      <c r="Z10" s="1023"/>
      <c r="AA10" s="1023"/>
      <c r="AB10" s="1023"/>
      <c r="AC10" s="1023"/>
      <c r="AD10" s="1023"/>
      <c r="AE10" s="1023"/>
      <c r="AF10" s="1023"/>
      <c r="AG10" s="1023"/>
      <c r="AH10" s="1023"/>
      <c r="AI10" s="1023"/>
      <c r="AJ10" s="1023"/>
      <c r="AK10" s="1023"/>
      <c r="AL10" s="1023"/>
      <c r="AM10" s="1023"/>
      <c r="AN10" s="1023"/>
      <c r="AO10" s="1023"/>
      <c r="AP10" s="1023"/>
      <c r="AQ10" s="1023"/>
      <c r="AR10" s="1023"/>
      <c r="AS10" s="1023"/>
      <c r="AT10" s="1023"/>
      <c r="AU10" s="1023"/>
      <c r="AV10" s="1023"/>
      <c r="AW10" s="1023"/>
      <c r="AX10" s="1023"/>
      <c r="AY10" s="1023"/>
      <c r="AZ10" s="1023"/>
      <c r="BA10" s="1023"/>
      <c r="BB10" s="1023"/>
      <c r="BD10" s="291"/>
      <c r="BE10" s="291"/>
      <c r="BF10" s="291"/>
      <c r="BG10" s="291"/>
      <c r="BH10" s="291"/>
      <c r="BI10" s="291"/>
      <c r="BJ10" s="291"/>
      <c r="BK10" s="291"/>
    </row>
    <row r="11" spans="1:63" ht="14.25" customHeight="1" x14ac:dyDescent="0.25">
      <c r="A11" s="1019" t="s">
        <v>766</v>
      </c>
      <c r="B11" s="1019"/>
      <c r="C11" s="1019"/>
      <c r="D11" s="1019"/>
      <c r="E11" s="1019"/>
      <c r="F11" s="1019"/>
      <c r="G11" s="1019"/>
      <c r="H11" s="1019"/>
      <c r="I11" s="1019"/>
      <c r="J11" s="1019"/>
      <c r="K11" s="1019"/>
      <c r="L11" s="1019"/>
      <c r="M11" s="1019"/>
      <c r="N11" s="1019"/>
      <c r="O11" s="1019"/>
      <c r="P11" s="1019"/>
      <c r="Q11" s="1019"/>
      <c r="R11" s="1019"/>
      <c r="S11" s="1019"/>
      <c r="T11" s="1019"/>
      <c r="U11" s="1019"/>
      <c r="V11" s="1019"/>
      <c r="W11" s="1019"/>
      <c r="X11" s="1019"/>
      <c r="Y11" s="1019"/>
      <c r="Z11" s="1019"/>
      <c r="AA11" s="1019"/>
      <c r="AB11" s="1019"/>
      <c r="AC11" s="1019"/>
      <c r="AD11" s="1019"/>
      <c r="AE11" s="1019"/>
      <c r="AF11" s="1019"/>
      <c r="AG11" s="1019"/>
      <c r="AH11" s="1019"/>
      <c r="AI11" s="1019"/>
      <c r="AJ11" s="1019"/>
      <c r="AK11" s="1019"/>
      <c r="AL11" s="1019"/>
      <c r="AM11" s="1019"/>
      <c r="AN11" s="1019"/>
      <c r="AO11" s="1019"/>
      <c r="AP11" s="292"/>
      <c r="AQ11" s="292"/>
      <c r="AR11" s="292"/>
      <c r="AS11" s="292"/>
      <c r="AT11" s="292"/>
      <c r="AU11" s="292"/>
      <c r="AV11" s="292"/>
      <c r="AW11" s="292"/>
      <c r="AX11" s="292"/>
      <c r="AY11" s="292"/>
      <c r="AZ11" s="292"/>
      <c r="BD11" s="291"/>
      <c r="BE11" s="291"/>
      <c r="BF11" s="291"/>
      <c r="BG11" s="291"/>
      <c r="BH11" s="291"/>
      <c r="BI11" s="291"/>
      <c r="BJ11" s="291"/>
      <c r="BK11" s="291"/>
    </row>
    <row r="12" spans="1:63" x14ac:dyDescent="0.25">
      <c r="A12" s="1021" t="str">
        <f>ФОРМА!B3</f>
        <v>ООО «Электромонтаж-110»</v>
      </c>
      <c r="B12" s="1021"/>
      <c r="C12" s="1021"/>
      <c r="D12" s="1021"/>
      <c r="E12" s="1021"/>
      <c r="F12" s="1021"/>
      <c r="G12" s="1021"/>
      <c r="H12" s="1021"/>
      <c r="I12" s="1021"/>
      <c r="J12" s="1021"/>
      <c r="K12" s="1021"/>
      <c r="L12" s="1021"/>
      <c r="M12" s="1021"/>
      <c r="N12" s="1021"/>
      <c r="O12" s="1021"/>
      <c r="P12" s="1021"/>
      <c r="Q12" s="1021"/>
      <c r="R12" s="1021"/>
      <c r="S12" s="1021"/>
      <c r="T12" s="1021"/>
      <c r="U12" s="1021"/>
      <c r="V12" s="1021"/>
      <c r="W12" s="1021"/>
      <c r="X12" s="1021"/>
      <c r="Y12" s="1021"/>
      <c r="Z12" s="1021"/>
      <c r="AA12" s="1021"/>
      <c r="AB12" s="1021"/>
      <c r="AC12" s="1021"/>
      <c r="AD12" s="1021"/>
      <c r="AE12" s="1021"/>
      <c r="AF12" s="1021"/>
      <c r="AG12" s="1021"/>
      <c r="AH12" s="1021"/>
      <c r="AI12" s="1021"/>
      <c r="AJ12" s="1021"/>
      <c r="AK12" s="1021"/>
      <c r="AL12" s="1021"/>
      <c r="AM12" s="1021"/>
      <c r="AN12" s="1021"/>
      <c r="AO12" s="1021"/>
      <c r="AP12" s="1021"/>
      <c r="AQ12" s="1021"/>
      <c r="AR12" s="1021"/>
      <c r="AS12" s="1021"/>
      <c r="AT12" s="1021"/>
      <c r="AU12" s="1021"/>
      <c r="AV12" s="1021"/>
      <c r="AW12" s="1021"/>
      <c r="AX12" s="1021"/>
      <c r="AY12" s="1021"/>
      <c r="AZ12" s="1021"/>
      <c r="BA12" s="1021"/>
      <c r="BB12" s="1021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9" customHeight="1" x14ac:dyDescent="0.25">
      <c r="A13" s="1022" t="s">
        <v>822</v>
      </c>
      <c r="B13" s="1022"/>
      <c r="C13" s="1022"/>
      <c r="D13" s="1022"/>
      <c r="E13" s="1022"/>
      <c r="F13" s="1022"/>
      <c r="G13" s="1022"/>
      <c r="H13" s="1022"/>
      <c r="I13" s="1022"/>
      <c r="J13" s="1022"/>
      <c r="K13" s="1022"/>
      <c r="L13" s="1022"/>
      <c r="M13" s="1022"/>
      <c r="N13" s="1022"/>
      <c r="O13" s="1022"/>
      <c r="P13" s="1022"/>
      <c r="Q13" s="1022"/>
      <c r="R13" s="1022"/>
      <c r="S13" s="1022"/>
      <c r="T13" s="1022"/>
      <c r="U13" s="1022"/>
      <c r="V13" s="1022"/>
      <c r="W13" s="1022"/>
      <c r="X13" s="1022"/>
      <c r="Y13" s="1022"/>
      <c r="Z13" s="1022"/>
      <c r="AA13" s="1022"/>
      <c r="AB13" s="1022"/>
      <c r="AC13" s="1022"/>
      <c r="AD13" s="1022"/>
      <c r="AE13" s="1022"/>
      <c r="AF13" s="1022"/>
      <c r="AG13" s="1022"/>
      <c r="AH13" s="1022"/>
      <c r="AI13" s="1022"/>
      <c r="AJ13" s="1022"/>
      <c r="AK13" s="1022"/>
      <c r="AL13" s="1022"/>
      <c r="AM13" s="1022"/>
      <c r="AN13" s="1022"/>
      <c r="AO13" s="1022"/>
      <c r="AP13" s="1022"/>
      <c r="AQ13" s="1022"/>
      <c r="AR13" s="1022"/>
      <c r="AS13" s="1022"/>
      <c r="AT13" s="1022"/>
      <c r="AU13" s="1022"/>
      <c r="AV13" s="1022"/>
      <c r="AW13" s="1022"/>
      <c r="AX13" s="1022"/>
      <c r="AY13" s="1022"/>
      <c r="AZ13" s="1022"/>
      <c r="BA13" s="1022"/>
      <c r="BB13" s="1022"/>
    </row>
    <row r="14" spans="1:63" ht="28.5" customHeight="1" x14ac:dyDescent="0.25">
      <c r="A14" s="1018" t="str">
        <f>ФОРМА!D3</f>
        <v>ОГРН 1089847302225, ИНН 7842391090, КПП 780101001, 199004, город Санкт-Петербург, пр-кт Средний В.О., д. 4 литер а, пом/ком 6н/177</v>
      </c>
      <c r="B14" s="1018"/>
      <c r="C14" s="1018"/>
      <c r="D14" s="1018"/>
      <c r="E14" s="1018"/>
      <c r="F14" s="1018"/>
      <c r="G14" s="1018"/>
      <c r="H14" s="1018"/>
      <c r="I14" s="1018"/>
      <c r="J14" s="1018"/>
      <c r="K14" s="1018"/>
      <c r="L14" s="1018"/>
      <c r="M14" s="1018"/>
      <c r="N14" s="1018"/>
      <c r="O14" s="1018"/>
      <c r="P14" s="1018"/>
      <c r="Q14" s="1018"/>
      <c r="R14" s="1018"/>
      <c r="S14" s="1018"/>
      <c r="T14" s="1018"/>
      <c r="U14" s="1018"/>
      <c r="V14" s="1018"/>
      <c r="W14" s="1018"/>
      <c r="X14" s="1018"/>
      <c r="Y14" s="1018"/>
      <c r="Z14" s="1018"/>
      <c r="AA14" s="1018"/>
      <c r="AB14" s="1018"/>
      <c r="AC14" s="1018"/>
      <c r="AD14" s="1018"/>
      <c r="AE14" s="1018"/>
      <c r="AF14" s="1018"/>
      <c r="AG14" s="1018"/>
      <c r="AH14" s="1018"/>
      <c r="AI14" s="1018"/>
      <c r="AJ14" s="1018"/>
      <c r="AK14" s="1018"/>
      <c r="AL14" s="1018"/>
      <c r="AM14" s="1018"/>
      <c r="AN14" s="1018"/>
      <c r="AO14" s="1018"/>
      <c r="AP14" s="1018"/>
      <c r="AQ14" s="1018"/>
      <c r="AR14" s="1018"/>
      <c r="AS14" s="1018"/>
      <c r="AT14" s="1018"/>
      <c r="AU14" s="1018"/>
      <c r="AV14" s="1018"/>
      <c r="AW14" s="1018"/>
      <c r="AX14" s="1018"/>
      <c r="AY14" s="1018"/>
      <c r="AZ14" s="1018"/>
      <c r="BA14" s="1018"/>
      <c r="BB14" s="1018"/>
    </row>
    <row r="15" spans="1:63" ht="23.25" customHeight="1" x14ac:dyDescent="0.25">
      <c r="A15" s="1023" t="s">
        <v>823</v>
      </c>
      <c r="B15" s="1023"/>
      <c r="C15" s="1023"/>
      <c r="D15" s="1023"/>
      <c r="E15" s="1023"/>
      <c r="F15" s="1023"/>
      <c r="G15" s="1023"/>
      <c r="H15" s="1023"/>
      <c r="I15" s="1023"/>
      <c r="J15" s="1023"/>
      <c r="K15" s="1023"/>
      <c r="L15" s="1023"/>
      <c r="M15" s="1023"/>
      <c r="N15" s="1023"/>
      <c r="O15" s="1023"/>
      <c r="P15" s="1023"/>
      <c r="Q15" s="1023"/>
      <c r="R15" s="1023"/>
      <c r="S15" s="1023"/>
      <c r="T15" s="1023"/>
      <c r="U15" s="1023"/>
      <c r="V15" s="1023"/>
      <c r="W15" s="1023"/>
      <c r="X15" s="1023"/>
      <c r="Y15" s="1023"/>
      <c r="Z15" s="1023"/>
      <c r="AA15" s="1023"/>
      <c r="AB15" s="1023"/>
      <c r="AC15" s="1023"/>
      <c r="AD15" s="1023"/>
      <c r="AE15" s="1023"/>
      <c r="AF15" s="1023"/>
      <c r="AG15" s="1023"/>
      <c r="AH15" s="1023"/>
      <c r="AI15" s="1023"/>
      <c r="AJ15" s="1023"/>
      <c r="AK15" s="1023"/>
      <c r="AL15" s="1023"/>
      <c r="AM15" s="1023"/>
      <c r="AN15" s="1023"/>
      <c r="AO15" s="1023"/>
      <c r="AP15" s="1023"/>
      <c r="AQ15" s="1023"/>
      <c r="AR15" s="1023"/>
      <c r="AS15" s="1023"/>
      <c r="AT15" s="1023"/>
      <c r="AU15" s="1023"/>
      <c r="AV15" s="1023"/>
      <c r="AW15" s="1023"/>
      <c r="AX15" s="1023"/>
      <c r="AY15" s="1023"/>
      <c r="AZ15" s="1023"/>
      <c r="BA15" s="1023"/>
      <c r="BB15" s="1023"/>
    </row>
    <row r="16" spans="1:63" ht="13.5" customHeight="1" x14ac:dyDescent="0.25">
      <c r="A16" s="1019" t="s">
        <v>75</v>
      </c>
      <c r="B16" s="1019"/>
      <c r="C16" s="1019"/>
      <c r="D16" s="1019"/>
      <c r="E16" s="1019"/>
      <c r="F16" s="1019"/>
      <c r="G16" s="1019"/>
      <c r="H16" s="1019"/>
      <c r="I16" s="1019"/>
      <c r="J16" s="1019"/>
      <c r="K16" s="1019"/>
      <c r="L16" s="1019"/>
      <c r="M16" s="1019"/>
      <c r="N16" s="1019"/>
      <c r="O16" s="1019"/>
      <c r="P16" s="1019"/>
      <c r="Q16" s="1019"/>
      <c r="R16" s="1019"/>
      <c r="S16" s="1019"/>
      <c r="T16" s="1019"/>
      <c r="U16" s="1019"/>
      <c r="V16" s="1019"/>
      <c r="W16" s="1019"/>
      <c r="X16" s="1019"/>
      <c r="Y16" s="1019"/>
      <c r="Z16" s="1019"/>
      <c r="AA16" s="1019"/>
      <c r="AB16" s="1019"/>
      <c r="AC16" s="1019"/>
      <c r="AD16" s="1019"/>
      <c r="AE16" s="1019"/>
      <c r="AF16" s="1019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292"/>
      <c r="AY16" s="292"/>
      <c r="AZ16" s="292"/>
    </row>
    <row r="17" spans="1:54" ht="13.5" customHeight="1" x14ac:dyDescent="0.25">
      <c r="A17" s="1024" t="str">
        <f>ФОРМА!B8</f>
        <v>ООО «Электромонтаж-110»</v>
      </c>
      <c r="B17" s="1024"/>
      <c r="C17" s="1024"/>
      <c r="D17" s="1024"/>
      <c r="E17" s="1024"/>
      <c r="F17" s="1024"/>
      <c r="G17" s="1024"/>
      <c r="H17" s="1024"/>
      <c r="I17" s="1024"/>
      <c r="J17" s="1024"/>
      <c r="K17" s="1024"/>
      <c r="L17" s="1024"/>
      <c r="M17" s="1024"/>
      <c r="N17" s="1024"/>
      <c r="O17" s="1024"/>
      <c r="P17" s="1024"/>
      <c r="Q17" s="1024"/>
      <c r="R17" s="1024"/>
      <c r="S17" s="1024"/>
      <c r="T17" s="1024"/>
      <c r="U17" s="1024"/>
      <c r="V17" s="1024"/>
      <c r="W17" s="1024"/>
      <c r="X17" s="1024"/>
      <c r="Y17" s="1024"/>
      <c r="Z17" s="1024"/>
      <c r="AA17" s="1024"/>
      <c r="AB17" s="1024"/>
      <c r="AC17" s="1024"/>
      <c r="AD17" s="1024"/>
      <c r="AE17" s="1024"/>
      <c r="AF17" s="1024"/>
      <c r="AG17" s="1024"/>
      <c r="AH17" s="1024"/>
      <c r="AI17" s="1024"/>
      <c r="AJ17" s="1024"/>
      <c r="AK17" s="1024"/>
      <c r="AL17" s="1024"/>
      <c r="AM17" s="1024"/>
      <c r="AN17" s="1024"/>
      <c r="AO17" s="1024"/>
      <c r="AP17" s="1024"/>
      <c r="AQ17" s="1024"/>
      <c r="AR17" s="1024"/>
      <c r="AS17" s="1024"/>
      <c r="AT17" s="1024"/>
      <c r="AU17" s="1024"/>
      <c r="AV17" s="1024"/>
      <c r="AW17" s="1024"/>
      <c r="AX17" s="1024"/>
      <c r="AY17" s="1024"/>
      <c r="AZ17" s="1024"/>
      <c r="BA17" s="1024"/>
      <c r="BB17" s="1024"/>
    </row>
    <row r="18" spans="1:54" ht="9" customHeight="1" x14ac:dyDescent="0.25">
      <c r="A18" s="959" t="s">
        <v>822</v>
      </c>
      <c r="B18" s="1032"/>
      <c r="C18" s="1032"/>
      <c r="D18" s="1032"/>
      <c r="E18" s="1032"/>
      <c r="F18" s="1032"/>
      <c r="G18" s="1032"/>
      <c r="H18" s="1032"/>
      <c r="I18" s="1032"/>
      <c r="J18" s="1032"/>
      <c r="K18" s="1032"/>
      <c r="L18" s="1032"/>
      <c r="M18" s="1032"/>
      <c r="N18" s="1032"/>
      <c r="O18" s="1032"/>
      <c r="P18" s="1032"/>
      <c r="Q18" s="1032"/>
      <c r="R18" s="1032"/>
      <c r="S18" s="1032"/>
      <c r="T18" s="1032"/>
      <c r="U18" s="1032"/>
      <c r="V18" s="1032"/>
      <c r="W18" s="1032"/>
      <c r="X18" s="1032"/>
      <c r="Y18" s="1032"/>
      <c r="Z18" s="1032"/>
      <c r="AA18" s="1032"/>
      <c r="AB18" s="1032"/>
      <c r="AC18" s="1032"/>
      <c r="AD18" s="1032"/>
      <c r="AE18" s="1032"/>
      <c r="AF18" s="1032"/>
      <c r="AG18" s="1032"/>
      <c r="AH18" s="1032"/>
      <c r="AI18" s="1032"/>
      <c r="AJ18" s="1032"/>
      <c r="AK18" s="1032"/>
      <c r="AL18" s="1032"/>
      <c r="AM18" s="1032"/>
      <c r="AN18" s="1032"/>
      <c r="AO18" s="1032"/>
      <c r="AP18" s="1032"/>
      <c r="AQ18" s="1032"/>
      <c r="AR18" s="1032"/>
      <c r="AS18" s="1032"/>
      <c r="AT18" s="1032"/>
      <c r="AU18" s="1032"/>
      <c r="AV18" s="1032"/>
      <c r="AW18" s="1032"/>
      <c r="AX18" s="1032"/>
      <c r="AY18" s="1032"/>
      <c r="AZ18" s="1032"/>
      <c r="BA18" s="1032"/>
      <c r="BB18" s="1032"/>
    </row>
    <row r="19" spans="1:54" ht="27.75" customHeight="1" x14ac:dyDescent="0.25">
      <c r="A19" s="1024" t="str">
        <f>ФОРМА!D8</f>
        <v>ОГРН 1089847302225, ИНН 7842391090, КПП 780101001, 199004, город Санкт-Петербург, пр-кт Средний В.О., д. 4 литер а, пом/ком 6н/177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9.75" customHeight="1" x14ac:dyDescent="0.25">
      <c r="A20" s="1023" t="s">
        <v>767</v>
      </c>
      <c r="B20" s="1023"/>
      <c r="C20" s="1023"/>
      <c r="D20" s="1023"/>
      <c r="E20" s="1023"/>
      <c r="F20" s="1023"/>
      <c r="G20" s="1023"/>
      <c r="H20" s="1023"/>
      <c r="I20" s="1023"/>
      <c r="J20" s="1023"/>
      <c r="K20" s="1023"/>
      <c r="L20" s="1023"/>
      <c r="M20" s="1023"/>
      <c r="N20" s="1023"/>
      <c r="O20" s="1023"/>
      <c r="P20" s="1023"/>
      <c r="Q20" s="1023"/>
      <c r="R20" s="1023"/>
      <c r="S20" s="1023"/>
      <c r="T20" s="1023"/>
      <c r="U20" s="1023"/>
      <c r="V20" s="1023"/>
      <c r="W20" s="1023"/>
      <c r="X20" s="1023"/>
      <c r="Y20" s="1023"/>
      <c r="Z20" s="1023"/>
      <c r="AA20" s="1023"/>
      <c r="AB20" s="1023"/>
      <c r="AC20" s="1023"/>
      <c r="AD20" s="1023"/>
      <c r="AE20" s="1023"/>
      <c r="AF20" s="1023"/>
      <c r="AG20" s="1023"/>
      <c r="AH20" s="1023"/>
      <c r="AI20" s="1023"/>
      <c r="AJ20" s="1023"/>
      <c r="AK20" s="1023"/>
      <c r="AL20" s="1023"/>
      <c r="AM20" s="1023"/>
      <c r="AN20" s="1023"/>
      <c r="AO20" s="1023"/>
      <c r="AP20" s="1023"/>
      <c r="AQ20" s="1023"/>
      <c r="AR20" s="1023"/>
      <c r="AS20" s="1023"/>
      <c r="AT20" s="1023"/>
      <c r="AU20" s="1023"/>
      <c r="AV20" s="1023"/>
      <c r="AW20" s="1023"/>
      <c r="AX20" s="1023"/>
      <c r="AY20" s="1023"/>
      <c r="AZ20" s="1023"/>
      <c r="BA20" s="1023"/>
      <c r="BB20" s="1023"/>
    </row>
    <row r="21" spans="1:54" ht="19.5" customHeight="1" x14ac:dyDescent="0.25">
      <c r="A21" s="1033" t="s">
        <v>68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12.75" customHeight="1" x14ac:dyDescent="0.25">
      <c r="A22" s="1033" t="s">
        <v>995</v>
      </c>
      <c r="B22" s="1033"/>
      <c r="C22" s="1033"/>
      <c r="D22" s="1033"/>
      <c r="E22" s="1033"/>
      <c r="F22" s="1033"/>
      <c r="G22" s="1033"/>
      <c r="H22" s="1033"/>
      <c r="I22" s="1033"/>
      <c r="J22" s="1033"/>
      <c r="K22" s="1033"/>
      <c r="L22" s="1033"/>
      <c r="M22" s="1033"/>
      <c r="N22" s="1033"/>
      <c r="O22" s="1033"/>
      <c r="P22" s="1033"/>
      <c r="Q22" s="1033"/>
      <c r="R22" s="1033"/>
      <c r="S22" s="1033"/>
      <c r="T22" s="1033"/>
      <c r="U22" s="1033"/>
      <c r="V22" s="1033"/>
      <c r="W22" s="1033"/>
      <c r="X22" s="1033"/>
      <c r="Y22" s="1033"/>
      <c r="Z22" s="1033"/>
      <c r="AA22" s="1033"/>
      <c r="AB22" s="1033"/>
      <c r="AC22" s="1033"/>
      <c r="AD22" s="1033"/>
      <c r="AE22" s="1033"/>
      <c r="AF22" s="1033"/>
      <c r="AG22" s="1033"/>
      <c r="AH22" s="1033"/>
      <c r="AI22" s="1033"/>
      <c r="AJ22" s="1033"/>
      <c r="AK22" s="1033"/>
      <c r="AL22" s="1033"/>
      <c r="AM22" s="1033"/>
      <c r="AN22" s="1033"/>
      <c r="AO22" s="1033"/>
      <c r="AP22" s="1033"/>
      <c r="AQ22" s="1033"/>
      <c r="AR22" s="1033"/>
      <c r="AS22" s="1033"/>
      <c r="AT22" s="1033"/>
      <c r="AU22" s="1033"/>
      <c r="AV22" s="1033"/>
      <c r="AW22" s="1033"/>
      <c r="AX22" s="1033"/>
      <c r="AY22" s="1033"/>
      <c r="AZ22" s="1033"/>
      <c r="BA22" s="1033"/>
      <c r="BB22" s="1033"/>
    </row>
    <row r="23" spans="1:54" ht="10.5" customHeight="1" x14ac:dyDescent="0.25"/>
    <row r="24" spans="1:54" ht="14.25" customHeight="1" x14ac:dyDescent="0.3">
      <c r="A24" s="284" t="s">
        <v>19</v>
      </c>
      <c r="C24" s="1034">
        <f>ФОРМА!B30</f>
        <v>0</v>
      </c>
      <c r="D24" s="1034"/>
      <c r="E24" s="1034"/>
      <c r="F24" s="1034"/>
      <c r="G24" s="1034"/>
      <c r="H24" s="1034"/>
      <c r="I24" s="1034"/>
      <c r="J24" s="1034"/>
      <c r="K24" s="1034"/>
      <c r="AK24" s="293"/>
      <c r="AL24" s="294"/>
      <c r="AM24" s="294"/>
      <c r="AN24" s="294"/>
      <c r="AO24" s="294"/>
      <c r="AP24" s="294"/>
      <c r="AQ24" s="294"/>
      <c r="AS24" s="293"/>
      <c r="AT24" s="1214">
        <f>ФОРМА!D30</f>
        <v>45354</v>
      </c>
      <c r="AU24" s="1214"/>
      <c r="AV24" s="1214"/>
      <c r="AW24" s="1214"/>
      <c r="AX24" s="1214"/>
      <c r="AY24" s="1214"/>
      <c r="AZ24" s="1214"/>
      <c r="BA24" s="1214"/>
      <c r="BB24" s="294"/>
    </row>
    <row r="25" spans="1:54" ht="2.4" customHeight="1" x14ac:dyDescent="0.25"/>
    <row r="26" spans="1:54" ht="15.75" customHeight="1" x14ac:dyDescent="0.25">
      <c r="A26" s="1019" t="s">
        <v>1005</v>
      </c>
      <c r="B26" s="1019"/>
      <c r="C26" s="1019"/>
      <c r="D26" s="1019"/>
      <c r="E26" s="1019"/>
      <c r="F26" s="1019"/>
      <c r="G26" s="1019"/>
      <c r="H26" s="1019"/>
      <c r="I26" s="1019"/>
      <c r="J26" s="1019"/>
      <c r="K26" s="1019"/>
      <c r="L26" s="1019"/>
      <c r="M26" s="1019"/>
      <c r="N26" s="1019"/>
      <c r="O26" s="1019"/>
      <c r="P26" s="1019"/>
      <c r="Q26" s="1019"/>
      <c r="R26" s="1019"/>
      <c r="S26" s="1019"/>
      <c r="T26" s="1019"/>
      <c r="U26" s="1019"/>
      <c r="V26" s="1019"/>
      <c r="W26" s="1019"/>
      <c r="X26" s="1019"/>
      <c r="Y26" s="1019"/>
      <c r="Z26" s="1019"/>
      <c r="AA26" s="1019"/>
      <c r="AB26" s="1019"/>
      <c r="AC26" s="1019"/>
      <c r="AD26" s="1019"/>
      <c r="AE26" s="1019"/>
      <c r="AF26" s="1019"/>
      <c r="AG26" s="1019"/>
      <c r="AH26" s="1019"/>
      <c r="AI26" s="1019"/>
      <c r="AJ26" s="1019"/>
      <c r="AK26" s="1019"/>
      <c r="AL26" s="1019"/>
      <c r="AM26" s="1019"/>
      <c r="AN26" s="1019"/>
      <c r="AO26" s="1019"/>
      <c r="AP26" s="1019"/>
      <c r="AQ26" s="1019"/>
      <c r="AR26" s="1019"/>
      <c r="AS26" s="1019"/>
      <c r="AT26" s="1019"/>
      <c r="AU26" s="1019"/>
      <c r="AV26" s="1019"/>
      <c r="AW26" s="1019"/>
      <c r="AX26" s="1019"/>
      <c r="AY26" s="1019"/>
      <c r="AZ26" s="1019"/>
      <c r="BA26" s="1019"/>
      <c r="BB26" s="1019"/>
    </row>
    <row r="27" spans="1:54" ht="24.75" customHeight="1" x14ac:dyDescent="0.25">
      <c r="A27" s="1028" t="s">
        <v>782</v>
      </c>
      <c r="B27" s="1028"/>
      <c r="C27" s="1028"/>
      <c r="D27" s="1028"/>
      <c r="E27" s="1028"/>
      <c r="F27" s="1028"/>
      <c r="G27" s="1028"/>
      <c r="H27" s="1028"/>
      <c r="I27" s="1028"/>
      <c r="J27" s="1028"/>
      <c r="K27" s="1028"/>
      <c r="L27" s="1028"/>
      <c r="M27" s="1028"/>
      <c r="N27" s="1028"/>
      <c r="O27" s="1028"/>
      <c r="P27" s="1028"/>
      <c r="Q27" s="1028"/>
      <c r="R27" s="1028"/>
      <c r="S27" s="1028"/>
      <c r="T27" s="1028"/>
      <c r="U27" s="1028"/>
      <c r="V27" s="1028"/>
      <c r="W27" s="1028"/>
      <c r="X27" s="1028"/>
      <c r="Y27" s="1028"/>
      <c r="Z27" s="1028"/>
      <c r="AA27" s="1028"/>
      <c r="AB27" s="1028"/>
      <c r="AC27" s="1028"/>
      <c r="AD27" s="1028"/>
      <c r="AE27" s="1028"/>
      <c r="AF27" s="1028"/>
      <c r="AG27" s="1028"/>
      <c r="AH27" s="1028"/>
      <c r="AI27" s="1028"/>
      <c r="AJ27" s="1028"/>
      <c r="AK27" s="1028"/>
      <c r="AL27" s="1028"/>
      <c r="AM27" s="1028"/>
      <c r="AN27" s="1028"/>
      <c r="AO27" s="1028"/>
      <c r="AP27" s="1028"/>
      <c r="AQ27" s="1028"/>
      <c r="AR27" s="1028"/>
      <c r="AS27" s="1028"/>
      <c r="AT27" s="1028"/>
      <c r="AU27" s="1028"/>
      <c r="AV27" s="1028"/>
      <c r="AW27" s="1028"/>
      <c r="AX27" s="1028"/>
      <c r="AY27" s="1028"/>
      <c r="AZ27" s="1028"/>
      <c r="BA27" s="1028"/>
      <c r="BB27" s="1028"/>
    </row>
    <row r="28" spans="1:54" ht="12.75" customHeight="1" x14ac:dyDescent="0.25">
      <c r="A28" s="1029" t="str">
        <f>IF(ФОРМА!E30="ВЛ",ПОДПИСИ!B6,IF(ФОРМА!E30="КЛ",ПОДПИСИ!B7))</f>
        <v xml:space="preserve"> </v>
      </c>
      <c r="B28" s="1029"/>
      <c r="C28" s="1029"/>
      <c r="D28" s="1029"/>
      <c r="E28" s="1029"/>
      <c r="F28" s="1029"/>
      <c r="G28" s="1029"/>
      <c r="H28" s="1029"/>
      <c r="I28" s="1029"/>
      <c r="J28" s="1029"/>
      <c r="K28" s="1029"/>
      <c r="L28" s="1029"/>
      <c r="M28" s="1029"/>
      <c r="N28" s="1029"/>
      <c r="O28" s="1029"/>
      <c r="P28" s="1029"/>
      <c r="Q28" s="1029"/>
      <c r="R28" s="1029"/>
      <c r="S28" s="1029"/>
      <c r="T28" s="1029"/>
      <c r="U28" s="1029"/>
      <c r="V28" s="1029"/>
      <c r="W28" s="1029"/>
      <c r="X28" s="1029"/>
      <c r="Y28" s="1029"/>
      <c r="Z28" s="1029"/>
      <c r="AA28" s="1029"/>
      <c r="AB28" s="1029"/>
      <c r="AC28" s="1029"/>
      <c r="AD28" s="1029"/>
      <c r="AE28" s="1029"/>
      <c r="AF28" s="1029"/>
      <c r="AG28" s="1029"/>
      <c r="AH28" s="1029"/>
      <c r="AI28" s="1029"/>
      <c r="AJ28" s="1029"/>
      <c r="AK28" s="1029"/>
      <c r="AL28" s="1029"/>
      <c r="AM28" s="1029"/>
      <c r="AN28" s="1029"/>
      <c r="AO28" s="1029"/>
      <c r="AP28" s="1029"/>
      <c r="AQ28" s="1029"/>
      <c r="AR28" s="1029"/>
      <c r="AS28" s="1029"/>
      <c r="AT28" s="1029"/>
      <c r="AU28" s="1029"/>
      <c r="AV28" s="1029"/>
      <c r="AW28" s="1029"/>
      <c r="AX28" s="1029"/>
      <c r="AY28" s="1029"/>
      <c r="AZ28" s="1029"/>
      <c r="BA28" s="1029"/>
      <c r="BB28" s="1029"/>
    </row>
    <row r="29" spans="1:54" ht="13.5" customHeight="1" x14ac:dyDescent="0.25">
      <c r="A29" s="1209" t="str">
        <f>IF(ФОРМА!E30="ВЛ",ПОДПИСИ!C6,IF(ФОРМА!E30="КЛ",ПОДПИСИ!C7))</f>
        <v xml:space="preserve"> </v>
      </c>
      <c r="B29" s="1209"/>
      <c r="C29" s="1209"/>
      <c r="D29" s="1209"/>
      <c r="E29" s="1209"/>
      <c r="F29" s="1209"/>
      <c r="G29" s="1209"/>
      <c r="H29" s="1209"/>
      <c r="I29" s="1209"/>
      <c r="J29" s="1209"/>
      <c r="K29" s="1209"/>
      <c r="L29" s="1209"/>
      <c r="M29" s="1209"/>
      <c r="N29" s="1209"/>
      <c r="O29" s="1209"/>
      <c r="P29" s="1209"/>
      <c r="Q29" s="1209"/>
      <c r="R29" s="1209"/>
      <c r="S29" s="1209"/>
      <c r="T29" s="1209"/>
      <c r="U29" s="1209"/>
      <c r="V29" s="1209"/>
      <c r="W29" s="1209"/>
      <c r="X29" s="1209"/>
      <c r="Y29" s="1209"/>
      <c r="Z29" s="1209"/>
      <c r="AA29" s="1209"/>
      <c r="AB29" s="1209"/>
      <c r="AC29" s="1209"/>
      <c r="AD29" s="1209"/>
      <c r="AE29" s="1209"/>
      <c r="AF29" s="1209"/>
      <c r="AG29" s="1209"/>
      <c r="AH29" s="1209"/>
      <c r="AI29" s="1209"/>
      <c r="AJ29" s="1209"/>
      <c r="AK29" s="1209"/>
      <c r="AL29" s="1209"/>
      <c r="AM29" s="1209"/>
      <c r="AN29" s="1209"/>
      <c r="AO29" s="1209"/>
      <c r="AP29" s="1209"/>
      <c r="AQ29" s="1209"/>
      <c r="AR29" s="1209"/>
      <c r="AS29" s="1209"/>
      <c r="AT29" s="1209"/>
      <c r="AU29" s="1209"/>
      <c r="AV29" s="1209"/>
      <c r="AW29" s="1209"/>
      <c r="AX29" s="1209"/>
      <c r="AY29" s="1209"/>
      <c r="AZ29" s="1209"/>
      <c r="BA29" s="1209"/>
      <c r="BB29" s="1209"/>
    </row>
    <row r="30" spans="1:54" ht="38.25" customHeight="1" x14ac:dyDescent="0.25">
      <c r="A30" s="1037" t="s">
        <v>1012</v>
      </c>
      <c r="B30" s="1037"/>
      <c r="C30" s="1037"/>
      <c r="D30" s="1037"/>
      <c r="E30" s="1037"/>
      <c r="F30" s="1037"/>
      <c r="G30" s="1037"/>
      <c r="H30" s="1037"/>
      <c r="I30" s="1037"/>
      <c r="J30" s="1037"/>
      <c r="K30" s="1037"/>
      <c r="L30" s="1037"/>
      <c r="M30" s="1037"/>
      <c r="N30" s="1037"/>
      <c r="O30" s="1037"/>
      <c r="P30" s="1037"/>
      <c r="Q30" s="1037"/>
      <c r="R30" s="1037"/>
      <c r="S30" s="1037"/>
      <c r="T30" s="1037"/>
      <c r="U30" s="1037"/>
      <c r="V30" s="1037"/>
      <c r="W30" s="1037"/>
      <c r="X30" s="1037"/>
      <c r="Y30" s="1037"/>
      <c r="Z30" s="1037"/>
      <c r="AA30" s="1037"/>
      <c r="AB30" s="1037"/>
      <c r="AC30" s="1037"/>
      <c r="AD30" s="1037"/>
      <c r="AE30" s="1037"/>
      <c r="AF30" s="1037"/>
      <c r="AG30" s="1037"/>
      <c r="AH30" s="1037"/>
      <c r="AI30" s="1037"/>
      <c r="AJ30" s="1037"/>
      <c r="AK30" s="1037"/>
      <c r="AL30" s="1037"/>
      <c r="AM30" s="1037"/>
      <c r="AN30" s="1037"/>
      <c r="AO30" s="1037"/>
      <c r="AP30" s="1037"/>
      <c r="AQ30" s="1037"/>
      <c r="AR30" s="1037"/>
      <c r="AS30" s="1037"/>
      <c r="AT30" s="1037"/>
      <c r="AU30" s="1037"/>
      <c r="AV30" s="1037"/>
      <c r="AW30" s="1037"/>
      <c r="AX30" s="1037"/>
      <c r="AY30" s="1037"/>
      <c r="AZ30" s="1037"/>
      <c r="BA30" s="1037"/>
      <c r="BB30" s="1037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5.75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9.6" customHeight="1" x14ac:dyDescent="0.25">
      <c r="A46" s="1210" t="s">
        <v>789</v>
      </c>
      <c r="B46" s="1210"/>
      <c r="C46" s="1210"/>
      <c r="D46" s="1210"/>
      <c r="E46" s="1210"/>
      <c r="F46" s="1210"/>
      <c r="G46" s="1210"/>
      <c r="H46" s="1210"/>
      <c r="I46" s="1210"/>
      <c r="J46" s="1210"/>
      <c r="K46" s="1210"/>
      <c r="L46" s="1210"/>
      <c r="M46" s="1210"/>
      <c r="N46" s="1210"/>
      <c r="O46" s="1210"/>
      <c r="P46" s="1210"/>
      <c r="Q46" s="1210"/>
      <c r="R46" s="1210"/>
      <c r="S46" s="1210"/>
      <c r="T46" s="1210"/>
      <c r="U46" s="1210"/>
      <c r="V46" s="1210"/>
      <c r="W46" s="1210"/>
      <c r="X46" s="1210"/>
      <c r="Y46" s="1210"/>
      <c r="Z46" s="1210"/>
      <c r="AA46" s="1210"/>
      <c r="AB46" s="1210"/>
      <c r="AC46" s="1210"/>
      <c r="AD46" s="1210"/>
      <c r="AE46" s="1210"/>
      <c r="AF46" s="1210"/>
      <c r="AG46" s="1210"/>
      <c r="AH46" s="1210"/>
      <c r="AI46" s="1210"/>
      <c r="AJ46" s="1210"/>
      <c r="AK46" s="1210"/>
      <c r="AL46" s="1210"/>
      <c r="AM46" s="1210"/>
      <c r="AN46" s="1210"/>
      <c r="AO46" s="1210"/>
      <c r="AP46" s="1210"/>
      <c r="AQ46" s="1210"/>
      <c r="AR46" s="1210"/>
      <c r="AS46" s="1210"/>
      <c r="AT46" s="1210"/>
      <c r="AU46" s="1210"/>
      <c r="AV46" s="1210"/>
      <c r="AW46" s="1210"/>
      <c r="AX46" s="1210"/>
      <c r="AY46" s="1210"/>
      <c r="AZ46" s="1210"/>
      <c r="BA46" s="1210"/>
      <c r="BB46" s="1210"/>
    </row>
    <row r="47" spans="1:54" x14ac:dyDescent="0.25">
      <c r="A47" s="1029"/>
      <c r="B47" s="1029"/>
      <c r="C47" s="1029"/>
      <c r="D47" s="1029"/>
      <c r="E47" s="1029"/>
      <c r="F47" s="1029"/>
      <c r="G47" s="1029"/>
      <c r="H47" s="1029"/>
      <c r="I47" s="1029"/>
      <c r="J47" s="1029"/>
      <c r="K47" s="1029"/>
      <c r="L47" s="1029"/>
      <c r="M47" s="1029"/>
      <c r="N47" s="1029"/>
      <c r="O47" s="1029"/>
      <c r="P47" s="1029"/>
      <c r="Q47" s="1029"/>
      <c r="R47" s="1029"/>
      <c r="S47" s="1029"/>
      <c r="T47" s="1029"/>
      <c r="U47" s="1029"/>
      <c r="V47" s="1029"/>
      <c r="W47" s="1029"/>
      <c r="X47" s="1029"/>
      <c r="Y47" s="1029"/>
      <c r="Z47" s="1029"/>
      <c r="AA47" s="1029"/>
      <c r="AB47" s="1029"/>
      <c r="AC47" s="1029"/>
      <c r="AD47" s="1029"/>
      <c r="AE47" s="1029"/>
      <c r="AF47" s="1029"/>
      <c r="AG47" s="1029"/>
      <c r="AH47" s="1029"/>
      <c r="AI47" s="1029"/>
      <c r="AJ47" s="1029"/>
      <c r="AK47" s="1029"/>
      <c r="AL47" s="1029"/>
      <c r="AM47" s="1029"/>
      <c r="AN47" s="1029"/>
      <c r="AO47" s="1029"/>
      <c r="AP47" s="1029"/>
      <c r="AQ47" s="1029"/>
      <c r="AR47" s="1029"/>
      <c r="AS47" s="1029"/>
      <c r="AT47" s="1029"/>
      <c r="AU47" s="1029"/>
      <c r="AV47" s="1029"/>
      <c r="AW47" s="1029"/>
      <c r="AX47" s="1029"/>
      <c r="AY47" s="1029"/>
      <c r="AZ47" s="1029"/>
      <c r="BA47" s="1029"/>
      <c r="BB47" s="1029"/>
    </row>
    <row r="48" spans="1:54" ht="15.75" customHeight="1" x14ac:dyDescent="0.25">
      <c r="A48" s="1023" t="s">
        <v>790</v>
      </c>
      <c r="B48" s="1023"/>
      <c r="C48" s="1023"/>
      <c r="D48" s="1023"/>
      <c r="E48" s="1023"/>
      <c r="F48" s="1023"/>
      <c r="G48" s="1023"/>
      <c r="H48" s="1023"/>
      <c r="I48" s="1023"/>
      <c r="J48" s="1023"/>
      <c r="K48" s="1023"/>
      <c r="L48" s="1023"/>
      <c r="M48" s="1023"/>
      <c r="N48" s="1023"/>
      <c r="O48" s="1023"/>
      <c r="P48" s="1023"/>
      <c r="Q48" s="1023"/>
      <c r="R48" s="1023"/>
      <c r="S48" s="1023"/>
      <c r="T48" s="1023"/>
      <c r="U48" s="1023"/>
      <c r="V48" s="1023"/>
      <c r="W48" s="1023"/>
      <c r="X48" s="1023"/>
      <c r="Y48" s="1023"/>
      <c r="Z48" s="1023"/>
      <c r="AA48" s="1023"/>
      <c r="AB48" s="1023"/>
      <c r="AC48" s="1023"/>
      <c r="AD48" s="1023"/>
      <c r="AE48" s="1023"/>
      <c r="AF48" s="1023"/>
      <c r="AG48" s="1023"/>
      <c r="AH48" s="1023"/>
      <c r="AI48" s="1023"/>
      <c r="AJ48" s="1023"/>
      <c r="AK48" s="1023"/>
      <c r="AL48" s="1023"/>
      <c r="AM48" s="1023"/>
      <c r="AN48" s="1023"/>
      <c r="AO48" s="1023"/>
      <c r="AP48" s="1023"/>
      <c r="AQ48" s="1023"/>
      <c r="AR48" s="1023"/>
      <c r="AS48" s="1023"/>
      <c r="AT48" s="1023"/>
      <c r="AU48" s="1023"/>
      <c r="AV48" s="1023"/>
      <c r="AW48" s="1023"/>
      <c r="AX48" s="1023"/>
      <c r="AY48" s="1023"/>
      <c r="AZ48" s="1023"/>
      <c r="BA48" s="1023"/>
      <c r="BB48" s="1023"/>
    </row>
    <row r="49" spans="1:56" x14ac:dyDescent="0.25">
      <c r="A49" s="1019" t="s">
        <v>80</v>
      </c>
      <c r="B49" s="1019"/>
      <c r="C49" s="1019"/>
      <c r="D49" s="1019"/>
      <c r="E49" s="1019"/>
      <c r="F49" s="1019"/>
      <c r="G49" s="1019"/>
      <c r="H49" s="1019"/>
      <c r="I49" s="1019"/>
      <c r="J49" s="1019"/>
      <c r="K49" s="1019"/>
      <c r="L49" s="1019"/>
      <c r="M49" s="1019"/>
      <c r="N49" s="1019"/>
      <c r="O49" s="1019"/>
      <c r="P49" s="1019"/>
      <c r="Q49" s="1019"/>
      <c r="R49" s="1019"/>
      <c r="S49" s="1019"/>
      <c r="T49" s="1019"/>
      <c r="U49" s="1019"/>
      <c r="V49" s="1019"/>
      <c r="W49" s="1019"/>
      <c r="X49" s="1019"/>
      <c r="Y49" s="1019"/>
      <c r="Z49" s="1019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</row>
    <row r="50" spans="1:56" x14ac:dyDescent="0.25">
      <c r="A50" s="985" t="str">
        <f>CONCATENATE(ПОДПИСИ!B10," ",ПОДПИСИ!C10,", ",ПОДПИСИ!F10)</f>
        <v xml:space="preserve">Ведущий инженер отдела строительного контроля АО "ЛЭСР" Жамойдин Ф.Ф.,  </v>
      </c>
      <c r="B50" s="985"/>
      <c r="C50" s="985"/>
      <c r="D50" s="985"/>
      <c r="E50" s="985"/>
      <c r="F50" s="985"/>
      <c r="G50" s="985"/>
      <c r="H50" s="985"/>
      <c r="I50" s="985"/>
      <c r="J50" s="985"/>
      <c r="K50" s="985"/>
      <c r="L50" s="985"/>
      <c r="M50" s="985"/>
      <c r="N50" s="985"/>
      <c r="O50" s="985"/>
      <c r="P50" s="985"/>
      <c r="Q50" s="985"/>
      <c r="R50" s="985"/>
      <c r="S50" s="985"/>
      <c r="T50" s="985"/>
      <c r="U50" s="985"/>
      <c r="V50" s="985"/>
      <c r="W50" s="985"/>
      <c r="X50" s="985"/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7.5" customHeight="1" x14ac:dyDescent="0.25">
      <c r="A51" s="959" t="s">
        <v>529</v>
      </c>
      <c r="B51" s="959"/>
      <c r="C51" s="959"/>
      <c r="D51" s="959"/>
      <c r="E51" s="959"/>
      <c r="F51" s="959"/>
      <c r="G51" s="959"/>
      <c r="H51" s="959"/>
      <c r="I51" s="959"/>
      <c r="J51" s="959"/>
      <c r="K51" s="959"/>
      <c r="L51" s="959"/>
      <c r="M51" s="959"/>
      <c r="N51" s="959"/>
      <c r="O51" s="959"/>
      <c r="P51" s="959"/>
      <c r="Q51" s="959"/>
      <c r="R51" s="959"/>
      <c r="S51" s="959"/>
      <c r="T51" s="959"/>
      <c r="U51" s="959"/>
      <c r="V51" s="959"/>
      <c r="W51" s="959"/>
      <c r="X51" s="959"/>
      <c r="Y51" s="959"/>
      <c r="Z51" s="959"/>
      <c r="AA51" s="959"/>
      <c r="AB51" s="959"/>
      <c r="AC51" s="959"/>
      <c r="AD51" s="959"/>
      <c r="AE51" s="959"/>
      <c r="AF51" s="959"/>
      <c r="AG51" s="959"/>
      <c r="AH51" s="959"/>
      <c r="AI51" s="959"/>
      <c r="AJ51" s="959"/>
      <c r="AK51" s="959"/>
      <c r="AL51" s="959"/>
      <c r="AM51" s="959"/>
      <c r="AN51" s="959"/>
      <c r="AO51" s="959"/>
      <c r="AP51" s="959"/>
      <c r="AQ51" s="959"/>
      <c r="AR51" s="959"/>
      <c r="AS51" s="959"/>
      <c r="AT51" s="959"/>
      <c r="AU51" s="959"/>
      <c r="AV51" s="959"/>
      <c r="AW51" s="959"/>
      <c r="AX51" s="959"/>
      <c r="AY51" s="959"/>
      <c r="AZ51" s="959"/>
      <c r="BA51" s="959"/>
      <c r="BB51" s="959"/>
    </row>
    <row r="52" spans="1:56" ht="12" customHeight="1" x14ac:dyDescent="0.25">
      <c r="A52" s="1019" t="s">
        <v>996</v>
      </c>
      <c r="B52" s="1019"/>
      <c r="C52" s="1019"/>
      <c r="D52" s="1019"/>
      <c r="E52" s="1019"/>
      <c r="F52" s="1019"/>
      <c r="G52" s="1019"/>
      <c r="H52" s="1019"/>
      <c r="I52" s="1019"/>
      <c r="J52" s="1019"/>
      <c r="K52" s="1019"/>
      <c r="L52" s="1019"/>
      <c r="M52" s="1019"/>
      <c r="N52" s="1019"/>
      <c r="O52" s="1019"/>
      <c r="P52" s="1019"/>
      <c r="Q52" s="1019"/>
      <c r="R52" s="1019"/>
      <c r="S52" s="1019"/>
      <c r="T52" s="1019"/>
      <c r="U52" s="1019"/>
      <c r="V52" s="1019"/>
      <c r="W52" s="1019"/>
      <c r="X52" s="1019"/>
      <c r="Y52" s="1019"/>
      <c r="Z52" s="1019"/>
      <c r="AA52" s="1019"/>
      <c r="AB52" s="1019"/>
      <c r="AC52" s="1019"/>
      <c r="AD52" s="1019"/>
      <c r="AE52" s="1019"/>
      <c r="AF52" s="1019"/>
      <c r="AG52" s="1019"/>
      <c r="AH52" s="1019"/>
      <c r="AI52" s="1019"/>
      <c r="AJ52" s="1019"/>
      <c r="AK52" s="1019"/>
      <c r="AL52" s="1019"/>
      <c r="AM52" s="1019"/>
      <c r="AN52" s="1019"/>
      <c r="AO52" s="1019"/>
      <c r="AP52" s="1019"/>
      <c r="AQ52" s="1019"/>
    </row>
    <row r="53" spans="1:56" ht="13.5" customHeight="1" x14ac:dyDescent="0.25">
      <c r="A53" s="1019" t="s">
        <v>997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14.25" customHeight="1" x14ac:dyDescent="0.25">
      <c r="A54" s="1212" t="str">
        <f>CONCATENATE("Вырубка полосы под ",ФОРМА!E30)</f>
        <v>Вырубка полосы под ВЛ</v>
      </c>
      <c r="B54" s="1212"/>
      <c r="C54" s="1212"/>
      <c r="D54" s="1212"/>
      <c r="E54" s="1212"/>
      <c r="F54" s="1212"/>
      <c r="G54" s="1212"/>
      <c r="H54" s="1212"/>
      <c r="I54" s="1212"/>
      <c r="J54" s="1212"/>
      <c r="K54" s="1212"/>
      <c r="L54" s="1212"/>
      <c r="M54" s="1212"/>
      <c r="N54" s="1212"/>
      <c r="O54" s="1212"/>
      <c r="P54" s="1212"/>
      <c r="Q54" s="1212"/>
      <c r="R54" s="1212"/>
      <c r="S54" s="1212"/>
      <c r="T54" s="1212"/>
      <c r="U54" s="1212"/>
      <c r="V54" s="1212"/>
      <c r="W54" s="1212"/>
      <c r="X54" s="1212"/>
      <c r="Y54" s="1212"/>
      <c r="Z54" s="1212"/>
      <c r="AA54" s="1212"/>
      <c r="AB54" s="1212"/>
      <c r="AC54" s="1212"/>
      <c r="AD54" s="1212"/>
      <c r="AE54" s="1212"/>
      <c r="AF54" s="1212"/>
      <c r="AG54" s="1212"/>
      <c r="AH54" s="1212"/>
      <c r="AI54" s="1212"/>
      <c r="AJ54" s="1212"/>
      <c r="AK54" s="1212"/>
      <c r="AL54" s="1212"/>
      <c r="AM54" s="1212"/>
      <c r="AN54" s="1212"/>
      <c r="AO54" s="1212"/>
      <c r="AP54" s="1212"/>
      <c r="AQ54" s="1212"/>
      <c r="AR54" s="1212"/>
      <c r="AS54" s="1212"/>
      <c r="AT54" s="1212"/>
      <c r="AU54" s="1212"/>
      <c r="AV54" s="1212"/>
      <c r="AW54" s="1212"/>
      <c r="AX54" s="1212"/>
      <c r="AY54" s="1212"/>
      <c r="AZ54" s="1212"/>
      <c r="BA54" s="1212"/>
      <c r="BB54" s="1212"/>
    </row>
    <row r="55" spans="1:56" ht="14.25" customHeight="1" x14ac:dyDescent="0.25">
      <c r="A55" s="1215" t="str">
        <f>ФОРМА!F30</f>
        <v>1. Расчистка площадей от кустарника и мелколесья вручную: при густой поросли - 0,28 Га ;</v>
      </c>
      <c r="B55" s="1215"/>
      <c r="C55" s="1215"/>
      <c r="D55" s="1215"/>
      <c r="E55" s="1215"/>
      <c r="F55" s="1215"/>
      <c r="G55" s="1215"/>
      <c r="H55" s="1215"/>
      <c r="I55" s="1215"/>
      <c r="J55" s="1215"/>
      <c r="K55" s="1215"/>
      <c r="L55" s="1215"/>
      <c r="M55" s="1215"/>
      <c r="N55" s="1215"/>
      <c r="O55" s="1215"/>
      <c r="P55" s="1215"/>
      <c r="Q55" s="1215"/>
      <c r="R55" s="1215"/>
      <c r="S55" s="1215"/>
      <c r="T55" s="1215"/>
      <c r="U55" s="1215"/>
      <c r="V55" s="1215"/>
      <c r="W55" s="1215"/>
      <c r="X55" s="1215"/>
      <c r="Y55" s="1215"/>
      <c r="Z55" s="1215"/>
      <c r="AA55" s="1215"/>
      <c r="AB55" s="1215"/>
      <c r="AC55" s="1215"/>
      <c r="AD55" s="1215"/>
      <c r="AE55" s="1215"/>
      <c r="AF55" s="1215"/>
      <c r="AG55" s="1215"/>
      <c r="AH55" s="1215"/>
      <c r="AI55" s="1215"/>
      <c r="AJ55" s="1215"/>
      <c r="AK55" s="1215"/>
      <c r="AL55" s="1215"/>
      <c r="AM55" s="1215"/>
      <c r="AN55" s="1215"/>
      <c r="AO55" s="1215"/>
      <c r="AP55" s="1215"/>
      <c r="AQ55" s="1215"/>
      <c r="AR55" s="1215"/>
      <c r="AS55" s="1215"/>
      <c r="AT55" s="1215"/>
      <c r="AU55" s="1215"/>
      <c r="AV55" s="1215"/>
      <c r="AW55" s="1215"/>
      <c r="AX55" s="1215"/>
      <c r="AY55" s="1215"/>
      <c r="AZ55" s="1215"/>
      <c r="BA55" s="1215"/>
      <c r="BB55" s="1215"/>
    </row>
    <row r="56" spans="1:56" ht="7.5" customHeight="1" x14ac:dyDescent="0.25">
      <c r="A56" s="959" t="s">
        <v>1007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59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59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</row>
    <row r="57" spans="1:56" x14ac:dyDescent="0.25">
      <c r="A57" s="1019" t="s">
        <v>83</v>
      </c>
      <c r="B57" s="1019"/>
      <c r="C57" s="1019"/>
      <c r="D57" s="1019"/>
      <c r="E57" s="1019"/>
      <c r="F57" s="1019"/>
      <c r="G57" s="1019"/>
      <c r="H57" s="1019"/>
      <c r="I57" s="1019"/>
      <c r="J57" s="1019"/>
      <c r="K57" s="1019"/>
      <c r="L57" s="1019"/>
      <c r="M57" s="1019"/>
      <c r="N57" s="1019"/>
      <c r="O57" s="1019"/>
      <c r="P57" s="1019"/>
      <c r="Q57" s="1019"/>
      <c r="R57" s="1019"/>
      <c r="S57" s="1019"/>
      <c r="T57" s="1019"/>
      <c r="U57" s="1019"/>
      <c r="V57" s="1019"/>
      <c r="W57" s="1019"/>
      <c r="X57" s="1019"/>
      <c r="Y57" s="1019"/>
      <c r="Z57" s="1019"/>
      <c r="AA57" s="1019"/>
      <c r="AB57" s="1021" t="str">
        <f>ФОРМА!B8</f>
        <v>ООО «Электромонтаж-110»</v>
      </c>
      <c r="AC57" s="1021"/>
      <c r="AD57" s="1021"/>
      <c r="AE57" s="1021"/>
      <c r="AF57" s="1021"/>
      <c r="AG57" s="1021"/>
      <c r="AH57" s="1021"/>
      <c r="AI57" s="1021"/>
      <c r="AJ57" s="1021"/>
      <c r="AK57" s="1021"/>
      <c r="AL57" s="1021"/>
      <c r="AM57" s="1021"/>
      <c r="AN57" s="1021"/>
      <c r="AO57" s="1021"/>
      <c r="AP57" s="1021"/>
      <c r="AQ57" s="1021"/>
      <c r="AR57" s="1021"/>
      <c r="AS57" s="1021"/>
      <c r="AT57" s="1021"/>
      <c r="AU57" s="1021"/>
      <c r="AV57" s="1021"/>
      <c r="AW57" s="1021"/>
      <c r="AX57" s="1021"/>
      <c r="AY57" s="1021"/>
      <c r="AZ57" s="1021"/>
      <c r="BA57" s="1021"/>
      <c r="BB57" s="1021"/>
    </row>
    <row r="58" spans="1:56" ht="8.25" customHeight="1" x14ac:dyDescent="0.25"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6"/>
      <c r="AA58" s="296"/>
      <c r="AB58" s="1022" t="s">
        <v>831</v>
      </c>
      <c r="AC58" s="1022"/>
      <c r="AD58" s="1022"/>
      <c r="AE58" s="1022"/>
      <c r="AF58" s="1022"/>
      <c r="AG58" s="1022"/>
      <c r="AH58" s="1022"/>
      <c r="AI58" s="1022"/>
      <c r="AJ58" s="1022"/>
      <c r="AK58" s="1022"/>
      <c r="AL58" s="1022"/>
      <c r="AM58" s="1022"/>
      <c r="AN58" s="1022"/>
      <c r="AO58" s="1022"/>
      <c r="AP58" s="1022"/>
      <c r="AQ58" s="1022"/>
      <c r="AR58" s="1022"/>
      <c r="AS58" s="1022"/>
      <c r="AT58" s="1022"/>
      <c r="AU58" s="1022"/>
      <c r="AV58" s="1022"/>
      <c r="AW58" s="1022"/>
      <c r="AX58" s="1022"/>
      <c r="AY58" s="1022"/>
      <c r="AZ58" s="1022"/>
      <c r="BA58" s="1022"/>
      <c r="BB58" s="1022"/>
    </row>
    <row r="59" spans="1:56" x14ac:dyDescent="0.25">
      <c r="A59" s="985" t="str">
        <f>CONCATENATE("Проект Шифр ",ФОРМА!B9)</f>
        <v>Проект Шифр СЭС-21-052603-ЭС1</v>
      </c>
      <c r="B59" s="985"/>
      <c r="C59" s="985"/>
      <c r="D59" s="985"/>
      <c r="E59" s="985"/>
      <c r="F59" s="985"/>
      <c r="G59" s="985"/>
      <c r="H59" s="985"/>
      <c r="I59" s="985"/>
      <c r="J59" s="985"/>
      <c r="K59" s="985"/>
      <c r="L59" s="985"/>
      <c r="M59" s="985"/>
      <c r="N59" s="985"/>
      <c r="O59" s="985"/>
      <c r="P59" s="985"/>
      <c r="Q59" s="985"/>
      <c r="R59" s="985"/>
      <c r="S59" s="985"/>
      <c r="T59" s="985"/>
      <c r="U59" s="985"/>
      <c r="V59" s="985"/>
      <c r="W59" s="985"/>
      <c r="X59" s="985"/>
      <c r="Y59" s="985"/>
      <c r="Z59" s="985"/>
      <c r="AA59" s="985"/>
      <c r="AB59" s="985"/>
      <c r="AC59" s="985"/>
      <c r="AD59" s="985"/>
      <c r="AE59" s="985"/>
      <c r="AF59" s="985"/>
      <c r="AG59" s="985"/>
      <c r="AH59" s="985"/>
      <c r="AI59" s="985"/>
      <c r="AJ59" s="985"/>
      <c r="AK59" s="985"/>
      <c r="AL59" s="985"/>
      <c r="AM59" s="985"/>
      <c r="AN59" s="985"/>
      <c r="AO59" s="985"/>
      <c r="AP59" s="985"/>
      <c r="AQ59" s="985"/>
      <c r="AR59" s="985"/>
      <c r="AS59" s="985"/>
      <c r="AT59" s="985"/>
      <c r="AU59" s="985"/>
      <c r="AV59" s="985"/>
      <c r="AW59" s="985"/>
      <c r="AX59" s="985"/>
      <c r="AY59" s="985"/>
      <c r="AZ59" s="985"/>
      <c r="BA59" s="985"/>
      <c r="BB59" s="985"/>
    </row>
    <row r="60" spans="1:56" ht="8.25" customHeight="1" x14ac:dyDescent="0.25">
      <c r="A60" s="959" t="s">
        <v>832</v>
      </c>
      <c r="B60" s="959"/>
      <c r="C60" s="959"/>
      <c r="D60" s="959"/>
      <c r="E60" s="959"/>
      <c r="F60" s="959"/>
      <c r="G60" s="959"/>
      <c r="H60" s="959"/>
      <c r="I60" s="959"/>
      <c r="J60" s="959"/>
      <c r="K60" s="959"/>
      <c r="L60" s="959"/>
      <c r="M60" s="959"/>
      <c r="N60" s="959"/>
      <c r="O60" s="959"/>
      <c r="P60" s="959"/>
      <c r="Q60" s="959"/>
      <c r="R60" s="959"/>
      <c r="S60" s="959"/>
      <c r="T60" s="959"/>
      <c r="U60" s="959"/>
      <c r="V60" s="959"/>
      <c r="W60" s="959"/>
      <c r="X60" s="959"/>
      <c r="Y60" s="959"/>
      <c r="Z60" s="959"/>
      <c r="AA60" s="959"/>
      <c r="AB60" s="959"/>
      <c r="AC60" s="959"/>
      <c r="AD60" s="959"/>
      <c r="AE60" s="959"/>
      <c r="AF60" s="959"/>
      <c r="AG60" s="959"/>
      <c r="AH60" s="959"/>
      <c r="AI60" s="959"/>
      <c r="AJ60" s="959"/>
      <c r="AK60" s="959"/>
      <c r="AL60" s="959"/>
      <c r="AM60" s="959"/>
      <c r="AN60" s="959"/>
      <c r="AO60" s="959"/>
      <c r="AP60" s="959"/>
      <c r="AQ60" s="959"/>
      <c r="AR60" s="959"/>
      <c r="AS60" s="959"/>
      <c r="AT60" s="959"/>
      <c r="AU60" s="959"/>
      <c r="AV60" s="959"/>
      <c r="AW60" s="959"/>
      <c r="AX60" s="959"/>
      <c r="AY60" s="959"/>
      <c r="AZ60" s="959"/>
      <c r="BA60" s="959"/>
      <c r="BB60" s="959"/>
    </row>
    <row r="61" spans="1:56" x14ac:dyDescent="0.25">
      <c r="A61" s="1019" t="s">
        <v>770</v>
      </c>
      <c r="B61" s="1019"/>
      <c r="C61" s="1019"/>
      <c r="D61" s="1019"/>
      <c r="E61" s="1019"/>
      <c r="F61" s="1019"/>
      <c r="G61" s="1019"/>
      <c r="H61" s="1019"/>
      <c r="I61" s="1019"/>
      <c r="J61" s="1019"/>
      <c r="K61" s="1019"/>
      <c r="L61" s="1019"/>
      <c r="M61" s="1019"/>
      <c r="N61" s="1019"/>
      <c r="O61" s="1019"/>
      <c r="P61" s="1019"/>
      <c r="Q61" s="1019"/>
      <c r="R61" s="1019"/>
      <c r="S61" s="1019"/>
      <c r="T61" s="1019"/>
      <c r="U61" s="1019"/>
      <c r="V61" s="1019"/>
      <c r="W61" s="1019"/>
      <c r="X61" s="1019"/>
      <c r="Y61" s="1019"/>
      <c r="Z61" s="1019"/>
      <c r="AA61" s="1019"/>
      <c r="AB61" s="1019"/>
      <c r="AC61" s="1019"/>
      <c r="AD61" s="1019"/>
      <c r="AE61" s="1019"/>
      <c r="AF61" s="1019"/>
      <c r="AG61" s="1019"/>
      <c r="AH61" s="1019"/>
      <c r="AI61" s="1019"/>
      <c r="AJ61" s="1019"/>
      <c r="AK61" s="1019"/>
      <c r="AL61" s="1019"/>
      <c r="AM61" s="1019"/>
      <c r="AN61" s="1019"/>
      <c r="AO61" s="1019"/>
      <c r="AP61" s="1019"/>
      <c r="AQ61" s="1019"/>
      <c r="AR61" s="1019"/>
      <c r="AS61" s="1019"/>
      <c r="AT61" s="1019"/>
      <c r="AU61" s="1019"/>
      <c r="AV61" s="1019"/>
      <c r="AW61" s="1019"/>
      <c r="AX61" s="1019"/>
      <c r="AY61" s="1019"/>
      <c r="AZ61" s="1019"/>
    </row>
    <row r="62" spans="1:56" ht="14.4" x14ac:dyDescent="0.3">
      <c r="A62" s="1211" t="s">
        <v>1008</v>
      </c>
      <c r="B62" s="1211"/>
      <c r="C62" s="1211"/>
      <c r="D62" s="1211"/>
      <c r="E62" s="1211"/>
      <c r="F62" s="1211"/>
      <c r="G62" s="1211"/>
      <c r="H62" s="1211"/>
      <c r="I62" s="1211"/>
      <c r="J62" s="1211"/>
      <c r="K62" s="1211"/>
      <c r="L62" s="1211"/>
      <c r="M62" s="1211"/>
      <c r="N62" s="1211"/>
      <c r="O62" s="1211"/>
      <c r="P62" s="1211"/>
      <c r="Q62" s="1211"/>
      <c r="R62" s="1211"/>
      <c r="S62" s="1211"/>
      <c r="T62" s="1211"/>
      <c r="U62" s="1211"/>
      <c r="V62" s="1211"/>
      <c r="W62" s="1211"/>
      <c r="X62" s="1211"/>
      <c r="Y62" s="1211"/>
      <c r="Z62" s="1211"/>
      <c r="AA62" s="1211"/>
      <c r="AB62" s="1211"/>
      <c r="AC62" s="1211"/>
      <c r="AD62" s="1211"/>
      <c r="AE62" s="1211"/>
      <c r="AF62" s="1211"/>
      <c r="AG62" s="1211"/>
      <c r="AH62" s="1211"/>
      <c r="AI62" s="1211"/>
      <c r="AJ62" s="1211"/>
      <c r="AK62" s="1211"/>
      <c r="AL62" s="1211"/>
      <c r="AM62" s="1211"/>
      <c r="AN62" s="1211"/>
      <c r="AO62" s="1211"/>
      <c r="AP62" s="1211"/>
      <c r="AQ62" s="1211"/>
      <c r="AR62" s="1211"/>
      <c r="AS62" s="1211"/>
      <c r="AT62" s="1211"/>
      <c r="AU62" s="1211"/>
      <c r="AV62" s="1211"/>
      <c r="AW62" s="1211"/>
      <c r="AX62" s="1211"/>
      <c r="AY62" s="1211"/>
      <c r="AZ62" s="1211"/>
      <c r="BA62" s="1211"/>
      <c r="BB62" s="1211"/>
      <c r="BD62" s="291"/>
    </row>
    <row r="63" spans="1:56" x14ac:dyDescent="0.25">
      <c r="A63" s="1023" t="s">
        <v>833</v>
      </c>
      <c r="B63" s="1023"/>
      <c r="C63" s="1023"/>
      <c r="D63" s="1023"/>
      <c r="E63" s="1023"/>
      <c r="F63" s="1023"/>
      <c r="G63" s="1023"/>
      <c r="H63" s="1023"/>
      <c r="I63" s="1023"/>
      <c r="J63" s="1023"/>
      <c r="K63" s="1023"/>
      <c r="L63" s="1023"/>
      <c r="M63" s="1023"/>
      <c r="N63" s="1023"/>
      <c r="O63" s="1023"/>
      <c r="P63" s="1023"/>
      <c r="Q63" s="1023"/>
      <c r="R63" s="1023"/>
      <c r="S63" s="1023"/>
      <c r="T63" s="1023"/>
      <c r="U63" s="1023"/>
      <c r="V63" s="1023"/>
      <c r="W63" s="1023"/>
      <c r="X63" s="1023"/>
      <c r="Y63" s="1023"/>
      <c r="Z63" s="1023"/>
      <c r="AA63" s="1023"/>
      <c r="AB63" s="1023"/>
      <c r="AC63" s="1023"/>
      <c r="AD63" s="1023"/>
      <c r="AE63" s="1023"/>
      <c r="AF63" s="1023"/>
      <c r="AG63" s="1023"/>
      <c r="AH63" s="1023"/>
      <c r="AI63" s="1023"/>
      <c r="AJ63" s="1023"/>
      <c r="AK63" s="1023"/>
      <c r="AL63" s="1023"/>
      <c r="AM63" s="1023"/>
      <c r="AN63" s="1023"/>
      <c r="AO63" s="1023"/>
      <c r="AP63" s="1023"/>
      <c r="AQ63" s="1023"/>
      <c r="AR63" s="1023"/>
      <c r="AS63" s="1023"/>
      <c r="AT63" s="1023"/>
      <c r="AU63" s="1023"/>
      <c r="AV63" s="1023"/>
      <c r="AW63" s="1023"/>
      <c r="AX63" s="1023"/>
      <c r="AY63" s="1023"/>
      <c r="AZ63" s="1023"/>
      <c r="BA63" s="1023"/>
      <c r="BB63" s="1023"/>
      <c r="BD63" s="291"/>
    </row>
    <row r="64" spans="1:56" x14ac:dyDescent="0.25">
      <c r="A64" s="1019" t="s">
        <v>85</v>
      </c>
      <c r="B64" s="1019"/>
      <c r="C64" s="1019"/>
      <c r="D64" s="1019"/>
      <c r="E64" s="1019"/>
      <c r="F64" s="1019"/>
      <c r="G64" s="1019"/>
      <c r="H64" s="1019"/>
      <c r="I64" s="1019"/>
      <c r="J64" s="1019"/>
      <c r="K64" s="1019"/>
      <c r="L64" s="1019"/>
      <c r="M64" s="1019"/>
      <c r="N64" s="1019"/>
      <c r="O64" s="1019"/>
      <c r="P64" s="1019"/>
      <c r="Q64" s="1019"/>
      <c r="R64" s="1019"/>
      <c r="S64" s="1019"/>
      <c r="T64" s="1019"/>
      <c r="U64" s="1019"/>
      <c r="V64" s="1019"/>
      <c r="W64" s="1019"/>
      <c r="X64" s="1019"/>
      <c r="Y64" s="1019"/>
      <c r="Z64" s="1019"/>
      <c r="AA64" s="1019"/>
      <c r="AB64" s="1019"/>
      <c r="AC64" s="1019"/>
      <c r="AD64" s="1019"/>
      <c r="AE64" s="1019"/>
      <c r="AF64" s="1019"/>
      <c r="AG64" s="1019"/>
      <c r="AH64" s="1019"/>
      <c r="AI64" s="1019"/>
      <c r="AJ64" s="1019"/>
      <c r="AK64" s="1019"/>
      <c r="AL64" s="1019"/>
      <c r="AM64" s="1019"/>
      <c r="AN64" s="1019"/>
      <c r="AO64" s="1019"/>
      <c r="AP64" s="1019"/>
      <c r="AQ64" s="1019"/>
      <c r="AR64" s="1019"/>
      <c r="AS64" s="1019"/>
      <c r="AT64" s="1019"/>
      <c r="AU64" s="1019"/>
      <c r="AV64" s="1019"/>
      <c r="AW64" s="1019"/>
      <c r="AX64" s="1019"/>
      <c r="AY64" s="1019"/>
      <c r="AZ64" s="1019"/>
      <c r="BD64" s="291"/>
    </row>
    <row r="65" spans="1:56" x14ac:dyDescent="0.25">
      <c r="A65" s="958" t="str">
        <f>ФОРМА!F31</f>
        <v>Исполнительные схемы по расчистке трассы</v>
      </c>
      <c r="B65" s="958"/>
      <c r="C65" s="958"/>
      <c r="D65" s="958"/>
      <c r="E65" s="958"/>
      <c r="F65" s="958"/>
      <c r="G65" s="958"/>
      <c r="H65" s="958"/>
      <c r="I65" s="958"/>
      <c r="J65" s="958"/>
      <c r="K65" s="958"/>
      <c r="L65" s="958"/>
      <c r="M65" s="958"/>
      <c r="N65" s="958"/>
      <c r="O65" s="958"/>
      <c r="P65" s="958"/>
      <c r="Q65" s="958"/>
      <c r="R65" s="958"/>
      <c r="S65" s="958"/>
      <c r="T65" s="958"/>
      <c r="U65" s="958"/>
      <c r="V65" s="958"/>
      <c r="W65" s="958"/>
      <c r="X65" s="958"/>
      <c r="Y65" s="958"/>
      <c r="Z65" s="958"/>
      <c r="AA65" s="958"/>
      <c r="AB65" s="958"/>
      <c r="AC65" s="958"/>
      <c r="AD65" s="958"/>
      <c r="AE65" s="958"/>
      <c r="AF65" s="958"/>
      <c r="AG65" s="958"/>
      <c r="AH65" s="958"/>
      <c r="AI65" s="958"/>
      <c r="AJ65" s="958"/>
      <c r="AK65" s="958"/>
      <c r="AL65" s="958"/>
      <c r="AM65" s="958"/>
      <c r="AN65" s="958"/>
      <c r="AO65" s="958"/>
      <c r="AP65" s="958"/>
      <c r="AQ65" s="958"/>
      <c r="AR65" s="958"/>
      <c r="AS65" s="958"/>
      <c r="AT65" s="958"/>
      <c r="AU65" s="958"/>
      <c r="AV65" s="958"/>
      <c r="AW65" s="958"/>
      <c r="AX65" s="958"/>
      <c r="AY65" s="958"/>
      <c r="AZ65" s="958"/>
      <c r="BA65" s="958"/>
      <c r="BB65" s="958"/>
      <c r="BD65" s="297"/>
    </row>
    <row r="66" spans="1:56" ht="9" customHeight="1" x14ac:dyDescent="0.25">
      <c r="A66" s="1023" t="s">
        <v>531</v>
      </c>
      <c r="B66" s="1023"/>
      <c r="C66" s="1023"/>
      <c r="D66" s="1023"/>
      <c r="E66" s="1023"/>
      <c r="F66" s="1023"/>
      <c r="G66" s="1023"/>
      <c r="H66" s="1023"/>
      <c r="I66" s="1023"/>
      <c r="J66" s="1023"/>
      <c r="K66" s="1023"/>
      <c r="L66" s="1023"/>
      <c r="M66" s="1023"/>
      <c r="N66" s="1023"/>
      <c r="O66" s="1023"/>
      <c r="P66" s="1023"/>
      <c r="Q66" s="1023"/>
      <c r="R66" s="1023"/>
      <c r="S66" s="1023"/>
      <c r="T66" s="1023"/>
      <c r="U66" s="1023"/>
      <c r="V66" s="1023"/>
      <c r="W66" s="1023"/>
      <c r="X66" s="1023"/>
      <c r="Y66" s="1023"/>
      <c r="Z66" s="1023"/>
      <c r="AA66" s="1023"/>
      <c r="AB66" s="1023"/>
      <c r="AC66" s="1023"/>
      <c r="AD66" s="1023"/>
      <c r="AE66" s="1023"/>
      <c r="AF66" s="1023"/>
      <c r="AG66" s="1023"/>
      <c r="AH66" s="1023"/>
      <c r="AI66" s="1023"/>
      <c r="AJ66" s="1023"/>
      <c r="AK66" s="1023"/>
      <c r="AL66" s="1023"/>
      <c r="AM66" s="1023"/>
      <c r="AN66" s="1023"/>
      <c r="AO66" s="1023"/>
      <c r="AP66" s="1023"/>
      <c r="AQ66" s="1023"/>
      <c r="AR66" s="1023"/>
      <c r="AS66" s="1023"/>
      <c r="AT66" s="1023"/>
      <c r="AU66" s="1023"/>
      <c r="AV66" s="1023"/>
      <c r="AW66" s="1023"/>
      <c r="AX66" s="1023"/>
      <c r="AY66" s="1023"/>
      <c r="AZ66" s="1023"/>
      <c r="BA66" s="1023"/>
      <c r="BB66" s="1023"/>
    </row>
    <row r="67" spans="1:56" ht="12.75" customHeight="1" x14ac:dyDescent="0.3">
      <c r="A67" s="1019" t="s">
        <v>532</v>
      </c>
      <c r="B67" s="1019"/>
      <c r="C67" s="1019"/>
      <c r="D67" s="1019"/>
      <c r="E67" s="1019"/>
      <c r="F67" s="1019" t="s">
        <v>533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6"/>
      <c r="S67" s="1213">
        <f>ФОРМА!C30</f>
        <v>45352</v>
      </c>
      <c r="T67" s="1213"/>
      <c r="U67" s="1213"/>
      <c r="V67" s="1213"/>
      <c r="W67" s="1213"/>
      <c r="X67" s="1213"/>
      <c r="Y67" s="1213"/>
      <c r="Z67" s="1213"/>
      <c r="AA67" s="1213"/>
      <c r="AB67" s="1213"/>
      <c r="AC67" s="1213"/>
      <c r="AD67" s="1213"/>
      <c r="AE67" s="1213"/>
      <c r="AF67" s="353"/>
      <c r="AG67" s="353"/>
      <c r="AH67" s="353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6" ht="12.75" customHeight="1" x14ac:dyDescent="0.3">
      <c r="A68" s="341" t="s">
        <v>834</v>
      </c>
      <c r="B68" s="341"/>
      <c r="C68" s="341"/>
      <c r="D68" s="341" t="s">
        <v>835</v>
      </c>
      <c r="E68" s="341"/>
      <c r="F68" s="1019" t="s">
        <v>90</v>
      </c>
      <c r="G68" s="1019"/>
      <c r="H68" s="1019"/>
      <c r="I68" s="1019"/>
      <c r="J68" s="1019"/>
      <c r="K68" s="1019"/>
      <c r="L68" s="1019"/>
      <c r="M68" s="1019"/>
      <c r="N68" s="1019"/>
      <c r="O68" s="1019"/>
      <c r="P68" s="1019"/>
      <c r="Q68" s="1019"/>
      <c r="R68" s="341"/>
      <c r="S68" s="1213">
        <f>ФОРМА!D30</f>
        <v>45354</v>
      </c>
      <c r="T68" s="1213"/>
      <c r="U68" s="1213"/>
      <c r="V68" s="1213"/>
      <c r="W68" s="1213"/>
      <c r="X68" s="1213"/>
      <c r="Y68" s="1213"/>
      <c r="Z68" s="1213"/>
      <c r="AA68" s="1213"/>
      <c r="AB68" s="1213"/>
      <c r="AC68" s="1213"/>
      <c r="AD68" s="1213"/>
      <c r="AE68" s="1213"/>
      <c r="AF68" s="353"/>
      <c r="AG68" s="353"/>
      <c r="AH68" s="353"/>
      <c r="AJ68" s="293"/>
      <c r="AK68" s="293"/>
      <c r="AP68" s="353"/>
      <c r="AQ68" s="353"/>
      <c r="AR68" s="293"/>
      <c r="AS68" s="293"/>
      <c r="AT68" s="293"/>
      <c r="AU68" s="298"/>
      <c r="AV68" s="298"/>
      <c r="AW68" s="298"/>
      <c r="AY68" s="294"/>
      <c r="AZ68" s="294"/>
    </row>
    <row r="69" spans="1:56" ht="3" customHeight="1" x14ac:dyDescent="0.3">
      <c r="A69" s="341"/>
      <c r="B69" s="341"/>
      <c r="C69" s="341"/>
      <c r="D69" s="341"/>
      <c r="E69" s="341"/>
      <c r="F69" s="340"/>
      <c r="G69" s="340"/>
      <c r="H69" s="340"/>
      <c r="I69" s="340"/>
      <c r="J69" s="340"/>
      <c r="K69" s="340"/>
      <c r="L69" s="340"/>
      <c r="M69" s="340"/>
      <c r="N69" s="340"/>
      <c r="O69" s="340"/>
      <c r="P69" s="340"/>
      <c r="Q69" s="340"/>
      <c r="R69" s="341"/>
      <c r="S69" s="347"/>
      <c r="T69" s="347"/>
      <c r="U69" s="347"/>
      <c r="V69" s="293"/>
      <c r="W69" s="348"/>
      <c r="X69" s="348"/>
      <c r="Y69" s="348"/>
      <c r="Z69" s="348"/>
      <c r="AA69" s="348"/>
      <c r="AB69" s="348"/>
      <c r="AC69" s="348"/>
      <c r="AD69" s="349"/>
      <c r="AE69" s="349"/>
      <c r="AF69" s="349"/>
      <c r="AG69" s="349"/>
      <c r="AH69" s="349"/>
      <c r="AI69" s="349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8"/>
      <c r="AV69" s="298"/>
      <c r="AW69" s="298"/>
      <c r="AY69" s="294"/>
      <c r="AZ69" s="294"/>
    </row>
    <row r="70" spans="1:56" ht="27" customHeight="1" x14ac:dyDescent="0.25">
      <c r="A70" s="1019" t="s">
        <v>86</v>
      </c>
      <c r="B70" s="1019"/>
      <c r="C70" s="1019"/>
      <c r="D70" s="1019"/>
      <c r="E70" s="1019"/>
      <c r="F70" s="1019"/>
      <c r="G70" s="1019"/>
      <c r="H70" s="1019"/>
      <c r="I70" s="1019"/>
      <c r="J70" s="1019"/>
      <c r="K70" s="1019"/>
      <c r="L70" s="1019"/>
      <c r="M70" s="1019"/>
      <c r="N70" s="1019"/>
      <c r="O70" s="1019"/>
      <c r="P70" s="1019"/>
      <c r="Q70" s="1019"/>
      <c r="R70" s="1019"/>
      <c r="S70" s="1019"/>
      <c r="T70" s="1019"/>
      <c r="U70" s="1019"/>
      <c r="V70" s="958" t="s">
        <v>1010</v>
      </c>
      <c r="W70" s="958"/>
      <c r="X70" s="958"/>
      <c r="Y70" s="958"/>
      <c r="Z70" s="958"/>
      <c r="AA70" s="958"/>
      <c r="AB70" s="958"/>
      <c r="AC70" s="958"/>
      <c r="AD70" s="958"/>
      <c r="AE70" s="958"/>
      <c r="AF70" s="958"/>
      <c r="AG70" s="958"/>
      <c r="AH70" s="958"/>
      <c r="AI70" s="958"/>
      <c r="AJ70" s="958"/>
      <c r="AK70" s="958"/>
      <c r="AL70" s="958"/>
      <c r="AM70" s="958"/>
      <c r="AN70" s="958"/>
      <c r="AO70" s="958"/>
      <c r="AP70" s="958"/>
      <c r="AQ70" s="958"/>
      <c r="AR70" s="958"/>
      <c r="AS70" s="958"/>
      <c r="AT70" s="958"/>
      <c r="AU70" s="958"/>
      <c r="AV70" s="958"/>
      <c r="AW70" s="958"/>
      <c r="AX70" s="958"/>
      <c r="AY70" s="958"/>
      <c r="AZ70" s="958"/>
      <c r="BA70" s="958"/>
      <c r="BB70" s="958"/>
    </row>
    <row r="71" spans="1:56" ht="18.75" customHeight="1" x14ac:dyDescent="0.25">
      <c r="U71" s="296"/>
      <c r="V71" s="1026" t="s">
        <v>998</v>
      </c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6" x14ac:dyDescent="0.25">
      <c r="A72" s="1019" t="s">
        <v>771</v>
      </c>
      <c r="B72" s="1019"/>
      <c r="C72" s="1019"/>
      <c r="D72" s="1019"/>
      <c r="E72" s="1019"/>
      <c r="F72" s="1019"/>
      <c r="G72" s="1019"/>
      <c r="H72" s="1019"/>
      <c r="I72" s="1019"/>
      <c r="J72" s="1019"/>
      <c r="K72" s="1019"/>
      <c r="L72" s="1019"/>
      <c r="M72" s="1019"/>
      <c r="N72" s="1019"/>
      <c r="O72" s="1019"/>
      <c r="P72" s="1019"/>
      <c r="Q72" s="1019"/>
      <c r="R72" s="1019"/>
      <c r="S72" s="1019"/>
      <c r="T72" s="1019"/>
      <c r="U72" s="1019"/>
      <c r="V72" s="1019"/>
      <c r="W72" s="1019"/>
      <c r="X72" s="1019"/>
      <c r="Y72" s="1019"/>
      <c r="Z72" s="1019"/>
      <c r="AA72" s="1019"/>
      <c r="AB72" s="1019"/>
      <c r="AC72" s="1019"/>
      <c r="AD72" s="1019"/>
      <c r="AE72" s="1019"/>
      <c r="AF72" s="1019"/>
      <c r="AG72" s="1019"/>
      <c r="AH72" s="1019"/>
      <c r="AI72" s="1019"/>
      <c r="AJ72" s="1019"/>
      <c r="AK72" s="1019"/>
      <c r="AL72" s="1019"/>
      <c r="AM72" s="1019"/>
      <c r="AN72" s="1019"/>
      <c r="AO72" s="1019"/>
      <c r="AP72" s="1019"/>
      <c r="AQ72" s="1019"/>
      <c r="AR72" s="1019"/>
      <c r="AS72" s="1019"/>
      <c r="AT72" s="1019"/>
      <c r="AU72" s="1019"/>
      <c r="AV72" s="1019"/>
      <c r="AW72" s="1019"/>
      <c r="AX72" s="1019"/>
      <c r="AY72" s="1019"/>
      <c r="AZ72" s="1019"/>
      <c r="BA72" s="1019"/>
      <c r="BB72" s="1019"/>
    </row>
    <row r="73" spans="1:56" x14ac:dyDescent="0.25">
      <c r="A73" s="985"/>
      <c r="B73" s="985"/>
      <c r="C73" s="985"/>
      <c r="D73" s="985"/>
      <c r="E73" s="985"/>
      <c r="F73" s="985"/>
      <c r="G73" s="985"/>
      <c r="H73" s="985"/>
      <c r="I73" s="985"/>
      <c r="J73" s="985"/>
      <c r="K73" s="985"/>
      <c r="L73" s="985"/>
      <c r="M73" s="985"/>
      <c r="N73" s="985"/>
      <c r="O73" s="985"/>
      <c r="P73" s="985"/>
      <c r="Q73" s="985"/>
      <c r="R73" s="985"/>
      <c r="S73" s="985"/>
      <c r="T73" s="985"/>
      <c r="U73" s="985"/>
      <c r="V73" s="985"/>
      <c r="W73" s="985"/>
      <c r="X73" s="985"/>
      <c r="Y73" s="985"/>
      <c r="Z73" s="985"/>
      <c r="AA73" s="985"/>
      <c r="AB73" s="985"/>
      <c r="AC73" s="985"/>
      <c r="AD73" s="985"/>
      <c r="AE73" s="985"/>
      <c r="AF73" s="985"/>
      <c r="AG73" s="985"/>
      <c r="AH73" s="985"/>
      <c r="AI73" s="985"/>
      <c r="AJ73" s="985"/>
      <c r="AK73" s="985"/>
      <c r="AL73" s="985"/>
      <c r="AM73" s="985"/>
      <c r="AN73" s="985"/>
      <c r="AO73" s="985"/>
      <c r="AP73" s="985"/>
      <c r="AQ73" s="985"/>
      <c r="AR73" s="985"/>
      <c r="AS73" s="985"/>
      <c r="AT73" s="985"/>
      <c r="AU73" s="985"/>
      <c r="AV73" s="985"/>
      <c r="AW73" s="985"/>
      <c r="AX73" s="985"/>
      <c r="AY73" s="985"/>
      <c r="AZ73" s="985"/>
      <c r="BA73" s="985"/>
      <c r="BB73" s="985"/>
    </row>
    <row r="74" spans="1:56" ht="8.25" customHeight="1" x14ac:dyDescent="0.25">
      <c r="A74" s="959" t="s">
        <v>535</v>
      </c>
      <c r="B74" s="959"/>
      <c r="C74" s="959"/>
      <c r="D74" s="959"/>
      <c r="E74" s="959"/>
      <c r="F74" s="959"/>
      <c r="G74" s="959"/>
      <c r="H74" s="959"/>
      <c r="I74" s="959"/>
      <c r="J74" s="959"/>
      <c r="K74" s="959"/>
      <c r="L74" s="959"/>
      <c r="M74" s="959"/>
      <c r="N74" s="959"/>
      <c r="O74" s="959"/>
      <c r="P74" s="959"/>
      <c r="Q74" s="959"/>
      <c r="R74" s="959"/>
      <c r="S74" s="959"/>
      <c r="T74" s="959"/>
      <c r="U74" s="959"/>
      <c r="V74" s="959"/>
      <c r="W74" s="959"/>
      <c r="X74" s="959"/>
      <c r="Y74" s="959"/>
      <c r="Z74" s="959"/>
      <c r="AA74" s="959"/>
      <c r="AB74" s="959"/>
      <c r="AC74" s="959"/>
      <c r="AD74" s="959"/>
      <c r="AE74" s="959"/>
      <c r="AF74" s="959"/>
      <c r="AG74" s="959"/>
      <c r="AH74" s="959"/>
      <c r="AI74" s="959"/>
      <c r="AJ74" s="959"/>
      <c r="AK74" s="959"/>
      <c r="AL74" s="959"/>
      <c r="AM74" s="959"/>
      <c r="AN74" s="959"/>
      <c r="AO74" s="959"/>
      <c r="AP74" s="959"/>
      <c r="AQ74" s="959"/>
      <c r="AR74" s="959"/>
      <c r="AS74" s="959"/>
      <c r="AT74" s="959"/>
      <c r="AU74" s="959"/>
      <c r="AV74" s="959"/>
      <c r="AW74" s="959"/>
      <c r="AX74" s="959"/>
      <c r="AY74" s="959"/>
      <c r="AZ74" s="959"/>
      <c r="BA74" s="959"/>
      <c r="BB74" s="959"/>
    </row>
    <row r="75" spans="1:56" x14ac:dyDescent="0.25">
      <c r="A75" s="1019" t="s">
        <v>87</v>
      </c>
      <c r="B75" s="1019"/>
      <c r="C75" s="1019"/>
      <c r="D75" s="1019"/>
      <c r="E75" s="1019"/>
      <c r="F75" s="1019"/>
      <c r="G75" s="1019"/>
      <c r="H75" s="1019"/>
      <c r="I75" s="1019"/>
      <c r="J75" s="1019"/>
      <c r="K75" s="1019"/>
      <c r="L75" s="1019"/>
      <c r="M75" s="1019"/>
      <c r="N75" s="1019"/>
      <c r="O75" s="1019"/>
      <c r="P75" s="341"/>
      <c r="Q75" s="1052" t="s">
        <v>65</v>
      </c>
      <c r="R75" s="1052"/>
      <c r="S75" s="1052"/>
      <c r="T75" s="1052"/>
      <c r="U75" s="1052"/>
      <c r="V75" s="1052"/>
      <c r="W75" s="1052"/>
      <c r="X75" s="1052"/>
      <c r="Y75" s="1052"/>
      <c r="Z75" s="1052"/>
      <c r="AA75" s="1052"/>
      <c r="AB75" s="1052"/>
      <c r="AC75" s="1052"/>
      <c r="AD75" s="1052"/>
      <c r="AE75" s="1052"/>
      <c r="AF75" s="1052"/>
      <c r="AG75" s="1052"/>
      <c r="AH75" s="1052"/>
      <c r="AI75" s="1052"/>
      <c r="AJ75" s="1052"/>
      <c r="AK75" s="1052"/>
      <c r="AL75" s="1052"/>
      <c r="AM75" s="1052"/>
      <c r="AN75" s="1052"/>
      <c r="AO75" s="1052"/>
      <c r="AP75" s="1052"/>
      <c r="AQ75" s="1052"/>
      <c r="AR75" s="1052"/>
      <c r="AS75" s="1052"/>
      <c r="AT75" s="1052"/>
      <c r="AU75" s="1052"/>
      <c r="AV75" s="1052"/>
      <c r="AW75" s="1052"/>
      <c r="AX75" s="1052"/>
      <c r="AY75" s="1052"/>
      <c r="AZ75" s="1052"/>
      <c r="BA75" s="1052"/>
      <c r="BB75" s="1052"/>
    </row>
    <row r="76" spans="1:56" x14ac:dyDescent="0.25">
      <c r="A76" s="1019" t="s">
        <v>91</v>
      </c>
      <c r="B76" s="1019"/>
      <c r="C76" s="1019"/>
      <c r="D76" s="1019"/>
      <c r="E76" s="1019"/>
      <c r="F76" s="1019"/>
      <c r="G76" s="1019"/>
      <c r="H76" s="1019"/>
      <c r="I76" s="1019"/>
      <c r="J76" s="994">
        <f>ФОРМА!F5</f>
        <v>2</v>
      </c>
      <c r="K76" s="994"/>
      <c r="L76" s="957" t="s">
        <v>837</v>
      </c>
      <c r="M76" s="957"/>
      <c r="N76" s="957"/>
      <c r="O76" s="957"/>
      <c r="P76" s="957"/>
      <c r="Q76" s="957"/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341"/>
      <c r="AS76" s="341"/>
      <c r="AT76" s="341"/>
      <c r="AU76" s="341"/>
      <c r="AV76" s="341"/>
      <c r="AW76" s="341"/>
      <c r="AX76" s="341"/>
      <c r="AY76" s="341"/>
      <c r="AZ76" s="341"/>
    </row>
    <row r="77" spans="1:56" x14ac:dyDescent="0.25">
      <c r="A77" s="1047" t="s">
        <v>88</v>
      </c>
      <c r="B77" s="1047"/>
      <c r="C77" s="1047"/>
      <c r="D77" s="1047"/>
      <c r="E77" s="1047"/>
      <c r="F77" s="1047"/>
      <c r="G77" s="1047"/>
      <c r="H77" s="299"/>
      <c r="I77" s="1029" t="str">
        <f>A65</f>
        <v>Исполнительные схемы по расчистке трассы</v>
      </c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29"/>
      <c r="V77" s="1029"/>
      <c r="W77" s="1029"/>
      <c r="X77" s="1029"/>
      <c r="Y77" s="1029"/>
      <c r="Z77" s="1029"/>
      <c r="AA77" s="1029"/>
      <c r="AB77" s="1029"/>
      <c r="AC77" s="1029"/>
      <c r="AD77" s="1029"/>
      <c r="AE77" s="1029"/>
      <c r="AF77" s="1029"/>
      <c r="AG77" s="1029"/>
      <c r="AH77" s="1029"/>
      <c r="AI77" s="1029"/>
      <c r="AJ77" s="1029"/>
      <c r="AK77" s="1029"/>
      <c r="AL77" s="1029"/>
      <c r="AM77" s="1029"/>
      <c r="AN77" s="1029"/>
      <c r="AO77" s="1029"/>
      <c r="AP77" s="1029"/>
      <c r="AQ77" s="1029"/>
      <c r="AR77" s="1029"/>
      <c r="AS77" s="1029"/>
      <c r="AT77" s="1029"/>
      <c r="AU77" s="1029"/>
      <c r="AV77" s="1029"/>
      <c r="AW77" s="1029"/>
      <c r="AX77" s="1029"/>
      <c r="AY77" s="1029"/>
      <c r="AZ77" s="1029"/>
      <c r="BA77" s="1029"/>
      <c r="BB77" s="1029"/>
    </row>
    <row r="78" spans="1:56" ht="9" customHeight="1" x14ac:dyDescent="0.25">
      <c r="A78" s="1048" t="s">
        <v>772</v>
      </c>
      <c r="B78" s="1048"/>
      <c r="C78" s="1048"/>
      <c r="D78" s="1048"/>
      <c r="E78" s="1048"/>
      <c r="F78" s="1048"/>
      <c r="G78" s="1048"/>
      <c r="H78" s="1048"/>
      <c r="I78" s="1048"/>
      <c r="J78" s="1048"/>
      <c r="K78" s="1048"/>
      <c r="L78" s="1048"/>
      <c r="M78" s="1048"/>
      <c r="N78" s="1048"/>
      <c r="O78" s="1048"/>
      <c r="P78" s="1048"/>
      <c r="Q78" s="1048"/>
      <c r="R78" s="1048"/>
      <c r="S78" s="1048"/>
      <c r="T78" s="1048"/>
      <c r="U78" s="1048"/>
      <c r="V78" s="1048"/>
      <c r="W78" s="1048"/>
      <c r="X78" s="1048"/>
      <c r="Y78" s="1048"/>
      <c r="Z78" s="1048"/>
      <c r="AA78" s="1048"/>
      <c r="AB78" s="1048"/>
      <c r="AC78" s="1048"/>
      <c r="AD78" s="1048"/>
      <c r="AE78" s="1048"/>
      <c r="AF78" s="1048"/>
      <c r="AG78" s="1048"/>
      <c r="AH78" s="1048"/>
      <c r="AI78" s="1048"/>
      <c r="AJ78" s="1048"/>
      <c r="AK78" s="1048"/>
      <c r="AL78" s="1048"/>
      <c r="AM78" s="1048"/>
      <c r="AN78" s="1048"/>
      <c r="AO78" s="1048"/>
      <c r="AP78" s="1048"/>
      <c r="AQ78" s="1048"/>
      <c r="AR78" s="1048"/>
      <c r="AS78" s="1048"/>
      <c r="AT78" s="1048"/>
      <c r="AU78" s="1048"/>
      <c r="AV78" s="1048"/>
      <c r="AW78" s="1048"/>
      <c r="AX78" s="1048"/>
      <c r="AY78" s="1048"/>
      <c r="AZ78" s="1048"/>
      <c r="BA78" s="1048"/>
      <c r="BB78" s="1048"/>
    </row>
    <row r="79" spans="1:56" ht="26.25" customHeight="1" x14ac:dyDescent="0.25">
      <c r="A79" s="1049" t="s">
        <v>552</v>
      </c>
      <c r="B79" s="1049"/>
      <c r="C79" s="1049"/>
      <c r="D79" s="1049"/>
      <c r="E79" s="1049"/>
      <c r="F79" s="1049"/>
      <c r="G79" s="1049"/>
      <c r="H79" s="1049"/>
      <c r="I79" s="1049"/>
      <c r="J79" s="1049"/>
      <c r="K79" s="1049"/>
      <c r="L79" s="1049"/>
      <c r="M79" s="1049"/>
      <c r="N79" s="1049"/>
      <c r="O79" s="1049"/>
      <c r="P79" s="1049"/>
      <c r="Q79" s="1049"/>
      <c r="R79" s="1049"/>
      <c r="S79" s="1049"/>
      <c r="T79" s="1049"/>
      <c r="U79" s="1049"/>
      <c r="V79" s="1049"/>
      <c r="W79" s="1049"/>
      <c r="X79" s="1049"/>
      <c r="Y79" s="1049"/>
      <c r="Z79" s="1049"/>
      <c r="AA79" s="1049"/>
      <c r="AB79" s="1049"/>
      <c r="AC79" s="1049"/>
      <c r="AD79" s="1049"/>
      <c r="AE79" s="1049"/>
      <c r="AF79" s="1049"/>
      <c r="AG79" s="1049"/>
      <c r="AH79" s="1049"/>
      <c r="AI79" s="1049"/>
      <c r="AJ79" s="1049"/>
      <c r="AK79" s="1049"/>
      <c r="AL79" s="1049"/>
      <c r="AM79" s="1049"/>
      <c r="AN79" s="1049"/>
      <c r="AO79" s="1049"/>
      <c r="AP79" s="1049"/>
      <c r="AQ79" s="1049"/>
      <c r="AR79" s="1049"/>
      <c r="AS79" s="1049"/>
      <c r="AT79" s="1049"/>
      <c r="AU79" s="1049"/>
      <c r="AV79" s="1049"/>
      <c r="AW79" s="1049"/>
      <c r="AX79" s="1049"/>
      <c r="AY79" s="1049"/>
      <c r="AZ79" s="1049"/>
      <c r="BA79" s="1049"/>
      <c r="BB79" s="1049"/>
    </row>
    <row r="80" spans="1:56" ht="22.5" customHeight="1" x14ac:dyDescent="0.3">
      <c r="A80" s="1050" t="str">
        <f>IF(ФОРМА!E30="ВЛ",ПОДПИСИ!D6,IF(ФОРМА!E30="КЛ",ПОДПИСИ!D7))</f>
        <v xml:space="preserve"> </v>
      </c>
      <c r="B80" s="1050"/>
      <c r="C80" s="1050"/>
      <c r="D80" s="1050"/>
      <c r="E80" s="1050"/>
      <c r="F80" s="1050"/>
      <c r="G80" s="1050"/>
      <c r="H80" s="1050"/>
      <c r="I80" s="1050"/>
      <c r="J80" s="1050"/>
      <c r="K80" s="1050"/>
      <c r="L80" s="1050"/>
      <c r="M80" s="1050"/>
      <c r="N80" s="1050"/>
      <c r="O80" s="1050"/>
      <c r="P80" s="1050"/>
      <c r="Q80" s="1050"/>
      <c r="R80" s="1050"/>
      <c r="S80" s="1050"/>
      <c r="T80" s="1050"/>
      <c r="U80" s="1050"/>
      <c r="V80" s="1050"/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351"/>
      <c r="AH80" s="351"/>
      <c r="AI80" s="351"/>
      <c r="AJ80" s="351"/>
      <c r="AK80" s="351"/>
      <c r="AL80" s="351"/>
      <c r="AM80" s="351"/>
      <c r="AN80" s="351"/>
      <c r="AO80" s="351"/>
      <c r="AP80" s="351"/>
      <c r="AS80" s="352"/>
      <c r="AT80" s="352"/>
      <c r="AU80" s="352"/>
      <c r="AV80" s="352"/>
      <c r="AW80" s="352"/>
      <c r="AX80" s="352"/>
      <c r="AY80" s="352"/>
      <c r="AZ80" s="1051"/>
      <c r="BA80" s="1051"/>
      <c r="BB80" s="1051"/>
    </row>
    <row r="81" spans="1:54" ht="9" customHeight="1" x14ac:dyDescent="0.3">
      <c r="A81" s="1053" t="s">
        <v>801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1"/>
      <c r="AH81" s="351"/>
      <c r="AI81" s="351"/>
      <c r="AJ81" s="351"/>
      <c r="AK81" s="351"/>
      <c r="AL81" s="351"/>
      <c r="AM81" s="351"/>
      <c r="AN81" s="351"/>
      <c r="AO81" s="351"/>
      <c r="AP81" s="351"/>
      <c r="AS81" s="352"/>
      <c r="AT81" s="352"/>
      <c r="AU81" s="352"/>
      <c r="AV81" s="352"/>
      <c r="AW81" s="352"/>
      <c r="AX81" s="352"/>
      <c r="AY81" s="352"/>
      <c r="AZ81" s="1053" t="s">
        <v>49</v>
      </c>
      <c r="BA81" s="1053"/>
      <c r="BB81" s="1053"/>
    </row>
    <row r="82" spans="1:54" x14ac:dyDescent="0.25">
      <c r="A82" s="1049" t="s">
        <v>785</v>
      </c>
      <c r="B82" s="1049"/>
      <c r="C82" s="1049"/>
      <c r="D82" s="1049"/>
      <c r="E82" s="1049"/>
      <c r="F82" s="1049"/>
      <c r="G82" s="1049"/>
      <c r="H82" s="1049"/>
      <c r="I82" s="1049"/>
      <c r="J82" s="1049"/>
      <c r="K82" s="1049"/>
      <c r="L82" s="1049"/>
      <c r="M82" s="1049"/>
      <c r="N82" s="1049"/>
      <c r="O82" s="1049"/>
      <c r="P82" s="1049"/>
      <c r="Q82" s="1049"/>
      <c r="R82" s="1049"/>
      <c r="S82" s="1049"/>
      <c r="T82" s="1049"/>
      <c r="U82" s="1049"/>
      <c r="V82" s="1049"/>
      <c r="W82" s="1049"/>
      <c r="X82" s="1049"/>
      <c r="Y82" s="1049"/>
      <c r="Z82" s="1049"/>
      <c r="AA82" s="1049"/>
      <c r="AB82" s="1049"/>
      <c r="AC82" s="1049"/>
      <c r="AD82" s="1049"/>
      <c r="AE82" s="1049"/>
      <c r="AF82" s="1049"/>
      <c r="AG82" s="1049"/>
      <c r="AH82" s="1049"/>
      <c r="AI82" s="1049"/>
      <c r="AJ82" s="1049"/>
      <c r="AK82" s="1049"/>
      <c r="AL82" s="1049"/>
      <c r="AM82" s="1049"/>
      <c r="AN82" s="1049"/>
      <c r="AO82" s="1049"/>
      <c r="AP82" s="1049"/>
      <c r="AQ82" s="1049"/>
      <c r="AR82" s="1049"/>
      <c r="AS82" s="1049"/>
      <c r="AT82" s="1049"/>
      <c r="AU82" s="1049"/>
      <c r="AV82" s="1049"/>
      <c r="AW82" s="1049"/>
      <c r="AX82" s="1049"/>
      <c r="AY82" s="1049"/>
      <c r="AZ82" s="1049"/>
      <c r="BA82" s="1049"/>
      <c r="BB82" s="1049"/>
    </row>
    <row r="83" spans="1:54" ht="22.5" customHeight="1" x14ac:dyDescent="0.3">
      <c r="A83" s="1050" t="str">
        <f>ПОДПИСИ!D15</f>
        <v>Шлёнский С.В.</v>
      </c>
      <c r="B83" s="1050"/>
      <c r="C83" s="1050"/>
      <c r="D83" s="1050"/>
      <c r="E83" s="1050"/>
      <c r="F83" s="1050"/>
      <c r="G83" s="1050"/>
      <c r="H83" s="1050"/>
      <c r="I83" s="1050"/>
      <c r="J83" s="1050"/>
      <c r="K83" s="1050"/>
      <c r="L83" s="1050"/>
      <c r="M83" s="1050"/>
      <c r="N83" s="1050"/>
      <c r="O83" s="1050"/>
      <c r="P83" s="1050"/>
      <c r="Q83" s="1050"/>
      <c r="R83" s="1050"/>
      <c r="S83" s="1050"/>
      <c r="T83" s="1050"/>
      <c r="U83" s="1050"/>
      <c r="V83" s="1050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1"/>
      <c r="BA83" s="1051"/>
      <c r="BB83" s="1051"/>
    </row>
    <row r="84" spans="1:54" ht="9" customHeight="1" x14ac:dyDescent="0.3">
      <c r="A84" s="1053" t="s">
        <v>801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3" t="s">
        <v>49</v>
      </c>
      <c r="BA84" s="1053"/>
      <c r="BB84" s="1053"/>
    </row>
    <row r="85" spans="1:54" ht="27.75" customHeight="1" x14ac:dyDescent="0.25">
      <c r="A85" s="1049" t="s">
        <v>813</v>
      </c>
      <c r="B85" s="1049"/>
      <c r="C85" s="1049"/>
      <c r="D85" s="1049"/>
      <c r="E85" s="1049"/>
      <c r="F85" s="1049"/>
      <c r="G85" s="1049"/>
      <c r="H85" s="1049"/>
      <c r="I85" s="1049"/>
      <c r="J85" s="1049"/>
      <c r="K85" s="1049"/>
      <c r="L85" s="1049"/>
      <c r="M85" s="1049"/>
      <c r="N85" s="1049"/>
      <c r="O85" s="1049"/>
      <c r="P85" s="1049"/>
      <c r="Q85" s="1049"/>
      <c r="R85" s="1049"/>
      <c r="S85" s="1049"/>
      <c r="T85" s="1049"/>
      <c r="U85" s="1049"/>
      <c r="V85" s="1049"/>
      <c r="W85" s="1049"/>
      <c r="X85" s="1049"/>
      <c r="Y85" s="1049"/>
      <c r="Z85" s="1049"/>
      <c r="AA85" s="1049"/>
      <c r="AB85" s="1049"/>
      <c r="AC85" s="1049"/>
      <c r="AD85" s="1049"/>
      <c r="AE85" s="1049"/>
      <c r="AF85" s="1049"/>
      <c r="AG85" s="1049"/>
      <c r="AH85" s="1049"/>
      <c r="AI85" s="1049"/>
      <c r="AJ85" s="1049"/>
      <c r="AK85" s="1049"/>
      <c r="AL85" s="1049"/>
      <c r="AM85" s="1049"/>
      <c r="AN85" s="1049"/>
      <c r="AO85" s="1049"/>
      <c r="AP85" s="1049"/>
      <c r="AQ85" s="1049"/>
      <c r="AR85" s="1049"/>
      <c r="AS85" s="1049"/>
      <c r="AT85" s="1049"/>
      <c r="AU85" s="1049"/>
      <c r="AV85" s="1049"/>
      <c r="AW85" s="1049"/>
      <c r="AX85" s="1049"/>
      <c r="AY85" s="1049"/>
      <c r="AZ85" s="1049"/>
      <c r="BA85" s="1049"/>
      <c r="BB85" s="1049"/>
    </row>
    <row r="86" spans="1:54" ht="22.5" customHeight="1" x14ac:dyDescent="0.3">
      <c r="A86" s="1050" t="str">
        <f>ПОДПИСИ!D17</f>
        <v>Шлёнский С.В.</v>
      </c>
      <c r="B86" s="1050"/>
      <c r="C86" s="1050"/>
      <c r="D86" s="1050"/>
      <c r="E86" s="1050"/>
      <c r="F86" s="1050"/>
      <c r="G86" s="1050"/>
      <c r="H86" s="1050"/>
      <c r="I86" s="1050"/>
      <c r="J86" s="1050"/>
      <c r="K86" s="1050"/>
      <c r="L86" s="1050"/>
      <c r="M86" s="1050"/>
      <c r="N86" s="1050"/>
      <c r="O86" s="1050"/>
      <c r="P86" s="1050"/>
      <c r="Q86" s="1050"/>
      <c r="R86" s="1050"/>
      <c r="S86" s="1050"/>
      <c r="T86" s="1050"/>
      <c r="U86" s="1050"/>
      <c r="V86" s="1050"/>
      <c r="W86" s="350"/>
      <c r="X86" s="350"/>
      <c r="Y86" s="350"/>
      <c r="Z86" s="350"/>
      <c r="AA86" s="350"/>
      <c r="AB86" s="350"/>
      <c r="AC86" s="350"/>
      <c r="AD86" s="350"/>
      <c r="AE86" s="350"/>
      <c r="AF86" s="350"/>
      <c r="AG86" s="351"/>
      <c r="AH86" s="351"/>
      <c r="AI86" s="351"/>
      <c r="AJ86" s="351"/>
      <c r="AK86" s="351"/>
      <c r="AL86" s="351"/>
      <c r="AM86" s="351"/>
      <c r="AN86" s="351"/>
      <c r="AO86" s="351"/>
      <c r="AP86" s="351"/>
      <c r="AS86" s="352"/>
      <c r="AT86" s="352"/>
      <c r="AU86" s="352"/>
      <c r="AV86" s="352"/>
      <c r="AW86" s="352"/>
      <c r="AX86" s="352"/>
      <c r="AY86" s="352"/>
      <c r="AZ86" s="1051"/>
      <c r="BA86" s="1051"/>
      <c r="BB86" s="1051"/>
    </row>
    <row r="87" spans="1:54" ht="9" customHeight="1" x14ac:dyDescent="0.3">
      <c r="A87" s="1053" t="s">
        <v>801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3" t="s">
        <v>49</v>
      </c>
      <c r="BA87" s="1053"/>
      <c r="BB87" s="1053"/>
    </row>
    <row r="88" spans="1:54" ht="37.5" customHeight="1" x14ac:dyDescent="0.25">
      <c r="A88" s="1049" t="s">
        <v>803</v>
      </c>
      <c r="B88" s="1049"/>
      <c r="C88" s="1049"/>
      <c r="D88" s="1049"/>
      <c r="E88" s="1049"/>
      <c r="F88" s="1049"/>
      <c r="G88" s="1049"/>
      <c r="H88" s="1049"/>
      <c r="I88" s="1049"/>
      <c r="J88" s="1049"/>
      <c r="K88" s="1049"/>
      <c r="L88" s="1049"/>
      <c r="M88" s="1049"/>
      <c r="N88" s="1049"/>
      <c r="O88" s="1049"/>
      <c r="P88" s="1049"/>
      <c r="Q88" s="1049"/>
      <c r="R88" s="1049"/>
      <c r="S88" s="1049"/>
      <c r="T88" s="1049"/>
      <c r="U88" s="1049"/>
      <c r="V88" s="1049"/>
      <c r="W88" s="1049"/>
      <c r="X88" s="1049"/>
      <c r="Y88" s="1049"/>
      <c r="Z88" s="1049"/>
      <c r="AA88" s="1049"/>
      <c r="AB88" s="1049"/>
      <c r="AC88" s="1049"/>
      <c r="AD88" s="1049"/>
      <c r="AE88" s="1049"/>
      <c r="AF88" s="1049"/>
      <c r="AG88" s="1049"/>
      <c r="AH88" s="1049"/>
      <c r="AI88" s="1049"/>
      <c r="AJ88" s="1049"/>
      <c r="AK88" s="1049"/>
      <c r="AL88" s="1049"/>
      <c r="AM88" s="1049"/>
      <c r="AN88" s="1049"/>
      <c r="AO88" s="1049"/>
      <c r="AP88" s="1049"/>
      <c r="AQ88" s="1049"/>
      <c r="AR88" s="1049"/>
      <c r="AS88" s="1049"/>
      <c r="AT88" s="1049"/>
      <c r="AU88" s="1049"/>
      <c r="AV88" s="1049"/>
      <c r="AW88" s="1049"/>
      <c r="AX88" s="1049"/>
      <c r="AY88" s="1049"/>
      <c r="AZ88" s="1049"/>
      <c r="BA88" s="1049"/>
      <c r="BB88" s="1049"/>
    </row>
    <row r="89" spans="1:54" ht="22.5" customHeight="1" x14ac:dyDescent="0.3">
      <c r="A89" s="1050" t="str">
        <f>ПОДПИСИ!C19</f>
        <v xml:space="preserve"> </v>
      </c>
      <c r="B89" s="1050"/>
      <c r="C89" s="1050"/>
      <c r="D89" s="1050"/>
      <c r="E89" s="1050"/>
      <c r="F89" s="1050"/>
      <c r="G89" s="1050"/>
      <c r="H89" s="1050"/>
      <c r="I89" s="1050"/>
      <c r="J89" s="1050"/>
      <c r="K89" s="1050"/>
      <c r="L89" s="1050"/>
      <c r="M89" s="1050"/>
      <c r="N89" s="1050"/>
      <c r="O89" s="1050"/>
      <c r="P89" s="1050"/>
      <c r="Q89" s="1050"/>
      <c r="R89" s="1050"/>
      <c r="S89" s="1050"/>
      <c r="T89" s="1050"/>
      <c r="U89" s="1050"/>
      <c r="V89" s="1050"/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1"/>
      <c r="AH89" s="351"/>
      <c r="AI89" s="351"/>
      <c r="AJ89" s="351"/>
      <c r="AK89" s="351"/>
      <c r="AL89" s="351"/>
      <c r="AM89" s="351"/>
      <c r="AN89" s="351"/>
      <c r="AO89" s="351"/>
      <c r="AP89" s="351"/>
      <c r="AS89" s="352"/>
      <c r="AT89" s="352"/>
      <c r="AU89" s="352"/>
      <c r="AV89" s="352"/>
      <c r="AW89" s="352"/>
      <c r="AX89" s="352"/>
      <c r="AY89" s="352"/>
      <c r="AZ89" s="1051"/>
      <c r="BA89" s="1051"/>
      <c r="BB89" s="1051"/>
    </row>
    <row r="90" spans="1:54" ht="9" customHeight="1" x14ac:dyDescent="0.3">
      <c r="A90" s="1053" t="s">
        <v>801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3" t="s">
        <v>49</v>
      </c>
      <c r="BA90" s="1053"/>
      <c r="BB90" s="1053"/>
    </row>
    <row r="91" spans="1:54" ht="25.5" customHeight="1" x14ac:dyDescent="0.25">
      <c r="A91" s="1049" t="s">
        <v>838</v>
      </c>
      <c r="B91" s="1049"/>
      <c r="C91" s="1049"/>
      <c r="D91" s="1049"/>
      <c r="E91" s="1049"/>
      <c r="F91" s="1049"/>
      <c r="G91" s="1049"/>
      <c r="H91" s="1049"/>
      <c r="I91" s="1049"/>
      <c r="J91" s="1049"/>
      <c r="K91" s="1049"/>
      <c r="L91" s="1049"/>
      <c r="M91" s="1049"/>
      <c r="N91" s="1049"/>
      <c r="O91" s="1049"/>
      <c r="P91" s="1049"/>
      <c r="Q91" s="1049"/>
      <c r="R91" s="1049"/>
      <c r="S91" s="1049"/>
      <c r="T91" s="1049"/>
      <c r="U91" s="1049"/>
      <c r="V91" s="1049"/>
      <c r="W91" s="1049"/>
      <c r="X91" s="1049"/>
      <c r="Y91" s="1049"/>
      <c r="Z91" s="1049"/>
      <c r="AA91" s="1049"/>
      <c r="AB91" s="1049"/>
      <c r="AC91" s="1049"/>
      <c r="AD91" s="1049"/>
      <c r="AE91" s="1049"/>
      <c r="AF91" s="1049"/>
      <c r="AG91" s="1049"/>
      <c r="AH91" s="1049"/>
      <c r="AI91" s="1049"/>
      <c r="AJ91" s="1049"/>
      <c r="AK91" s="1049"/>
      <c r="AL91" s="1049"/>
      <c r="AM91" s="1049"/>
      <c r="AN91" s="1049"/>
      <c r="AO91" s="1049"/>
      <c r="AP91" s="1049"/>
      <c r="AQ91" s="1049"/>
      <c r="AR91" s="1049"/>
      <c r="AS91" s="1049"/>
      <c r="AT91" s="1049"/>
      <c r="AU91" s="1049"/>
      <c r="AV91" s="1049"/>
      <c r="AW91" s="1049"/>
      <c r="AX91" s="1049"/>
      <c r="AY91" s="1049"/>
      <c r="AZ91" s="1049"/>
      <c r="BA91" s="1049"/>
      <c r="BB91" s="1049"/>
    </row>
    <row r="92" spans="1:54" ht="22.5" customHeight="1" x14ac:dyDescent="0.3">
      <c r="A92" s="1050" t="str">
        <f>ПОДПИСИ!D12</f>
        <v>Курбатов А.В.</v>
      </c>
      <c r="B92" s="1050"/>
      <c r="C92" s="1050"/>
      <c r="D92" s="1050"/>
      <c r="E92" s="1050"/>
      <c r="F92" s="1050"/>
      <c r="G92" s="1050"/>
      <c r="H92" s="1050"/>
      <c r="I92" s="1050"/>
      <c r="J92" s="1050"/>
      <c r="K92" s="1050"/>
      <c r="L92" s="1050"/>
      <c r="M92" s="1050"/>
      <c r="N92" s="1050"/>
      <c r="O92" s="1050"/>
      <c r="P92" s="1050"/>
      <c r="Q92" s="1050"/>
      <c r="R92" s="1050"/>
      <c r="S92" s="1050"/>
      <c r="T92" s="1050"/>
      <c r="U92" s="1050"/>
      <c r="V92" s="1050"/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1"/>
      <c r="AH92" s="351"/>
      <c r="AI92" s="351"/>
      <c r="AJ92" s="351"/>
      <c r="AK92" s="351"/>
      <c r="AL92" s="351"/>
      <c r="AM92" s="351"/>
      <c r="AN92" s="351"/>
      <c r="AO92" s="351"/>
      <c r="AP92" s="351"/>
      <c r="AS92" s="352"/>
      <c r="AT92" s="352"/>
      <c r="AU92" s="352"/>
      <c r="AV92" s="352"/>
      <c r="AW92" s="352"/>
      <c r="AX92" s="352"/>
      <c r="AY92" s="352"/>
      <c r="AZ92" s="1051"/>
      <c r="BA92" s="1051"/>
      <c r="BB92" s="1051"/>
    </row>
    <row r="93" spans="1:54" ht="9" customHeight="1" x14ac:dyDescent="0.3">
      <c r="A93" s="1053" t="s">
        <v>801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3" t="s">
        <v>49</v>
      </c>
      <c r="BA93" s="1053"/>
      <c r="BB93" s="1053"/>
    </row>
    <row r="94" spans="1:54" x14ac:dyDescent="0.25">
      <c r="A94" s="1049" t="s">
        <v>536</v>
      </c>
      <c r="B94" s="1049"/>
      <c r="C94" s="1049"/>
      <c r="D94" s="1049"/>
      <c r="E94" s="1049"/>
      <c r="F94" s="1049"/>
      <c r="G94" s="1049"/>
      <c r="H94" s="1049"/>
      <c r="I94" s="1049"/>
      <c r="J94" s="1049"/>
      <c r="K94" s="1049"/>
      <c r="L94" s="1049"/>
      <c r="M94" s="1049"/>
      <c r="N94" s="1049"/>
      <c r="O94" s="1049"/>
      <c r="P94" s="1049"/>
      <c r="Q94" s="1049"/>
      <c r="R94" s="1049"/>
      <c r="S94" s="1049"/>
      <c r="T94" s="1049"/>
      <c r="U94" s="1049"/>
      <c r="V94" s="1049"/>
      <c r="W94" s="1049"/>
      <c r="X94" s="1049"/>
      <c r="Y94" s="1049"/>
      <c r="Z94" s="1049"/>
      <c r="AA94" s="1049"/>
      <c r="AB94" s="1049"/>
      <c r="AC94" s="1049"/>
      <c r="AD94" s="1049"/>
      <c r="AE94" s="1049"/>
      <c r="AF94" s="1049"/>
      <c r="AG94" s="1049"/>
      <c r="AH94" s="1049"/>
      <c r="AI94" s="1049"/>
      <c r="AJ94" s="1049"/>
      <c r="AK94" s="1049"/>
      <c r="AL94" s="1049"/>
      <c r="AM94" s="1049"/>
      <c r="AN94" s="1049"/>
      <c r="AO94" s="1049"/>
      <c r="AP94" s="1049"/>
      <c r="AQ94" s="1049"/>
      <c r="AR94" s="1049"/>
      <c r="AS94" s="1049"/>
      <c r="AT94" s="1049"/>
      <c r="AU94" s="1049"/>
      <c r="AV94" s="1049"/>
      <c r="AW94" s="1049"/>
      <c r="AX94" s="1049"/>
      <c r="AY94" s="1049"/>
      <c r="AZ94" s="1049"/>
      <c r="BA94" s="1049"/>
      <c r="BB94" s="1049"/>
    </row>
    <row r="95" spans="1:54" ht="22.5" customHeight="1" x14ac:dyDescent="0.3">
      <c r="A95" s="1050" t="str">
        <f>ПОДПИСИ!D10</f>
        <v>Жамойдин Ф.Ф.</v>
      </c>
      <c r="B95" s="1050"/>
      <c r="C95" s="1050"/>
      <c r="D95" s="1050"/>
      <c r="E95" s="1050"/>
      <c r="F95" s="1050"/>
      <c r="G95" s="1050"/>
      <c r="H95" s="1050"/>
      <c r="I95" s="1050"/>
      <c r="J95" s="1050"/>
      <c r="K95" s="1050"/>
      <c r="L95" s="1050"/>
      <c r="M95" s="1050"/>
      <c r="N95" s="1050"/>
      <c r="O95" s="1050"/>
      <c r="P95" s="1050"/>
      <c r="Q95" s="1050"/>
      <c r="R95" s="1050"/>
      <c r="S95" s="1050"/>
      <c r="T95" s="1050"/>
      <c r="U95" s="1050"/>
      <c r="V95" s="1050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1"/>
      <c r="AH95" s="351"/>
      <c r="AI95" s="351"/>
      <c r="AJ95" s="351"/>
      <c r="AK95" s="351"/>
      <c r="AL95" s="351"/>
      <c r="AM95" s="351"/>
      <c r="AN95" s="351"/>
      <c r="AO95" s="351"/>
      <c r="AP95" s="351"/>
      <c r="AS95" s="352"/>
      <c r="AT95" s="352"/>
      <c r="AU95" s="352"/>
      <c r="AV95" s="352"/>
      <c r="AW95" s="352"/>
      <c r="AX95" s="352"/>
      <c r="AY95" s="352"/>
      <c r="AZ95" s="1051"/>
      <c r="BA95" s="1051"/>
      <c r="BB95" s="1051"/>
    </row>
    <row r="96" spans="1:54" ht="9" customHeight="1" x14ac:dyDescent="0.3">
      <c r="A96" s="1053" t="s">
        <v>801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3" t="s">
        <v>49</v>
      </c>
      <c r="BA96" s="1053"/>
      <c r="BB96" s="1053"/>
    </row>
  </sheetData>
  <mergeCells count="115"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  <pageSetUpPr fitToPage="1"/>
  </sheetPr>
  <dimension ref="A1:BK96"/>
  <sheetViews>
    <sheetView view="pageBreakPreview" topLeftCell="A36" zoomScale="60" zoomScaleNormal="100" workbookViewId="0">
      <selection sqref="A1:AZ1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57" width="13.33203125" style="284" bestFit="1" customWidth="1"/>
    <col min="58" max="60" width="9.109375" style="284"/>
    <col min="61" max="61" width="14" style="284" customWidth="1"/>
    <col min="62" max="62" width="16" style="284" customWidth="1"/>
    <col min="63" max="63" width="14.6640625" style="284" customWidth="1"/>
    <col min="64" max="254" width="9.109375" style="284"/>
    <col min="255" max="307" width="1.5546875" style="284" customWidth="1"/>
    <col min="308" max="308" width="0.109375" style="284" customWidth="1"/>
    <col min="309" max="510" width="9.109375" style="284"/>
    <col min="511" max="563" width="1.5546875" style="284" customWidth="1"/>
    <col min="564" max="564" width="0.109375" style="284" customWidth="1"/>
    <col min="565" max="766" width="9.109375" style="284"/>
    <col min="767" max="819" width="1.5546875" style="284" customWidth="1"/>
    <col min="820" max="820" width="0.109375" style="284" customWidth="1"/>
    <col min="821" max="1022" width="9.109375" style="284"/>
    <col min="1023" max="1075" width="1.5546875" style="284" customWidth="1"/>
    <col min="1076" max="1076" width="0.109375" style="284" customWidth="1"/>
    <col min="1077" max="1278" width="9.109375" style="284"/>
    <col min="1279" max="1331" width="1.5546875" style="284" customWidth="1"/>
    <col min="1332" max="1332" width="0.109375" style="284" customWidth="1"/>
    <col min="1333" max="1534" width="9.109375" style="284"/>
    <col min="1535" max="1587" width="1.5546875" style="284" customWidth="1"/>
    <col min="1588" max="1588" width="0.109375" style="284" customWidth="1"/>
    <col min="1589" max="1790" width="9.109375" style="284"/>
    <col min="1791" max="1843" width="1.5546875" style="284" customWidth="1"/>
    <col min="1844" max="1844" width="0.109375" style="284" customWidth="1"/>
    <col min="1845" max="2046" width="9.109375" style="284"/>
    <col min="2047" max="2099" width="1.5546875" style="284" customWidth="1"/>
    <col min="2100" max="2100" width="0.109375" style="284" customWidth="1"/>
    <col min="2101" max="2302" width="9.109375" style="284"/>
    <col min="2303" max="2355" width="1.5546875" style="284" customWidth="1"/>
    <col min="2356" max="2356" width="0.109375" style="284" customWidth="1"/>
    <col min="2357" max="2558" width="9.109375" style="284"/>
    <col min="2559" max="2611" width="1.5546875" style="284" customWidth="1"/>
    <col min="2612" max="2612" width="0.109375" style="284" customWidth="1"/>
    <col min="2613" max="2814" width="9.109375" style="284"/>
    <col min="2815" max="2867" width="1.5546875" style="284" customWidth="1"/>
    <col min="2868" max="2868" width="0.109375" style="284" customWidth="1"/>
    <col min="2869" max="3070" width="9.109375" style="284"/>
    <col min="3071" max="3123" width="1.5546875" style="284" customWidth="1"/>
    <col min="3124" max="3124" width="0.109375" style="284" customWidth="1"/>
    <col min="3125" max="3326" width="9.109375" style="284"/>
    <col min="3327" max="3379" width="1.5546875" style="284" customWidth="1"/>
    <col min="3380" max="3380" width="0.109375" style="284" customWidth="1"/>
    <col min="3381" max="3582" width="9.109375" style="284"/>
    <col min="3583" max="3635" width="1.5546875" style="284" customWidth="1"/>
    <col min="3636" max="3636" width="0.109375" style="284" customWidth="1"/>
    <col min="3637" max="3838" width="9.109375" style="284"/>
    <col min="3839" max="3891" width="1.5546875" style="284" customWidth="1"/>
    <col min="3892" max="3892" width="0.109375" style="284" customWidth="1"/>
    <col min="3893" max="4094" width="9.109375" style="284"/>
    <col min="4095" max="4147" width="1.5546875" style="284" customWidth="1"/>
    <col min="4148" max="4148" width="0.109375" style="284" customWidth="1"/>
    <col min="4149" max="4350" width="9.109375" style="284"/>
    <col min="4351" max="4403" width="1.5546875" style="284" customWidth="1"/>
    <col min="4404" max="4404" width="0.109375" style="284" customWidth="1"/>
    <col min="4405" max="4606" width="9.109375" style="284"/>
    <col min="4607" max="4659" width="1.5546875" style="284" customWidth="1"/>
    <col min="4660" max="4660" width="0.109375" style="284" customWidth="1"/>
    <col min="4661" max="4862" width="9.109375" style="284"/>
    <col min="4863" max="4915" width="1.5546875" style="284" customWidth="1"/>
    <col min="4916" max="4916" width="0.109375" style="284" customWidth="1"/>
    <col min="4917" max="5118" width="9.109375" style="284"/>
    <col min="5119" max="5171" width="1.5546875" style="284" customWidth="1"/>
    <col min="5172" max="5172" width="0.109375" style="284" customWidth="1"/>
    <col min="5173" max="5374" width="9.109375" style="284"/>
    <col min="5375" max="5427" width="1.5546875" style="284" customWidth="1"/>
    <col min="5428" max="5428" width="0.109375" style="284" customWidth="1"/>
    <col min="5429" max="5630" width="9.109375" style="284"/>
    <col min="5631" max="5683" width="1.5546875" style="284" customWidth="1"/>
    <col min="5684" max="5684" width="0.109375" style="284" customWidth="1"/>
    <col min="5685" max="5886" width="9.109375" style="284"/>
    <col min="5887" max="5939" width="1.5546875" style="284" customWidth="1"/>
    <col min="5940" max="5940" width="0.109375" style="284" customWidth="1"/>
    <col min="5941" max="6142" width="9.109375" style="284"/>
    <col min="6143" max="6195" width="1.5546875" style="284" customWidth="1"/>
    <col min="6196" max="6196" width="0.109375" style="284" customWidth="1"/>
    <col min="6197" max="6398" width="9.109375" style="284"/>
    <col min="6399" max="6451" width="1.5546875" style="284" customWidth="1"/>
    <col min="6452" max="6452" width="0.109375" style="284" customWidth="1"/>
    <col min="6453" max="6654" width="9.109375" style="284"/>
    <col min="6655" max="6707" width="1.5546875" style="284" customWidth="1"/>
    <col min="6708" max="6708" width="0.109375" style="284" customWidth="1"/>
    <col min="6709" max="6910" width="9.109375" style="284"/>
    <col min="6911" max="6963" width="1.5546875" style="284" customWidth="1"/>
    <col min="6964" max="6964" width="0.109375" style="284" customWidth="1"/>
    <col min="6965" max="7166" width="9.109375" style="284"/>
    <col min="7167" max="7219" width="1.5546875" style="284" customWidth="1"/>
    <col min="7220" max="7220" width="0.109375" style="284" customWidth="1"/>
    <col min="7221" max="7422" width="9.109375" style="284"/>
    <col min="7423" max="7475" width="1.5546875" style="284" customWidth="1"/>
    <col min="7476" max="7476" width="0.109375" style="284" customWidth="1"/>
    <col min="7477" max="7678" width="9.109375" style="284"/>
    <col min="7679" max="7731" width="1.5546875" style="284" customWidth="1"/>
    <col min="7732" max="7732" width="0.109375" style="284" customWidth="1"/>
    <col min="7733" max="7934" width="9.109375" style="284"/>
    <col min="7935" max="7987" width="1.5546875" style="284" customWidth="1"/>
    <col min="7988" max="7988" width="0.109375" style="284" customWidth="1"/>
    <col min="7989" max="8190" width="9.109375" style="284"/>
    <col min="8191" max="8243" width="1.5546875" style="284" customWidth="1"/>
    <col min="8244" max="8244" width="0.109375" style="284" customWidth="1"/>
    <col min="8245" max="8446" width="9.109375" style="284"/>
    <col min="8447" max="8499" width="1.5546875" style="284" customWidth="1"/>
    <col min="8500" max="8500" width="0.109375" style="284" customWidth="1"/>
    <col min="8501" max="8702" width="9.109375" style="284"/>
    <col min="8703" max="8755" width="1.5546875" style="284" customWidth="1"/>
    <col min="8756" max="8756" width="0.109375" style="284" customWidth="1"/>
    <col min="8757" max="8958" width="9.109375" style="284"/>
    <col min="8959" max="9011" width="1.5546875" style="284" customWidth="1"/>
    <col min="9012" max="9012" width="0.109375" style="284" customWidth="1"/>
    <col min="9013" max="9214" width="9.109375" style="284"/>
    <col min="9215" max="9267" width="1.5546875" style="284" customWidth="1"/>
    <col min="9268" max="9268" width="0.109375" style="284" customWidth="1"/>
    <col min="9269" max="9470" width="9.109375" style="284"/>
    <col min="9471" max="9523" width="1.5546875" style="284" customWidth="1"/>
    <col min="9524" max="9524" width="0.109375" style="284" customWidth="1"/>
    <col min="9525" max="9726" width="9.109375" style="284"/>
    <col min="9727" max="9779" width="1.5546875" style="284" customWidth="1"/>
    <col min="9780" max="9780" width="0.109375" style="284" customWidth="1"/>
    <col min="9781" max="9982" width="9.109375" style="284"/>
    <col min="9983" max="10035" width="1.5546875" style="284" customWidth="1"/>
    <col min="10036" max="10036" width="0.109375" style="284" customWidth="1"/>
    <col min="10037" max="10238" width="9.109375" style="284"/>
    <col min="10239" max="10291" width="1.5546875" style="284" customWidth="1"/>
    <col min="10292" max="10292" width="0.109375" style="284" customWidth="1"/>
    <col min="10293" max="10494" width="9.109375" style="284"/>
    <col min="10495" max="10547" width="1.5546875" style="284" customWidth="1"/>
    <col min="10548" max="10548" width="0.109375" style="284" customWidth="1"/>
    <col min="10549" max="10750" width="9.109375" style="284"/>
    <col min="10751" max="10803" width="1.5546875" style="284" customWidth="1"/>
    <col min="10804" max="10804" width="0.109375" style="284" customWidth="1"/>
    <col min="10805" max="11006" width="9.109375" style="284"/>
    <col min="11007" max="11059" width="1.5546875" style="284" customWidth="1"/>
    <col min="11060" max="11060" width="0.109375" style="284" customWidth="1"/>
    <col min="11061" max="11262" width="9.109375" style="284"/>
    <col min="11263" max="11315" width="1.5546875" style="284" customWidth="1"/>
    <col min="11316" max="11316" width="0.109375" style="284" customWidth="1"/>
    <col min="11317" max="11518" width="9.109375" style="284"/>
    <col min="11519" max="11571" width="1.5546875" style="284" customWidth="1"/>
    <col min="11572" max="11572" width="0.109375" style="284" customWidth="1"/>
    <col min="11573" max="11774" width="9.109375" style="284"/>
    <col min="11775" max="11827" width="1.5546875" style="284" customWidth="1"/>
    <col min="11828" max="11828" width="0.109375" style="284" customWidth="1"/>
    <col min="11829" max="12030" width="9.109375" style="284"/>
    <col min="12031" max="12083" width="1.5546875" style="284" customWidth="1"/>
    <col min="12084" max="12084" width="0.109375" style="284" customWidth="1"/>
    <col min="12085" max="12286" width="9.109375" style="284"/>
    <col min="12287" max="12339" width="1.5546875" style="284" customWidth="1"/>
    <col min="12340" max="12340" width="0.109375" style="284" customWidth="1"/>
    <col min="12341" max="12542" width="9.109375" style="284"/>
    <col min="12543" max="12595" width="1.5546875" style="284" customWidth="1"/>
    <col min="12596" max="12596" width="0.109375" style="284" customWidth="1"/>
    <col min="12597" max="12798" width="9.109375" style="284"/>
    <col min="12799" max="12851" width="1.5546875" style="284" customWidth="1"/>
    <col min="12852" max="12852" width="0.109375" style="284" customWidth="1"/>
    <col min="12853" max="13054" width="9.109375" style="284"/>
    <col min="13055" max="13107" width="1.5546875" style="284" customWidth="1"/>
    <col min="13108" max="13108" width="0.109375" style="284" customWidth="1"/>
    <col min="13109" max="13310" width="9.109375" style="284"/>
    <col min="13311" max="13363" width="1.5546875" style="284" customWidth="1"/>
    <col min="13364" max="13364" width="0.109375" style="284" customWidth="1"/>
    <col min="13365" max="13566" width="9.109375" style="284"/>
    <col min="13567" max="13619" width="1.5546875" style="284" customWidth="1"/>
    <col min="13620" max="13620" width="0.109375" style="284" customWidth="1"/>
    <col min="13621" max="13822" width="9.109375" style="284"/>
    <col min="13823" max="13875" width="1.5546875" style="284" customWidth="1"/>
    <col min="13876" max="13876" width="0.109375" style="284" customWidth="1"/>
    <col min="13877" max="14078" width="9.109375" style="284"/>
    <col min="14079" max="14131" width="1.5546875" style="284" customWidth="1"/>
    <col min="14132" max="14132" width="0.109375" style="284" customWidth="1"/>
    <col min="14133" max="14334" width="9.109375" style="284"/>
    <col min="14335" max="14387" width="1.5546875" style="284" customWidth="1"/>
    <col min="14388" max="14388" width="0.109375" style="284" customWidth="1"/>
    <col min="14389" max="14590" width="9.109375" style="284"/>
    <col min="14591" max="14643" width="1.5546875" style="284" customWidth="1"/>
    <col min="14644" max="14644" width="0.109375" style="284" customWidth="1"/>
    <col min="14645" max="14846" width="9.109375" style="284"/>
    <col min="14847" max="14899" width="1.5546875" style="284" customWidth="1"/>
    <col min="14900" max="14900" width="0.109375" style="284" customWidth="1"/>
    <col min="14901" max="15102" width="9.109375" style="284"/>
    <col min="15103" max="15155" width="1.5546875" style="284" customWidth="1"/>
    <col min="15156" max="15156" width="0.109375" style="284" customWidth="1"/>
    <col min="15157" max="15358" width="9.109375" style="284"/>
    <col min="15359" max="15411" width="1.5546875" style="284" customWidth="1"/>
    <col min="15412" max="15412" width="0.109375" style="284" customWidth="1"/>
    <col min="15413" max="15614" width="9.109375" style="284"/>
    <col min="15615" max="15667" width="1.5546875" style="284" customWidth="1"/>
    <col min="15668" max="15668" width="0.109375" style="284" customWidth="1"/>
    <col min="15669" max="15870" width="9.109375" style="284"/>
    <col min="15871" max="15923" width="1.5546875" style="284" customWidth="1"/>
    <col min="15924" max="15924" width="0.109375" style="284" customWidth="1"/>
    <col min="15925" max="16126" width="9.109375" style="284"/>
    <col min="16127" max="16179" width="1.5546875" style="284" customWidth="1"/>
    <col min="16180" max="16180" width="0.109375" style="284" customWidth="1"/>
    <col min="16181" max="16384" width="9.109375" style="284"/>
  </cols>
  <sheetData>
    <row r="1" spans="1:63" ht="15" customHeight="1" x14ac:dyDescent="0.3">
      <c r="A1" s="1017" t="s">
        <v>73</v>
      </c>
      <c r="B1" s="1017"/>
      <c r="C1" s="1017"/>
      <c r="D1" s="1017"/>
      <c r="E1" s="1017"/>
      <c r="F1" s="1017"/>
      <c r="G1" s="1017"/>
      <c r="H1" s="1017"/>
      <c r="I1" s="1017"/>
      <c r="J1" s="1017"/>
      <c r="K1" s="1017"/>
      <c r="L1" s="1017"/>
      <c r="M1" s="1017"/>
      <c r="N1" s="1017"/>
      <c r="O1" s="1017"/>
      <c r="P1" s="1017"/>
      <c r="Q1" s="1017"/>
      <c r="R1" s="1017"/>
      <c r="S1" s="1017"/>
      <c r="T1" s="1017"/>
      <c r="U1" s="1017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285"/>
      <c r="AQ1" s="285"/>
      <c r="AR1" s="285"/>
      <c r="AS1" s="285"/>
      <c r="AT1" s="285"/>
      <c r="AU1" s="285"/>
      <c r="AV1" s="285"/>
      <c r="AW1" s="285"/>
      <c r="AX1" s="285"/>
      <c r="AY1" s="285"/>
      <c r="AZ1" s="285"/>
      <c r="BE1" s="286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 x14ac:dyDescent="0.3">
      <c r="A2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1018"/>
      <c r="W2" s="1018"/>
      <c r="X2" s="1018"/>
      <c r="Y2" s="1018"/>
      <c r="Z2" s="1018"/>
      <c r="AA2" s="1018"/>
      <c r="AB2" s="1018"/>
      <c r="AC2" s="1018"/>
      <c r="AD2" s="1018"/>
      <c r="AE2" s="1018"/>
      <c r="AF2" s="1018"/>
      <c r="AG2" s="1018"/>
      <c r="AH2" s="1018"/>
      <c r="AI2" s="1018"/>
      <c r="AJ2" s="1018"/>
      <c r="AK2" s="1018"/>
      <c r="AL2" s="1018"/>
      <c r="AM2" s="1018"/>
      <c r="AN2" s="1018"/>
      <c r="AO2" s="1018"/>
      <c r="AP2" s="1018"/>
      <c r="AQ2" s="1018"/>
      <c r="AR2" s="1018"/>
      <c r="AS2" s="1018"/>
      <c r="AT2" s="1018"/>
      <c r="AU2" s="1018"/>
      <c r="AV2" s="1018"/>
      <c r="AW2" s="1018"/>
      <c r="AX2" s="1018"/>
      <c r="AY2" s="1018"/>
      <c r="AZ2" s="1018"/>
      <c r="BA2" s="1018"/>
      <c r="BB2" s="1018"/>
      <c r="BC2" s="287"/>
      <c r="BD2" s="288"/>
      <c r="BE2" s="289" t="e">
        <f ca="1">RIGHT(BE1,LEN(BE1)-5)+1</f>
        <v>#REF!</v>
      </c>
      <c r="BF2" s="288"/>
      <c r="BG2" s="288"/>
      <c r="BH2" s="288"/>
      <c r="BI2"/>
      <c r="BJ2"/>
      <c r="BK2"/>
    </row>
    <row r="3" spans="1:63" ht="9" customHeight="1" x14ac:dyDescent="0.25">
      <c r="A3" s="959" t="s">
        <v>806</v>
      </c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959"/>
      <c r="U3" s="959"/>
      <c r="V3" s="959"/>
      <c r="W3" s="959"/>
      <c r="X3" s="959"/>
      <c r="Y3" s="959"/>
      <c r="Z3" s="959"/>
      <c r="AA3" s="959"/>
      <c r="AB3" s="959"/>
      <c r="AC3" s="959"/>
      <c r="AD3" s="959"/>
      <c r="AE3" s="959"/>
      <c r="AF3" s="959"/>
      <c r="AG3" s="959"/>
      <c r="AH3" s="959"/>
      <c r="AI3" s="959"/>
      <c r="AJ3" s="959"/>
      <c r="AK3" s="959"/>
      <c r="AL3" s="959"/>
      <c r="AM3" s="959"/>
      <c r="AN3" s="959"/>
      <c r="AO3" s="959"/>
      <c r="AP3" s="959"/>
      <c r="AQ3" s="959"/>
      <c r="AR3" s="959"/>
      <c r="AS3" s="959"/>
      <c r="AT3" s="959"/>
      <c r="AU3" s="959"/>
      <c r="AV3" s="959"/>
      <c r="AW3" s="959"/>
      <c r="AX3" s="959"/>
      <c r="AY3" s="959"/>
      <c r="AZ3" s="959"/>
      <c r="BA3" s="959"/>
      <c r="BB3" s="959"/>
      <c r="BD3" s="287"/>
      <c r="BE3" s="287"/>
      <c r="BF3" s="287"/>
      <c r="BG3" s="287"/>
      <c r="BH3" s="287"/>
      <c r="BI3" s="19"/>
      <c r="BJ3" s="19"/>
      <c r="BK3" s="19"/>
    </row>
    <row r="4" spans="1:63" ht="12.75" customHeight="1" x14ac:dyDescent="0.25">
      <c r="A4" s="1019" t="s">
        <v>381</v>
      </c>
      <c r="B4" s="1019"/>
      <c r="C4" s="1019"/>
      <c r="D4" s="1019"/>
      <c r="E4" s="1019"/>
      <c r="F4" s="1019"/>
      <c r="G4" s="1019"/>
      <c r="H4" s="1019"/>
      <c r="I4" s="1019"/>
      <c r="J4" s="1019"/>
      <c r="K4" s="1019"/>
      <c r="L4" s="1019"/>
      <c r="M4" s="1019"/>
      <c r="N4" s="1019"/>
      <c r="O4" s="1019"/>
      <c r="P4" s="1019"/>
      <c r="Q4" s="1019"/>
      <c r="R4" s="1019"/>
      <c r="S4" s="1019"/>
      <c r="T4" s="1019"/>
      <c r="U4" s="1019"/>
      <c r="V4" s="1019"/>
      <c r="W4" s="1019"/>
      <c r="X4" s="1019"/>
      <c r="Y4" s="1019"/>
      <c r="Z4" s="1019"/>
      <c r="AA4" s="1019"/>
      <c r="AB4" s="1019"/>
      <c r="AC4" s="1019"/>
      <c r="AD4" s="1019"/>
      <c r="AE4" s="1019"/>
      <c r="AF4" s="1019"/>
      <c r="AG4" s="1019"/>
      <c r="AH4" s="1019"/>
      <c r="AI4" s="1019"/>
      <c r="AJ4" s="1019"/>
      <c r="AK4" s="1019"/>
      <c r="AL4" s="1019"/>
      <c r="AM4" s="1019"/>
      <c r="AN4" s="1019"/>
      <c r="AO4" s="1019"/>
      <c r="AP4" s="1019"/>
      <c r="AQ4" s="1019"/>
      <c r="AR4" s="1019"/>
      <c r="AS4" s="1019"/>
      <c r="AT4" s="1019"/>
      <c r="AU4" s="1019"/>
      <c r="AV4" s="1019"/>
      <c r="AW4" s="1019"/>
      <c r="AX4" s="1019"/>
      <c r="AY4" s="1019"/>
      <c r="AZ4" s="1019"/>
      <c r="BA4" s="290"/>
      <c r="BB4" s="290"/>
      <c r="BC4" s="287"/>
      <c r="BD4" s="287"/>
      <c r="BE4" s="287"/>
      <c r="BF4" s="287"/>
      <c r="BG4" s="287"/>
      <c r="BH4" s="287"/>
      <c r="BI4" s="287"/>
      <c r="BJ4" s="287"/>
      <c r="BK4" s="287"/>
    </row>
    <row r="5" spans="1:63" x14ac:dyDescent="0.25">
      <c r="A5" s="1020" t="str">
        <f>ФОРМА!B2</f>
        <v>ПАО "Россети Ленэнерго"</v>
      </c>
      <c r="B5" s="1020"/>
      <c r="C5" s="1020"/>
      <c r="D5" s="1020"/>
      <c r="E5" s="1020"/>
      <c r="F5" s="1020"/>
      <c r="G5" s="1020"/>
      <c r="H5" s="1020"/>
      <c r="I5" s="1020"/>
      <c r="J5" s="1020"/>
      <c r="K5" s="1020"/>
      <c r="L5" s="1020"/>
      <c r="M5" s="1020"/>
      <c r="N5" s="1020"/>
      <c r="O5" s="1020"/>
      <c r="P5" s="1020"/>
      <c r="Q5" s="1020"/>
      <c r="R5" s="1020"/>
      <c r="S5" s="1020"/>
      <c r="T5" s="1020"/>
      <c r="U5" s="1020"/>
      <c r="V5" s="1020"/>
      <c r="W5" s="1020"/>
      <c r="X5" s="1020"/>
      <c r="Y5" s="1020"/>
      <c r="Z5" s="1020"/>
      <c r="AA5" s="1020"/>
      <c r="AB5" s="1020"/>
      <c r="AC5" s="1020"/>
      <c r="AD5" s="1020"/>
      <c r="AE5" s="1020"/>
      <c r="AF5" s="1020"/>
      <c r="AG5" s="1020"/>
      <c r="AH5" s="1020"/>
      <c r="AI5" s="1020"/>
      <c r="AJ5" s="1020"/>
      <c r="AK5" s="1020"/>
      <c r="AL5" s="1020"/>
      <c r="AM5" s="1020"/>
      <c r="AN5" s="1020"/>
      <c r="AO5" s="1020"/>
      <c r="AP5" s="1020"/>
      <c r="AQ5" s="1020"/>
      <c r="AR5" s="1020"/>
      <c r="AS5" s="1020"/>
      <c r="AT5" s="1020"/>
      <c r="AU5" s="1020"/>
      <c r="AV5" s="1020"/>
      <c r="AW5" s="1020"/>
      <c r="AX5" s="1020"/>
      <c r="AY5" s="1020"/>
      <c r="AZ5" s="1020"/>
      <c r="BA5" s="1020"/>
      <c r="BB5" s="102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9" customHeight="1" x14ac:dyDescent="0.25">
      <c r="A6" s="1025" t="s">
        <v>807</v>
      </c>
      <c r="B6" s="1025"/>
      <c r="C6" s="1025"/>
      <c r="D6" s="1025"/>
      <c r="E6" s="1025"/>
      <c r="F6" s="1025"/>
      <c r="G6" s="1025"/>
      <c r="H6" s="1025"/>
      <c r="I6" s="1025"/>
      <c r="J6" s="1025"/>
      <c r="K6" s="1025"/>
      <c r="L6" s="1025"/>
      <c r="M6" s="1025"/>
      <c r="N6" s="1025"/>
      <c r="O6" s="1025"/>
      <c r="P6" s="1025"/>
      <c r="Q6" s="1025"/>
      <c r="R6" s="1025"/>
      <c r="S6" s="1025"/>
      <c r="T6" s="1025"/>
      <c r="U6" s="1025"/>
      <c r="V6" s="1025"/>
      <c r="W6" s="1025"/>
      <c r="X6" s="1025"/>
      <c r="Y6" s="1025"/>
      <c r="Z6" s="1025"/>
      <c r="AA6" s="1025"/>
      <c r="AB6" s="1025"/>
      <c r="AC6" s="1025"/>
      <c r="AD6" s="1025"/>
      <c r="AE6" s="1025"/>
      <c r="AF6" s="1025"/>
      <c r="AG6" s="1025"/>
      <c r="AH6" s="1025"/>
      <c r="AI6" s="1025"/>
      <c r="AJ6" s="1025"/>
      <c r="AK6" s="1025"/>
      <c r="AL6" s="1025"/>
      <c r="AM6" s="1025"/>
      <c r="AN6" s="1025"/>
      <c r="AO6" s="1025"/>
      <c r="AP6" s="1025"/>
      <c r="AQ6" s="1025"/>
      <c r="AR6" s="1025"/>
      <c r="AS6" s="1025"/>
      <c r="AT6" s="1025"/>
      <c r="AU6" s="1025"/>
      <c r="AV6" s="1025"/>
      <c r="AW6" s="1025"/>
      <c r="AX6" s="1025"/>
      <c r="AY6" s="1025"/>
      <c r="AZ6" s="1025"/>
      <c r="BA6" s="1025"/>
      <c r="BB6" s="102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47.25" customHeight="1" x14ac:dyDescent="0.25">
      <c r="A7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18"/>
      <c r="C7" s="1018"/>
      <c r="D7" s="1018"/>
      <c r="E7" s="1018"/>
      <c r="F7" s="1018"/>
      <c r="G7" s="1018"/>
      <c r="H7" s="1018"/>
      <c r="I7" s="1018"/>
      <c r="J7" s="1018"/>
      <c r="K7" s="1018"/>
      <c r="L7" s="1018"/>
      <c r="M7" s="1018"/>
      <c r="N7" s="1018"/>
      <c r="O7" s="1018"/>
      <c r="P7" s="1018"/>
      <c r="Q7" s="1018"/>
      <c r="R7" s="1018"/>
      <c r="S7" s="1018"/>
      <c r="T7" s="1018"/>
      <c r="U7" s="1018"/>
      <c r="V7" s="1018"/>
      <c r="W7" s="1018"/>
      <c r="X7" s="1018"/>
      <c r="Y7" s="1018"/>
      <c r="Z7" s="1018"/>
      <c r="AA7" s="1018"/>
      <c r="AB7" s="1018"/>
      <c r="AC7" s="1018"/>
      <c r="AD7" s="1018"/>
      <c r="AE7" s="1018"/>
      <c r="AF7" s="1018"/>
      <c r="AG7" s="1018"/>
      <c r="AH7" s="1018"/>
      <c r="AI7" s="1018"/>
      <c r="AJ7" s="1018"/>
      <c r="AK7" s="1018"/>
      <c r="AL7" s="1018"/>
      <c r="AM7" s="1018"/>
      <c r="AN7" s="1018"/>
      <c r="AO7" s="1018"/>
      <c r="AP7" s="1018"/>
      <c r="AQ7" s="1018"/>
      <c r="AR7" s="1018"/>
      <c r="AS7" s="1018"/>
      <c r="AT7" s="1018"/>
      <c r="AU7" s="1018"/>
      <c r="AV7" s="1018"/>
      <c r="AW7" s="1018"/>
      <c r="AX7" s="1018"/>
      <c r="AY7" s="1018"/>
      <c r="AZ7" s="1018"/>
      <c r="BA7" s="1018"/>
      <c r="BB7" s="1018"/>
      <c r="BD7" s="291"/>
      <c r="BE7" s="291"/>
      <c r="BF7" s="291"/>
      <c r="BG7" s="291"/>
      <c r="BH7" s="291"/>
      <c r="BI7" s="291"/>
      <c r="BJ7" s="291"/>
      <c r="BK7" s="291"/>
    </row>
    <row r="8" spans="1:63" ht="23.25" customHeight="1" x14ac:dyDescent="0.25">
      <c r="A8" s="1026" t="s">
        <v>820</v>
      </c>
      <c r="B8" s="1027"/>
      <c r="C8" s="1027"/>
      <c r="D8" s="1027"/>
      <c r="E8" s="1027"/>
      <c r="F8" s="1027"/>
      <c r="G8" s="1027"/>
      <c r="H8" s="1027"/>
      <c r="I8" s="1027"/>
      <c r="J8" s="1027"/>
      <c r="K8" s="1027"/>
      <c r="L8" s="1027"/>
      <c r="M8" s="1027"/>
      <c r="N8" s="1027"/>
      <c r="O8" s="1027"/>
      <c r="P8" s="1027"/>
      <c r="Q8" s="1027"/>
      <c r="R8" s="1027"/>
      <c r="S8" s="1027"/>
      <c r="T8" s="1027"/>
      <c r="U8" s="1027"/>
      <c r="V8" s="1027"/>
      <c r="W8" s="1027"/>
      <c r="X8" s="1027"/>
      <c r="Y8" s="1027"/>
      <c r="Z8" s="1027"/>
      <c r="AA8" s="1027"/>
      <c r="AB8" s="1027"/>
      <c r="AC8" s="1027"/>
      <c r="AD8" s="1027"/>
      <c r="AE8" s="1027"/>
      <c r="AF8" s="1027"/>
      <c r="AG8" s="1027"/>
      <c r="AH8" s="1027"/>
      <c r="AI8" s="1027"/>
      <c r="AJ8" s="1027"/>
      <c r="AK8" s="1027"/>
      <c r="AL8" s="1027"/>
      <c r="AM8" s="1027"/>
      <c r="AN8" s="1027"/>
      <c r="AO8" s="1027"/>
      <c r="AP8" s="1027"/>
      <c r="AQ8" s="1027"/>
      <c r="AR8" s="1027"/>
      <c r="AS8" s="1027"/>
      <c r="AT8" s="1027"/>
      <c r="AU8" s="1027"/>
      <c r="AV8" s="1027"/>
      <c r="AW8" s="1027"/>
      <c r="AX8" s="1027"/>
      <c r="AY8" s="1027"/>
      <c r="AZ8" s="1027"/>
      <c r="BA8" s="1027"/>
      <c r="BB8" s="1027"/>
      <c r="BD8" s="291"/>
      <c r="BE8" s="291"/>
      <c r="BF8" s="291"/>
      <c r="BG8" s="291"/>
      <c r="BH8" s="291"/>
      <c r="BI8" s="291"/>
      <c r="BJ8" s="291"/>
      <c r="BK8" s="291"/>
    </row>
    <row r="9" spans="1:63" ht="12.75" customHeight="1" x14ac:dyDescent="0.25">
      <c r="A9" s="1208"/>
      <c r="B9" s="1208"/>
      <c r="C9" s="1208"/>
      <c r="D9" s="1208"/>
      <c r="E9" s="1208"/>
      <c r="F9" s="1208"/>
      <c r="G9" s="1208"/>
      <c r="H9" s="1208"/>
      <c r="I9" s="1208"/>
      <c r="J9" s="1208"/>
      <c r="K9" s="1208"/>
      <c r="L9" s="1208"/>
      <c r="M9" s="1208"/>
      <c r="N9" s="1208"/>
      <c r="O9" s="1208"/>
      <c r="P9" s="1208"/>
      <c r="Q9" s="1208"/>
      <c r="R9" s="1208"/>
      <c r="S9" s="1208"/>
      <c r="T9" s="1208"/>
      <c r="U9" s="1208"/>
      <c r="V9" s="1208"/>
      <c r="W9" s="1208"/>
      <c r="X9" s="1208"/>
      <c r="Y9" s="1208"/>
      <c r="Z9" s="1208"/>
      <c r="AA9" s="1208"/>
      <c r="AB9" s="1208"/>
      <c r="AC9" s="1208"/>
      <c r="AD9" s="1208"/>
      <c r="AE9" s="1208"/>
      <c r="AF9" s="1208"/>
      <c r="AG9" s="1208"/>
      <c r="AH9" s="1208"/>
      <c r="AI9" s="1208"/>
      <c r="AJ9" s="1208"/>
      <c r="AK9" s="1208"/>
      <c r="AL9" s="1208"/>
      <c r="AM9" s="1208"/>
      <c r="AN9" s="1208"/>
      <c r="AO9" s="1208"/>
      <c r="AP9" s="1208"/>
      <c r="AQ9" s="1208"/>
      <c r="AR9" s="1208"/>
      <c r="AS9" s="1208"/>
      <c r="AT9" s="1208"/>
      <c r="AU9" s="1208"/>
      <c r="AV9" s="1208"/>
      <c r="AW9" s="1208"/>
      <c r="AX9" s="1208"/>
      <c r="AY9" s="1208"/>
      <c r="AZ9" s="1208"/>
      <c r="BA9" s="1208"/>
      <c r="BB9" s="1208"/>
      <c r="BD9" s="291"/>
      <c r="BE9" s="291"/>
      <c r="BF9" s="291"/>
      <c r="BG9" s="291"/>
      <c r="BH9" s="291"/>
      <c r="BI9" s="291"/>
      <c r="BJ9" s="291"/>
      <c r="BK9" s="291"/>
    </row>
    <row r="10" spans="1:63" ht="9.75" customHeight="1" x14ac:dyDescent="0.25">
      <c r="A10" s="1023" t="s">
        <v>821</v>
      </c>
      <c r="B10" s="1023"/>
      <c r="C10" s="1023"/>
      <c r="D10" s="1023"/>
      <c r="E10" s="1023"/>
      <c r="F10" s="1023"/>
      <c r="G10" s="1023"/>
      <c r="H10" s="1023"/>
      <c r="I10" s="1023"/>
      <c r="J10" s="1023"/>
      <c r="K10" s="1023"/>
      <c r="L10" s="1023"/>
      <c r="M10" s="1023"/>
      <c r="N10" s="1023"/>
      <c r="O10" s="1023"/>
      <c r="P10" s="1023"/>
      <c r="Q10" s="1023"/>
      <c r="R10" s="1023"/>
      <c r="S10" s="1023"/>
      <c r="T10" s="1023"/>
      <c r="U10" s="1023"/>
      <c r="V10" s="1023"/>
      <c r="W10" s="1023"/>
      <c r="X10" s="1023"/>
      <c r="Y10" s="1023"/>
      <c r="Z10" s="1023"/>
      <c r="AA10" s="1023"/>
      <c r="AB10" s="1023"/>
      <c r="AC10" s="1023"/>
      <c r="AD10" s="1023"/>
      <c r="AE10" s="1023"/>
      <c r="AF10" s="1023"/>
      <c r="AG10" s="1023"/>
      <c r="AH10" s="1023"/>
      <c r="AI10" s="1023"/>
      <c r="AJ10" s="1023"/>
      <c r="AK10" s="1023"/>
      <c r="AL10" s="1023"/>
      <c r="AM10" s="1023"/>
      <c r="AN10" s="1023"/>
      <c r="AO10" s="1023"/>
      <c r="AP10" s="1023"/>
      <c r="AQ10" s="1023"/>
      <c r="AR10" s="1023"/>
      <c r="AS10" s="1023"/>
      <c r="AT10" s="1023"/>
      <c r="AU10" s="1023"/>
      <c r="AV10" s="1023"/>
      <c r="AW10" s="1023"/>
      <c r="AX10" s="1023"/>
      <c r="AY10" s="1023"/>
      <c r="AZ10" s="1023"/>
      <c r="BA10" s="1023"/>
      <c r="BB10" s="1023"/>
      <c r="BD10" s="291"/>
      <c r="BE10" s="291"/>
      <c r="BF10" s="291"/>
      <c r="BG10" s="291"/>
      <c r="BH10" s="291"/>
      <c r="BI10" s="291"/>
      <c r="BJ10" s="291"/>
      <c r="BK10" s="291"/>
    </row>
    <row r="11" spans="1:63" ht="14.25" customHeight="1" x14ac:dyDescent="0.25">
      <c r="A11" s="1019" t="s">
        <v>766</v>
      </c>
      <c r="B11" s="1019"/>
      <c r="C11" s="1019"/>
      <c r="D11" s="1019"/>
      <c r="E11" s="1019"/>
      <c r="F11" s="1019"/>
      <c r="G11" s="1019"/>
      <c r="H11" s="1019"/>
      <c r="I11" s="1019"/>
      <c r="J11" s="1019"/>
      <c r="K11" s="1019"/>
      <c r="L11" s="1019"/>
      <c r="M11" s="1019"/>
      <c r="N11" s="1019"/>
      <c r="O11" s="1019"/>
      <c r="P11" s="1019"/>
      <c r="Q11" s="1019"/>
      <c r="R11" s="1019"/>
      <c r="S11" s="1019"/>
      <c r="T11" s="1019"/>
      <c r="U11" s="1019"/>
      <c r="V11" s="1019"/>
      <c r="W11" s="1019"/>
      <c r="X11" s="1019"/>
      <c r="Y11" s="1019"/>
      <c r="Z11" s="1019"/>
      <c r="AA11" s="1019"/>
      <c r="AB11" s="1019"/>
      <c r="AC11" s="1019"/>
      <c r="AD11" s="1019"/>
      <c r="AE11" s="1019"/>
      <c r="AF11" s="1019"/>
      <c r="AG11" s="1019"/>
      <c r="AH11" s="1019"/>
      <c r="AI11" s="1019"/>
      <c r="AJ11" s="1019"/>
      <c r="AK11" s="1019"/>
      <c r="AL11" s="1019"/>
      <c r="AM11" s="1019"/>
      <c r="AN11" s="1019"/>
      <c r="AO11" s="1019"/>
      <c r="AP11" s="292"/>
      <c r="AQ11" s="292"/>
      <c r="AR11" s="292"/>
      <c r="AS11" s="292"/>
      <c r="AT11" s="292"/>
      <c r="AU11" s="292"/>
      <c r="AV11" s="292"/>
      <c r="AW11" s="292"/>
      <c r="AX11" s="292"/>
      <c r="AY11" s="292"/>
      <c r="AZ11" s="292"/>
      <c r="BD11" s="291"/>
      <c r="BE11" s="291"/>
      <c r="BF11" s="291"/>
      <c r="BG11" s="291"/>
      <c r="BH11" s="291"/>
      <c r="BI11" s="291"/>
      <c r="BJ11" s="291"/>
      <c r="BK11" s="291"/>
    </row>
    <row r="12" spans="1:63" x14ac:dyDescent="0.25">
      <c r="A12" s="1021" t="str">
        <f>ФОРМА!B3</f>
        <v>ООО «Электромонтаж-110»</v>
      </c>
      <c r="B12" s="1021"/>
      <c r="C12" s="1021"/>
      <c r="D12" s="1021"/>
      <c r="E12" s="1021"/>
      <c r="F12" s="1021"/>
      <c r="G12" s="1021"/>
      <c r="H12" s="1021"/>
      <c r="I12" s="1021"/>
      <c r="J12" s="1021"/>
      <c r="K12" s="1021"/>
      <c r="L12" s="1021"/>
      <c r="M12" s="1021"/>
      <c r="N12" s="1021"/>
      <c r="O12" s="1021"/>
      <c r="P12" s="1021"/>
      <c r="Q12" s="1021"/>
      <c r="R12" s="1021"/>
      <c r="S12" s="1021"/>
      <c r="T12" s="1021"/>
      <c r="U12" s="1021"/>
      <c r="V12" s="1021"/>
      <c r="W12" s="1021"/>
      <c r="X12" s="1021"/>
      <c r="Y12" s="1021"/>
      <c r="Z12" s="1021"/>
      <c r="AA12" s="1021"/>
      <c r="AB12" s="1021"/>
      <c r="AC12" s="1021"/>
      <c r="AD12" s="1021"/>
      <c r="AE12" s="1021"/>
      <c r="AF12" s="1021"/>
      <c r="AG12" s="1021"/>
      <c r="AH12" s="1021"/>
      <c r="AI12" s="1021"/>
      <c r="AJ12" s="1021"/>
      <c r="AK12" s="1021"/>
      <c r="AL12" s="1021"/>
      <c r="AM12" s="1021"/>
      <c r="AN12" s="1021"/>
      <c r="AO12" s="1021"/>
      <c r="AP12" s="1021"/>
      <c r="AQ12" s="1021"/>
      <c r="AR12" s="1021"/>
      <c r="AS12" s="1021"/>
      <c r="AT12" s="1021"/>
      <c r="AU12" s="1021"/>
      <c r="AV12" s="1021"/>
      <c r="AW12" s="1021"/>
      <c r="AX12" s="1021"/>
      <c r="AY12" s="1021"/>
      <c r="AZ12" s="1021"/>
      <c r="BA12" s="1021"/>
      <c r="BB12" s="1021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9" customHeight="1" x14ac:dyDescent="0.25">
      <c r="A13" s="1022" t="s">
        <v>822</v>
      </c>
      <c r="B13" s="1022"/>
      <c r="C13" s="1022"/>
      <c r="D13" s="1022"/>
      <c r="E13" s="1022"/>
      <c r="F13" s="1022"/>
      <c r="G13" s="1022"/>
      <c r="H13" s="1022"/>
      <c r="I13" s="1022"/>
      <c r="J13" s="1022"/>
      <c r="K13" s="1022"/>
      <c r="L13" s="1022"/>
      <c r="M13" s="1022"/>
      <c r="N13" s="1022"/>
      <c r="O13" s="1022"/>
      <c r="P13" s="1022"/>
      <c r="Q13" s="1022"/>
      <c r="R13" s="1022"/>
      <c r="S13" s="1022"/>
      <c r="T13" s="1022"/>
      <c r="U13" s="1022"/>
      <c r="V13" s="1022"/>
      <c r="W13" s="1022"/>
      <c r="X13" s="1022"/>
      <c r="Y13" s="1022"/>
      <c r="Z13" s="1022"/>
      <c r="AA13" s="1022"/>
      <c r="AB13" s="1022"/>
      <c r="AC13" s="1022"/>
      <c r="AD13" s="1022"/>
      <c r="AE13" s="1022"/>
      <c r="AF13" s="1022"/>
      <c r="AG13" s="1022"/>
      <c r="AH13" s="1022"/>
      <c r="AI13" s="1022"/>
      <c r="AJ13" s="1022"/>
      <c r="AK13" s="1022"/>
      <c r="AL13" s="1022"/>
      <c r="AM13" s="1022"/>
      <c r="AN13" s="1022"/>
      <c r="AO13" s="1022"/>
      <c r="AP13" s="1022"/>
      <c r="AQ13" s="1022"/>
      <c r="AR13" s="1022"/>
      <c r="AS13" s="1022"/>
      <c r="AT13" s="1022"/>
      <c r="AU13" s="1022"/>
      <c r="AV13" s="1022"/>
      <c r="AW13" s="1022"/>
      <c r="AX13" s="1022"/>
      <c r="AY13" s="1022"/>
      <c r="AZ13" s="1022"/>
      <c r="BA13" s="1022"/>
      <c r="BB13" s="1022"/>
    </row>
    <row r="14" spans="1:63" ht="28.5" customHeight="1" x14ac:dyDescent="0.25">
      <c r="A14" s="1018" t="str">
        <f>ФОРМА!D3</f>
        <v>ОГРН 1089847302225, ИНН 7842391090, КПП 780101001, 199004, город Санкт-Петербург, пр-кт Средний В.О., д. 4 литер а, пом/ком 6н/177</v>
      </c>
      <c r="B14" s="1018"/>
      <c r="C14" s="1018"/>
      <c r="D14" s="1018"/>
      <c r="E14" s="1018"/>
      <c r="F14" s="1018"/>
      <c r="G14" s="1018"/>
      <c r="H14" s="1018"/>
      <c r="I14" s="1018"/>
      <c r="J14" s="1018"/>
      <c r="K14" s="1018"/>
      <c r="L14" s="1018"/>
      <c r="M14" s="1018"/>
      <c r="N14" s="1018"/>
      <c r="O14" s="1018"/>
      <c r="P14" s="1018"/>
      <c r="Q14" s="1018"/>
      <c r="R14" s="1018"/>
      <c r="S14" s="1018"/>
      <c r="T14" s="1018"/>
      <c r="U14" s="1018"/>
      <c r="V14" s="1018"/>
      <c r="W14" s="1018"/>
      <c r="X14" s="1018"/>
      <c r="Y14" s="1018"/>
      <c r="Z14" s="1018"/>
      <c r="AA14" s="1018"/>
      <c r="AB14" s="1018"/>
      <c r="AC14" s="1018"/>
      <c r="AD14" s="1018"/>
      <c r="AE14" s="1018"/>
      <c r="AF14" s="1018"/>
      <c r="AG14" s="1018"/>
      <c r="AH14" s="1018"/>
      <c r="AI14" s="1018"/>
      <c r="AJ14" s="1018"/>
      <c r="AK14" s="1018"/>
      <c r="AL14" s="1018"/>
      <c r="AM14" s="1018"/>
      <c r="AN14" s="1018"/>
      <c r="AO14" s="1018"/>
      <c r="AP14" s="1018"/>
      <c r="AQ14" s="1018"/>
      <c r="AR14" s="1018"/>
      <c r="AS14" s="1018"/>
      <c r="AT14" s="1018"/>
      <c r="AU14" s="1018"/>
      <c r="AV14" s="1018"/>
      <c r="AW14" s="1018"/>
      <c r="AX14" s="1018"/>
      <c r="AY14" s="1018"/>
      <c r="AZ14" s="1018"/>
      <c r="BA14" s="1018"/>
      <c r="BB14" s="1018"/>
    </row>
    <row r="15" spans="1:63" ht="23.25" customHeight="1" x14ac:dyDescent="0.25">
      <c r="A15" s="1023" t="s">
        <v>823</v>
      </c>
      <c r="B15" s="1023"/>
      <c r="C15" s="1023"/>
      <c r="D15" s="1023"/>
      <c r="E15" s="1023"/>
      <c r="F15" s="1023"/>
      <c r="G15" s="1023"/>
      <c r="H15" s="1023"/>
      <c r="I15" s="1023"/>
      <c r="J15" s="1023"/>
      <c r="K15" s="1023"/>
      <c r="L15" s="1023"/>
      <c r="M15" s="1023"/>
      <c r="N15" s="1023"/>
      <c r="O15" s="1023"/>
      <c r="P15" s="1023"/>
      <c r="Q15" s="1023"/>
      <c r="R15" s="1023"/>
      <c r="S15" s="1023"/>
      <c r="T15" s="1023"/>
      <c r="U15" s="1023"/>
      <c r="V15" s="1023"/>
      <c r="W15" s="1023"/>
      <c r="X15" s="1023"/>
      <c r="Y15" s="1023"/>
      <c r="Z15" s="1023"/>
      <c r="AA15" s="1023"/>
      <c r="AB15" s="1023"/>
      <c r="AC15" s="1023"/>
      <c r="AD15" s="1023"/>
      <c r="AE15" s="1023"/>
      <c r="AF15" s="1023"/>
      <c r="AG15" s="1023"/>
      <c r="AH15" s="1023"/>
      <c r="AI15" s="1023"/>
      <c r="AJ15" s="1023"/>
      <c r="AK15" s="1023"/>
      <c r="AL15" s="1023"/>
      <c r="AM15" s="1023"/>
      <c r="AN15" s="1023"/>
      <c r="AO15" s="1023"/>
      <c r="AP15" s="1023"/>
      <c r="AQ15" s="1023"/>
      <c r="AR15" s="1023"/>
      <c r="AS15" s="1023"/>
      <c r="AT15" s="1023"/>
      <c r="AU15" s="1023"/>
      <c r="AV15" s="1023"/>
      <c r="AW15" s="1023"/>
      <c r="AX15" s="1023"/>
      <c r="AY15" s="1023"/>
      <c r="AZ15" s="1023"/>
      <c r="BA15" s="1023"/>
      <c r="BB15" s="1023"/>
    </row>
    <row r="16" spans="1:63" ht="13.5" customHeight="1" x14ac:dyDescent="0.25">
      <c r="A16" s="1019" t="s">
        <v>75</v>
      </c>
      <c r="B16" s="1019"/>
      <c r="C16" s="1019"/>
      <c r="D16" s="1019"/>
      <c r="E16" s="1019"/>
      <c r="F16" s="1019"/>
      <c r="G16" s="1019"/>
      <c r="H16" s="1019"/>
      <c r="I16" s="1019"/>
      <c r="J16" s="1019"/>
      <c r="K16" s="1019"/>
      <c r="L16" s="1019"/>
      <c r="M16" s="1019"/>
      <c r="N16" s="1019"/>
      <c r="O16" s="1019"/>
      <c r="P16" s="1019"/>
      <c r="Q16" s="1019"/>
      <c r="R16" s="1019"/>
      <c r="S16" s="1019"/>
      <c r="T16" s="1019"/>
      <c r="U16" s="1019"/>
      <c r="V16" s="1019"/>
      <c r="W16" s="1019"/>
      <c r="X16" s="1019"/>
      <c r="Y16" s="1019"/>
      <c r="Z16" s="1019"/>
      <c r="AA16" s="1019"/>
      <c r="AB16" s="1019"/>
      <c r="AC16" s="1019"/>
      <c r="AD16" s="1019"/>
      <c r="AE16" s="1019"/>
      <c r="AF16" s="1019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292"/>
      <c r="AY16" s="292"/>
      <c r="AZ16" s="292"/>
    </row>
    <row r="17" spans="1:54" ht="13.5" customHeight="1" x14ac:dyDescent="0.25">
      <c r="A17" s="1024" t="str">
        <f>ФОРМА!B8</f>
        <v>ООО «Электромонтаж-110»</v>
      </c>
      <c r="B17" s="1024"/>
      <c r="C17" s="1024"/>
      <c r="D17" s="1024"/>
      <c r="E17" s="1024"/>
      <c r="F17" s="1024"/>
      <c r="G17" s="1024"/>
      <c r="H17" s="1024"/>
      <c r="I17" s="1024"/>
      <c r="J17" s="1024"/>
      <c r="K17" s="1024"/>
      <c r="L17" s="1024"/>
      <c r="M17" s="1024"/>
      <c r="N17" s="1024"/>
      <c r="O17" s="1024"/>
      <c r="P17" s="1024"/>
      <c r="Q17" s="1024"/>
      <c r="R17" s="1024"/>
      <c r="S17" s="1024"/>
      <c r="T17" s="1024"/>
      <c r="U17" s="1024"/>
      <c r="V17" s="1024"/>
      <c r="W17" s="1024"/>
      <c r="X17" s="1024"/>
      <c r="Y17" s="1024"/>
      <c r="Z17" s="1024"/>
      <c r="AA17" s="1024"/>
      <c r="AB17" s="1024"/>
      <c r="AC17" s="1024"/>
      <c r="AD17" s="1024"/>
      <c r="AE17" s="1024"/>
      <c r="AF17" s="1024"/>
      <c r="AG17" s="1024"/>
      <c r="AH17" s="1024"/>
      <c r="AI17" s="1024"/>
      <c r="AJ17" s="1024"/>
      <c r="AK17" s="1024"/>
      <c r="AL17" s="1024"/>
      <c r="AM17" s="1024"/>
      <c r="AN17" s="1024"/>
      <c r="AO17" s="1024"/>
      <c r="AP17" s="1024"/>
      <c r="AQ17" s="1024"/>
      <c r="AR17" s="1024"/>
      <c r="AS17" s="1024"/>
      <c r="AT17" s="1024"/>
      <c r="AU17" s="1024"/>
      <c r="AV17" s="1024"/>
      <c r="AW17" s="1024"/>
      <c r="AX17" s="1024"/>
      <c r="AY17" s="1024"/>
      <c r="AZ17" s="1024"/>
      <c r="BA17" s="1024"/>
      <c r="BB17" s="1024"/>
    </row>
    <row r="18" spans="1:54" ht="9" customHeight="1" x14ac:dyDescent="0.25">
      <c r="A18" s="959" t="s">
        <v>822</v>
      </c>
      <c r="B18" s="1032"/>
      <c r="C18" s="1032"/>
      <c r="D18" s="1032"/>
      <c r="E18" s="1032"/>
      <c r="F18" s="1032"/>
      <c r="G18" s="1032"/>
      <c r="H18" s="1032"/>
      <c r="I18" s="1032"/>
      <c r="J18" s="1032"/>
      <c r="K18" s="1032"/>
      <c r="L18" s="1032"/>
      <c r="M18" s="1032"/>
      <c r="N18" s="1032"/>
      <c r="O18" s="1032"/>
      <c r="P18" s="1032"/>
      <c r="Q18" s="1032"/>
      <c r="R18" s="1032"/>
      <c r="S18" s="1032"/>
      <c r="T18" s="1032"/>
      <c r="U18" s="1032"/>
      <c r="V18" s="1032"/>
      <c r="W18" s="1032"/>
      <c r="X18" s="1032"/>
      <c r="Y18" s="1032"/>
      <c r="Z18" s="1032"/>
      <c r="AA18" s="1032"/>
      <c r="AB18" s="1032"/>
      <c r="AC18" s="1032"/>
      <c r="AD18" s="1032"/>
      <c r="AE18" s="1032"/>
      <c r="AF18" s="1032"/>
      <c r="AG18" s="1032"/>
      <c r="AH18" s="1032"/>
      <c r="AI18" s="1032"/>
      <c r="AJ18" s="1032"/>
      <c r="AK18" s="1032"/>
      <c r="AL18" s="1032"/>
      <c r="AM18" s="1032"/>
      <c r="AN18" s="1032"/>
      <c r="AO18" s="1032"/>
      <c r="AP18" s="1032"/>
      <c r="AQ18" s="1032"/>
      <c r="AR18" s="1032"/>
      <c r="AS18" s="1032"/>
      <c r="AT18" s="1032"/>
      <c r="AU18" s="1032"/>
      <c r="AV18" s="1032"/>
      <c r="AW18" s="1032"/>
      <c r="AX18" s="1032"/>
      <c r="AY18" s="1032"/>
      <c r="AZ18" s="1032"/>
      <c r="BA18" s="1032"/>
      <c r="BB18" s="1032"/>
    </row>
    <row r="19" spans="1:54" ht="27.75" customHeight="1" x14ac:dyDescent="0.25">
      <c r="A19" s="1024" t="str">
        <f>ФОРМА!D8</f>
        <v>ОГРН 1089847302225, ИНН 7842391090, КПП 780101001, 199004, город Санкт-Петербург, пр-кт Средний В.О., д. 4 литер а, пом/ком 6н/177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9.75" customHeight="1" x14ac:dyDescent="0.25">
      <c r="A20" s="1023" t="s">
        <v>767</v>
      </c>
      <c r="B20" s="1023"/>
      <c r="C20" s="1023"/>
      <c r="D20" s="1023"/>
      <c r="E20" s="1023"/>
      <c r="F20" s="1023"/>
      <c r="G20" s="1023"/>
      <c r="H20" s="1023"/>
      <c r="I20" s="1023"/>
      <c r="J20" s="1023"/>
      <c r="K20" s="1023"/>
      <c r="L20" s="1023"/>
      <c r="M20" s="1023"/>
      <c r="N20" s="1023"/>
      <c r="O20" s="1023"/>
      <c r="P20" s="1023"/>
      <c r="Q20" s="1023"/>
      <c r="R20" s="1023"/>
      <c r="S20" s="1023"/>
      <c r="T20" s="1023"/>
      <c r="U20" s="1023"/>
      <c r="V20" s="1023"/>
      <c r="W20" s="1023"/>
      <c r="X20" s="1023"/>
      <c r="Y20" s="1023"/>
      <c r="Z20" s="1023"/>
      <c r="AA20" s="1023"/>
      <c r="AB20" s="1023"/>
      <c r="AC20" s="1023"/>
      <c r="AD20" s="1023"/>
      <c r="AE20" s="1023"/>
      <c r="AF20" s="1023"/>
      <c r="AG20" s="1023"/>
      <c r="AH20" s="1023"/>
      <c r="AI20" s="1023"/>
      <c r="AJ20" s="1023"/>
      <c r="AK20" s="1023"/>
      <c r="AL20" s="1023"/>
      <c r="AM20" s="1023"/>
      <c r="AN20" s="1023"/>
      <c r="AO20" s="1023"/>
      <c r="AP20" s="1023"/>
      <c r="AQ20" s="1023"/>
      <c r="AR20" s="1023"/>
      <c r="AS20" s="1023"/>
      <c r="AT20" s="1023"/>
      <c r="AU20" s="1023"/>
      <c r="AV20" s="1023"/>
      <c r="AW20" s="1023"/>
      <c r="AX20" s="1023"/>
      <c r="AY20" s="1023"/>
      <c r="AZ20" s="1023"/>
      <c r="BA20" s="1023"/>
      <c r="BB20" s="1023"/>
    </row>
    <row r="21" spans="1:54" ht="19.5" customHeight="1" x14ac:dyDescent="0.25">
      <c r="A21" s="1033" t="s">
        <v>68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12.75" customHeight="1" x14ac:dyDescent="0.25">
      <c r="A22" s="1033" t="s">
        <v>999</v>
      </c>
      <c r="B22" s="1033"/>
      <c r="C22" s="1033"/>
      <c r="D22" s="1033"/>
      <c r="E22" s="1033"/>
      <c r="F22" s="1033"/>
      <c r="G22" s="1033"/>
      <c r="H22" s="1033"/>
      <c r="I22" s="1033"/>
      <c r="J22" s="1033"/>
      <c r="K22" s="1033"/>
      <c r="L22" s="1033"/>
      <c r="M22" s="1033"/>
      <c r="N22" s="1033"/>
      <c r="O22" s="1033"/>
      <c r="P22" s="1033"/>
      <c r="Q22" s="1033"/>
      <c r="R22" s="1033"/>
      <c r="S22" s="1033"/>
      <c r="T22" s="1033"/>
      <c r="U22" s="1033"/>
      <c r="V22" s="1033"/>
      <c r="W22" s="1033"/>
      <c r="X22" s="1033"/>
      <c r="Y22" s="1033"/>
      <c r="Z22" s="1033"/>
      <c r="AA22" s="1033"/>
      <c r="AB22" s="1033"/>
      <c r="AC22" s="1033"/>
      <c r="AD22" s="1033"/>
      <c r="AE22" s="1033"/>
      <c r="AF22" s="1033"/>
      <c r="AG22" s="1033"/>
      <c r="AH22" s="1033"/>
      <c r="AI22" s="1033"/>
      <c r="AJ22" s="1033"/>
      <c r="AK22" s="1033"/>
      <c r="AL22" s="1033"/>
      <c r="AM22" s="1033"/>
      <c r="AN22" s="1033"/>
      <c r="AO22" s="1033"/>
      <c r="AP22" s="1033"/>
      <c r="AQ22" s="1033"/>
      <c r="AR22" s="1033"/>
      <c r="AS22" s="1033"/>
      <c r="AT22" s="1033"/>
      <c r="AU22" s="1033"/>
      <c r="AV22" s="1033"/>
      <c r="AW22" s="1033"/>
      <c r="AX22" s="1033"/>
      <c r="AY22" s="1033"/>
      <c r="AZ22" s="1033"/>
      <c r="BA22" s="1033"/>
      <c r="BB22" s="1033"/>
    </row>
    <row r="23" spans="1:54" ht="10.5" customHeight="1" x14ac:dyDescent="0.25"/>
    <row r="24" spans="1:54" ht="14.25" customHeight="1" x14ac:dyDescent="0.3">
      <c r="A24" s="284" t="s">
        <v>19</v>
      </c>
      <c r="C24" s="1034">
        <f>ФОРМА!B31</f>
        <v>0</v>
      </c>
      <c r="D24" s="1034"/>
      <c r="E24" s="1034"/>
      <c r="F24" s="1034"/>
      <c r="G24" s="1034"/>
      <c r="H24" s="1034"/>
      <c r="I24" s="1034"/>
      <c r="J24" s="1034"/>
      <c r="K24" s="1034"/>
      <c r="AK24" s="293"/>
      <c r="AL24" s="294"/>
      <c r="AM24" s="294"/>
      <c r="AN24" s="294"/>
      <c r="AO24" s="294"/>
      <c r="AP24" s="294"/>
      <c r="AQ24" s="294"/>
      <c r="AS24" s="293"/>
      <c r="AT24" s="1214">
        <f>ФОРМА!D31</f>
        <v>45354</v>
      </c>
      <c r="AU24" s="1214"/>
      <c r="AV24" s="1214"/>
      <c r="AW24" s="1214"/>
      <c r="AX24" s="1214"/>
      <c r="AY24" s="1214"/>
      <c r="AZ24" s="1214"/>
      <c r="BA24" s="1214"/>
      <c r="BB24" s="294"/>
    </row>
    <row r="25" spans="1:54" ht="2.4" customHeight="1" x14ac:dyDescent="0.25"/>
    <row r="26" spans="1:54" ht="15.75" customHeight="1" x14ac:dyDescent="0.25">
      <c r="A26" s="1019" t="s">
        <v>1005</v>
      </c>
      <c r="B26" s="1019"/>
      <c r="C26" s="1019"/>
      <c r="D26" s="1019"/>
      <c r="E26" s="1019"/>
      <c r="F26" s="1019"/>
      <c r="G26" s="1019"/>
      <c r="H26" s="1019"/>
      <c r="I26" s="1019"/>
      <c r="J26" s="1019"/>
      <c r="K26" s="1019"/>
      <c r="L26" s="1019"/>
      <c r="M26" s="1019"/>
      <c r="N26" s="1019"/>
      <c r="O26" s="1019"/>
      <c r="P26" s="1019"/>
      <c r="Q26" s="1019"/>
      <c r="R26" s="1019"/>
      <c r="S26" s="1019"/>
      <c r="T26" s="1019"/>
      <c r="U26" s="1019"/>
      <c r="V26" s="1019"/>
      <c r="W26" s="1019"/>
      <c r="X26" s="1019"/>
      <c r="Y26" s="1019"/>
      <c r="Z26" s="1019"/>
      <c r="AA26" s="1019"/>
      <c r="AB26" s="1019"/>
      <c r="AC26" s="1019"/>
      <c r="AD26" s="1019"/>
      <c r="AE26" s="1019"/>
      <c r="AF26" s="1019"/>
      <c r="AG26" s="1019"/>
      <c r="AH26" s="1019"/>
      <c r="AI26" s="1019"/>
      <c r="AJ26" s="1019"/>
      <c r="AK26" s="1019"/>
      <c r="AL26" s="1019"/>
      <c r="AM26" s="1019"/>
      <c r="AN26" s="1019"/>
      <c r="AO26" s="1019"/>
      <c r="AP26" s="1019"/>
      <c r="AQ26" s="1019"/>
      <c r="AR26" s="1019"/>
      <c r="AS26" s="1019"/>
      <c r="AT26" s="1019"/>
      <c r="AU26" s="1019"/>
      <c r="AV26" s="1019"/>
      <c r="AW26" s="1019"/>
      <c r="AX26" s="1019"/>
      <c r="AY26" s="1019"/>
      <c r="AZ26" s="1019"/>
      <c r="BA26" s="1019"/>
      <c r="BB26" s="1019"/>
    </row>
    <row r="27" spans="1:54" ht="24.75" customHeight="1" x14ac:dyDescent="0.25">
      <c r="A27" s="1028" t="s">
        <v>782</v>
      </c>
      <c r="B27" s="1028"/>
      <c r="C27" s="1028"/>
      <c r="D27" s="1028"/>
      <c r="E27" s="1028"/>
      <c r="F27" s="1028"/>
      <c r="G27" s="1028"/>
      <c r="H27" s="1028"/>
      <c r="I27" s="1028"/>
      <c r="J27" s="1028"/>
      <c r="K27" s="1028"/>
      <c r="L27" s="1028"/>
      <c r="M27" s="1028"/>
      <c r="N27" s="1028"/>
      <c r="O27" s="1028"/>
      <c r="P27" s="1028"/>
      <c r="Q27" s="1028"/>
      <c r="R27" s="1028"/>
      <c r="S27" s="1028"/>
      <c r="T27" s="1028"/>
      <c r="U27" s="1028"/>
      <c r="V27" s="1028"/>
      <c r="W27" s="1028"/>
      <c r="X27" s="1028"/>
      <c r="Y27" s="1028"/>
      <c r="Z27" s="1028"/>
      <c r="AA27" s="1028"/>
      <c r="AB27" s="1028"/>
      <c r="AC27" s="1028"/>
      <c r="AD27" s="1028"/>
      <c r="AE27" s="1028"/>
      <c r="AF27" s="1028"/>
      <c r="AG27" s="1028"/>
      <c r="AH27" s="1028"/>
      <c r="AI27" s="1028"/>
      <c r="AJ27" s="1028"/>
      <c r="AK27" s="1028"/>
      <c r="AL27" s="1028"/>
      <c r="AM27" s="1028"/>
      <c r="AN27" s="1028"/>
      <c r="AO27" s="1028"/>
      <c r="AP27" s="1028"/>
      <c r="AQ27" s="1028"/>
      <c r="AR27" s="1028"/>
      <c r="AS27" s="1028"/>
      <c r="AT27" s="1028"/>
      <c r="AU27" s="1028"/>
      <c r="AV27" s="1028"/>
      <c r="AW27" s="1028"/>
      <c r="AX27" s="1028"/>
      <c r="AY27" s="1028"/>
      <c r="AZ27" s="1028"/>
      <c r="BA27" s="1028"/>
      <c r="BB27" s="1028"/>
    </row>
    <row r="28" spans="1:54" ht="12.75" customHeight="1" x14ac:dyDescent="0.25">
      <c r="A28" s="1029" t="str">
        <f>IF(ФОРМА!E31="ВЛ",ПОДПИСИ!B6,IF(ФОРМА!E31="КЛ",ПОДПИСИ!B7))</f>
        <v xml:space="preserve"> </v>
      </c>
      <c r="B28" s="1029"/>
      <c r="C28" s="1029"/>
      <c r="D28" s="1029"/>
      <c r="E28" s="1029"/>
      <c r="F28" s="1029"/>
      <c r="G28" s="1029"/>
      <c r="H28" s="1029"/>
      <c r="I28" s="1029"/>
      <c r="J28" s="1029"/>
      <c r="K28" s="1029"/>
      <c r="L28" s="1029"/>
      <c r="M28" s="1029"/>
      <c r="N28" s="1029"/>
      <c r="O28" s="1029"/>
      <c r="P28" s="1029"/>
      <c r="Q28" s="1029"/>
      <c r="R28" s="1029"/>
      <c r="S28" s="1029"/>
      <c r="T28" s="1029"/>
      <c r="U28" s="1029"/>
      <c r="V28" s="1029"/>
      <c r="W28" s="1029"/>
      <c r="X28" s="1029"/>
      <c r="Y28" s="1029"/>
      <c r="Z28" s="1029"/>
      <c r="AA28" s="1029"/>
      <c r="AB28" s="1029"/>
      <c r="AC28" s="1029"/>
      <c r="AD28" s="1029"/>
      <c r="AE28" s="1029"/>
      <c r="AF28" s="1029"/>
      <c r="AG28" s="1029"/>
      <c r="AH28" s="1029"/>
      <c r="AI28" s="1029"/>
      <c r="AJ28" s="1029"/>
      <c r="AK28" s="1029"/>
      <c r="AL28" s="1029"/>
      <c r="AM28" s="1029"/>
      <c r="AN28" s="1029"/>
      <c r="AO28" s="1029"/>
      <c r="AP28" s="1029"/>
      <c r="AQ28" s="1029"/>
      <c r="AR28" s="1029"/>
      <c r="AS28" s="1029"/>
      <c r="AT28" s="1029"/>
      <c r="AU28" s="1029"/>
      <c r="AV28" s="1029"/>
      <c r="AW28" s="1029"/>
      <c r="AX28" s="1029"/>
      <c r="AY28" s="1029"/>
      <c r="AZ28" s="1029"/>
      <c r="BA28" s="1029"/>
      <c r="BB28" s="1029"/>
    </row>
    <row r="29" spans="1:54" ht="13.5" customHeight="1" x14ac:dyDescent="0.25">
      <c r="A29" s="1209" t="str">
        <f>IF(ФОРМА!E31="ВЛ",ПОДПИСИ!C6,IF(ФОРМА!E31="КЛ",ПОДПИСИ!C7))</f>
        <v xml:space="preserve"> </v>
      </c>
      <c r="B29" s="1209"/>
      <c r="C29" s="1209"/>
      <c r="D29" s="1209"/>
      <c r="E29" s="1209"/>
      <c r="F29" s="1209"/>
      <c r="G29" s="1209"/>
      <c r="H29" s="1209"/>
      <c r="I29" s="1209"/>
      <c r="J29" s="1209"/>
      <c r="K29" s="1209"/>
      <c r="L29" s="1209"/>
      <c r="M29" s="1209"/>
      <c r="N29" s="1209"/>
      <c r="O29" s="1209"/>
      <c r="P29" s="1209"/>
      <c r="Q29" s="1209"/>
      <c r="R29" s="1209"/>
      <c r="S29" s="1209"/>
      <c r="T29" s="1209"/>
      <c r="U29" s="1209"/>
      <c r="V29" s="1209"/>
      <c r="W29" s="1209"/>
      <c r="X29" s="1209"/>
      <c r="Y29" s="1209"/>
      <c r="Z29" s="1209"/>
      <c r="AA29" s="1209"/>
      <c r="AB29" s="1209"/>
      <c r="AC29" s="1209"/>
      <c r="AD29" s="1209"/>
      <c r="AE29" s="1209"/>
      <c r="AF29" s="1209"/>
      <c r="AG29" s="1209"/>
      <c r="AH29" s="1209"/>
      <c r="AI29" s="1209"/>
      <c r="AJ29" s="1209"/>
      <c r="AK29" s="1209"/>
      <c r="AL29" s="1209"/>
      <c r="AM29" s="1209"/>
      <c r="AN29" s="1209"/>
      <c r="AO29" s="1209"/>
      <c r="AP29" s="1209"/>
      <c r="AQ29" s="1209"/>
      <c r="AR29" s="1209"/>
      <c r="AS29" s="1209"/>
      <c r="AT29" s="1209"/>
      <c r="AU29" s="1209"/>
      <c r="AV29" s="1209"/>
      <c r="AW29" s="1209"/>
      <c r="AX29" s="1209"/>
      <c r="AY29" s="1209"/>
      <c r="AZ29" s="1209"/>
      <c r="BA29" s="1209"/>
      <c r="BB29" s="1209"/>
    </row>
    <row r="30" spans="1:54" ht="30" customHeight="1" x14ac:dyDescent="0.25">
      <c r="A30" s="1037" t="s">
        <v>1012</v>
      </c>
      <c r="B30" s="1037"/>
      <c r="C30" s="1037"/>
      <c r="D30" s="1037"/>
      <c r="E30" s="1037"/>
      <c r="F30" s="1037"/>
      <c r="G30" s="1037"/>
      <c r="H30" s="1037"/>
      <c r="I30" s="1037"/>
      <c r="J30" s="1037"/>
      <c r="K30" s="1037"/>
      <c r="L30" s="1037"/>
      <c r="M30" s="1037"/>
      <c r="N30" s="1037"/>
      <c r="O30" s="1037"/>
      <c r="P30" s="1037"/>
      <c r="Q30" s="1037"/>
      <c r="R30" s="1037"/>
      <c r="S30" s="1037"/>
      <c r="T30" s="1037"/>
      <c r="U30" s="1037"/>
      <c r="V30" s="1037"/>
      <c r="W30" s="1037"/>
      <c r="X30" s="1037"/>
      <c r="Y30" s="1037"/>
      <c r="Z30" s="1037"/>
      <c r="AA30" s="1037"/>
      <c r="AB30" s="1037"/>
      <c r="AC30" s="1037"/>
      <c r="AD30" s="1037"/>
      <c r="AE30" s="1037"/>
      <c r="AF30" s="1037"/>
      <c r="AG30" s="1037"/>
      <c r="AH30" s="1037"/>
      <c r="AI30" s="1037"/>
      <c r="AJ30" s="1037"/>
      <c r="AK30" s="1037"/>
      <c r="AL30" s="1037"/>
      <c r="AM30" s="1037"/>
      <c r="AN30" s="1037"/>
      <c r="AO30" s="1037"/>
      <c r="AP30" s="1037"/>
      <c r="AQ30" s="1037"/>
      <c r="AR30" s="1037"/>
      <c r="AS30" s="1037"/>
      <c r="AT30" s="1037"/>
      <c r="AU30" s="1037"/>
      <c r="AV30" s="1037"/>
      <c r="AW30" s="1037"/>
      <c r="AX30" s="1037"/>
      <c r="AY30" s="1037"/>
      <c r="AZ30" s="1037"/>
      <c r="BA30" s="1037"/>
      <c r="BB30" s="1037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5.75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9.6" customHeight="1" x14ac:dyDescent="0.25">
      <c r="A46" s="1210" t="s">
        <v>789</v>
      </c>
      <c r="B46" s="1210"/>
      <c r="C46" s="1210"/>
      <c r="D46" s="1210"/>
      <c r="E46" s="1210"/>
      <c r="F46" s="1210"/>
      <c r="G46" s="1210"/>
      <c r="H46" s="1210"/>
      <c r="I46" s="1210"/>
      <c r="J46" s="1210"/>
      <c r="K46" s="1210"/>
      <c r="L46" s="1210"/>
      <c r="M46" s="1210"/>
      <c r="N46" s="1210"/>
      <c r="O46" s="1210"/>
      <c r="P46" s="1210"/>
      <c r="Q46" s="1210"/>
      <c r="R46" s="1210"/>
      <c r="S46" s="1210"/>
      <c r="T46" s="1210"/>
      <c r="U46" s="1210"/>
      <c r="V46" s="1210"/>
      <c r="W46" s="1210"/>
      <c r="X46" s="1210"/>
      <c r="Y46" s="1210"/>
      <c r="Z46" s="1210"/>
      <c r="AA46" s="1210"/>
      <c r="AB46" s="1210"/>
      <c r="AC46" s="1210"/>
      <c r="AD46" s="1210"/>
      <c r="AE46" s="1210"/>
      <c r="AF46" s="1210"/>
      <c r="AG46" s="1210"/>
      <c r="AH46" s="1210"/>
      <c r="AI46" s="1210"/>
      <c r="AJ46" s="1210"/>
      <c r="AK46" s="1210"/>
      <c r="AL46" s="1210"/>
      <c r="AM46" s="1210"/>
      <c r="AN46" s="1210"/>
      <c r="AO46" s="1210"/>
      <c r="AP46" s="1210"/>
      <c r="AQ46" s="1210"/>
      <c r="AR46" s="1210"/>
      <c r="AS46" s="1210"/>
      <c r="AT46" s="1210"/>
      <c r="AU46" s="1210"/>
      <c r="AV46" s="1210"/>
      <c r="AW46" s="1210"/>
      <c r="AX46" s="1210"/>
      <c r="AY46" s="1210"/>
      <c r="AZ46" s="1210"/>
      <c r="BA46" s="1210"/>
      <c r="BB46" s="1210"/>
    </row>
    <row r="47" spans="1:54" x14ac:dyDescent="0.25">
      <c r="A47" s="1029"/>
      <c r="B47" s="1029"/>
      <c r="C47" s="1029"/>
      <c r="D47" s="1029"/>
      <c r="E47" s="1029"/>
      <c r="F47" s="1029"/>
      <c r="G47" s="1029"/>
      <c r="H47" s="1029"/>
      <c r="I47" s="1029"/>
      <c r="J47" s="1029"/>
      <c r="K47" s="1029"/>
      <c r="L47" s="1029"/>
      <c r="M47" s="1029"/>
      <c r="N47" s="1029"/>
      <c r="O47" s="1029"/>
      <c r="P47" s="1029"/>
      <c r="Q47" s="1029"/>
      <c r="R47" s="1029"/>
      <c r="S47" s="1029"/>
      <c r="T47" s="1029"/>
      <c r="U47" s="1029"/>
      <c r="V47" s="1029"/>
      <c r="W47" s="1029"/>
      <c r="X47" s="1029"/>
      <c r="Y47" s="1029"/>
      <c r="Z47" s="1029"/>
      <c r="AA47" s="1029"/>
      <c r="AB47" s="1029"/>
      <c r="AC47" s="1029"/>
      <c r="AD47" s="1029"/>
      <c r="AE47" s="1029"/>
      <c r="AF47" s="1029"/>
      <c r="AG47" s="1029"/>
      <c r="AH47" s="1029"/>
      <c r="AI47" s="1029"/>
      <c r="AJ47" s="1029"/>
      <c r="AK47" s="1029"/>
      <c r="AL47" s="1029"/>
      <c r="AM47" s="1029"/>
      <c r="AN47" s="1029"/>
      <c r="AO47" s="1029"/>
      <c r="AP47" s="1029"/>
      <c r="AQ47" s="1029"/>
      <c r="AR47" s="1029"/>
      <c r="AS47" s="1029"/>
      <c r="AT47" s="1029"/>
      <c r="AU47" s="1029"/>
      <c r="AV47" s="1029"/>
      <c r="AW47" s="1029"/>
      <c r="AX47" s="1029"/>
      <c r="AY47" s="1029"/>
      <c r="AZ47" s="1029"/>
      <c r="BA47" s="1029"/>
      <c r="BB47" s="1029"/>
    </row>
    <row r="48" spans="1:54" ht="15.75" customHeight="1" x14ac:dyDescent="0.25">
      <c r="A48" s="1023" t="s">
        <v>790</v>
      </c>
      <c r="B48" s="1023"/>
      <c r="C48" s="1023"/>
      <c r="D48" s="1023"/>
      <c r="E48" s="1023"/>
      <c r="F48" s="1023"/>
      <c r="G48" s="1023"/>
      <c r="H48" s="1023"/>
      <c r="I48" s="1023"/>
      <c r="J48" s="1023"/>
      <c r="K48" s="1023"/>
      <c r="L48" s="1023"/>
      <c r="M48" s="1023"/>
      <c r="N48" s="1023"/>
      <c r="O48" s="1023"/>
      <c r="P48" s="1023"/>
      <c r="Q48" s="1023"/>
      <c r="R48" s="1023"/>
      <c r="S48" s="1023"/>
      <c r="T48" s="1023"/>
      <c r="U48" s="1023"/>
      <c r="V48" s="1023"/>
      <c r="W48" s="1023"/>
      <c r="X48" s="1023"/>
      <c r="Y48" s="1023"/>
      <c r="Z48" s="1023"/>
      <c r="AA48" s="1023"/>
      <c r="AB48" s="1023"/>
      <c r="AC48" s="1023"/>
      <c r="AD48" s="1023"/>
      <c r="AE48" s="1023"/>
      <c r="AF48" s="1023"/>
      <c r="AG48" s="1023"/>
      <c r="AH48" s="1023"/>
      <c r="AI48" s="1023"/>
      <c r="AJ48" s="1023"/>
      <c r="AK48" s="1023"/>
      <c r="AL48" s="1023"/>
      <c r="AM48" s="1023"/>
      <c r="AN48" s="1023"/>
      <c r="AO48" s="1023"/>
      <c r="AP48" s="1023"/>
      <c r="AQ48" s="1023"/>
      <c r="AR48" s="1023"/>
      <c r="AS48" s="1023"/>
      <c r="AT48" s="1023"/>
      <c r="AU48" s="1023"/>
      <c r="AV48" s="1023"/>
      <c r="AW48" s="1023"/>
      <c r="AX48" s="1023"/>
      <c r="AY48" s="1023"/>
      <c r="AZ48" s="1023"/>
      <c r="BA48" s="1023"/>
      <c r="BB48" s="1023"/>
    </row>
    <row r="49" spans="1:56" x14ac:dyDescent="0.25">
      <c r="A49" s="1019" t="s">
        <v>80</v>
      </c>
      <c r="B49" s="1019"/>
      <c r="C49" s="1019"/>
      <c r="D49" s="1019"/>
      <c r="E49" s="1019"/>
      <c r="F49" s="1019"/>
      <c r="G49" s="1019"/>
      <c r="H49" s="1019"/>
      <c r="I49" s="1019"/>
      <c r="J49" s="1019"/>
      <c r="K49" s="1019"/>
      <c r="L49" s="1019"/>
      <c r="M49" s="1019"/>
      <c r="N49" s="1019"/>
      <c r="O49" s="1019"/>
      <c r="P49" s="1019"/>
      <c r="Q49" s="1019"/>
      <c r="R49" s="1019"/>
      <c r="S49" s="1019"/>
      <c r="T49" s="1019"/>
      <c r="U49" s="1019"/>
      <c r="V49" s="1019"/>
      <c r="W49" s="1019"/>
      <c r="X49" s="1019"/>
      <c r="Y49" s="1019"/>
      <c r="Z49" s="1019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</row>
    <row r="50" spans="1:56" x14ac:dyDescent="0.25">
      <c r="A50" s="985" t="str">
        <f>CONCATENATE(ПОДПИСИ!B10," ",ПОДПИСИ!C10,", ",ПОДПИСИ!F10)</f>
        <v xml:space="preserve">Ведущий инженер отдела строительного контроля АО "ЛЭСР" Жамойдин Ф.Ф.,  </v>
      </c>
      <c r="B50" s="985"/>
      <c r="C50" s="985"/>
      <c r="D50" s="985"/>
      <c r="E50" s="985"/>
      <c r="F50" s="985"/>
      <c r="G50" s="985"/>
      <c r="H50" s="985"/>
      <c r="I50" s="985"/>
      <c r="J50" s="985"/>
      <c r="K50" s="985"/>
      <c r="L50" s="985"/>
      <c r="M50" s="985"/>
      <c r="N50" s="985"/>
      <c r="O50" s="985"/>
      <c r="P50" s="985"/>
      <c r="Q50" s="985"/>
      <c r="R50" s="985"/>
      <c r="S50" s="985"/>
      <c r="T50" s="985"/>
      <c r="U50" s="985"/>
      <c r="V50" s="985"/>
      <c r="W50" s="985"/>
      <c r="X50" s="985"/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7.5" customHeight="1" x14ac:dyDescent="0.25">
      <c r="A51" s="959" t="s">
        <v>529</v>
      </c>
      <c r="B51" s="959"/>
      <c r="C51" s="959"/>
      <c r="D51" s="959"/>
      <c r="E51" s="959"/>
      <c r="F51" s="959"/>
      <c r="G51" s="959"/>
      <c r="H51" s="959"/>
      <c r="I51" s="959"/>
      <c r="J51" s="959"/>
      <c r="K51" s="959"/>
      <c r="L51" s="959"/>
      <c r="M51" s="959"/>
      <c r="N51" s="959"/>
      <c r="O51" s="959"/>
      <c r="P51" s="959"/>
      <c r="Q51" s="959"/>
      <c r="R51" s="959"/>
      <c r="S51" s="959"/>
      <c r="T51" s="959"/>
      <c r="U51" s="959"/>
      <c r="V51" s="959"/>
      <c r="W51" s="959"/>
      <c r="X51" s="959"/>
      <c r="Y51" s="959"/>
      <c r="Z51" s="959"/>
      <c r="AA51" s="959"/>
      <c r="AB51" s="959"/>
      <c r="AC51" s="959"/>
      <c r="AD51" s="959"/>
      <c r="AE51" s="959"/>
      <c r="AF51" s="959"/>
      <c r="AG51" s="959"/>
      <c r="AH51" s="959"/>
      <c r="AI51" s="959"/>
      <c r="AJ51" s="959"/>
      <c r="AK51" s="959"/>
      <c r="AL51" s="959"/>
      <c r="AM51" s="959"/>
      <c r="AN51" s="959"/>
      <c r="AO51" s="959"/>
      <c r="AP51" s="959"/>
      <c r="AQ51" s="959"/>
      <c r="AR51" s="959"/>
      <c r="AS51" s="959"/>
      <c r="AT51" s="959"/>
      <c r="AU51" s="959"/>
      <c r="AV51" s="959"/>
      <c r="AW51" s="959"/>
      <c r="AX51" s="959"/>
      <c r="AY51" s="959"/>
      <c r="AZ51" s="959"/>
      <c r="BA51" s="959"/>
      <c r="BB51" s="959"/>
    </row>
    <row r="52" spans="1:56" ht="12" customHeight="1" x14ac:dyDescent="0.25">
      <c r="A52" s="1019" t="s">
        <v>996</v>
      </c>
      <c r="B52" s="1019"/>
      <c r="C52" s="1019"/>
      <c r="D52" s="1019"/>
      <c r="E52" s="1019"/>
      <c r="F52" s="1019"/>
      <c r="G52" s="1019"/>
      <c r="H52" s="1019"/>
      <c r="I52" s="1019"/>
      <c r="J52" s="1019"/>
      <c r="K52" s="1019"/>
      <c r="L52" s="1019"/>
      <c r="M52" s="1019"/>
      <c r="N52" s="1019"/>
      <c r="O52" s="1019"/>
      <c r="P52" s="1019"/>
      <c r="Q52" s="1019"/>
      <c r="R52" s="1019"/>
      <c r="S52" s="1019"/>
      <c r="T52" s="1019"/>
      <c r="U52" s="1019"/>
      <c r="V52" s="1019"/>
      <c r="W52" s="1019"/>
      <c r="X52" s="1019"/>
      <c r="Y52" s="1019"/>
      <c r="Z52" s="1019"/>
      <c r="AA52" s="1019"/>
      <c r="AB52" s="1019"/>
      <c r="AC52" s="1019"/>
      <c r="AD52" s="1019"/>
      <c r="AE52" s="1019"/>
      <c r="AF52" s="1019"/>
      <c r="AG52" s="1019"/>
      <c r="AH52" s="1019"/>
      <c r="AI52" s="1019"/>
      <c r="AJ52" s="1019"/>
      <c r="AK52" s="1019"/>
      <c r="AL52" s="1019"/>
      <c r="AM52" s="1019"/>
      <c r="AN52" s="1019"/>
      <c r="AO52" s="1019"/>
      <c r="AP52" s="1019"/>
      <c r="AQ52" s="1019"/>
    </row>
    <row r="53" spans="1:56" ht="13.5" customHeight="1" x14ac:dyDescent="0.25">
      <c r="A53" s="1019" t="s">
        <v>1000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14.25" customHeight="1" x14ac:dyDescent="0.25">
      <c r="A54" s="1024" t="s">
        <v>1001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14.25" customHeight="1" x14ac:dyDescent="0.25">
      <c r="A55" s="1215" t="s">
        <v>1002</v>
      </c>
      <c r="B55" s="1215"/>
      <c r="C55" s="1215"/>
      <c r="D55" s="1215"/>
      <c r="E55" s="1215"/>
      <c r="F55" s="1215"/>
      <c r="G55" s="1215"/>
      <c r="H55" s="1215"/>
      <c r="I55" s="1215"/>
      <c r="J55" s="1215"/>
      <c r="K55" s="1215"/>
      <c r="L55" s="1215"/>
      <c r="M55" s="1215"/>
      <c r="N55" s="1215"/>
      <c r="O55" s="1215"/>
      <c r="P55" s="1215"/>
      <c r="Q55" s="1215"/>
      <c r="R55" s="1215"/>
      <c r="S55" s="1215"/>
      <c r="T55" s="1215"/>
      <c r="U55" s="1215"/>
      <c r="V55" s="1215"/>
      <c r="W55" s="1215"/>
      <c r="X55" s="1215"/>
      <c r="Y55" s="1215"/>
      <c r="Z55" s="1215"/>
      <c r="AA55" s="1215"/>
      <c r="AB55" s="1215"/>
      <c r="AC55" s="1215"/>
      <c r="AD55" s="1215"/>
      <c r="AE55" s="1215"/>
      <c r="AF55" s="1215"/>
      <c r="AG55" s="1215"/>
      <c r="AH55" s="1215"/>
      <c r="AI55" s="1215"/>
      <c r="AJ55" s="1215"/>
      <c r="AK55" s="1215"/>
      <c r="AL55" s="1215"/>
      <c r="AM55" s="1215"/>
      <c r="AN55" s="1215"/>
      <c r="AO55" s="1215"/>
      <c r="AP55" s="1215"/>
      <c r="AQ55" s="1215"/>
      <c r="AR55" s="1215"/>
      <c r="AS55" s="1215"/>
      <c r="AT55" s="1215"/>
      <c r="AU55" s="1215"/>
      <c r="AV55" s="1215"/>
      <c r="AW55" s="1215"/>
      <c r="AX55" s="1215"/>
      <c r="AY55" s="1215"/>
      <c r="AZ55" s="1215"/>
      <c r="BA55" s="1215"/>
      <c r="BB55" s="1215"/>
    </row>
    <row r="56" spans="1:56" ht="7.5" customHeight="1" x14ac:dyDescent="0.25">
      <c r="A56" s="959" t="s">
        <v>1007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59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59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</row>
    <row r="57" spans="1:56" x14ac:dyDescent="0.25">
      <c r="A57" s="1019" t="s">
        <v>83</v>
      </c>
      <c r="B57" s="1019"/>
      <c r="C57" s="1019"/>
      <c r="D57" s="1019"/>
      <c r="E57" s="1019"/>
      <c r="F57" s="1019"/>
      <c r="G57" s="1019"/>
      <c r="H57" s="1019"/>
      <c r="I57" s="1019"/>
      <c r="J57" s="1019"/>
      <c r="K57" s="1019"/>
      <c r="L57" s="1019"/>
      <c r="M57" s="1019"/>
      <c r="N57" s="1019"/>
      <c r="O57" s="1019"/>
      <c r="P57" s="1019"/>
      <c r="Q57" s="1019"/>
      <c r="R57" s="1019"/>
      <c r="S57" s="1019"/>
      <c r="T57" s="1019"/>
      <c r="U57" s="1019"/>
      <c r="V57" s="1019"/>
      <c r="W57" s="1019"/>
      <c r="X57" s="1019"/>
      <c r="Y57" s="1019"/>
      <c r="Z57" s="1019"/>
      <c r="AA57" s="1019"/>
      <c r="AB57" s="1021" t="str">
        <f>ФОРМА!B8</f>
        <v>ООО «Электромонтаж-110»</v>
      </c>
      <c r="AC57" s="1021"/>
      <c r="AD57" s="1021"/>
      <c r="AE57" s="1021"/>
      <c r="AF57" s="1021"/>
      <c r="AG57" s="1021"/>
      <c r="AH57" s="1021"/>
      <c r="AI57" s="1021"/>
      <c r="AJ57" s="1021"/>
      <c r="AK57" s="1021"/>
      <c r="AL57" s="1021"/>
      <c r="AM57" s="1021"/>
      <c r="AN57" s="1021"/>
      <c r="AO57" s="1021"/>
      <c r="AP57" s="1021"/>
      <c r="AQ57" s="1021"/>
      <c r="AR57" s="1021"/>
      <c r="AS57" s="1021"/>
      <c r="AT57" s="1021"/>
      <c r="AU57" s="1021"/>
      <c r="AV57" s="1021"/>
      <c r="AW57" s="1021"/>
      <c r="AX57" s="1021"/>
      <c r="AY57" s="1021"/>
      <c r="AZ57" s="1021"/>
      <c r="BA57" s="1021"/>
      <c r="BB57" s="1021"/>
    </row>
    <row r="58" spans="1:56" ht="8.25" customHeight="1" x14ac:dyDescent="0.25"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6"/>
      <c r="AA58" s="296"/>
      <c r="AB58" s="1022" t="s">
        <v>831</v>
      </c>
      <c r="AC58" s="1022"/>
      <c r="AD58" s="1022"/>
      <c r="AE58" s="1022"/>
      <c r="AF58" s="1022"/>
      <c r="AG58" s="1022"/>
      <c r="AH58" s="1022"/>
      <c r="AI58" s="1022"/>
      <c r="AJ58" s="1022"/>
      <c r="AK58" s="1022"/>
      <c r="AL58" s="1022"/>
      <c r="AM58" s="1022"/>
      <c r="AN58" s="1022"/>
      <c r="AO58" s="1022"/>
      <c r="AP58" s="1022"/>
      <c r="AQ58" s="1022"/>
      <c r="AR58" s="1022"/>
      <c r="AS58" s="1022"/>
      <c r="AT58" s="1022"/>
      <c r="AU58" s="1022"/>
      <c r="AV58" s="1022"/>
      <c r="AW58" s="1022"/>
      <c r="AX58" s="1022"/>
      <c r="AY58" s="1022"/>
      <c r="AZ58" s="1022"/>
      <c r="BA58" s="1022"/>
      <c r="BB58" s="1022"/>
    </row>
    <row r="59" spans="1:56" x14ac:dyDescent="0.25">
      <c r="A59" s="985" t="str">
        <f>CONCATENATE("Проект Шифр ",ФОРМА!B9)</f>
        <v>Проект Шифр СЭС-21-052603-ЭС1</v>
      </c>
      <c r="B59" s="985"/>
      <c r="C59" s="985"/>
      <c r="D59" s="985"/>
      <c r="E59" s="985"/>
      <c r="F59" s="985"/>
      <c r="G59" s="985"/>
      <c r="H59" s="985"/>
      <c r="I59" s="985"/>
      <c r="J59" s="985"/>
      <c r="K59" s="985"/>
      <c r="L59" s="985"/>
      <c r="M59" s="985"/>
      <c r="N59" s="985"/>
      <c r="O59" s="985"/>
      <c r="P59" s="985"/>
      <c r="Q59" s="985"/>
      <c r="R59" s="985"/>
      <c r="S59" s="985"/>
      <c r="T59" s="985"/>
      <c r="U59" s="985"/>
      <c r="V59" s="985"/>
      <c r="W59" s="985"/>
      <c r="X59" s="985"/>
      <c r="Y59" s="985"/>
      <c r="Z59" s="985"/>
      <c r="AA59" s="985"/>
      <c r="AB59" s="985"/>
      <c r="AC59" s="985"/>
      <c r="AD59" s="985"/>
      <c r="AE59" s="985"/>
      <c r="AF59" s="985"/>
      <c r="AG59" s="985"/>
      <c r="AH59" s="985"/>
      <c r="AI59" s="985"/>
      <c r="AJ59" s="985"/>
      <c r="AK59" s="985"/>
      <c r="AL59" s="985"/>
      <c r="AM59" s="985"/>
      <c r="AN59" s="985"/>
      <c r="AO59" s="985"/>
      <c r="AP59" s="985"/>
      <c r="AQ59" s="985"/>
      <c r="AR59" s="985"/>
      <c r="AS59" s="985"/>
      <c r="AT59" s="985"/>
      <c r="AU59" s="985"/>
      <c r="AV59" s="985"/>
      <c r="AW59" s="985"/>
      <c r="AX59" s="985"/>
      <c r="AY59" s="985"/>
      <c r="AZ59" s="985"/>
      <c r="BA59" s="985"/>
      <c r="BB59" s="985"/>
    </row>
    <row r="60" spans="1:56" ht="8.25" customHeight="1" x14ac:dyDescent="0.25">
      <c r="A60" s="959" t="s">
        <v>832</v>
      </c>
      <c r="B60" s="959"/>
      <c r="C60" s="959"/>
      <c r="D60" s="959"/>
      <c r="E60" s="959"/>
      <c r="F60" s="959"/>
      <c r="G60" s="959"/>
      <c r="H60" s="959"/>
      <c r="I60" s="959"/>
      <c r="J60" s="959"/>
      <c r="K60" s="959"/>
      <c r="L60" s="959"/>
      <c r="M60" s="959"/>
      <c r="N60" s="959"/>
      <c r="O60" s="959"/>
      <c r="P60" s="959"/>
      <c r="Q60" s="959"/>
      <c r="R60" s="959"/>
      <c r="S60" s="959"/>
      <c r="T60" s="959"/>
      <c r="U60" s="959"/>
      <c r="V60" s="959"/>
      <c r="W60" s="959"/>
      <c r="X60" s="959"/>
      <c r="Y60" s="959"/>
      <c r="Z60" s="959"/>
      <c r="AA60" s="959"/>
      <c r="AB60" s="959"/>
      <c r="AC60" s="959"/>
      <c r="AD60" s="959"/>
      <c r="AE60" s="959"/>
      <c r="AF60" s="959"/>
      <c r="AG60" s="959"/>
      <c r="AH60" s="959"/>
      <c r="AI60" s="959"/>
      <c r="AJ60" s="959"/>
      <c r="AK60" s="959"/>
      <c r="AL60" s="959"/>
      <c r="AM60" s="959"/>
      <c r="AN60" s="959"/>
      <c r="AO60" s="959"/>
      <c r="AP60" s="959"/>
      <c r="AQ60" s="959"/>
      <c r="AR60" s="959"/>
      <c r="AS60" s="959"/>
      <c r="AT60" s="959"/>
      <c r="AU60" s="959"/>
      <c r="AV60" s="959"/>
      <c r="AW60" s="959"/>
      <c r="AX60" s="959"/>
      <c r="AY60" s="959"/>
      <c r="AZ60" s="959"/>
      <c r="BA60" s="959"/>
      <c r="BB60" s="959"/>
    </row>
    <row r="61" spans="1:56" x14ac:dyDescent="0.25">
      <c r="A61" s="1019" t="s">
        <v>770</v>
      </c>
      <c r="B61" s="1019"/>
      <c r="C61" s="1019"/>
      <c r="D61" s="1019"/>
      <c r="E61" s="1019"/>
      <c r="F61" s="1019"/>
      <c r="G61" s="1019"/>
      <c r="H61" s="1019"/>
      <c r="I61" s="1019"/>
      <c r="J61" s="1019"/>
      <c r="K61" s="1019"/>
      <c r="L61" s="1019"/>
      <c r="M61" s="1019"/>
      <c r="N61" s="1019"/>
      <c r="O61" s="1019"/>
      <c r="P61" s="1019"/>
      <c r="Q61" s="1019"/>
      <c r="R61" s="1019"/>
      <c r="S61" s="1019"/>
      <c r="T61" s="1019"/>
      <c r="U61" s="1019"/>
      <c r="V61" s="1019"/>
      <c r="W61" s="1019"/>
      <c r="X61" s="1019"/>
      <c r="Y61" s="1019"/>
      <c r="Z61" s="1019"/>
      <c r="AA61" s="1019"/>
      <c r="AB61" s="1019"/>
      <c r="AC61" s="1019"/>
      <c r="AD61" s="1019"/>
      <c r="AE61" s="1019"/>
      <c r="AF61" s="1019"/>
      <c r="AG61" s="1019"/>
      <c r="AH61" s="1019"/>
      <c r="AI61" s="1019"/>
      <c r="AJ61" s="1019"/>
      <c r="AK61" s="1019"/>
      <c r="AL61" s="1019"/>
      <c r="AM61" s="1019"/>
      <c r="AN61" s="1019"/>
      <c r="AO61" s="1019"/>
      <c r="AP61" s="1019"/>
      <c r="AQ61" s="1019"/>
      <c r="AR61" s="1019"/>
      <c r="AS61" s="1019"/>
      <c r="AT61" s="1019"/>
      <c r="AU61" s="1019"/>
      <c r="AV61" s="1019"/>
      <c r="AW61" s="1019"/>
      <c r="AX61" s="1019"/>
      <c r="AY61" s="1019"/>
      <c r="AZ61" s="1019"/>
    </row>
    <row r="62" spans="1:56" ht="14.4" x14ac:dyDescent="0.3">
      <c r="A62" s="1211" t="s">
        <v>65</v>
      </c>
      <c r="B62" s="1211"/>
      <c r="C62" s="1211"/>
      <c r="D62" s="1211"/>
      <c r="E62" s="1211"/>
      <c r="F62" s="1211"/>
      <c r="G62" s="1211"/>
      <c r="H62" s="1211"/>
      <c r="I62" s="1211"/>
      <c r="J62" s="1211"/>
      <c r="K62" s="1211"/>
      <c r="L62" s="1211"/>
      <c r="M62" s="1211"/>
      <c r="N62" s="1211"/>
      <c r="O62" s="1211"/>
      <c r="P62" s="1211"/>
      <c r="Q62" s="1211"/>
      <c r="R62" s="1211"/>
      <c r="S62" s="1211"/>
      <c r="T62" s="1211"/>
      <c r="U62" s="1211"/>
      <c r="V62" s="1211"/>
      <c r="W62" s="1211"/>
      <c r="X62" s="1211"/>
      <c r="Y62" s="1211"/>
      <c r="Z62" s="1211"/>
      <c r="AA62" s="1211"/>
      <c r="AB62" s="1211"/>
      <c r="AC62" s="1211"/>
      <c r="AD62" s="1211"/>
      <c r="AE62" s="1211"/>
      <c r="AF62" s="1211"/>
      <c r="AG62" s="1211"/>
      <c r="AH62" s="1211"/>
      <c r="AI62" s="1211"/>
      <c r="AJ62" s="1211"/>
      <c r="AK62" s="1211"/>
      <c r="AL62" s="1211"/>
      <c r="AM62" s="1211"/>
      <c r="AN62" s="1211"/>
      <c r="AO62" s="1211"/>
      <c r="AP62" s="1211"/>
      <c r="AQ62" s="1211"/>
      <c r="AR62" s="1211"/>
      <c r="AS62" s="1211"/>
      <c r="AT62" s="1211"/>
      <c r="AU62" s="1211"/>
      <c r="AV62" s="1211"/>
      <c r="AW62" s="1211"/>
      <c r="AX62" s="1211"/>
      <c r="AY62" s="1211"/>
      <c r="AZ62" s="1211"/>
      <c r="BA62" s="1211"/>
      <c r="BB62" s="1211"/>
      <c r="BD62" s="291"/>
    </row>
    <row r="63" spans="1:56" x14ac:dyDescent="0.25">
      <c r="A63" s="1023" t="s">
        <v>833</v>
      </c>
      <c r="B63" s="1023"/>
      <c r="C63" s="1023"/>
      <c r="D63" s="1023"/>
      <c r="E63" s="1023"/>
      <c r="F63" s="1023"/>
      <c r="G63" s="1023"/>
      <c r="H63" s="1023"/>
      <c r="I63" s="1023"/>
      <c r="J63" s="1023"/>
      <c r="K63" s="1023"/>
      <c r="L63" s="1023"/>
      <c r="M63" s="1023"/>
      <c r="N63" s="1023"/>
      <c r="O63" s="1023"/>
      <c r="P63" s="1023"/>
      <c r="Q63" s="1023"/>
      <c r="R63" s="1023"/>
      <c r="S63" s="1023"/>
      <c r="T63" s="1023"/>
      <c r="U63" s="1023"/>
      <c r="V63" s="1023"/>
      <c r="W63" s="1023"/>
      <c r="X63" s="1023"/>
      <c r="Y63" s="1023"/>
      <c r="Z63" s="1023"/>
      <c r="AA63" s="1023"/>
      <c r="AB63" s="1023"/>
      <c r="AC63" s="1023"/>
      <c r="AD63" s="1023"/>
      <c r="AE63" s="1023"/>
      <c r="AF63" s="1023"/>
      <c r="AG63" s="1023"/>
      <c r="AH63" s="1023"/>
      <c r="AI63" s="1023"/>
      <c r="AJ63" s="1023"/>
      <c r="AK63" s="1023"/>
      <c r="AL63" s="1023"/>
      <c r="AM63" s="1023"/>
      <c r="AN63" s="1023"/>
      <c r="AO63" s="1023"/>
      <c r="AP63" s="1023"/>
      <c r="AQ63" s="1023"/>
      <c r="AR63" s="1023"/>
      <c r="AS63" s="1023"/>
      <c r="AT63" s="1023"/>
      <c r="AU63" s="1023"/>
      <c r="AV63" s="1023"/>
      <c r="AW63" s="1023"/>
      <c r="AX63" s="1023"/>
      <c r="AY63" s="1023"/>
      <c r="AZ63" s="1023"/>
      <c r="BA63" s="1023"/>
      <c r="BB63" s="1023"/>
      <c r="BD63" s="291"/>
    </row>
    <row r="64" spans="1:56" x14ac:dyDescent="0.25">
      <c r="A64" s="1019" t="s">
        <v>85</v>
      </c>
      <c r="B64" s="1019"/>
      <c r="C64" s="1019"/>
      <c r="D64" s="1019"/>
      <c r="E64" s="1019"/>
      <c r="F64" s="1019"/>
      <c r="G64" s="1019"/>
      <c r="H64" s="1019"/>
      <c r="I64" s="1019"/>
      <c r="J64" s="1019"/>
      <c r="K64" s="1019"/>
      <c r="L64" s="1019"/>
      <c r="M64" s="1019"/>
      <c r="N64" s="1019"/>
      <c r="O64" s="1019"/>
      <c r="P64" s="1019"/>
      <c r="Q64" s="1019"/>
      <c r="R64" s="1019"/>
      <c r="S64" s="1019"/>
      <c r="T64" s="1019"/>
      <c r="U64" s="1019"/>
      <c r="V64" s="1019"/>
      <c r="W64" s="1019"/>
      <c r="X64" s="1019"/>
      <c r="Y64" s="1019"/>
      <c r="Z64" s="1019"/>
      <c r="AA64" s="1019"/>
      <c r="AB64" s="1019"/>
      <c r="AC64" s="1019"/>
      <c r="AD64" s="1019"/>
      <c r="AE64" s="1019"/>
      <c r="AF64" s="1019"/>
      <c r="AG64" s="1019"/>
      <c r="AH64" s="1019"/>
      <c r="AI64" s="1019"/>
      <c r="AJ64" s="1019"/>
      <c r="AK64" s="1019"/>
      <c r="AL64" s="1019"/>
      <c r="AM64" s="1019"/>
      <c r="AN64" s="1019"/>
      <c r="AO64" s="1019"/>
      <c r="AP64" s="1019"/>
      <c r="AQ64" s="1019"/>
      <c r="AR64" s="1019"/>
      <c r="AS64" s="1019"/>
      <c r="AT64" s="1019"/>
      <c r="AU64" s="1019"/>
      <c r="AV64" s="1019"/>
      <c r="AW64" s="1019"/>
      <c r="AX64" s="1019"/>
      <c r="AY64" s="1019"/>
      <c r="AZ64" s="1019"/>
      <c r="BD64" s="291"/>
    </row>
    <row r="65" spans="1:56" x14ac:dyDescent="0.25">
      <c r="A65" s="958" t="str">
        <f>'Акт расчистки'!A65:BB65</f>
        <v>Исполнительные схемы по расчистке трассы</v>
      </c>
      <c r="B65" s="958"/>
      <c r="C65" s="958"/>
      <c r="D65" s="958"/>
      <c r="E65" s="958"/>
      <c r="F65" s="958"/>
      <c r="G65" s="958"/>
      <c r="H65" s="958"/>
      <c r="I65" s="958"/>
      <c r="J65" s="958"/>
      <c r="K65" s="958"/>
      <c r="L65" s="958"/>
      <c r="M65" s="958"/>
      <c r="N65" s="958"/>
      <c r="O65" s="958"/>
      <c r="P65" s="958"/>
      <c r="Q65" s="958"/>
      <c r="R65" s="958"/>
      <c r="S65" s="958"/>
      <c r="T65" s="958"/>
      <c r="U65" s="958"/>
      <c r="V65" s="958"/>
      <c r="W65" s="958"/>
      <c r="X65" s="958"/>
      <c r="Y65" s="958"/>
      <c r="Z65" s="958"/>
      <c r="AA65" s="958"/>
      <c r="AB65" s="958"/>
      <c r="AC65" s="958"/>
      <c r="AD65" s="958"/>
      <c r="AE65" s="958"/>
      <c r="AF65" s="958"/>
      <c r="AG65" s="958"/>
      <c r="AH65" s="958"/>
      <c r="AI65" s="958"/>
      <c r="AJ65" s="958"/>
      <c r="AK65" s="958"/>
      <c r="AL65" s="958"/>
      <c r="AM65" s="958"/>
      <c r="AN65" s="958"/>
      <c r="AO65" s="958"/>
      <c r="AP65" s="958"/>
      <c r="AQ65" s="958"/>
      <c r="AR65" s="958"/>
      <c r="AS65" s="958"/>
      <c r="AT65" s="958"/>
      <c r="AU65" s="958"/>
      <c r="AV65" s="958"/>
      <c r="AW65" s="958"/>
      <c r="AX65" s="958"/>
      <c r="AY65" s="958"/>
      <c r="AZ65" s="958"/>
      <c r="BA65" s="958"/>
      <c r="BB65" s="958"/>
      <c r="BD65" s="297"/>
    </row>
    <row r="66" spans="1:56" ht="9" customHeight="1" x14ac:dyDescent="0.25">
      <c r="A66" s="1023" t="s">
        <v>531</v>
      </c>
      <c r="B66" s="1023"/>
      <c r="C66" s="1023"/>
      <c r="D66" s="1023"/>
      <c r="E66" s="1023"/>
      <c r="F66" s="1023"/>
      <c r="G66" s="1023"/>
      <c r="H66" s="1023"/>
      <c r="I66" s="1023"/>
      <c r="J66" s="1023"/>
      <c r="K66" s="1023"/>
      <c r="L66" s="1023"/>
      <c r="M66" s="1023"/>
      <c r="N66" s="1023"/>
      <c r="O66" s="1023"/>
      <c r="P66" s="1023"/>
      <c r="Q66" s="1023"/>
      <c r="R66" s="1023"/>
      <c r="S66" s="1023"/>
      <c r="T66" s="1023"/>
      <c r="U66" s="1023"/>
      <c r="V66" s="1023"/>
      <c r="W66" s="1023"/>
      <c r="X66" s="1023"/>
      <c r="Y66" s="1023"/>
      <c r="Z66" s="1023"/>
      <c r="AA66" s="1023"/>
      <c r="AB66" s="1023"/>
      <c r="AC66" s="1023"/>
      <c r="AD66" s="1023"/>
      <c r="AE66" s="1023"/>
      <c r="AF66" s="1023"/>
      <c r="AG66" s="1023"/>
      <c r="AH66" s="1023"/>
      <c r="AI66" s="1023"/>
      <c r="AJ66" s="1023"/>
      <c r="AK66" s="1023"/>
      <c r="AL66" s="1023"/>
      <c r="AM66" s="1023"/>
      <c r="AN66" s="1023"/>
      <c r="AO66" s="1023"/>
      <c r="AP66" s="1023"/>
      <c r="AQ66" s="1023"/>
      <c r="AR66" s="1023"/>
      <c r="AS66" s="1023"/>
      <c r="AT66" s="1023"/>
      <c r="AU66" s="1023"/>
      <c r="AV66" s="1023"/>
      <c r="AW66" s="1023"/>
      <c r="AX66" s="1023"/>
      <c r="AY66" s="1023"/>
      <c r="AZ66" s="1023"/>
      <c r="BA66" s="1023"/>
      <c r="BB66" s="1023"/>
    </row>
    <row r="67" spans="1:56" ht="12.75" customHeight="1" x14ac:dyDescent="0.3">
      <c r="A67" s="1019" t="s">
        <v>532</v>
      </c>
      <c r="B67" s="1019"/>
      <c r="C67" s="1019"/>
      <c r="D67" s="1019"/>
      <c r="E67" s="1019"/>
      <c r="F67" s="1019" t="s">
        <v>533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6"/>
      <c r="S67" s="1213">
        <f>ФОРМА!C31</f>
        <v>45352</v>
      </c>
      <c r="T67" s="1213"/>
      <c r="U67" s="1213"/>
      <c r="V67" s="1213"/>
      <c r="W67" s="1213"/>
      <c r="X67" s="1213"/>
      <c r="Y67" s="1213"/>
      <c r="Z67" s="1213"/>
      <c r="AA67" s="1213"/>
      <c r="AB67" s="1213"/>
      <c r="AC67" s="1213"/>
      <c r="AD67" s="1213"/>
      <c r="AE67" s="1213"/>
      <c r="AF67" s="353"/>
      <c r="AG67" s="353"/>
      <c r="AH67" s="353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6" ht="12.75" customHeight="1" x14ac:dyDescent="0.3">
      <c r="A68" s="341" t="s">
        <v>834</v>
      </c>
      <c r="B68" s="341"/>
      <c r="C68" s="341"/>
      <c r="D68" s="341" t="s">
        <v>835</v>
      </c>
      <c r="E68" s="341"/>
      <c r="F68" s="1019" t="s">
        <v>90</v>
      </c>
      <c r="G68" s="1019"/>
      <c r="H68" s="1019"/>
      <c r="I68" s="1019"/>
      <c r="J68" s="1019"/>
      <c r="K68" s="1019"/>
      <c r="L68" s="1019"/>
      <c r="M68" s="1019"/>
      <c r="N68" s="1019"/>
      <c r="O68" s="1019"/>
      <c r="P68" s="1019"/>
      <c r="Q68" s="1019"/>
      <c r="R68" s="341"/>
      <c r="S68" s="1213">
        <f>ФОРМА!D31</f>
        <v>45354</v>
      </c>
      <c r="T68" s="1213"/>
      <c r="U68" s="1213"/>
      <c r="V68" s="1213"/>
      <c r="W68" s="1213"/>
      <c r="X68" s="1213"/>
      <c r="Y68" s="1213"/>
      <c r="Z68" s="1213"/>
      <c r="AA68" s="1213"/>
      <c r="AB68" s="1213"/>
      <c r="AC68" s="1213"/>
      <c r="AD68" s="1213"/>
      <c r="AE68" s="1213"/>
      <c r="AF68" s="353"/>
      <c r="AG68" s="353"/>
      <c r="AH68" s="353"/>
      <c r="AJ68" s="293"/>
      <c r="AK68" s="293"/>
      <c r="AP68" s="353"/>
      <c r="AQ68" s="353"/>
      <c r="AR68" s="293"/>
      <c r="AS68" s="293"/>
      <c r="AT68" s="293"/>
      <c r="AU68" s="298"/>
      <c r="AV68" s="298"/>
      <c r="AW68" s="298"/>
      <c r="AY68" s="294"/>
      <c r="AZ68" s="294"/>
    </row>
    <row r="69" spans="1:56" ht="3" customHeight="1" x14ac:dyDescent="0.3">
      <c r="A69" s="341"/>
      <c r="B69" s="341"/>
      <c r="C69" s="341"/>
      <c r="D69" s="341"/>
      <c r="E69" s="341"/>
      <c r="F69" s="340"/>
      <c r="G69" s="340"/>
      <c r="H69" s="340"/>
      <c r="I69" s="340"/>
      <c r="J69" s="340"/>
      <c r="K69" s="340"/>
      <c r="L69" s="340"/>
      <c r="M69" s="340"/>
      <c r="N69" s="340"/>
      <c r="O69" s="340"/>
      <c r="P69" s="340"/>
      <c r="Q69" s="340"/>
      <c r="R69" s="341"/>
      <c r="S69" s="347"/>
      <c r="T69" s="347"/>
      <c r="U69" s="347"/>
      <c r="V69" s="293"/>
      <c r="W69" s="348"/>
      <c r="X69" s="348"/>
      <c r="Y69" s="348"/>
      <c r="Z69" s="348"/>
      <c r="AA69" s="348"/>
      <c r="AB69" s="348"/>
      <c r="AC69" s="348"/>
      <c r="AD69" s="349"/>
      <c r="AE69" s="349"/>
      <c r="AF69" s="349"/>
      <c r="AG69" s="349"/>
      <c r="AH69" s="349"/>
      <c r="AI69" s="349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8"/>
      <c r="AV69" s="298"/>
      <c r="AW69" s="298"/>
      <c r="AY69" s="294"/>
      <c r="AZ69" s="294"/>
    </row>
    <row r="70" spans="1:56" ht="27" customHeight="1" x14ac:dyDescent="0.25">
      <c r="A70" s="1019" t="s">
        <v>86</v>
      </c>
      <c r="B70" s="1019"/>
      <c r="C70" s="1019"/>
      <c r="D70" s="1019"/>
      <c r="E70" s="1019"/>
      <c r="F70" s="1019"/>
      <c r="G70" s="1019"/>
      <c r="H70" s="1019"/>
      <c r="I70" s="1019"/>
      <c r="J70" s="1019"/>
      <c r="K70" s="1019"/>
      <c r="L70" s="1019"/>
      <c r="M70" s="1019"/>
      <c r="N70" s="1019"/>
      <c r="O70" s="1019"/>
      <c r="P70" s="1019"/>
      <c r="Q70" s="1019"/>
      <c r="R70" s="1019"/>
      <c r="S70" s="1019"/>
      <c r="T70" s="1019"/>
      <c r="U70" s="1019"/>
      <c r="V70" s="958" t="s">
        <v>1010</v>
      </c>
      <c r="W70" s="958"/>
      <c r="X70" s="958"/>
      <c r="Y70" s="958"/>
      <c r="Z70" s="958"/>
      <c r="AA70" s="958"/>
      <c r="AB70" s="958"/>
      <c r="AC70" s="958"/>
      <c r="AD70" s="958"/>
      <c r="AE70" s="958"/>
      <c r="AF70" s="958"/>
      <c r="AG70" s="958"/>
      <c r="AH70" s="958"/>
      <c r="AI70" s="958"/>
      <c r="AJ70" s="958"/>
      <c r="AK70" s="958"/>
      <c r="AL70" s="958"/>
      <c r="AM70" s="958"/>
      <c r="AN70" s="958"/>
      <c r="AO70" s="958"/>
      <c r="AP70" s="958"/>
      <c r="AQ70" s="958"/>
      <c r="AR70" s="958"/>
      <c r="AS70" s="958"/>
      <c r="AT70" s="958"/>
      <c r="AU70" s="958"/>
      <c r="AV70" s="958"/>
      <c r="AW70" s="958"/>
      <c r="AX70" s="958"/>
      <c r="AY70" s="958"/>
      <c r="AZ70" s="958"/>
      <c r="BA70" s="958"/>
      <c r="BB70" s="958"/>
    </row>
    <row r="71" spans="1:56" ht="18.75" customHeight="1" x14ac:dyDescent="0.25">
      <c r="U71" s="296"/>
      <c r="V71" s="1026" t="s">
        <v>998</v>
      </c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6" x14ac:dyDescent="0.25">
      <c r="A72" s="1019" t="s">
        <v>771</v>
      </c>
      <c r="B72" s="1019"/>
      <c r="C72" s="1019"/>
      <c r="D72" s="1019"/>
      <c r="E72" s="1019"/>
      <c r="F72" s="1019"/>
      <c r="G72" s="1019"/>
      <c r="H72" s="1019"/>
      <c r="I72" s="1019"/>
      <c r="J72" s="1019"/>
      <c r="K72" s="1019"/>
      <c r="L72" s="1019"/>
      <c r="M72" s="1019"/>
      <c r="N72" s="1019"/>
      <c r="O72" s="1019"/>
      <c r="P72" s="1019"/>
      <c r="Q72" s="1019"/>
      <c r="R72" s="1019"/>
      <c r="S72" s="1019"/>
      <c r="T72" s="1019"/>
      <c r="U72" s="1019"/>
      <c r="V72" s="1019"/>
      <c r="W72" s="1019"/>
      <c r="X72" s="1019"/>
      <c r="Y72" s="1019"/>
      <c r="Z72" s="1019"/>
      <c r="AA72" s="1019"/>
      <c r="AB72" s="1019"/>
      <c r="AC72" s="1019"/>
      <c r="AD72" s="1019"/>
      <c r="AE72" s="1019"/>
      <c r="AF72" s="1019"/>
      <c r="AG72" s="1019"/>
      <c r="AH72" s="1019"/>
      <c r="AI72" s="1019"/>
      <c r="AJ72" s="1019"/>
      <c r="AK72" s="1019"/>
      <c r="AL72" s="1019"/>
      <c r="AM72" s="1019"/>
      <c r="AN72" s="1019"/>
      <c r="AO72" s="1019"/>
      <c r="AP72" s="1019"/>
      <c r="AQ72" s="1019"/>
      <c r="AR72" s="1019"/>
      <c r="AS72" s="1019"/>
      <c r="AT72" s="1019"/>
      <c r="AU72" s="1019"/>
      <c r="AV72" s="1019"/>
      <c r="AW72" s="1019"/>
      <c r="AX72" s="1019"/>
      <c r="AY72" s="1019"/>
      <c r="AZ72" s="1019"/>
      <c r="BA72" s="1019"/>
      <c r="BB72" s="1019"/>
    </row>
    <row r="73" spans="1:56" x14ac:dyDescent="0.25">
      <c r="A73" s="985" t="s">
        <v>1013</v>
      </c>
      <c r="B73" s="985"/>
      <c r="C73" s="985"/>
      <c r="D73" s="985"/>
      <c r="E73" s="985"/>
      <c r="F73" s="985"/>
      <c r="G73" s="985"/>
      <c r="H73" s="985"/>
      <c r="I73" s="985"/>
      <c r="J73" s="985"/>
      <c r="K73" s="985"/>
      <c r="L73" s="985"/>
      <c r="M73" s="985"/>
      <c r="N73" s="985"/>
      <c r="O73" s="985"/>
      <c r="P73" s="985"/>
      <c r="Q73" s="985"/>
      <c r="R73" s="985"/>
      <c r="S73" s="985"/>
      <c r="T73" s="985"/>
      <c r="U73" s="985"/>
      <c r="V73" s="985"/>
      <c r="W73" s="985"/>
      <c r="X73" s="985"/>
      <c r="Y73" s="985"/>
      <c r="Z73" s="985"/>
      <c r="AA73" s="985"/>
      <c r="AB73" s="985"/>
      <c r="AC73" s="985"/>
      <c r="AD73" s="985"/>
      <c r="AE73" s="985"/>
      <c r="AF73" s="985"/>
      <c r="AG73" s="985"/>
      <c r="AH73" s="985"/>
      <c r="AI73" s="985"/>
      <c r="AJ73" s="985"/>
      <c r="AK73" s="985"/>
      <c r="AL73" s="985"/>
      <c r="AM73" s="985"/>
      <c r="AN73" s="985"/>
      <c r="AO73" s="985"/>
      <c r="AP73" s="985"/>
      <c r="AQ73" s="985"/>
      <c r="AR73" s="985"/>
      <c r="AS73" s="985"/>
      <c r="AT73" s="985"/>
      <c r="AU73" s="985"/>
      <c r="AV73" s="985"/>
      <c r="AW73" s="985"/>
      <c r="AX73" s="985"/>
      <c r="AY73" s="985"/>
      <c r="AZ73" s="985"/>
      <c r="BA73" s="985"/>
      <c r="BB73" s="985"/>
    </row>
    <row r="74" spans="1:56" ht="8.25" customHeight="1" x14ac:dyDescent="0.25">
      <c r="A74" s="959" t="s">
        <v>535</v>
      </c>
      <c r="B74" s="959"/>
      <c r="C74" s="959"/>
      <c r="D74" s="959"/>
      <c r="E74" s="959"/>
      <c r="F74" s="959"/>
      <c r="G74" s="959"/>
      <c r="H74" s="959"/>
      <c r="I74" s="959"/>
      <c r="J74" s="959"/>
      <c r="K74" s="959"/>
      <c r="L74" s="959"/>
      <c r="M74" s="959"/>
      <c r="N74" s="959"/>
      <c r="O74" s="959"/>
      <c r="P74" s="959"/>
      <c r="Q74" s="959"/>
      <c r="R74" s="959"/>
      <c r="S74" s="959"/>
      <c r="T74" s="959"/>
      <c r="U74" s="959"/>
      <c r="V74" s="959"/>
      <c r="W74" s="959"/>
      <c r="X74" s="959"/>
      <c r="Y74" s="959"/>
      <c r="Z74" s="959"/>
      <c r="AA74" s="959"/>
      <c r="AB74" s="959"/>
      <c r="AC74" s="959"/>
      <c r="AD74" s="959"/>
      <c r="AE74" s="959"/>
      <c r="AF74" s="959"/>
      <c r="AG74" s="959"/>
      <c r="AH74" s="959"/>
      <c r="AI74" s="959"/>
      <c r="AJ74" s="959"/>
      <c r="AK74" s="959"/>
      <c r="AL74" s="959"/>
      <c r="AM74" s="959"/>
      <c r="AN74" s="959"/>
      <c r="AO74" s="959"/>
      <c r="AP74" s="959"/>
      <c r="AQ74" s="959"/>
      <c r="AR74" s="959"/>
      <c r="AS74" s="959"/>
      <c r="AT74" s="959"/>
      <c r="AU74" s="959"/>
      <c r="AV74" s="959"/>
      <c r="AW74" s="959"/>
      <c r="AX74" s="959"/>
      <c r="AY74" s="959"/>
      <c r="AZ74" s="959"/>
      <c r="BA74" s="959"/>
      <c r="BB74" s="959"/>
    </row>
    <row r="75" spans="1:56" x14ac:dyDescent="0.25">
      <c r="A75" s="1019" t="s">
        <v>87</v>
      </c>
      <c r="B75" s="1019"/>
      <c r="C75" s="1019"/>
      <c r="D75" s="1019"/>
      <c r="E75" s="1019"/>
      <c r="F75" s="1019"/>
      <c r="G75" s="1019"/>
      <c r="H75" s="1019"/>
      <c r="I75" s="1019"/>
      <c r="J75" s="1019"/>
      <c r="K75" s="1019"/>
      <c r="L75" s="1019"/>
      <c r="M75" s="1019"/>
      <c r="N75" s="1019"/>
      <c r="O75" s="1019"/>
      <c r="P75" s="341"/>
      <c r="Q75" s="1052" t="s">
        <v>65</v>
      </c>
      <c r="R75" s="1052"/>
      <c r="S75" s="1052"/>
      <c r="T75" s="1052"/>
      <c r="U75" s="1052"/>
      <c r="V75" s="1052"/>
      <c r="W75" s="1052"/>
      <c r="X75" s="1052"/>
      <c r="Y75" s="1052"/>
      <c r="Z75" s="1052"/>
      <c r="AA75" s="1052"/>
      <c r="AB75" s="1052"/>
      <c r="AC75" s="1052"/>
      <c r="AD75" s="1052"/>
      <c r="AE75" s="1052"/>
      <c r="AF75" s="1052"/>
      <c r="AG75" s="1052"/>
      <c r="AH75" s="1052"/>
      <c r="AI75" s="1052"/>
      <c r="AJ75" s="1052"/>
      <c r="AK75" s="1052"/>
      <c r="AL75" s="1052"/>
      <c r="AM75" s="1052"/>
      <c r="AN75" s="1052"/>
      <c r="AO75" s="1052"/>
      <c r="AP75" s="1052"/>
      <c r="AQ75" s="1052"/>
      <c r="AR75" s="1052"/>
      <c r="AS75" s="1052"/>
      <c r="AT75" s="1052"/>
      <c r="AU75" s="1052"/>
      <c r="AV75" s="1052"/>
      <c r="AW75" s="1052"/>
      <c r="AX75" s="1052"/>
      <c r="AY75" s="1052"/>
      <c r="AZ75" s="1052"/>
      <c r="BA75" s="1052"/>
      <c r="BB75" s="1052"/>
    </row>
    <row r="76" spans="1:56" x14ac:dyDescent="0.25">
      <c r="A76" s="1019" t="s">
        <v>91</v>
      </c>
      <c r="B76" s="1019"/>
      <c r="C76" s="1019"/>
      <c r="D76" s="1019"/>
      <c r="E76" s="1019"/>
      <c r="F76" s="1019"/>
      <c r="G76" s="1019"/>
      <c r="H76" s="1019"/>
      <c r="I76" s="1019"/>
      <c r="J76" s="994">
        <f>ФОРМА!F5</f>
        <v>2</v>
      </c>
      <c r="K76" s="994"/>
      <c r="L76" s="957" t="s">
        <v>837</v>
      </c>
      <c r="M76" s="957"/>
      <c r="N76" s="957"/>
      <c r="O76" s="957"/>
      <c r="P76" s="957"/>
      <c r="Q76" s="957"/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341"/>
      <c r="AS76" s="341"/>
      <c r="AT76" s="341"/>
      <c r="AU76" s="341"/>
      <c r="AV76" s="341"/>
      <c r="AW76" s="341"/>
      <c r="AX76" s="341"/>
      <c r="AY76" s="341"/>
      <c r="AZ76" s="341"/>
    </row>
    <row r="77" spans="1:56" x14ac:dyDescent="0.25">
      <c r="A77" s="1047" t="s">
        <v>88</v>
      </c>
      <c r="B77" s="1047"/>
      <c r="C77" s="1047"/>
      <c r="D77" s="1047"/>
      <c r="E77" s="1047"/>
      <c r="F77" s="1047"/>
      <c r="G77" s="1047"/>
      <c r="H77" s="299"/>
      <c r="I77" s="1029" t="str">
        <f>A65</f>
        <v>Исполнительные схемы по расчистке трассы</v>
      </c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29"/>
      <c r="V77" s="1029"/>
      <c r="W77" s="1029"/>
      <c r="X77" s="1029"/>
      <c r="Y77" s="1029"/>
      <c r="Z77" s="1029"/>
      <c r="AA77" s="1029"/>
      <c r="AB77" s="1029"/>
      <c r="AC77" s="1029"/>
      <c r="AD77" s="1029"/>
      <c r="AE77" s="1029"/>
      <c r="AF77" s="1029"/>
      <c r="AG77" s="1029"/>
      <c r="AH77" s="1029"/>
      <c r="AI77" s="1029"/>
      <c r="AJ77" s="1029"/>
      <c r="AK77" s="1029"/>
      <c r="AL77" s="1029"/>
      <c r="AM77" s="1029"/>
      <c r="AN77" s="1029"/>
      <c r="AO77" s="1029"/>
      <c r="AP77" s="1029"/>
      <c r="AQ77" s="1029"/>
      <c r="AR77" s="1029"/>
      <c r="AS77" s="1029"/>
      <c r="AT77" s="1029"/>
      <c r="AU77" s="1029"/>
      <c r="AV77" s="1029"/>
      <c r="AW77" s="1029"/>
      <c r="AX77" s="1029"/>
      <c r="AY77" s="1029"/>
      <c r="AZ77" s="1029"/>
      <c r="BA77" s="1029"/>
      <c r="BB77" s="1029"/>
    </row>
    <row r="78" spans="1:56" ht="9" customHeight="1" x14ac:dyDescent="0.25">
      <c r="A78" s="1048" t="s">
        <v>772</v>
      </c>
      <c r="B78" s="1048"/>
      <c r="C78" s="1048"/>
      <c r="D78" s="1048"/>
      <c r="E78" s="1048"/>
      <c r="F78" s="1048"/>
      <c r="G78" s="1048"/>
      <c r="H78" s="1048"/>
      <c r="I78" s="1048"/>
      <c r="J78" s="1048"/>
      <c r="K78" s="1048"/>
      <c r="L78" s="1048"/>
      <c r="M78" s="1048"/>
      <c r="N78" s="1048"/>
      <c r="O78" s="1048"/>
      <c r="P78" s="1048"/>
      <c r="Q78" s="1048"/>
      <c r="R78" s="1048"/>
      <c r="S78" s="1048"/>
      <c r="T78" s="1048"/>
      <c r="U78" s="1048"/>
      <c r="V78" s="1048"/>
      <c r="W78" s="1048"/>
      <c r="X78" s="1048"/>
      <c r="Y78" s="1048"/>
      <c r="Z78" s="1048"/>
      <c r="AA78" s="1048"/>
      <c r="AB78" s="1048"/>
      <c r="AC78" s="1048"/>
      <c r="AD78" s="1048"/>
      <c r="AE78" s="1048"/>
      <c r="AF78" s="1048"/>
      <c r="AG78" s="1048"/>
      <c r="AH78" s="1048"/>
      <c r="AI78" s="1048"/>
      <c r="AJ78" s="1048"/>
      <c r="AK78" s="1048"/>
      <c r="AL78" s="1048"/>
      <c r="AM78" s="1048"/>
      <c r="AN78" s="1048"/>
      <c r="AO78" s="1048"/>
      <c r="AP78" s="1048"/>
      <c r="AQ78" s="1048"/>
      <c r="AR78" s="1048"/>
      <c r="AS78" s="1048"/>
      <c r="AT78" s="1048"/>
      <c r="AU78" s="1048"/>
      <c r="AV78" s="1048"/>
      <c r="AW78" s="1048"/>
      <c r="AX78" s="1048"/>
      <c r="AY78" s="1048"/>
      <c r="AZ78" s="1048"/>
      <c r="BA78" s="1048"/>
      <c r="BB78" s="1048"/>
    </row>
    <row r="79" spans="1:56" ht="26.25" customHeight="1" x14ac:dyDescent="0.25">
      <c r="A79" s="1049" t="s">
        <v>552</v>
      </c>
      <c r="B79" s="1049"/>
      <c r="C79" s="1049"/>
      <c r="D79" s="1049"/>
      <c r="E79" s="1049"/>
      <c r="F79" s="1049"/>
      <c r="G79" s="1049"/>
      <c r="H79" s="1049"/>
      <c r="I79" s="1049"/>
      <c r="J79" s="1049"/>
      <c r="K79" s="1049"/>
      <c r="L79" s="1049"/>
      <c r="M79" s="1049"/>
      <c r="N79" s="1049"/>
      <c r="O79" s="1049"/>
      <c r="P79" s="1049"/>
      <c r="Q79" s="1049"/>
      <c r="R79" s="1049"/>
      <c r="S79" s="1049"/>
      <c r="T79" s="1049"/>
      <c r="U79" s="1049"/>
      <c r="V79" s="1049"/>
      <c r="W79" s="1049"/>
      <c r="X79" s="1049"/>
      <c r="Y79" s="1049"/>
      <c r="Z79" s="1049"/>
      <c r="AA79" s="1049"/>
      <c r="AB79" s="1049"/>
      <c r="AC79" s="1049"/>
      <c r="AD79" s="1049"/>
      <c r="AE79" s="1049"/>
      <c r="AF79" s="1049"/>
      <c r="AG79" s="1049"/>
      <c r="AH79" s="1049"/>
      <c r="AI79" s="1049"/>
      <c r="AJ79" s="1049"/>
      <c r="AK79" s="1049"/>
      <c r="AL79" s="1049"/>
      <c r="AM79" s="1049"/>
      <c r="AN79" s="1049"/>
      <c r="AO79" s="1049"/>
      <c r="AP79" s="1049"/>
      <c r="AQ79" s="1049"/>
      <c r="AR79" s="1049"/>
      <c r="AS79" s="1049"/>
      <c r="AT79" s="1049"/>
      <c r="AU79" s="1049"/>
      <c r="AV79" s="1049"/>
      <c r="AW79" s="1049"/>
      <c r="AX79" s="1049"/>
      <c r="AY79" s="1049"/>
      <c r="AZ79" s="1049"/>
      <c r="BA79" s="1049"/>
      <c r="BB79" s="1049"/>
    </row>
    <row r="80" spans="1:56" ht="22.5" customHeight="1" x14ac:dyDescent="0.3">
      <c r="A80" s="1050" t="str">
        <f>IF(ФОРМА!E30="ВЛ",ПОДПИСИ!D6,IF(ФОРМА!E30="КЛ",ПОДПИСИ!D7))</f>
        <v xml:space="preserve"> </v>
      </c>
      <c r="B80" s="1050"/>
      <c r="C80" s="1050"/>
      <c r="D80" s="1050"/>
      <c r="E80" s="1050"/>
      <c r="F80" s="1050"/>
      <c r="G80" s="1050"/>
      <c r="H80" s="1050"/>
      <c r="I80" s="1050"/>
      <c r="J80" s="1050"/>
      <c r="K80" s="1050"/>
      <c r="L80" s="1050"/>
      <c r="M80" s="1050"/>
      <c r="N80" s="1050"/>
      <c r="O80" s="1050"/>
      <c r="P80" s="1050"/>
      <c r="Q80" s="1050"/>
      <c r="R80" s="1050"/>
      <c r="S80" s="1050"/>
      <c r="T80" s="1050"/>
      <c r="U80" s="1050"/>
      <c r="V80" s="1050"/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351"/>
      <c r="AH80" s="351"/>
      <c r="AI80" s="351"/>
      <c r="AJ80" s="351"/>
      <c r="AK80" s="351"/>
      <c r="AL80" s="351"/>
      <c r="AM80" s="351"/>
      <c r="AN80" s="351"/>
      <c r="AO80" s="351"/>
      <c r="AP80" s="351"/>
      <c r="AS80" s="352"/>
      <c r="AT80" s="352"/>
      <c r="AU80" s="352"/>
      <c r="AV80" s="352"/>
      <c r="AW80" s="352"/>
      <c r="AX80" s="352"/>
      <c r="AY80" s="352"/>
      <c r="AZ80" s="1051"/>
      <c r="BA80" s="1051"/>
      <c r="BB80" s="1051"/>
    </row>
    <row r="81" spans="1:54" ht="9" customHeight="1" x14ac:dyDescent="0.3">
      <c r="A81" s="1053" t="s">
        <v>801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1"/>
      <c r="AH81" s="351"/>
      <c r="AI81" s="351"/>
      <c r="AJ81" s="351"/>
      <c r="AK81" s="351"/>
      <c r="AL81" s="351"/>
      <c r="AM81" s="351"/>
      <c r="AN81" s="351"/>
      <c r="AO81" s="351"/>
      <c r="AP81" s="351"/>
      <c r="AS81" s="352"/>
      <c r="AT81" s="352"/>
      <c r="AU81" s="352"/>
      <c r="AV81" s="352"/>
      <c r="AW81" s="352"/>
      <c r="AX81" s="352"/>
      <c r="AY81" s="352"/>
      <c r="AZ81" s="1053" t="s">
        <v>49</v>
      </c>
      <c r="BA81" s="1053"/>
      <c r="BB81" s="1053"/>
    </row>
    <row r="82" spans="1:54" x14ac:dyDescent="0.25">
      <c r="A82" s="1049" t="s">
        <v>785</v>
      </c>
      <c r="B82" s="1049"/>
      <c r="C82" s="1049"/>
      <c r="D82" s="1049"/>
      <c r="E82" s="1049"/>
      <c r="F82" s="1049"/>
      <c r="G82" s="1049"/>
      <c r="H82" s="1049"/>
      <c r="I82" s="1049"/>
      <c r="J82" s="1049"/>
      <c r="K82" s="1049"/>
      <c r="L82" s="1049"/>
      <c r="M82" s="1049"/>
      <c r="N82" s="1049"/>
      <c r="O82" s="1049"/>
      <c r="P82" s="1049"/>
      <c r="Q82" s="1049"/>
      <c r="R82" s="1049"/>
      <c r="S82" s="1049"/>
      <c r="T82" s="1049"/>
      <c r="U82" s="1049"/>
      <c r="V82" s="1049"/>
      <c r="W82" s="1049"/>
      <c r="X82" s="1049"/>
      <c r="Y82" s="1049"/>
      <c r="Z82" s="1049"/>
      <c r="AA82" s="1049"/>
      <c r="AB82" s="1049"/>
      <c r="AC82" s="1049"/>
      <c r="AD82" s="1049"/>
      <c r="AE82" s="1049"/>
      <c r="AF82" s="1049"/>
      <c r="AG82" s="1049"/>
      <c r="AH82" s="1049"/>
      <c r="AI82" s="1049"/>
      <c r="AJ82" s="1049"/>
      <c r="AK82" s="1049"/>
      <c r="AL82" s="1049"/>
      <c r="AM82" s="1049"/>
      <c r="AN82" s="1049"/>
      <c r="AO82" s="1049"/>
      <c r="AP82" s="1049"/>
      <c r="AQ82" s="1049"/>
      <c r="AR82" s="1049"/>
      <c r="AS82" s="1049"/>
      <c r="AT82" s="1049"/>
      <c r="AU82" s="1049"/>
      <c r="AV82" s="1049"/>
      <c r="AW82" s="1049"/>
      <c r="AX82" s="1049"/>
      <c r="AY82" s="1049"/>
      <c r="AZ82" s="1049"/>
      <c r="BA82" s="1049"/>
      <c r="BB82" s="1049"/>
    </row>
    <row r="83" spans="1:54" ht="22.5" customHeight="1" x14ac:dyDescent="0.3">
      <c r="A83" s="1050" t="str">
        <f>ПОДПИСИ!D15</f>
        <v>Шлёнский С.В.</v>
      </c>
      <c r="B83" s="1050"/>
      <c r="C83" s="1050"/>
      <c r="D83" s="1050"/>
      <c r="E83" s="1050"/>
      <c r="F83" s="1050"/>
      <c r="G83" s="1050"/>
      <c r="H83" s="1050"/>
      <c r="I83" s="1050"/>
      <c r="J83" s="1050"/>
      <c r="K83" s="1050"/>
      <c r="L83" s="1050"/>
      <c r="M83" s="1050"/>
      <c r="N83" s="1050"/>
      <c r="O83" s="1050"/>
      <c r="P83" s="1050"/>
      <c r="Q83" s="1050"/>
      <c r="R83" s="1050"/>
      <c r="S83" s="1050"/>
      <c r="T83" s="1050"/>
      <c r="U83" s="1050"/>
      <c r="V83" s="1050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1"/>
      <c r="BA83" s="1051"/>
      <c r="BB83" s="1051"/>
    </row>
    <row r="84" spans="1:54" ht="9" customHeight="1" x14ac:dyDescent="0.3">
      <c r="A84" s="1053" t="s">
        <v>801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3" t="s">
        <v>49</v>
      </c>
      <c r="BA84" s="1053"/>
      <c r="BB84" s="1053"/>
    </row>
    <row r="85" spans="1:54" ht="27.75" customHeight="1" x14ac:dyDescent="0.25">
      <c r="A85" s="1049" t="s">
        <v>813</v>
      </c>
      <c r="B85" s="1049"/>
      <c r="C85" s="1049"/>
      <c r="D85" s="1049"/>
      <c r="E85" s="1049"/>
      <c r="F85" s="1049"/>
      <c r="G85" s="1049"/>
      <c r="H85" s="1049"/>
      <c r="I85" s="1049"/>
      <c r="J85" s="1049"/>
      <c r="K85" s="1049"/>
      <c r="L85" s="1049"/>
      <c r="M85" s="1049"/>
      <c r="N85" s="1049"/>
      <c r="O85" s="1049"/>
      <c r="P85" s="1049"/>
      <c r="Q85" s="1049"/>
      <c r="R85" s="1049"/>
      <c r="S85" s="1049"/>
      <c r="T85" s="1049"/>
      <c r="U85" s="1049"/>
      <c r="V85" s="1049"/>
      <c r="W85" s="1049"/>
      <c r="X85" s="1049"/>
      <c r="Y85" s="1049"/>
      <c r="Z85" s="1049"/>
      <c r="AA85" s="1049"/>
      <c r="AB85" s="1049"/>
      <c r="AC85" s="1049"/>
      <c r="AD85" s="1049"/>
      <c r="AE85" s="1049"/>
      <c r="AF85" s="1049"/>
      <c r="AG85" s="1049"/>
      <c r="AH85" s="1049"/>
      <c r="AI85" s="1049"/>
      <c r="AJ85" s="1049"/>
      <c r="AK85" s="1049"/>
      <c r="AL85" s="1049"/>
      <c r="AM85" s="1049"/>
      <c r="AN85" s="1049"/>
      <c r="AO85" s="1049"/>
      <c r="AP85" s="1049"/>
      <c r="AQ85" s="1049"/>
      <c r="AR85" s="1049"/>
      <c r="AS85" s="1049"/>
      <c r="AT85" s="1049"/>
      <c r="AU85" s="1049"/>
      <c r="AV85" s="1049"/>
      <c r="AW85" s="1049"/>
      <c r="AX85" s="1049"/>
      <c r="AY85" s="1049"/>
      <c r="AZ85" s="1049"/>
      <c r="BA85" s="1049"/>
      <c r="BB85" s="1049"/>
    </row>
    <row r="86" spans="1:54" ht="22.5" customHeight="1" x14ac:dyDescent="0.3">
      <c r="A86" s="1050" t="str">
        <f>ПОДПИСИ!D17</f>
        <v>Шлёнский С.В.</v>
      </c>
      <c r="B86" s="1050"/>
      <c r="C86" s="1050"/>
      <c r="D86" s="1050"/>
      <c r="E86" s="1050"/>
      <c r="F86" s="1050"/>
      <c r="G86" s="1050"/>
      <c r="H86" s="1050"/>
      <c r="I86" s="1050"/>
      <c r="J86" s="1050"/>
      <c r="K86" s="1050"/>
      <c r="L86" s="1050"/>
      <c r="M86" s="1050"/>
      <c r="N86" s="1050"/>
      <c r="O86" s="1050"/>
      <c r="P86" s="1050"/>
      <c r="Q86" s="1050"/>
      <c r="R86" s="1050"/>
      <c r="S86" s="1050"/>
      <c r="T86" s="1050"/>
      <c r="U86" s="1050"/>
      <c r="V86" s="1050"/>
      <c r="W86" s="350"/>
      <c r="X86" s="350"/>
      <c r="Y86" s="350"/>
      <c r="Z86" s="350"/>
      <c r="AA86" s="350"/>
      <c r="AB86" s="350"/>
      <c r="AC86" s="350"/>
      <c r="AD86" s="350"/>
      <c r="AE86" s="350"/>
      <c r="AF86" s="350"/>
      <c r="AG86" s="351"/>
      <c r="AH86" s="351"/>
      <c r="AI86" s="351"/>
      <c r="AJ86" s="351"/>
      <c r="AK86" s="351"/>
      <c r="AL86" s="351"/>
      <c r="AM86" s="351"/>
      <c r="AN86" s="351"/>
      <c r="AO86" s="351"/>
      <c r="AP86" s="351"/>
      <c r="AS86" s="352"/>
      <c r="AT86" s="352"/>
      <c r="AU86" s="352"/>
      <c r="AV86" s="352"/>
      <c r="AW86" s="352"/>
      <c r="AX86" s="352"/>
      <c r="AY86" s="352"/>
      <c r="AZ86" s="1051"/>
      <c r="BA86" s="1051"/>
      <c r="BB86" s="1051"/>
    </row>
    <row r="87" spans="1:54" ht="9" customHeight="1" x14ac:dyDescent="0.3">
      <c r="A87" s="1053" t="s">
        <v>801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3" t="s">
        <v>49</v>
      </c>
      <c r="BA87" s="1053"/>
      <c r="BB87" s="1053"/>
    </row>
    <row r="88" spans="1:54" ht="37.5" customHeight="1" x14ac:dyDescent="0.25">
      <c r="A88" s="1049" t="s">
        <v>803</v>
      </c>
      <c r="B88" s="1049"/>
      <c r="C88" s="1049"/>
      <c r="D88" s="1049"/>
      <c r="E88" s="1049"/>
      <c r="F88" s="1049"/>
      <c r="G88" s="1049"/>
      <c r="H88" s="1049"/>
      <c r="I88" s="1049"/>
      <c r="J88" s="1049"/>
      <c r="K88" s="1049"/>
      <c r="L88" s="1049"/>
      <c r="M88" s="1049"/>
      <c r="N88" s="1049"/>
      <c r="O88" s="1049"/>
      <c r="P88" s="1049"/>
      <c r="Q88" s="1049"/>
      <c r="R88" s="1049"/>
      <c r="S88" s="1049"/>
      <c r="T88" s="1049"/>
      <c r="U88" s="1049"/>
      <c r="V88" s="1049"/>
      <c r="W88" s="1049"/>
      <c r="X88" s="1049"/>
      <c r="Y88" s="1049"/>
      <c r="Z88" s="1049"/>
      <c r="AA88" s="1049"/>
      <c r="AB88" s="1049"/>
      <c r="AC88" s="1049"/>
      <c r="AD88" s="1049"/>
      <c r="AE88" s="1049"/>
      <c r="AF88" s="1049"/>
      <c r="AG88" s="1049"/>
      <c r="AH88" s="1049"/>
      <c r="AI88" s="1049"/>
      <c r="AJ88" s="1049"/>
      <c r="AK88" s="1049"/>
      <c r="AL88" s="1049"/>
      <c r="AM88" s="1049"/>
      <c r="AN88" s="1049"/>
      <c r="AO88" s="1049"/>
      <c r="AP88" s="1049"/>
      <c r="AQ88" s="1049"/>
      <c r="AR88" s="1049"/>
      <c r="AS88" s="1049"/>
      <c r="AT88" s="1049"/>
      <c r="AU88" s="1049"/>
      <c r="AV88" s="1049"/>
      <c r="AW88" s="1049"/>
      <c r="AX88" s="1049"/>
      <c r="AY88" s="1049"/>
      <c r="AZ88" s="1049"/>
      <c r="BA88" s="1049"/>
      <c r="BB88" s="1049"/>
    </row>
    <row r="89" spans="1:54" ht="22.5" customHeight="1" x14ac:dyDescent="0.3">
      <c r="A89" s="1050" t="str">
        <f>ПОДПИСИ!C19</f>
        <v xml:space="preserve"> </v>
      </c>
      <c r="B89" s="1050"/>
      <c r="C89" s="1050"/>
      <c r="D89" s="1050"/>
      <c r="E89" s="1050"/>
      <c r="F89" s="1050"/>
      <c r="G89" s="1050"/>
      <c r="H89" s="1050"/>
      <c r="I89" s="1050"/>
      <c r="J89" s="1050"/>
      <c r="K89" s="1050"/>
      <c r="L89" s="1050"/>
      <c r="M89" s="1050"/>
      <c r="N89" s="1050"/>
      <c r="O89" s="1050"/>
      <c r="P89" s="1050"/>
      <c r="Q89" s="1050"/>
      <c r="R89" s="1050"/>
      <c r="S89" s="1050"/>
      <c r="T89" s="1050"/>
      <c r="U89" s="1050"/>
      <c r="V89" s="1050"/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1"/>
      <c r="AH89" s="351"/>
      <c r="AI89" s="351"/>
      <c r="AJ89" s="351"/>
      <c r="AK89" s="351"/>
      <c r="AL89" s="351"/>
      <c r="AM89" s="351"/>
      <c r="AN89" s="351"/>
      <c r="AO89" s="351"/>
      <c r="AP89" s="351"/>
      <c r="AS89" s="352"/>
      <c r="AT89" s="352"/>
      <c r="AU89" s="352"/>
      <c r="AV89" s="352"/>
      <c r="AW89" s="352"/>
      <c r="AX89" s="352"/>
      <c r="AY89" s="352"/>
      <c r="AZ89" s="1051"/>
      <c r="BA89" s="1051"/>
      <c r="BB89" s="1051"/>
    </row>
    <row r="90" spans="1:54" ht="9" customHeight="1" x14ac:dyDescent="0.3">
      <c r="A90" s="1053" t="s">
        <v>801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3" t="s">
        <v>49</v>
      </c>
      <c r="BA90" s="1053"/>
      <c r="BB90" s="1053"/>
    </row>
    <row r="91" spans="1:54" ht="25.5" customHeight="1" x14ac:dyDescent="0.25">
      <c r="A91" s="1049" t="s">
        <v>838</v>
      </c>
      <c r="B91" s="1049"/>
      <c r="C91" s="1049"/>
      <c r="D91" s="1049"/>
      <c r="E91" s="1049"/>
      <c r="F91" s="1049"/>
      <c r="G91" s="1049"/>
      <c r="H91" s="1049"/>
      <c r="I91" s="1049"/>
      <c r="J91" s="1049"/>
      <c r="K91" s="1049"/>
      <c r="L91" s="1049"/>
      <c r="M91" s="1049"/>
      <c r="N91" s="1049"/>
      <c r="O91" s="1049"/>
      <c r="P91" s="1049"/>
      <c r="Q91" s="1049"/>
      <c r="R91" s="1049"/>
      <c r="S91" s="1049"/>
      <c r="T91" s="1049"/>
      <c r="U91" s="1049"/>
      <c r="V91" s="1049"/>
      <c r="W91" s="1049"/>
      <c r="X91" s="1049"/>
      <c r="Y91" s="1049"/>
      <c r="Z91" s="1049"/>
      <c r="AA91" s="1049"/>
      <c r="AB91" s="1049"/>
      <c r="AC91" s="1049"/>
      <c r="AD91" s="1049"/>
      <c r="AE91" s="1049"/>
      <c r="AF91" s="1049"/>
      <c r="AG91" s="1049"/>
      <c r="AH91" s="1049"/>
      <c r="AI91" s="1049"/>
      <c r="AJ91" s="1049"/>
      <c r="AK91" s="1049"/>
      <c r="AL91" s="1049"/>
      <c r="AM91" s="1049"/>
      <c r="AN91" s="1049"/>
      <c r="AO91" s="1049"/>
      <c r="AP91" s="1049"/>
      <c r="AQ91" s="1049"/>
      <c r="AR91" s="1049"/>
      <c r="AS91" s="1049"/>
      <c r="AT91" s="1049"/>
      <c r="AU91" s="1049"/>
      <c r="AV91" s="1049"/>
      <c r="AW91" s="1049"/>
      <c r="AX91" s="1049"/>
      <c r="AY91" s="1049"/>
      <c r="AZ91" s="1049"/>
      <c r="BA91" s="1049"/>
      <c r="BB91" s="1049"/>
    </row>
    <row r="92" spans="1:54" ht="22.5" customHeight="1" x14ac:dyDescent="0.3">
      <c r="A92" s="1050" t="str">
        <f>ПОДПИСИ!D12</f>
        <v>Курбатов А.В.</v>
      </c>
      <c r="B92" s="1050"/>
      <c r="C92" s="1050"/>
      <c r="D92" s="1050"/>
      <c r="E92" s="1050"/>
      <c r="F92" s="1050"/>
      <c r="G92" s="1050"/>
      <c r="H92" s="1050"/>
      <c r="I92" s="1050"/>
      <c r="J92" s="1050"/>
      <c r="K92" s="1050"/>
      <c r="L92" s="1050"/>
      <c r="M92" s="1050"/>
      <c r="N92" s="1050"/>
      <c r="O92" s="1050"/>
      <c r="P92" s="1050"/>
      <c r="Q92" s="1050"/>
      <c r="R92" s="1050"/>
      <c r="S92" s="1050"/>
      <c r="T92" s="1050"/>
      <c r="U92" s="1050"/>
      <c r="V92" s="1050"/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1"/>
      <c r="AH92" s="351"/>
      <c r="AI92" s="351"/>
      <c r="AJ92" s="351"/>
      <c r="AK92" s="351"/>
      <c r="AL92" s="351"/>
      <c r="AM92" s="351"/>
      <c r="AN92" s="351"/>
      <c r="AO92" s="351"/>
      <c r="AP92" s="351"/>
      <c r="AS92" s="352"/>
      <c r="AT92" s="352"/>
      <c r="AU92" s="352"/>
      <c r="AV92" s="352"/>
      <c r="AW92" s="352"/>
      <c r="AX92" s="352"/>
      <c r="AY92" s="352"/>
      <c r="AZ92" s="1051"/>
      <c r="BA92" s="1051"/>
      <c r="BB92" s="1051"/>
    </row>
    <row r="93" spans="1:54" ht="9" customHeight="1" x14ac:dyDescent="0.3">
      <c r="A93" s="1053" t="s">
        <v>801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3" t="s">
        <v>49</v>
      </c>
      <c r="BA93" s="1053"/>
      <c r="BB93" s="1053"/>
    </row>
    <row r="94" spans="1:54" x14ac:dyDescent="0.25">
      <c r="A94" s="1049" t="s">
        <v>536</v>
      </c>
      <c r="B94" s="1049"/>
      <c r="C94" s="1049"/>
      <c r="D94" s="1049"/>
      <c r="E94" s="1049"/>
      <c r="F94" s="1049"/>
      <c r="G94" s="1049"/>
      <c r="H94" s="1049"/>
      <c r="I94" s="1049"/>
      <c r="J94" s="1049"/>
      <c r="K94" s="1049"/>
      <c r="L94" s="1049"/>
      <c r="M94" s="1049"/>
      <c r="N94" s="1049"/>
      <c r="O94" s="1049"/>
      <c r="P94" s="1049"/>
      <c r="Q94" s="1049"/>
      <c r="R94" s="1049"/>
      <c r="S94" s="1049"/>
      <c r="T94" s="1049"/>
      <c r="U94" s="1049"/>
      <c r="V94" s="1049"/>
      <c r="W94" s="1049"/>
      <c r="X94" s="1049"/>
      <c r="Y94" s="1049"/>
      <c r="Z94" s="1049"/>
      <c r="AA94" s="1049"/>
      <c r="AB94" s="1049"/>
      <c r="AC94" s="1049"/>
      <c r="AD94" s="1049"/>
      <c r="AE94" s="1049"/>
      <c r="AF94" s="1049"/>
      <c r="AG94" s="1049"/>
      <c r="AH94" s="1049"/>
      <c r="AI94" s="1049"/>
      <c r="AJ94" s="1049"/>
      <c r="AK94" s="1049"/>
      <c r="AL94" s="1049"/>
      <c r="AM94" s="1049"/>
      <c r="AN94" s="1049"/>
      <c r="AO94" s="1049"/>
      <c r="AP94" s="1049"/>
      <c r="AQ94" s="1049"/>
      <c r="AR94" s="1049"/>
      <c r="AS94" s="1049"/>
      <c r="AT94" s="1049"/>
      <c r="AU94" s="1049"/>
      <c r="AV94" s="1049"/>
      <c r="AW94" s="1049"/>
      <c r="AX94" s="1049"/>
      <c r="AY94" s="1049"/>
      <c r="AZ94" s="1049"/>
      <c r="BA94" s="1049"/>
      <c r="BB94" s="1049"/>
    </row>
    <row r="95" spans="1:54" ht="22.5" customHeight="1" x14ac:dyDescent="0.3">
      <c r="A95" s="1050" t="str">
        <f>ПОДПИСИ!D10</f>
        <v>Жамойдин Ф.Ф.</v>
      </c>
      <c r="B95" s="1050"/>
      <c r="C95" s="1050"/>
      <c r="D95" s="1050"/>
      <c r="E95" s="1050"/>
      <c r="F95" s="1050"/>
      <c r="G95" s="1050"/>
      <c r="H95" s="1050"/>
      <c r="I95" s="1050"/>
      <c r="J95" s="1050"/>
      <c r="K95" s="1050"/>
      <c r="L95" s="1050"/>
      <c r="M95" s="1050"/>
      <c r="N95" s="1050"/>
      <c r="O95" s="1050"/>
      <c r="P95" s="1050"/>
      <c r="Q95" s="1050"/>
      <c r="R95" s="1050"/>
      <c r="S95" s="1050"/>
      <c r="T95" s="1050"/>
      <c r="U95" s="1050"/>
      <c r="V95" s="1050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1"/>
      <c r="AH95" s="351"/>
      <c r="AI95" s="351"/>
      <c r="AJ95" s="351"/>
      <c r="AK95" s="351"/>
      <c r="AL95" s="351"/>
      <c r="AM95" s="351"/>
      <c r="AN95" s="351"/>
      <c r="AO95" s="351"/>
      <c r="AP95" s="351"/>
      <c r="AS95" s="352"/>
      <c r="AT95" s="352"/>
      <c r="AU95" s="352"/>
      <c r="AV95" s="352"/>
      <c r="AW95" s="352"/>
      <c r="AX95" s="352"/>
      <c r="AY95" s="352"/>
      <c r="AZ95" s="1051"/>
      <c r="BA95" s="1051"/>
      <c r="BB95" s="1051"/>
    </row>
    <row r="96" spans="1:54" ht="9" customHeight="1" x14ac:dyDescent="0.3">
      <c r="A96" s="1053" t="s">
        <v>801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3" t="s">
        <v>49</v>
      </c>
      <c r="BA96" s="1053"/>
      <c r="BB96" s="1053"/>
    </row>
  </sheetData>
  <mergeCells count="115"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1:U1"/>
    <mergeCell ref="A2:BB2"/>
    <mergeCell ref="A3:BB3"/>
    <mergeCell ref="A4:AZ4"/>
    <mergeCell ref="A5:BB5"/>
    <mergeCell ref="A6:BB6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  <pageSetUpPr fitToPage="1"/>
  </sheetPr>
  <dimension ref="A1:BK103"/>
  <sheetViews>
    <sheetView view="pageBreakPreview" topLeftCell="A20" zoomScale="60" zoomScaleNormal="100" workbookViewId="0">
      <selection sqref="A1:AZ1"/>
    </sheetView>
  </sheetViews>
  <sheetFormatPr defaultRowHeight="13.8" outlineLevelRow="1" x14ac:dyDescent="0.25"/>
  <cols>
    <col min="1" max="52" width="1.6640625" style="284" customWidth="1"/>
    <col min="53" max="53" width="0.109375" style="284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935" t="s">
        <v>573</v>
      </c>
      <c r="B1" s="935"/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935"/>
      <c r="O1" s="935"/>
      <c r="P1" s="935"/>
      <c r="Q1" s="935"/>
      <c r="R1" s="935"/>
      <c r="S1" s="935"/>
      <c r="T1" s="935"/>
      <c r="U1" s="935"/>
      <c r="V1" s="935"/>
      <c r="W1" s="935"/>
      <c r="X1" s="935"/>
      <c r="Y1" s="935"/>
      <c r="Z1" s="935"/>
      <c r="AA1" s="935"/>
      <c r="AB1" s="935"/>
      <c r="AC1" s="935"/>
      <c r="AD1" s="935"/>
      <c r="AE1" s="935"/>
      <c r="AF1" s="935"/>
      <c r="AG1" s="935"/>
      <c r="AH1" s="935"/>
      <c r="AI1" s="935"/>
      <c r="AJ1" s="935"/>
      <c r="AK1" s="935"/>
      <c r="AL1" s="935"/>
      <c r="AM1" s="935"/>
      <c r="AN1" s="935"/>
      <c r="AO1" s="935"/>
      <c r="AP1" s="935"/>
      <c r="AQ1" s="935"/>
      <c r="AR1" s="935"/>
      <c r="AS1" s="935"/>
      <c r="AT1" s="935"/>
      <c r="AU1" s="935"/>
      <c r="AV1" s="935"/>
      <c r="AW1" s="935"/>
      <c r="AX1" s="935"/>
      <c r="AY1" s="935"/>
      <c r="AZ1" s="935"/>
    </row>
    <row r="2" spans="1:63" ht="12" customHeight="1" x14ac:dyDescent="0.25">
      <c r="A2" s="934" t="s">
        <v>73</v>
      </c>
      <c r="B2" s="934"/>
      <c r="C2" s="934"/>
      <c r="D2" s="934"/>
      <c r="E2" s="934"/>
      <c r="F2" s="934"/>
      <c r="G2" s="934"/>
      <c r="H2" s="934"/>
      <c r="I2" s="934"/>
      <c r="J2" s="934"/>
      <c r="K2" s="934"/>
      <c r="L2" s="934"/>
      <c r="M2" s="934"/>
      <c r="N2" s="934"/>
      <c r="O2" s="934"/>
      <c r="P2" s="934"/>
      <c r="Q2" s="934"/>
      <c r="R2" s="934"/>
      <c r="S2" s="934"/>
      <c r="T2" s="934"/>
      <c r="U2" s="934"/>
      <c r="V2" s="934"/>
      <c r="W2" s="934"/>
      <c r="X2" s="934"/>
      <c r="Y2" s="934"/>
      <c r="Z2" s="934"/>
      <c r="AA2" s="934"/>
      <c r="AB2" s="934"/>
      <c r="AC2" s="934"/>
      <c r="AD2" s="934"/>
      <c r="AE2" s="934"/>
      <c r="AF2" s="934"/>
      <c r="AG2" s="934"/>
      <c r="AH2" s="934"/>
      <c r="AI2" s="934"/>
      <c r="AJ2" s="934"/>
      <c r="AK2" s="934"/>
      <c r="AL2" s="934"/>
      <c r="AM2" s="934"/>
      <c r="AN2" s="934"/>
      <c r="AO2" s="934"/>
      <c r="AP2" s="934"/>
      <c r="AQ2" s="934"/>
      <c r="AR2" s="934"/>
      <c r="AS2" s="934"/>
      <c r="AT2" s="934"/>
      <c r="AU2" s="934"/>
      <c r="AV2" s="934"/>
      <c r="AW2" s="934"/>
      <c r="AX2" s="934"/>
      <c r="AY2" s="934"/>
      <c r="AZ2" s="934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3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3">
      <c r="A4" s="929" t="s">
        <v>521</v>
      </c>
      <c r="B4" s="929"/>
      <c r="C4" s="929"/>
      <c r="D4" s="929"/>
      <c r="E4" s="929"/>
      <c r="F4" s="929"/>
      <c r="G4" s="929"/>
      <c r="H4" s="929"/>
      <c r="I4" s="929"/>
      <c r="J4" s="929"/>
      <c r="K4" s="929"/>
      <c r="L4" s="929"/>
      <c r="M4" s="929"/>
      <c r="N4" s="929"/>
      <c r="O4" s="929"/>
      <c r="P4" s="929"/>
      <c r="Q4" s="929"/>
      <c r="R4" s="929"/>
      <c r="S4" s="929"/>
      <c r="T4" s="929"/>
      <c r="U4" s="929"/>
      <c r="V4" s="929"/>
      <c r="W4" s="929"/>
      <c r="X4" s="929"/>
      <c r="Y4" s="929"/>
      <c r="Z4" s="929"/>
      <c r="AA4" s="929"/>
      <c r="AB4" s="929"/>
      <c r="AC4" s="929"/>
      <c r="AD4" s="929"/>
      <c r="AE4" s="929"/>
      <c r="AF4" s="929"/>
      <c r="AG4" s="929"/>
      <c r="AH4" s="929"/>
      <c r="AI4" s="929"/>
      <c r="AJ4" s="929"/>
      <c r="AK4" s="929"/>
      <c r="AL4" s="929"/>
      <c r="AM4" s="929"/>
      <c r="AN4" s="929"/>
      <c r="AO4" s="929"/>
      <c r="AP4" s="929"/>
      <c r="AQ4" s="929"/>
      <c r="AR4" s="929"/>
      <c r="AS4" s="929"/>
      <c r="AT4" s="929"/>
      <c r="AU4" s="929"/>
      <c r="AV4" s="929"/>
      <c r="AW4" s="929"/>
      <c r="AX4" s="929"/>
      <c r="AY4" s="929"/>
      <c r="AZ4" s="929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 x14ac:dyDescent="0.25">
      <c r="A5" s="936" t="s">
        <v>773</v>
      </c>
      <c r="B5" s="936"/>
      <c r="C5" s="936"/>
      <c r="D5" s="936"/>
      <c r="E5" s="936"/>
      <c r="F5" s="936"/>
      <c r="G5" s="936"/>
      <c r="H5" s="936"/>
      <c r="I5" s="936"/>
      <c r="J5" s="936"/>
      <c r="K5" s="936"/>
      <c r="L5" s="936"/>
      <c r="M5" s="936"/>
      <c r="N5" s="936"/>
      <c r="O5" s="936"/>
      <c r="P5" s="936"/>
      <c r="Q5" s="936"/>
      <c r="R5" s="936"/>
      <c r="S5" s="936"/>
      <c r="T5" s="936"/>
      <c r="U5" s="936"/>
      <c r="V5" s="936"/>
      <c r="W5" s="936"/>
      <c r="X5" s="936"/>
      <c r="Y5" s="936"/>
      <c r="Z5" s="936"/>
      <c r="AA5" s="936"/>
      <c r="AB5" s="936"/>
      <c r="AC5" s="936"/>
      <c r="AD5" s="936"/>
      <c r="AE5" s="936"/>
      <c r="AF5" s="936"/>
      <c r="AG5" s="936"/>
      <c r="AH5" s="936"/>
      <c r="AI5" s="936"/>
      <c r="AJ5" s="936"/>
      <c r="AK5" s="936"/>
      <c r="AL5" s="936"/>
      <c r="AM5" s="936"/>
      <c r="AN5" s="936"/>
      <c r="AO5" s="936"/>
      <c r="AP5" s="936"/>
      <c r="AQ5" s="936"/>
      <c r="AR5" s="936"/>
      <c r="AS5" s="936"/>
      <c r="AT5" s="936"/>
      <c r="AU5" s="936"/>
      <c r="AV5" s="936"/>
      <c r="AW5" s="936"/>
      <c r="AX5" s="936"/>
      <c r="AY5" s="936"/>
      <c r="AZ5" s="936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930" t="str">
        <f>ФОРМА!B2</f>
        <v>ПАО "Россети Ленэнерго"</v>
      </c>
      <c r="B6" s="930"/>
      <c r="C6" s="930"/>
      <c r="D6" s="930"/>
      <c r="E6" s="930"/>
      <c r="F6" s="930"/>
      <c r="G6" s="930"/>
      <c r="H6" s="930"/>
      <c r="I6" s="930"/>
      <c r="J6" s="930"/>
      <c r="K6" s="930"/>
      <c r="L6" s="930"/>
      <c r="M6" s="930"/>
      <c r="N6" s="930"/>
      <c r="O6" s="930"/>
      <c r="P6" s="930"/>
      <c r="Q6" s="930"/>
      <c r="R6" s="930"/>
      <c r="S6" s="930"/>
      <c r="T6" s="930"/>
      <c r="U6" s="930"/>
      <c r="V6" s="930"/>
      <c r="W6" s="930"/>
      <c r="X6" s="930"/>
      <c r="Y6" s="930"/>
      <c r="Z6" s="930"/>
      <c r="AA6" s="930"/>
      <c r="AB6" s="930"/>
      <c r="AC6" s="930"/>
      <c r="AD6" s="930"/>
      <c r="AE6" s="930"/>
      <c r="AF6" s="930"/>
      <c r="AG6" s="930"/>
      <c r="AH6" s="930"/>
      <c r="AI6" s="930"/>
      <c r="AJ6" s="930"/>
      <c r="AK6" s="930"/>
      <c r="AL6" s="930"/>
      <c r="AM6" s="930"/>
      <c r="AN6" s="930"/>
      <c r="AO6" s="930"/>
      <c r="AP6" s="930"/>
      <c r="AQ6" s="930"/>
      <c r="AR6" s="930"/>
      <c r="AS6" s="930"/>
      <c r="AT6" s="930"/>
      <c r="AU6" s="930"/>
      <c r="AV6" s="930"/>
      <c r="AW6" s="930"/>
      <c r="AX6" s="930"/>
      <c r="AY6" s="930"/>
      <c r="AZ6" s="930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929" t="s">
        <v>774</v>
      </c>
      <c r="B7" s="929"/>
      <c r="C7" s="929"/>
      <c r="D7" s="929"/>
      <c r="E7" s="929"/>
      <c r="F7" s="929"/>
      <c r="G7" s="929"/>
      <c r="H7" s="929"/>
      <c r="I7" s="929"/>
      <c r="J7" s="929"/>
      <c r="K7" s="929"/>
      <c r="L7" s="929"/>
      <c r="M7" s="929"/>
      <c r="N7" s="929"/>
      <c r="O7" s="929"/>
      <c r="P7" s="929"/>
      <c r="Q7" s="929"/>
      <c r="R7" s="929"/>
      <c r="S7" s="929"/>
      <c r="T7" s="929"/>
      <c r="U7" s="929"/>
      <c r="V7" s="929"/>
      <c r="W7" s="929"/>
      <c r="X7" s="929"/>
      <c r="Y7" s="929"/>
      <c r="Z7" s="929"/>
      <c r="AA7" s="929"/>
      <c r="AB7" s="929"/>
      <c r="AC7" s="929"/>
      <c r="AD7" s="929"/>
      <c r="AE7" s="929"/>
      <c r="AF7" s="929"/>
      <c r="AG7" s="929"/>
      <c r="AH7" s="929"/>
      <c r="AI7" s="929"/>
      <c r="AJ7" s="929"/>
      <c r="AK7" s="929"/>
      <c r="AL7" s="929"/>
      <c r="AM7" s="929"/>
      <c r="AN7" s="929"/>
      <c r="AO7" s="929"/>
      <c r="AP7" s="929"/>
      <c r="AQ7" s="929"/>
      <c r="AR7" s="929"/>
      <c r="AS7" s="929"/>
      <c r="AT7" s="929"/>
      <c r="AU7" s="929"/>
      <c r="AV7" s="929"/>
      <c r="AW7" s="929"/>
      <c r="AX7" s="929"/>
      <c r="AY7" s="929"/>
      <c r="AZ7" s="929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1" customHeight="1" x14ac:dyDescent="0.25">
      <c r="A8" s="93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 x14ac:dyDescent="0.2">
      <c r="A9" s="931" t="s">
        <v>775</v>
      </c>
      <c r="B9" s="931"/>
      <c r="C9" s="931"/>
      <c r="D9" s="931"/>
      <c r="E9" s="931"/>
      <c r="F9" s="931"/>
      <c r="G9" s="931"/>
      <c r="H9" s="931"/>
      <c r="I9" s="931"/>
      <c r="J9" s="931"/>
      <c r="K9" s="931"/>
      <c r="L9" s="931"/>
      <c r="M9" s="931"/>
      <c r="N9" s="931"/>
      <c r="O9" s="931"/>
      <c r="P9" s="931"/>
      <c r="Q9" s="931"/>
      <c r="R9" s="931"/>
      <c r="S9" s="931"/>
      <c r="T9" s="931"/>
      <c r="U9" s="931"/>
      <c r="V9" s="931"/>
      <c r="W9" s="931"/>
      <c r="X9" s="931"/>
      <c r="Y9" s="931"/>
      <c r="Z9" s="931"/>
      <c r="AA9" s="931"/>
      <c r="AB9" s="931"/>
      <c r="AC9" s="931"/>
      <c r="AD9" s="931"/>
      <c r="AE9" s="931"/>
      <c r="AF9" s="931"/>
      <c r="AG9" s="931"/>
      <c r="AH9" s="931"/>
      <c r="AI9" s="931"/>
      <c r="AJ9" s="931"/>
      <c r="AK9" s="931"/>
      <c r="AL9" s="931"/>
      <c r="AM9" s="931"/>
      <c r="AN9" s="931"/>
      <c r="AO9" s="931"/>
      <c r="AP9" s="931"/>
      <c r="AQ9" s="931"/>
      <c r="AR9" s="931"/>
      <c r="AS9" s="931"/>
      <c r="AT9" s="931"/>
      <c r="AU9" s="931"/>
      <c r="AV9" s="931"/>
      <c r="AW9" s="931"/>
      <c r="AX9" s="931"/>
      <c r="AY9" s="931"/>
      <c r="AZ9" s="931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.6" x14ac:dyDescent="0.2">
      <c r="A10" s="932"/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932"/>
      <c r="AQ10" s="932"/>
      <c r="AR10" s="932"/>
      <c r="AS10" s="932"/>
      <c r="AT10" s="932"/>
      <c r="AU10" s="932"/>
      <c r="AV10" s="932"/>
      <c r="AW10" s="932"/>
      <c r="AX10" s="932"/>
      <c r="AY10" s="932"/>
      <c r="AZ10" s="932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 x14ac:dyDescent="0.2">
      <c r="A11" s="933" t="s">
        <v>776</v>
      </c>
      <c r="B11" s="933"/>
      <c r="C11" s="933"/>
      <c r="D11" s="933"/>
      <c r="E11" s="933"/>
      <c r="F11" s="933"/>
      <c r="G11" s="933"/>
      <c r="H11" s="933"/>
      <c r="I11" s="933"/>
      <c r="J11" s="933"/>
      <c r="K11" s="933"/>
      <c r="L11" s="933"/>
      <c r="M11" s="933"/>
      <c r="N11" s="933"/>
      <c r="O11" s="933"/>
      <c r="P11" s="933"/>
      <c r="Q11" s="933"/>
      <c r="R11" s="933"/>
      <c r="S11" s="933"/>
      <c r="T11" s="933"/>
      <c r="U11" s="933"/>
      <c r="V11" s="933"/>
      <c r="W11" s="933"/>
      <c r="X11" s="933"/>
      <c r="Y11" s="933"/>
      <c r="Z11" s="933"/>
      <c r="AA11" s="933"/>
      <c r="AB11" s="933"/>
      <c r="AC11" s="933"/>
      <c r="AD11" s="933"/>
      <c r="AE11" s="933"/>
      <c r="AF11" s="933"/>
      <c r="AG11" s="933"/>
      <c r="AH11" s="933"/>
      <c r="AI11" s="933"/>
      <c r="AJ11" s="933"/>
      <c r="AK11" s="933"/>
      <c r="AL11" s="933"/>
      <c r="AM11" s="933"/>
      <c r="AN11" s="933"/>
      <c r="AO11" s="933"/>
      <c r="AP11" s="933"/>
      <c r="AQ11" s="933"/>
      <c r="AR11" s="933"/>
      <c r="AS11" s="933"/>
      <c r="AT11" s="933"/>
      <c r="AU11" s="933"/>
      <c r="AV11" s="933"/>
      <c r="AW11" s="933"/>
      <c r="AX11" s="933"/>
      <c r="AY11" s="933"/>
      <c r="AZ11" s="933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 x14ac:dyDescent="0.25">
      <c r="A12" s="934" t="s">
        <v>777</v>
      </c>
      <c r="B12" s="934"/>
      <c r="C12" s="934"/>
      <c r="D12" s="934"/>
      <c r="E12" s="934"/>
      <c r="F12" s="934"/>
      <c r="G12" s="934"/>
      <c r="H12" s="934"/>
      <c r="I12" s="934"/>
      <c r="J12" s="934"/>
      <c r="K12" s="934"/>
      <c r="L12" s="934"/>
      <c r="M12" s="934"/>
      <c r="N12" s="934"/>
      <c r="O12" s="934"/>
      <c r="P12" s="934"/>
      <c r="Q12" s="934"/>
      <c r="R12" s="934"/>
      <c r="S12" s="934"/>
      <c r="T12" s="934"/>
      <c r="U12" s="934"/>
      <c r="V12" s="934"/>
      <c r="W12" s="934"/>
      <c r="X12" s="934"/>
      <c r="Y12" s="934"/>
      <c r="Z12" s="934"/>
      <c r="AA12" s="934"/>
      <c r="AB12" s="934"/>
      <c r="AC12" s="934"/>
      <c r="AD12" s="934"/>
      <c r="AE12" s="934"/>
      <c r="AF12" s="934"/>
      <c r="AG12" s="934"/>
      <c r="AH12" s="934"/>
      <c r="AI12" s="934"/>
      <c r="AJ12" s="934"/>
      <c r="AK12" s="934"/>
      <c r="AL12" s="934"/>
      <c r="AM12" s="934"/>
      <c r="AN12" s="934"/>
      <c r="AO12" s="934"/>
      <c r="AP12" s="934"/>
      <c r="AQ12" s="934"/>
      <c r="AR12" s="934"/>
      <c r="AS12" s="934"/>
      <c r="AT12" s="934"/>
      <c r="AU12" s="934"/>
      <c r="AV12" s="934"/>
      <c r="AW12" s="934"/>
      <c r="AX12" s="934"/>
      <c r="AY12" s="934"/>
      <c r="AZ12" s="934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99999999999999" customHeight="1" x14ac:dyDescent="0.25">
      <c r="A13" s="937" t="str">
        <f>ФОРМА!B3</f>
        <v>ООО «Электромонтаж-110»</v>
      </c>
      <c r="B13" s="937"/>
      <c r="C13" s="937"/>
      <c r="D13" s="937"/>
      <c r="E13" s="937"/>
      <c r="F13" s="937"/>
      <c r="G13" s="937"/>
      <c r="H13" s="937"/>
      <c r="I13" s="937"/>
      <c r="J13" s="937"/>
      <c r="K13" s="937"/>
      <c r="L13" s="937"/>
      <c r="M13" s="937"/>
      <c r="N13" s="937"/>
      <c r="O13" s="937"/>
      <c r="P13" s="937"/>
      <c r="Q13" s="937"/>
      <c r="R13" s="937"/>
      <c r="S13" s="937"/>
      <c r="T13" s="937"/>
      <c r="U13" s="937"/>
      <c r="V13" s="937"/>
      <c r="W13" s="937"/>
      <c r="X13" s="937"/>
      <c r="Y13" s="937"/>
      <c r="Z13" s="937"/>
      <c r="AA13" s="937"/>
      <c r="AB13" s="937"/>
      <c r="AC13" s="937"/>
      <c r="AD13" s="937"/>
      <c r="AE13" s="937"/>
      <c r="AF13" s="937"/>
      <c r="AG13" s="937"/>
      <c r="AH13" s="937"/>
      <c r="AI13" s="937"/>
      <c r="AJ13" s="937"/>
      <c r="AK13" s="937"/>
      <c r="AL13" s="937"/>
      <c r="AM13" s="937"/>
      <c r="AN13" s="937"/>
      <c r="AO13" s="937"/>
      <c r="AP13" s="937"/>
      <c r="AQ13" s="937"/>
      <c r="AR13" s="937"/>
      <c r="AS13" s="937"/>
      <c r="AT13" s="937"/>
      <c r="AU13" s="937"/>
      <c r="AV13" s="937"/>
      <c r="AW13" s="937"/>
      <c r="AX13" s="937"/>
      <c r="AY13" s="937"/>
      <c r="AZ13" s="937"/>
      <c r="BA13" s="937"/>
    </row>
    <row r="14" spans="1:63" s="302" customFormat="1" ht="6" customHeight="1" x14ac:dyDescent="0.3">
      <c r="A14" s="929" t="s">
        <v>778</v>
      </c>
      <c r="B14" s="929"/>
      <c r="C14" s="929"/>
      <c r="D14" s="929"/>
      <c r="E14" s="929"/>
      <c r="F14" s="929"/>
      <c r="G14" s="929"/>
      <c r="H14" s="929"/>
      <c r="I14" s="929"/>
      <c r="J14" s="929"/>
      <c r="K14" s="929"/>
      <c r="L14" s="929"/>
      <c r="M14" s="929"/>
      <c r="N14" s="929"/>
      <c r="O14" s="929"/>
      <c r="P14" s="929"/>
      <c r="Q14" s="929"/>
      <c r="R14" s="929"/>
      <c r="S14" s="929"/>
      <c r="T14" s="929"/>
      <c r="U14" s="929"/>
      <c r="V14" s="929"/>
      <c r="W14" s="929"/>
      <c r="X14" s="929"/>
      <c r="Y14" s="929"/>
      <c r="Z14" s="929"/>
      <c r="AA14" s="929"/>
      <c r="AB14" s="929"/>
      <c r="AC14" s="929"/>
      <c r="AD14" s="929"/>
      <c r="AE14" s="929"/>
      <c r="AF14" s="929"/>
      <c r="AG14" s="929"/>
      <c r="AH14" s="929"/>
      <c r="AI14" s="929"/>
      <c r="AJ14" s="929"/>
      <c r="AK14" s="929"/>
      <c r="AL14" s="929"/>
      <c r="AM14" s="929"/>
      <c r="AN14" s="929"/>
      <c r="AO14" s="929"/>
      <c r="AP14" s="929"/>
      <c r="AQ14" s="929"/>
      <c r="AR14" s="929"/>
      <c r="AS14" s="929"/>
      <c r="AT14" s="929"/>
      <c r="AU14" s="929"/>
      <c r="AV14" s="929"/>
      <c r="AW14" s="929"/>
      <c r="AX14" s="929"/>
      <c r="AY14" s="929"/>
      <c r="AZ14" s="929"/>
      <c r="BA14" s="301"/>
    </row>
    <row r="15" spans="1:63" ht="23.4" customHeight="1" x14ac:dyDescent="0.25">
      <c r="A15" s="937" t="str">
        <f>ФОРМА!D3</f>
        <v>ОГРН 1089847302225, ИНН 7842391090, КПП 780101001, 199004, город Санкт-Петербург, пр-кт Средний В.О., д. 4 литер а, пом/ком 6н/177</v>
      </c>
      <c r="B15" s="937"/>
      <c r="C15" s="937"/>
      <c r="D15" s="937"/>
      <c r="E15" s="937"/>
      <c r="F15" s="937"/>
      <c r="G15" s="937"/>
      <c r="H15" s="937"/>
      <c r="I15" s="937"/>
      <c r="J15" s="937"/>
      <c r="K15" s="937"/>
      <c r="L15" s="937"/>
      <c r="M15" s="937"/>
      <c r="N15" s="937"/>
      <c r="O15" s="937"/>
      <c r="P15" s="937"/>
      <c r="Q15" s="937"/>
      <c r="R15" s="937"/>
      <c r="S15" s="937"/>
      <c r="T15" s="937"/>
      <c r="U15" s="937"/>
      <c r="V15" s="937"/>
      <c r="W15" s="937"/>
      <c r="X15" s="937"/>
      <c r="Y15" s="937"/>
      <c r="Z15" s="937"/>
      <c r="AA15" s="937"/>
      <c r="AB15" s="937"/>
      <c r="AC15" s="937"/>
      <c r="AD15" s="937"/>
      <c r="AE15" s="937"/>
      <c r="AF15" s="937"/>
      <c r="AG15" s="937"/>
      <c r="AH15" s="937"/>
      <c r="AI15" s="937"/>
      <c r="AJ15" s="937"/>
      <c r="AK15" s="937"/>
      <c r="AL15" s="937"/>
      <c r="AM15" s="937"/>
      <c r="AN15" s="937"/>
      <c r="AO15" s="937"/>
      <c r="AP15" s="937"/>
      <c r="AQ15" s="937"/>
      <c r="AR15" s="937"/>
      <c r="AS15" s="937"/>
      <c r="AT15" s="937"/>
      <c r="AU15" s="937"/>
      <c r="AV15" s="937"/>
      <c r="AW15" s="937"/>
      <c r="AX15" s="937"/>
      <c r="AY15" s="937"/>
      <c r="AZ15" s="937"/>
      <c r="BA15" s="937"/>
    </row>
    <row r="16" spans="1:63" s="302" customFormat="1" ht="6" customHeight="1" x14ac:dyDescent="0.3">
      <c r="A16" s="931" t="s">
        <v>779</v>
      </c>
      <c r="B16" s="931"/>
      <c r="C16" s="931"/>
      <c r="D16" s="931"/>
      <c r="E16" s="931"/>
      <c r="F16" s="931"/>
      <c r="G16" s="931"/>
      <c r="H16" s="931"/>
      <c r="I16" s="931"/>
      <c r="J16" s="931"/>
      <c r="K16" s="931"/>
      <c r="L16" s="931"/>
      <c r="M16" s="931"/>
      <c r="N16" s="931"/>
      <c r="O16" s="931"/>
      <c r="P16" s="931"/>
      <c r="Q16" s="931"/>
      <c r="R16" s="931"/>
      <c r="S16" s="931"/>
      <c r="T16" s="931"/>
      <c r="U16" s="931"/>
      <c r="V16" s="931"/>
      <c r="W16" s="931"/>
      <c r="X16" s="931"/>
      <c r="Y16" s="931"/>
      <c r="Z16" s="931"/>
      <c r="AA16" s="931"/>
      <c r="AB16" s="931"/>
      <c r="AC16" s="931"/>
      <c r="AD16" s="931"/>
      <c r="AE16" s="931"/>
      <c r="AF16" s="931"/>
      <c r="AG16" s="931"/>
      <c r="AH16" s="931"/>
      <c r="AI16" s="931"/>
      <c r="AJ16" s="931"/>
      <c r="AK16" s="931"/>
      <c r="AL16" s="931"/>
      <c r="AM16" s="931"/>
      <c r="AN16" s="931"/>
      <c r="AO16" s="931"/>
      <c r="AP16" s="931"/>
      <c r="AQ16" s="931"/>
      <c r="AR16" s="931"/>
      <c r="AS16" s="931"/>
      <c r="AT16" s="931"/>
      <c r="AU16" s="931"/>
      <c r="AV16" s="931"/>
      <c r="AW16" s="931"/>
      <c r="AX16" s="931"/>
      <c r="AY16" s="931"/>
      <c r="AZ16" s="931"/>
      <c r="BA16" s="301"/>
    </row>
    <row r="17" spans="1:53" s="302" customFormat="1" ht="9.6" x14ac:dyDescent="0.3">
      <c r="A17" s="938"/>
      <c r="B17" s="938"/>
      <c r="C17" s="938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938"/>
      <c r="R17" s="938"/>
      <c r="S17" s="938"/>
      <c r="T17" s="938"/>
      <c r="U17" s="938"/>
      <c r="V17" s="938"/>
      <c r="W17" s="938"/>
      <c r="X17" s="938"/>
      <c r="Y17" s="938"/>
      <c r="Z17" s="938"/>
      <c r="AA17" s="938"/>
      <c r="AB17" s="938"/>
      <c r="AC17" s="938"/>
      <c r="AD17" s="938"/>
      <c r="AE17" s="938"/>
      <c r="AF17" s="938"/>
      <c r="AG17" s="938"/>
      <c r="AH17" s="938"/>
      <c r="AI17" s="938"/>
      <c r="AJ17" s="938"/>
      <c r="AK17" s="938"/>
      <c r="AL17" s="938"/>
      <c r="AM17" s="938"/>
      <c r="AN17" s="938"/>
      <c r="AO17" s="938"/>
      <c r="AP17" s="938"/>
      <c r="AQ17" s="938"/>
      <c r="AR17" s="938"/>
      <c r="AS17" s="938"/>
      <c r="AT17" s="938"/>
      <c r="AU17" s="938"/>
      <c r="AV17" s="938"/>
      <c r="AW17" s="938"/>
      <c r="AX17" s="938"/>
      <c r="AY17" s="938"/>
      <c r="AZ17" s="938"/>
      <c r="BA17" s="301"/>
    </row>
    <row r="18" spans="1:53" s="302" customFormat="1" ht="15" customHeight="1" x14ac:dyDescent="0.3">
      <c r="A18" s="933" t="s">
        <v>780</v>
      </c>
      <c r="B18" s="933"/>
      <c r="C18" s="933"/>
      <c r="D18" s="933"/>
      <c r="E18" s="933"/>
      <c r="F18" s="933"/>
      <c r="G18" s="933"/>
      <c r="H18" s="933"/>
      <c r="I18" s="933"/>
      <c r="J18" s="933"/>
      <c r="K18" s="933"/>
      <c r="L18" s="933"/>
      <c r="M18" s="933"/>
      <c r="N18" s="933"/>
      <c r="O18" s="933"/>
      <c r="P18" s="933"/>
      <c r="Q18" s="933"/>
      <c r="R18" s="933"/>
      <c r="S18" s="933"/>
      <c r="T18" s="933"/>
      <c r="U18" s="933"/>
      <c r="V18" s="933"/>
      <c r="W18" s="933"/>
      <c r="X18" s="933"/>
      <c r="Y18" s="933"/>
      <c r="Z18" s="933"/>
      <c r="AA18" s="933"/>
      <c r="AB18" s="933"/>
      <c r="AC18" s="933"/>
      <c r="AD18" s="933"/>
      <c r="AE18" s="933"/>
      <c r="AF18" s="933"/>
      <c r="AG18" s="933"/>
      <c r="AH18" s="933"/>
      <c r="AI18" s="933"/>
      <c r="AJ18" s="933"/>
      <c r="AK18" s="933"/>
      <c r="AL18" s="933"/>
      <c r="AM18" s="933"/>
      <c r="AN18" s="933"/>
      <c r="AO18" s="933"/>
      <c r="AP18" s="933"/>
      <c r="AQ18" s="933"/>
      <c r="AR18" s="933"/>
      <c r="AS18" s="933"/>
      <c r="AT18" s="933"/>
      <c r="AU18" s="933"/>
      <c r="AV18" s="933"/>
      <c r="AW18" s="933"/>
      <c r="AX18" s="933"/>
      <c r="AY18" s="933"/>
      <c r="AZ18" s="933"/>
      <c r="BA18" s="301"/>
    </row>
    <row r="19" spans="1:53" ht="12" customHeight="1" x14ac:dyDescent="0.25">
      <c r="A19" s="934" t="s">
        <v>75</v>
      </c>
      <c r="B19" s="934"/>
      <c r="C19" s="934"/>
      <c r="D19" s="934"/>
      <c r="E19" s="934"/>
      <c r="F19" s="934"/>
      <c r="G19" s="934"/>
      <c r="H19" s="934"/>
      <c r="I19" s="934"/>
      <c r="J19" s="934"/>
      <c r="K19" s="934"/>
      <c r="L19" s="934"/>
      <c r="M19" s="934"/>
      <c r="N19" s="934"/>
      <c r="O19" s="934"/>
      <c r="P19" s="934"/>
      <c r="Q19" s="934"/>
      <c r="R19" s="934"/>
      <c r="S19" s="934"/>
      <c r="T19" s="934"/>
      <c r="U19" s="934"/>
      <c r="V19" s="934"/>
      <c r="W19" s="934"/>
      <c r="X19" s="934"/>
      <c r="Y19" s="934"/>
      <c r="Z19" s="934"/>
      <c r="AA19" s="934"/>
      <c r="AB19" s="934"/>
      <c r="AC19" s="934"/>
      <c r="AD19" s="934"/>
      <c r="AE19" s="934"/>
      <c r="AF19" s="934"/>
      <c r="AG19" s="934"/>
      <c r="AH19" s="934"/>
      <c r="AI19" s="934"/>
      <c r="AJ19" s="934"/>
      <c r="AK19" s="934"/>
      <c r="AL19" s="934"/>
      <c r="AM19" s="934"/>
      <c r="AN19" s="934"/>
      <c r="AO19" s="934"/>
      <c r="AP19" s="934"/>
      <c r="AQ19" s="934"/>
      <c r="AR19" s="934"/>
      <c r="AS19" s="934"/>
      <c r="AT19" s="934"/>
      <c r="AU19" s="934"/>
      <c r="AV19" s="934"/>
      <c r="AW19" s="934"/>
      <c r="AX19" s="934"/>
      <c r="AY19" s="934"/>
      <c r="AZ19" s="934"/>
      <c r="BA19" s="300"/>
    </row>
    <row r="20" spans="1:53" ht="12" customHeight="1" x14ac:dyDescent="0.25">
      <c r="A20" s="937" t="str">
        <f>ФОРМА!B8</f>
        <v>ООО «Электромонтаж-110»</v>
      </c>
      <c r="B20" s="937"/>
      <c r="C20" s="937"/>
      <c r="D20" s="937"/>
      <c r="E20" s="937"/>
      <c r="F20" s="937"/>
      <c r="G20" s="937"/>
      <c r="H20" s="937"/>
      <c r="I20" s="937"/>
      <c r="J20" s="937"/>
      <c r="K20" s="937"/>
      <c r="L20" s="937"/>
      <c r="M20" s="937"/>
      <c r="N20" s="937"/>
      <c r="O20" s="937"/>
      <c r="P20" s="937"/>
      <c r="Q20" s="937"/>
      <c r="R20" s="937"/>
      <c r="S20" s="937"/>
      <c r="T20" s="937"/>
      <c r="U20" s="937"/>
      <c r="V20" s="937"/>
      <c r="W20" s="937"/>
      <c r="X20" s="937"/>
      <c r="Y20" s="937"/>
      <c r="Z20" s="937"/>
      <c r="AA20" s="937"/>
      <c r="AB20" s="937"/>
      <c r="AC20" s="937"/>
      <c r="AD20" s="937"/>
      <c r="AE20" s="937"/>
      <c r="AF20" s="937"/>
      <c r="AG20" s="937"/>
      <c r="AH20" s="937"/>
      <c r="AI20" s="937"/>
      <c r="AJ20" s="937"/>
      <c r="AK20" s="937"/>
      <c r="AL20" s="937"/>
      <c r="AM20" s="937"/>
      <c r="AN20" s="937"/>
      <c r="AO20" s="937"/>
      <c r="AP20" s="937"/>
      <c r="AQ20" s="937"/>
      <c r="AR20" s="937"/>
      <c r="AS20" s="937"/>
      <c r="AT20" s="937"/>
      <c r="AU20" s="937"/>
      <c r="AV20" s="937"/>
      <c r="AW20" s="937"/>
      <c r="AX20" s="937"/>
      <c r="AY20" s="937"/>
      <c r="AZ20" s="937"/>
      <c r="BA20" s="937"/>
    </row>
    <row r="21" spans="1:53" s="305" customFormat="1" ht="6" customHeight="1" x14ac:dyDescent="0.2">
      <c r="A21" s="929" t="s">
        <v>778</v>
      </c>
      <c r="B21" s="929"/>
      <c r="C21" s="929"/>
      <c r="D21" s="929"/>
      <c r="E21" s="929"/>
      <c r="F21" s="929"/>
      <c r="G21" s="929"/>
      <c r="H21" s="929"/>
      <c r="I21" s="929"/>
      <c r="J21" s="929"/>
      <c r="K21" s="929"/>
      <c r="L21" s="929"/>
      <c r="M21" s="929"/>
      <c r="N21" s="929"/>
      <c r="O21" s="929"/>
      <c r="P21" s="929"/>
      <c r="Q21" s="929"/>
      <c r="R21" s="929"/>
      <c r="S21" s="929"/>
      <c r="T21" s="929"/>
      <c r="U21" s="929"/>
      <c r="V21" s="929"/>
      <c r="W21" s="929"/>
      <c r="X21" s="929"/>
      <c r="Y21" s="929"/>
      <c r="Z21" s="929"/>
      <c r="AA21" s="929"/>
      <c r="AB21" s="929"/>
      <c r="AC21" s="929"/>
      <c r="AD21" s="929"/>
      <c r="AE21" s="929"/>
      <c r="AF21" s="929"/>
      <c r="AG21" s="929"/>
      <c r="AH21" s="929"/>
      <c r="AI21" s="929"/>
      <c r="AJ21" s="929"/>
      <c r="AK21" s="929"/>
      <c r="AL21" s="929"/>
      <c r="AM21" s="929"/>
      <c r="AN21" s="929"/>
      <c r="AO21" s="929"/>
      <c r="AP21" s="929"/>
      <c r="AQ21" s="929"/>
      <c r="AR21" s="929"/>
      <c r="AS21" s="929"/>
      <c r="AT21" s="929"/>
      <c r="AU21" s="929"/>
      <c r="AV21" s="929"/>
      <c r="AW21" s="929"/>
      <c r="AX21" s="929"/>
      <c r="AY21" s="929"/>
      <c r="AZ21" s="929"/>
      <c r="BA21" s="304"/>
    </row>
    <row r="22" spans="1:53" ht="21.6" customHeight="1" x14ac:dyDescent="0.25">
      <c r="A22" s="937" t="str">
        <f>ФОРМА!D8</f>
        <v>ОГРН 1089847302225, ИНН 7842391090, КПП 780101001, 199004, город Санкт-Петербург, пр-кт Средний В.О., д. 4 литер а, пом/ком 6н/177</v>
      </c>
      <c r="B22" s="937"/>
      <c r="C22" s="937"/>
      <c r="D22" s="937"/>
      <c r="E22" s="937"/>
      <c r="F22" s="937"/>
      <c r="G22" s="937"/>
      <c r="H22" s="937"/>
      <c r="I22" s="937"/>
      <c r="J22" s="937"/>
      <c r="K22" s="937"/>
      <c r="L22" s="937"/>
      <c r="M22" s="937"/>
      <c r="N22" s="937"/>
      <c r="O22" s="937"/>
      <c r="P22" s="937"/>
      <c r="Q22" s="937"/>
      <c r="R22" s="937"/>
      <c r="S22" s="937"/>
      <c r="T22" s="937"/>
      <c r="U22" s="937"/>
      <c r="V22" s="937"/>
      <c r="W22" s="937"/>
      <c r="X22" s="937"/>
      <c r="Y22" s="937"/>
      <c r="Z22" s="937"/>
      <c r="AA22" s="937"/>
      <c r="AB22" s="937"/>
      <c r="AC22" s="937"/>
      <c r="AD22" s="937"/>
      <c r="AE22" s="937"/>
      <c r="AF22" s="937"/>
      <c r="AG22" s="937"/>
      <c r="AH22" s="937"/>
      <c r="AI22" s="937"/>
      <c r="AJ22" s="937"/>
      <c r="AK22" s="937"/>
      <c r="AL22" s="937"/>
      <c r="AM22" s="937"/>
      <c r="AN22" s="937"/>
      <c r="AO22" s="937"/>
      <c r="AP22" s="937"/>
      <c r="AQ22" s="937"/>
      <c r="AR22" s="937"/>
      <c r="AS22" s="937"/>
      <c r="AT22" s="937"/>
      <c r="AU22" s="937"/>
      <c r="AV22" s="937"/>
      <c r="AW22" s="937"/>
      <c r="AX22" s="937"/>
      <c r="AY22" s="937"/>
      <c r="AZ22" s="937"/>
      <c r="BA22" s="300"/>
    </row>
    <row r="23" spans="1:53" s="305" customFormat="1" ht="6" customHeight="1" x14ac:dyDescent="0.2">
      <c r="A23" s="931" t="s">
        <v>775</v>
      </c>
      <c r="B23" s="931"/>
      <c r="C23" s="931"/>
      <c r="D23" s="931"/>
      <c r="E23" s="931"/>
      <c r="F23" s="931"/>
      <c r="G23" s="931"/>
      <c r="H23" s="931"/>
      <c r="I23" s="931"/>
      <c r="J23" s="931"/>
      <c r="K23" s="931"/>
      <c r="L23" s="931"/>
      <c r="M23" s="931"/>
      <c r="N23" s="931"/>
      <c r="O23" s="931"/>
      <c r="P23" s="931"/>
      <c r="Q23" s="931"/>
      <c r="R23" s="931"/>
      <c r="S23" s="931"/>
      <c r="T23" s="931"/>
      <c r="U23" s="931"/>
      <c r="V23" s="931"/>
      <c r="W23" s="931"/>
      <c r="X23" s="931"/>
      <c r="Y23" s="931"/>
      <c r="Z23" s="931"/>
      <c r="AA23" s="931"/>
      <c r="AB23" s="931"/>
      <c r="AC23" s="931"/>
      <c r="AD23" s="931"/>
      <c r="AE23" s="931"/>
      <c r="AF23" s="931"/>
      <c r="AG23" s="931"/>
      <c r="AH23" s="931"/>
      <c r="AI23" s="931"/>
      <c r="AJ23" s="931"/>
      <c r="AK23" s="931"/>
      <c r="AL23" s="931"/>
      <c r="AM23" s="931"/>
      <c r="AN23" s="931"/>
      <c r="AO23" s="931"/>
      <c r="AP23" s="931"/>
      <c r="AQ23" s="931"/>
      <c r="AR23" s="931"/>
      <c r="AS23" s="931"/>
      <c r="AT23" s="931"/>
      <c r="AU23" s="931"/>
      <c r="AV23" s="931"/>
      <c r="AW23" s="931"/>
      <c r="AX23" s="931"/>
      <c r="AY23" s="931"/>
      <c r="AZ23" s="931"/>
      <c r="BA23" s="304"/>
    </row>
    <row r="24" spans="1:53" s="305" customFormat="1" ht="10.5" customHeight="1" x14ac:dyDescent="0.2">
      <c r="A24" s="938"/>
      <c r="B24" s="938"/>
      <c r="C24" s="938"/>
      <c r="D24" s="938"/>
      <c r="E24" s="938"/>
      <c r="F24" s="938"/>
      <c r="G24" s="938"/>
      <c r="H24" s="938"/>
      <c r="I24" s="938"/>
      <c r="J24" s="938"/>
      <c r="K24" s="938"/>
      <c r="L24" s="938"/>
      <c r="M24" s="938"/>
      <c r="N24" s="938"/>
      <c r="O24" s="938"/>
      <c r="P24" s="938"/>
      <c r="Q24" s="938"/>
      <c r="R24" s="938"/>
      <c r="S24" s="938"/>
      <c r="T24" s="938"/>
      <c r="U24" s="938"/>
      <c r="V24" s="938"/>
      <c r="W24" s="938"/>
      <c r="X24" s="938"/>
      <c r="Y24" s="938"/>
      <c r="Z24" s="938"/>
      <c r="AA24" s="938"/>
      <c r="AB24" s="938"/>
      <c r="AC24" s="938"/>
      <c r="AD24" s="938"/>
      <c r="AE24" s="938"/>
      <c r="AF24" s="938"/>
      <c r="AG24" s="938"/>
      <c r="AH24" s="938"/>
      <c r="AI24" s="938"/>
      <c r="AJ24" s="938"/>
      <c r="AK24" s="938"/>
      <c r="AL24" s="938"/>
      <c r="AM24" s="938"/>
      <c r="AN24" s="938"/>
      <c r="AO24" s="938"/>
      <c r="AP24" s="938"/>
      <c r="AQ24" s="938"/>
      <c r="AR24" s="938"/>
      <c r="AS24" s="938"/>
      <c r="AT24" s="938"/>
      <c r="AU24" s="938"/>
      <c r="AV24" s="938"/>
      <c r="AW24" s="938"/>
      <c r="AX24" s="938"/>
      <c r="AY24" s="938"/>
      <c r="AZ24" s="938"/>
      <c r="BA24" s="304"/>
    </row>
    <row r="25" spans="1:53" s="305" customFormat="1" ht="15" customHeight="1" x14ac:dyDescent="0.2">
      <c r="A25" s="933" t="s">
        <v>781</v>
      </c>
      <c r="B25" s="933"/>
      <c r="C25" s="933"/>
      <c r="D25" s="933"/>
      <c r="E25" s="933"/>
      <c r="F25" s="933"/>
      <c r="G25" s="933"/>
      <c r="H25" s="933"/>
      <c r="I25" s="933"/>
      <c r="J25" s="933"/>
      <c r="K25" s="933"/>
      <c r="L25" s="933"/>
      <c r="M25" s="933"/>
      <c r="N25" s="933"/>
      <c r="O25" s="933"/>
      <c r="P25" s="933"/>
      <c r="Q25" s="933"/>
      <c r="R25" s="933"/>
      <c r="S25" s="933"/>
      <c r="T25" s="933"/>
      <c r="U25" s="933"/>
      <c r="V25" s="933"/>
      <c r="W25" s="933"/>
      <c r="X25" s="933"/>
      <c r="Y25" s="933"/>
      <c r="Z25" s="933"/>
      <c r="AA25" s="933"/>
      <c r="AB25" s="933"/>
      <c r="AC25" s="933"/>
      <c r="AD25" s="933"/>
      <c r="AE25" s="933"/>
      <c r="AF25" s="933"/>
      <c r="AG25" s="933"/>
      <c r="AH25" s="933"/>
      <c r="AI25" s="933"/>
      <c r="AJ25" s="933"/>
      <c r="AK25" s="933"/>
      <c r="AL25" s="933"/>
      <c r="AM25" s="933"/>
      <c r="AN25" s="933"/>
      <c r="AO25" s="933"/>
      <c r="AP25" s="933"/>
      <c r="AQ25" s="933"/>
      <c r="AR25" s="933"/>
      <c r="AS25" s="933"/>
      <c r="AT25" s="933"/>
      <c r="AU25" s="933"/>
      <c r="AV25" s="933"/>
      <c r="AW25" s="933"/>
      <c r="AX25" s="933"/>
      <c r="AY25" s="933"/>
      <c r="AZ25" s="933"/>
      <c r="BA25" s="304"/>
    </row>
    <row r="26" spans="1:53" ht="5.25" customHeight="1" x14ac:dyDescent="0.25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 x14ac:dyDescent="0.25">
      <c r="A27" s="941" t="s">
        <v>598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300"/>
    </row>
    <row r="28" spans="1:53" ht="0.75" hidden="1" customHeight="1" x14ac:dyDescent="0.25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 x14ac:dyDescent="0.3">
      <c r="A29" s="943" t="s">
        <v>19</v>
      </c>
      <c r="B29" s="943"/>
      <c r="C29" s="944">
        <f>ФОРМА!B19</f>
        <v>0</v>
      </c>
      <c r="D29" s="944"/>
      <c r="E29" s="944"/>
      <c r="F29" s="944"/>
      <c r="G29" s="944"/>
      <c r="H29" s="944"/>
      <c r="I29" s="944"/>
      <c r="J29" s="944"/>
      <c r="K29" s="944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945"/>
      <c r="AH29" s="945"/>
      <c r="AI29" s="945"/>
      <c r="AJ29" s="307"/>
      <c r="AK29" s="307"/>
      <c r="AL29" s="946">
        <f>ФОРМА!C19</f>
        <v>45354</v>
      </c>
      <c r="AM29" s="944"/>
      <c r="AN29" s="944"/>
      <c r="AO29" s="944"/>
      <c r="AP29" s="944"/>
      <c r="AQ29" s="944"/>
      <c r="AR29" s="944"/>
      <c r="AS29" s="944"/>
      <c r="AT29" s="944"/>
      <c r="AU29" s="944"/>
      <c r="AV29" s="944"/>
      <c r="AW29" s="945"/>
      <c r="AX29" s="945"/>
      <c r="AY29" s="945"/>
      <c r="AZ29" s="945"/>
      <c r="BA29" s="300"/>
    </row>
    <row r="30" spans="1:53" s="305" customFormat="1" ht="5.0999999999999996" customHeight="1" x14ac:dyDescent="0.2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929" t="s">
        <v>459</v>
      </c>
      <c r="AM30" s="929"/>
      <c r="AN30" s="929"/>
      <c r="AO30" s="929"/>
      <c r="AP30" s="929"/>
      <c r="AQ30" s="929"/>
      <c r="AR30" s="929"/>
      <c r="AS30" s="929"/>
      <c r="AT30" s="929"/>
      <c r="AU30" s="929"/>
      <c r="AV30" s="929"/>
      <c r="AW30" s="304"/>
      <c r="AX30" s="304"/>
      <c r="AY30" s="304"/>
      <c r="AZ30" s="304"/>
      <c r="BA30" s="304"/>
    </row>
    <row r="31" spans="1:53" ht="21" customHeight="1" x14ac:dyDescent="0.25">
      <c r="A31" s="936" t="s">
        <v>782</v>
      </c>
      <c r="B31" s="936"/>
      <c r="C31" s="936"/>
      <c r="D31" s="936"/>
      <c r="E31" s="936"/>
      <c r="F31" s="936"/>
      <c r="G31" s="936"/>
      <c r="H31" s="936"/>
      <c r="I31" s="936"/>
      <c r="J31" s="936"/>
      <c r="K31" s="936"/>
      <c r="L31" s="936"/>
      <c r="M31" s="936"/>
      <c r="N31" s="936"/>
      <c r="O31" s="936"/>
      <c r="P31" s="936"/>
      <c r="Q31" s="936"/>
      <c r="R31" s="936"/>
      <c r="S31" s="936"/>
      <c r="T31" s="936"/>
      <c r="U31" s="936"/>
      <c r="V31" s="936"/>
      <c r="W31" s="936"/>
      <c r="X31" s="936"/>
      <c r="Y31" s="936"/>
      <c r="Z31" s="936"/>
      <c r="AA31" s="936"/>
      <c r="AB31" s="936"/>
      <c r="AC31" s="936"/>
      <c r="AD31" s="936"/>
      <c r="AE31" s="936"/>
      <c r="AF31" s="936"/>
      <c r="AG31" s="936"/>
      <c r="AH31" s="936"/>
      <c r="AI31" s="936"/>
      <c r="AJ31" s="936"/>
      <c r="AK31" s="936"/>
      <c r="AL31" s="936"/>
      <c r="AM31" s="936"/>
      <c r="AN31" s="936"/>
      <c r="AO31" s="936"/>
      <c r="AP31" s="936"/>
      <c r="AQ31" s="936"/>
      <c r="AR31" s="936"/>
      <c r="AS31" s="936"/>
      <c r="AT31" s="936"/>
      <c r="AU31" s="936"/>
      <c r="AV31" s="936"/>
      <c r="AW31" s="936"/>
      <c r="AX31" s="936"/>
      <c r="AY31" s="936"/>
      <c r="AZ31" s="936"/>
      <c r="BA31" s="300"/>
    </row>
    <row r="32" spans="1:53" ht="12" customHeight="1" x14ac:dyDescent="0.25">
      <c r="A32" s="939" t="str">
        <f>IF(ПОДПИСИ!B9="",ПОДПИСИ!B6,ПОДПИСИ!B9)</f>
        <v>Ведущий инженер отдела строительного контроля АО "ЛЭСР"</v>
      </c>
      <c r="B32" s="939"/>
      <c r="C32" s="939"/>
      <c r="D32" s="939"/>
      <c r="E32" s="939"/>
      <c r="F32" s="939"/>
      <c r="G32" s="939"/>
      <c r="H32" s="939"/>
      <c r="I32" s="939"/>
      <c r="J32" s="939"/>
      <c r="K32" s="939"/>
      <c r="L32" s="939"/>
      <c r="M32" s="939"/>
      <c r="N32" s="939"/>
      <c r="O32" s="939"/>
      <c r="P32" s="939"/>
      <c r="Q32" s="939"/>
      <c r="R32" s="939"/>
      <c r="S32" s="939"/>
      <c r="T32" s="939"/>
      <c r="U32" s="939"/>
      <c r="V32" s="939"/>
      <c r="W32" s="939"/>
      <c r="X32" s="939"/>
      <c r="Y32" s="939"/>
      <c r="Z32" s="939"/>
      <c r="AA32" s="939"/>
      <c r="AB32" s="939"/>
      <c r="AC32" s="939"/>
      <c r="AD32" s="939"/>
      <c r="AE32" s="939"/>
      <c r="AF32" s="939"/>
      <c r="AG32" s="939"/>
      <c r="AH32" s="939"/>
      <c r="AI32" s="939"/>
      <c r="AJ32" s="939"/>
      <c r="AK32" s="939"/>
      <c r="AL32" s="939"/>
      <c r="AM32" s="939"/>
      <c r="AN32" s="939"/>
      <c r="AO32" s="939"/>
      <c r="AP32" s="939"/>
      <c r="AQ32" s="939"/>
      <c r="AR32" s="939"/>
      <c r="AS32" s="939"/>
      <c r="AT32" s="939"/>
      <c r="AU32" s="939"/>
      <c r="AV32" s="939"/>
      <c r="AW32" s="939"/>
      <c r="AX32" s="939"/>
      <c r="AY32" s="939"/>
      <c r="AZ32" s="939"/>
      <c r="BA32" s="300"/>
    </row>
    <row r="33" spans="1:53" ht="12" customHeight="1" x14ac:dyDescent="0.25">
      <c r="A33" s="940" t="str">
        <f>IF(ПОДПИСИ!C9="",ПОДПИСИ!C6,CONCATENATE(ПОДПИСИ!C9,", ",ПОДПИСИ!F9))</f>
        <v xml:space="preserve">Жамойдин Ф.Ф.,  </v>
      </c>
      <c r="B33" s="940"/>
      <c r="C33" s="940"/>
      <c r="D33" s="940"/>
      <c r="E33" s="940"/>
      <c r="F33" s="940"/>
      <c r="G33" s="940"/>
      <c r="H33" s="940"/>
      <c r="I33" s="940"/>
      <c r="J33" s="940"/>
      <c r="K33" s="940"/>
      <c r="L33" s="940"/>
      <c r="M33" s="940"/>
      <c r="N33" s="940"/>
      <c r="O33" s="940"/>
      <c r="P33" s="940"/>
      <c r="Q33" s="940"/>
      <c r="R33" s="940"/>
      <c r="S33" s="940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940"/>
      <c r="AE33" s="940"/>
      <c r="AF33" s="940"/>
      <c r="AG33" s="940"/>
      <c r="AH33" s="940"/>
      <c r="AI33" s="940"/>
      <c r="AJ33" s="940"/>
      <c r="AK33" s="940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940"/>
      <c r="AW33" s="940"/>
      <c r="AX33" s="940"/>
      <c r="AY33" s="940"/>
      <c r="AZ33" s="940"/>
      <c r="BA33" s="300"/>
    </row>
    <row r="34" spans="1:53" ht="15" customHeight="1" x14ac:dyDescent="0.25">
      <c r="A34" s="931" t="s">
        <v>783</v>
      </c>
      <c r="B34" s="931"/>
      <c r="C34" s="931"/>
      <c r="D34" s="931"/>
      <c r="E34" s="931"/>
      <c r="F34" s="931"/>
      <c r="G34" s="931"/>
      <c r="H34" s="931"/>
      <c r="I34" s="931"/>
      <c r="J34" s="931"/>
      <c r="K34" s="931"/>
      <c r="L34" s="931"/>
      <c r="M34" s="931"/>
      <c r="N34" s="931"/>
      <c r="O34" s="931"/>
      <c r="P34" s="931"/>
      <c r="Q34" s="931"/>
      <c r="R34" s="931"/>
      <c r="S34" s="931"/>
      <c r="T34" s="931"/>
      <c r="U34" s="931"/>
      <c r="V34" s="931"/>
      <c r="W34" s="931"/>
      <c r="X34" s="931"/>
      <c r="Y34" s="931"/>
      <c r="Z34" s="931"/>
      <c r="AA34" s="931"/>
      <c r="AB34" s="931"/>
      <c r="AC34" s="931"/>
      <c r="AD34" s="931"/>
      <c r="AE34" s="931"/>
      <c r="AF34" s="931"/>
      <c r="AG34" s="931"/>
      <c r="AH34" s="931"/>
      <c r="AI34" s="931"/>
      <c r="AJ34" s="931"/>
      <c r="AK34" s="931"/>
      <c r="AL34" s="931"/>
      <c r="AM34" s="931"/>
      <c r="AN34" s="931"/>
      <c r="AO34" s="931"/>
      <c r="AP34" s="931"/>
      <c r="AQ34" s="931"/>
      <c r="AR34" s="931"/>
      <c r="AS34" s="931"/>
      <c r="AT34" s="931"/>
      <c r="AU34" s="931"/>
      <c r="AV34" s="931"/>
      <c r="AW34" s="931"/>
      <c r="AX34" s="931"/>
      <c r="AY34" s="931"/>
      <c r="AZ34" s="931"/>
      <c r="BA34" s="300"/>
    </row>
    <row r="35" spans="1:53" ht="12" customHeight="1" x14ac:dyDescent="0.25">
      <c r="A35" s="938"/>
      <c r="B35" s="938"/>
      <c r="C35" s="938"/>
      <c r="D35" s="938"/>
      <c r="E35" s="938"/>
      <c r="F35" s="938"/>
      <c r="G35" s="938"/>
      <c r="H35" s="938"/>
      <c r="I35" s="938"/>
      <c r="J35" s="938"/>
      <c r="K35" s="938"/>
      <c r="L35" s="938"/>
      <c r="M35" s="938"/>
      <c r="N35" s="938"/>
      <c r="O35" s="938"/>
      <c r="P35" s="938"/>
      <c r="Q35" s="938"/>
      <c r="R35" s="938"/>
      <c r="S35" s="938"/>
      <c r="T35" s="938"/>
      <c r="U35" s="938"/>
      <c r="V35" s="938"/>
      <c r="W35" s="938"/>
      <c r="X35" s="938"/>
      <c r="Y35" s="938"/>
      <c r="Z35" s="938"/>
      <c r="AA35" s="938"/>
      <c r="AB35" s="938"/>
      <c r="AC35" s="938"/>
      <c r="AD35" s="938"/>
      <c r="AE35" s="938"/>
      <c r="AF35" s="938"/>
      <c r="AG35" s="938"/>
      <c r="AH35" s="938"/>
      <c r="AI35" s="938"/>
      <c r="AJ35" s="938"/>
      <c r="AK35" s="938"/>
      <c r="AL35" s="938"/>
      <c r="AM35" s="938"/>
      <c r="AN35" s="938"/>
      <c r="AO35" s="938"/>
      <c r="AP35" s="938"/>
      <c r="AQ35" s="938"/>
      <c r="AR35" s="938"/>
      <c r="AS35" s="938"/>
      <c r="AT35" s="938"/>
      <c r="AU35" s="938"/>
      <c r="AV35" s="938"/>
      <c r="AW35" s="938"/>
      <c r="AX35" s="938"/>
      <c r="AY35" s="938"/>
      <c r="AZ35" s="938"/>
      <c r="BA35" s="300"/>
    </row>
    <row r="36" spans="1:53" ht="21" customHeight="1" x14ac:dyDescent="0.25">
      <c r="A36" s="933" t="s">
        <v>784</v>
      </c>
      <c r="B36" s="933"/>
      <c r="C36" s="933"/>
      <c r="D36" s="933"/>
      <c r="E36" s="933"/>
      <c r="F36" s="933"/>
      <c r="G36" s="933"/>
      <c r="H36" s="933"/>
      <c r="I36" s="933"/>
      <c r="J36" s="933"/>
      <c r="K36" s="933"/>
      <c r="L36" s="933"/>
      <c r="M36" s="933"/>
      <c r="N36" s="933"/>
      <c r="O36" s="933"/>
      <c r="P36" s="933"/>
      <c r="Q36" s="933"/>
      <c r="R36" s="933"/>
      <c r="S36" s="933"/>
      <c r="T36" s="933"/>
      <c r="U36" s="933"/>
      <c r="V36" s="933"/>
      <c r="W36" s="933"/>
      <c r="X36" s="933"/>
      <c r="Y36" s="933"/>
      <c r="Z36" s="933"/>
      <c r="AA36" s="933"/>
      <c r="AB36" s="933"/>
      <c r="AC36" s="933"/>
      <c r="AD36" s="933"/>
      <c r="AE36" s="933"/>
      <c r="AF36" s="933"/>
      <c r="AG36" s="933"/>
      <c r="AH36" s="933"/>
      <c r="AI36" s="933"/>
      <c r="AJ36" s="933"/>
      <c r="AK36" s="933"/>
      <c r="AL36" s="933"/>
      <c r="AM36" s="933"/>
      <c r="AN36" s="933"/>
      <c r="AO36" s="933"/>
      <c r="AP36" s="933"/>
      <c r="AQ36" s="933"/>
      <c r="AR36" s="933"/>
      <c r="AS36" s="933"/>
      <c r="AT36" s="933"/>
      <c r="AU36" s="933"/>
      <c r="AV36" s="933"/>
      <c r="AW36" s="933"/>
      <c r="AX36" s="933"/>
      <c r="AY36" s="933"/>
      <c r="AZ36" s="933"/>
      <c r="BA36" s="300"/>
    </row>
    <row r="37" spans="1:53" ht="12" customHeight="1" x14ac:dyDescent="0.25">
      <c r="A37" s="934" t="s">
        <v>785</v>
      </c>
      <c r="B37" s="934"/>
      <c r="C37" s="934"/>
      <c r="D37" s="934"/>
      <c r="E37" s="934"/>
      <c r="F37" s="934"/>
      <c r="G37" s="934"/>
      <c r="H37" s="934"/>
      <c r="I37" s="934"/>
      <c r="J37" s="934"/>
      <c r="K37" s="934"/>
      <c r="L37" s="934"/>
      <c r="M37" s="934"/>
      <c r="N37" s="934"/>
      <c r="O37" s="934"/>
      <c r="P37" s="934"/>
      <c r="Q37" s="934"/>
      <c r="R37" s="934"/>
      <c r="S37" s="934"/>
      <c r="T37" s="934"/>
      <c r="U37" s="934"/>
      <c r="V37" s="934"/>
      <c r="W37" s="934"/>
      <c r="X37" s="934"/>
      <c r="Y37" s="934"/>
      <c r="Z37" s="934"/>
      <c r="AA37" s="934"/>
      <c r="AB37" s="934"/>
      <c r="AC37" s="934"/>
      <c r="AD37" s="934"/>
      <c r="AE37" s="934"/>
      <c r="AF37" s="934"/>
      <c r="AG37" s="934"/>
      <c r="AH37" s="934"/>
      <c r="AI37" s="934"/>
      <c r="AJ37" s="934"/>
      <c r="AK37" s="934"/>
      <c r="AL37" s="934"/>
      <c r="AM37" s="934"/>
      <c r="AN37" s="934"/>
      <c r="AO37" s="934"/>
      <c r="AP37" s="934"/>
      <c r="AQ37" s="934"/>
      <c r="AR37" s="934"/>
      <c r="AS37" s="934"/>
      <c r="AT37" s="934"/>
      <c r="AU37" s="934"/>
      <c r="AV37" s="934"/>
      <c r="AW37" s="934"/>
      <c r="AX37" s="934"/>
      <c r="AY37" s="934"/>
      <c r="AZ37" s="934"/>
      <c r="BA37" s="300"/>
    </row>
    <row r="38" spans="1:53" ht="12" customHeight="1" x14ac:dyDescent="0.25">
      <c r="A38" s="940" t="str">
        <f>ПОДПИСИ!B15</f>
        <v>Заместитель генерального директора по капитальному  строительству ООО «Электромонтаж-110»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0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0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300"/>
    </row>
    <row r="39" spans="1:53" ht="12" customHeight="1" x14ac:dyDescent="0.25">
      <c r="A39" s="940" t="str">
        <f>CONCATENATE(ПОДПИСИ!C15," ",ПОДПИСИ!F15)</f>
        <v>Шлёнский С.В. Приказ №365 от 01.07.2024</v>
      </c>
      <c r="B39" s="940"/>
      <c r="C39" s="940"/>
      <c r="D39" s="940"/>
      <c r="E39" s="940"/>
      <c r="F39" s="940"/>
      <c r="G39" s="940"/>
      <c r="H39" s="940"/>
      <c r="I39" s="940"/>
      <c r="J39" s="940"/>
      <c r="K39" s="940"/>
      <c r="L39" s="940"/>
      <c r="M39" s="940"/>
      <c r="N39" s="940"/>
      <c r="O39" s="940"/>
      <c r="P39" s="940"/>
      <c r="Q39" s="940"/>
      <c r="R39" s="940"/>
      <c r="S39" s="940"/>
      <c r="T39" s="940"/>
      <c r="U39" s="940"/>
      <c r="V39" s="940"/>
      <c r="W39" s="940"/>
      <c r="X39" s="940"/>
      <c r="Y39" s="940"/>
      <c r="Z39" s="940"/>
      <c r="AA39" s="940"/>
      <c r="AB39" s="940"/>
      <c r="AC39" s="940"/>
      <c r="AD39" s="940"/>
      <c r="AE39" s="940"/>
      <c r="AF39" s="940"/>
      <c r="AG39" s="940"/>
      <c r="AH39" s="940"/>
      <c r="AI39" s="940"/>
      <c r="AJ39" s="940"/>
      <c r="AK39" s="940"/>
      <c r="AL39" s="940"/>
      <c r="AM39" s="940"/>
      <c r="AN39" s="940"/>
      <c r="AO39" s="940"/>
      <c r="AP39" s="940"/>
      <c r="AQ39" s="940"/>
      <c r="AR39" s="940"/>
      <c r="AS39" s="940"/>
      <c r="AT39" s="940"/>
      <c r="AU39" s="940"/>
      <c r="AV39" s="940"/>
      <c r="AW39" s="940"/>
      <c r="AX39" s="940"/>
      <c r="AY39" s="940"/>
      <c r="AZ39" s="940"/>
      <c r="BA39" s="300"/>
    </row>
    <row r="40" spans="1:53" ht="15" customHeight="1" x14ac:dyDescent="0.25">
      <c r="A40" s="931" t="s">
        <v>786</v>
      </c>
      <c r="B40" s="931"/>
      <c r="C40" s="931"/>
      <c r="D40" s="931"/>
      <c r="E40" s="931"/>
      <c r="F40" s="931"/>
      <c r="G40" s="931"/>
      <c r="H40" s="931"/>
      <c r="I40" s="931"/>
      <c r="J40" s="931"/>
      <c r="K40" s="931"/>
      <c r="L40" s="931"/>
      <c r="M40" s="931"/>
      <c r="N40" s="931"/>
      <c r="O40" s="931"/>
      <c r="P40" s="931"/>
      <c r="Q40" s="931"/>
      <c r="R40" s="931"/>
      <c r="S40" s="931"/>
      <c r="T40" s="931"/>
      <c r="U40" s="931"/>
      <c r="V40" s="931"/>
      <c r="W40" s="931"/>
      <c r="X40" s="931"/>
      <c r="Y40" s="931"/>
      <c r="Z40" s="931"/>
      <c r="AA40" s="931"/>
      <c r="AB40" s="931"/>
      <c r="AC40" s="931"/>
      <c r="AD40" s="931"/>
      <c r="AE40" s="931"/>
      <c r="AF40" s="931"/>
      <c r="AG40" s="931"/>
      <c r="AH40" s="931"/>
      <c r="AI40" s="931"/>
      <c r="AJ40" s="931"/>
      <c r="AK40" s="931"/>
      <c r="AL40" s="931"/>
      <c r="AM40" s="931"/>
      <c r="AN40" s="931"/>
      <c r="AO40" s="931"/>
      <c r="AP40" s="931"/>
      <c r="AQ40" s="931"/>
      <c r="AR40" s="931"/>
      <c r="AS40" s="931"/>
      <c r="AT40" s="931"/>
      <c r="AU40" s="931"/>
      <c r="AV40" s="931"/>
      <c r="AW40" s="931"/>
      <c r="AX40" s="931"/>
      <c r="AY40" s="931"/>
      <c r="AZ40" s="931"/>
      <c r="BA40" s="300"/>
    </row>
    <row r="41" spans="1:53" ht="8.25" customHeight="1" x14ac:dyDescent="0.25">
      <c r="A41" s="951"/>
      <c r="B41" s="951"/>
      <c r="C41" s="951"/>
      <c r="D41" s="951"/>
      <c r="E41" s="951"/>
      <c r="F41" s="951"/>
      <c r="G41" s="951"/>
      <c r="H41" s="951"/>
      <c r="I41" s="951"/>
      <c r="J41" s="951"/>
      <c r="K41" s="951"/>
      <c r="L41" s="951"/>
      <c r="M41" s="951"/>
      <c r="N41" s="951"/>
      <c r="O41" s="951"/>
      <c r="P41" s="951"/>
      <c r="Q41" s="951"/>
      <c r="R41" s="951"/>
      <c r="S41" s="951"/>
      <c r="T41" s="951"/>
      <c r="U41" s="951"/>
      <c r="V41" s="951"/>
      <c r="W41" s="951"/>
      <c r="X41" s="951"/>
      <c r="Y41" s="951"/>
      <c r="Z41" s="951"/>
      <c r="AA41" s="951"/>
      <c r="AB41" s="951"/>
      <c r="AC41" s="951"/>
      <c r="AD41" s="951"/>
      <c r="AE41" s="951"/>
      <c r="AF41" s="951"/>
      <c r="AG41" s="951"/>
      <c r="AH41" s="951"/>
      <c r="AI41" s="951"/>
      <c r="AJ41" s="951"/>
      <c r="AK41" s="951"/>
      <c r="AL41" s="951"/>
      <c r="AM41" s="951"/>
      <c r="AN41" s="951"/>
      <c r="AO41" s="951"/>
      <c r="AP41" s="951"/>
      <c r="AQ41" s="951"/>
      <c r="AR41" s="951"/>
      <c r="AS41" s="951"/>
      <c r="AT41" s="951"/>
      <c r="AU41" s="951"/>
      <c r="AV41" s="951"/>
      <c r="AW41" s="951"/>
      <c r="AX41" s="951"/>
      <c r="AY41" s="951"/>
      <c r="AZ41" s="951"/>
      <c r="BA41" s="300"/>
    </row>
    <row r="42" spans="1:53" ht="15" customHeight="1" x14ac:dyDescent="0.25">
      <c r="A42" s="933" t="s">
        <v>787</v>
      </c>
      <c r="B42" s="933"/>
      <c r="C42" s="933"/>
      <c r="D42" s="933"/>
      <c r="E42" s="933"/>
      <c r="F42" s="933"/>
      <c r="G42" s="933"/>
      <c r="H42" s="933"/>
      <c r="I42" s="933"/>
      <c r="J42" s="933"/>
      <c r="K42" s="933"/>
      <c r="L42" s="933"/>
      <c r="M42" s="933"/>
      <c r="N42" s="933"/>
      <c r="O42" s="933"/>
      <c r="P42" s="933"/>
      <c r="Q42" s="933"/>
      <c r="R42" s="933"/>
      <c r="S42" s="933"/>
      <c r="T42" s="933"/>
      <c r="U42" s="933"/>
      <c r="V42" s="933"/>
      <c r="W42" s="933"/>
      <c r="X42" s="933"/>
      <c r="Y42" s="933"/>
      <c r="Z42" s="933"/>
      <c r="AA42" s="933"/>
      <c r="AB42" s="933"/>
      <c r="AC42" s="933"/>
      <c r="AD42" s="933"/>
      <c r="AE42" s="933"/>
      <c r="AF42" s="933"/>
      <c r="AG42" s="933"/>
      <c r="AH42" s="933"/>
      <c r="AI42" s="933"/>
      <c r="AJ42" s="933"/>
      <c r="AK42" s="933"/>
      <c r="AL42" s="933"/>
      <c r="AM42" s="933"/>
      <c r="AN42" s="933"/>
      <c r="AO42" s="933"/>
      <c r="AP42" s="933"/>
      <c r="AQ42" s="933"/>
      <c r="AR42" s="933"/>
      <c r="AS42" s="933"/>
      <c r="AT42" s="933"/>
      <c r="AU42" s="933"/>
      <c r="AV42" s="933"/>
      <c r="AW42" s="933"/>
      <c r="AX42" s="933"/>
      <c r="AY42" s="933"/>
      <c r="AZ42" s="933"/>
      <c r="BA42" s="300"/>
    </row>
    <row r="43" spans="1:53" ht="21" customHeight="1" x14ac:dyDescent="0.25">
      <c r="A43" s="947" t="s">
        <v>813</v>
      </c>
      <c r="B43" s="947"/>
      <c r="C43" s="947"/>
      <c r="D43" s="947"/>
      <c r="E43" s="947"/>
      <c r="F43" s="947"/>
      <c r="G43" s="947"/>
      <c r="H43" s="947"/>
      <c r="I43" s="947"/>
      <c r="J43" s="947"/>
      <c r="K43" s="947"/>
      <c r="L43" s="947"/>
      <c r="M43" s="947"/>
      <c r="N43" s="947"/>
      <c r="O43" s="947"/>
      <c r="P43" s="947"/>
      <c r="Q43" s="947"/>
      <c r="R43" s="947"/>
      <c r="S43" s="947"/>
      <c r="T43" s="947"/>
      <c r="U43" s="947"/>
      <c r="V43" s="947"/>
      <c r="W43" s="947"/>
      <c r="X43" s="947"/>
      <c r="Y43" s="947"/>
      <c r="Z43" s="947"/>
      <c r="AA43" s="947"/>
      <c r="AB43" s="947"/>
      <c r="AC43" s="947"/>
      <c r="AD43" s="947"/>
      <c r="AE43" s="947"/>
      <c r="AF43" s="947"/>
      <c r="AG43" s="947"/>
      <c r="AH43" s="947"/>
      <c r="AI43" s="947"/>
      <c r="AJ43" s="947"/>
      <c r="AK43" s="947"/>
      <c r="AL43" s="947"/>
      <c r="AM43" s="947"/>
      <c r="AN43" s="947"/>
      <c r="AO43" s="947"/>
      <c r="AP43" s="947"/>
      <c r="AQ43" s="947"/>
      <c r="AR43" s="947"/>
      <c r="AS43" s="947"/>
      <c r="AT43" s="947"/>
      <c r="AU43" s="947"/>
      <c r="AV43" s="947"/>
      <c r="AW43" s="947"/>
      <c r="AX43" s="947"/>
      <c r="AY43" s="947"/>
      <c r="AZ43" s="947"/>
      <c r="BA43" s="300"/>
    </row>
    <row r="44" spans="1:53" ht="12" customHeight="1" x14ac:dyDescent="0.25">
      <c r="A44" s="948" t="str">
        <f>ПОДПИСИ!B17</f>
        <v>Заместитель генерального директора по капитальному  строительству ООО «Электромонтаж-110»</v>
      </c>
      <c r="B44" s="948"/>
      <c r="C44" s="948"/>
      <c r="D44" s="948"/>
      <c r="E44" s="948"/>
      <c r="F44" s="948"/>
      <c r="G44" s="948"/>
      <c r="H44" s="948"/>
      <c r="I44" s="948"/>
      <c r="J44" s="948"/>
      <c r="K44" s="948"/>
      <c r="L44" s="948"/>
      <c r="M44" s="948"/>
      <c r="N44" s="948"/>
      <c r="O44" s="948"/>
      <c r="P44" s="948"/>
      <c r="Q44" s="948"/>
      <c r="R44" s="948"/>
      <c r="S44" s="948"/>
      <c r="T44" s="948"/>
      <c r="U44" s="948"/>
      <c r="V44" s="948"/>
      <c r="W44" s="948"/>
      <c r="X44" s="948"/>
      <c r="Y44" s="948"/>
      <c r="Z44" s="948"/>
      <c r="AA44" s="948"/>
      <c r="AB44" s="948"/>
      <c r="AC44" s="948"/>
      <c r="AD44" s="948"/>
      <c r="AE44" s="948"/>
      <c r="AF44" s="948"/>
      <c r="AG44" s="948"/>
      <c r="AH44" s="948"/>
      <c r="AI44" s="948"/>
      <c r="AJ44" s="948"/>
      <c r="AK44" s="948"/>
      <c r="AL44" s="948"/>
      <c r="AM44" s="948"/>
      <c r="AN44" s="948"/>
      <c r="AO44" s="948"/>
      <c r="AP44" s="948"/>
      <c r="AQ44" s="948"/>
      <c r="AR44" s="948"/>
      <c r="AS44" s="948"/>
      <c r="AT44" s="948"/>
      <c r="AU44" s="948"/>
      <c r="AV44" s="948"/>
      <c r="AW44" s="948"/>
      <c r="AX44" s="948"/>
      <c r="AY44" s="948"/>
      <c r="AZ44" s="948"/>
      <c r="BA44" s="300"/>
    </row>
    <row r="45" spans="1:53" ht="12" customHeight="1" x14ac:dyDescent="0.25">
      <c r="A45" s="948" t="str">
        <f>CONCATENATE(ПОДПИСИ!C17," ",ПОДПИСИ!F17)</f>
        <v>Шлёнский С.В. Приказ №365 от 01.07.2024</v>
      </c>
      <c r="B45" s="948"/>
      <c r="C45" s="948"/>
      <c r="D45" s="948"/>
      <c r="E45" s="948"/>
      <c r="F45" s="948"/>
      <c r="G45" s="948"/>
      <c r="H45" s="948"/>
      <c r="I45" s="948"/>
      <c r="J45" s="948"/>
      <c r="K45" s="948"/>
      <c r="L45" s="948"/>
      <c r="M45" s="948"/>
      <c r="N45" s="948"/>
      <c r="O45" s="948"/>
      <c r="P45" s="948"/>
      <c r="Q45" s="948"/>
      <c r="R45" s="948"/>
      <c r="S45" s="948"/>
      <c r="T45" s="948"/>
      <c r="U45" s="948"/>
      <c r="V45" s="948"/>
      <c r="W45" s="948"/>
      <c r="X45" s="948"/>
      <c r="Y45" s="948"/>
      <c r="Z45" s="948"/>
      <c r="AA45" s="948"/>
      <c r="AB45" s="948"/>
      <c r="AC45" s="948"/>
      <c r="AD45" s="948"/>
      <c r="AE45" s="948"/>
      <c r="AF45" s="948"/>
      <c r="AG45" s="948"/>
      <c r="AH45" s="948"/>
      <c r="AI45" s="948"/>
      <c r="AJ45" s="948"/>
      <c r="AK45" s="948"/>
      <c r="AL45" s="948"/>
      <c r="AM45" s="948"/>
      <c r="AN45" s="948"/>
      <c r="AO45" s="948"/>
      <c r="AP45" s="948"/>
      <c r="AQ45" s="948"/>
      <c r="AR45" s="948"/>
      <c r="AS45" s="948"/>
      <c r="AT45" s="948"/>
      <c r="AU45" s="948"/>
      <c r="AV45" s="948"/>
      <c r="AW45" s="948"/>
      <c r="AX45" s="948"/>
      <c r="AY45" s="948"/>
      <c r="AZ45" s="948"/>
      <c r="BA45" s="300"/>
    </row>
    <row r="46" spans="1:53" ht="15" customHeight="1" x14ac:dyDescent="0.25">
      <c r="A46" s="949" t="s">
        <v>783</v>
      </c>
      <c r="B46" s="949"/>
      <c r="C46" s="949"/>
      <c r="D46" s="949"/>
      <c r="E46" s="949"/>
      <c r="F46" s="949"/>
      <c r="G46" s="949"/>
      <c r="H46" s="949"/>
      <c r="I46" s="949"/>
      <c r="J46" s="949"/>
      <c r="K46" s="949"/>
      <c r="L46" s="949"/>
      <c r="M46" s="949"/>
      <c r="N46" s="949"/>
      <c r="O46" s="949"/>
      <c r="P46" s="949"/>
      <c r="Q46" s="949"/>
      <c r="R46" s="949"/>
      <c r="S46" s="949"/>
      <c r="T46" s="949"/>
      <c r="U46" s="949"/>
      <c r="V46" s="949"/>
      <c r="W46" s="949"/>
      <c r="X46" s="949"/>
      <c r="Y46" s="949"/>
      <c r="Z46" s="949"/>
      <c r="AA46" s="949"/>
      <c r="AB46" s="949"/>
      <c r="AC46" s="949"/>
      <c r="AD46" s="949"/>
      <c r="AE46" s="949"/>
      <c r="AF46" s="949"/>
      <c r="AG46" s="949"/>
      <c r="AH46" s="949"/>
      <c r="AI46" s="949"/>
      <c r="AJ46" s="949"/>
      <c r="AK46" s="949"/>
      <c r="AL46" s="949"/>
      <c r="AM46" s="949"/>
      <c r="AN46" s="949"/>
      <c r="AO46" s="949"/>
      <c r="AP46" s="949"/>
      <c r="AQ46" s="949"/>
      <c r="AR46" s="949"/>
      <c r="AS46" s="949"/>
      <c r="AT46" s="949"/>
      <c r="AU46" s="949"/>
      <c r="AV46" s="949"/>
      <c r="AW46" s="949"/>
      <c r="AX46" s="949"/>
      <c r="AY46" s="949"/>
      <c r="AZ46" s="949"/>
      <c r="BA46" s="300"/>
    </row>
    <row r="47" spans="1:53" ht="15" customHeight="1" x14ac:dyDescent="0.25">
      <c r="A47" s="950"/>
      <c r="B47" s="950"/>
      <c r="C47" s="950"/>
      <c r="D47" s="950"/>
      <c r="E47" s="950"/>
      <c r="F47" s="950"/>
      <c r="G47" s="950"/>
      <c r="H47" s="950"/>
      <c r="I47" s="950"/>
      <c r="J47" s="950"/>
      <c r="K47" s="950"/>
      <c r="L47" s="950"/>
      <c r="M47" s="950"/>
      <c r="N47" s="950"/>
      <c r="O47" s="950"/>
      <c r="P47" s="950"/>
      <c r="Q47" s="950"/>
      <c r="R47" s="950"/>
      <c r="S47" s="950"/>
      <c r="T47" s="950"/>
      <c r="U47" s="950"/>
      <c r="V47" s="950"/>
      <c r="W47" s="950"/>
      <c r="X47" s="950"/>
      <c r="Y47" s="950"/>
      <c r="Z47" s="950"/>
      <c r="AA47" s="950"/>
      <c r="AB47" s="950"/>
      <c r="AC47" s="950"/>
      <c r="AD47" s="950"/>
      <c r="AE47" s="950"/>
      <c r="AF47" s="950"/>
      <c r="AG47" s="950"/>
      <c r="AH47" s="950"/>
      <c r="AI47" s="950"/>
      <c r="AJ47" s="950"/>
      <c r="AK47" s="950"/>
      <c r="AL47" s="950"/>
      <c r="AM47" s="950"/>
      <c r="AN47" s="950"/>
      <c r="AO47" s="950"/>
      <c r="AP47" s="950"/>
      <c r="AQ47" s="950"/>
      <c r="AR47" s="950"/>
      <c r="AS47" s="950"/>
      <c r="AT47" s="950"/>
      <c r="AU47" s="950"/>
      <c r="AV47" s="950"/>
      <c r="AW47" s="950"/>
      <c r="AX47" s="950"/>
      <c r="AY47" s="950"/>
      <c r="AZ47" s="950"/>
      <c r="BA47" s="300"/>
    </row>
    <row r="48" spans="1:53" ht="9" customHeight="1" x14ac:dyDescent="0.25">
      <c r="A48" s="949" t="s">
        <v>814</v>
      </c>
      <c r="B48" s="949"/>
      <c r="C48" s="949"/>
      <c r="D48" s="949"/>
      <c r="E48" s="949"/>
      <c r="F48" s="949"/>
      <c r="G48" s="949"/>
      <c r="H48" s="949"/>
      <c r="I48" s="949"/>
      <c r="J48" s="949"/>
      <c r="K48" s="949"/>
      <c r="L48" s="949"/>
      <c r="M48" s="949"/>
      <c r="N48" s="949"/>
      <c r="O48" s="949"/>
      <c r="P48" s="949"/>
      <c r="Q48" s="949"/>
      <c r="R48" s="949"/>
      <c r="S48" s="949"/>
      <c r="T48" s="949"/>
      <c r="U48" s="949"/>
      <c r="V48" s="949"/>
      <c r="W48" s="949"/>
      <c r="X48" s="949"/>
      <c r="Y48" s="949"/>
      <c r="Z48" s="949"/>
      <c r="AA48" s="949"/>
      <c r="AB48" s="949"/>
      <c r="AC48" s="949"/>
      <c r="AD48" s="949"/>
      <c r="AE48" s="949"/>
      <c r="AF48" s="949"/>
      <c r="AG48" s="949"/>
      <c r="AH48" s="949"/>
      <c r="AI48" s="949"/>
      <c r="AJ48" s="949"/>
      <c r="AK48" s="949"/>
      <c r="AL48" s="949"/>
      <c r="AM48" s="949"/>
      <c r="AN48" s="949"/>
      <c r="AO48" s="949"/>
      <c r="AP48" s="949"/>
      <c r="AQ48" s="949"/>
      <c r="AR48" s="949"/>
      <c r="AS48" s="949"/>
      <c r="AT48" s="949"/>
      <c r="AU48" s="949"/>
      <c r="AV48" s="949"/>
      <c r="AW48" s="949"/>
      <c r="AX48" s="949"/>
      <c r="AY48" s="949"/>
      <c r="AZ48" s="949"/>
      <c r="BA48" s="300"/>
    </row>
    <row r="49" spans="1:54" ht="39" customHeight="1" x14ac:dyDescent="0.25">
      <c r="A49" s="936" t="s">
        <v>788</v>
      </c>
      <c r="B49" s="936"/>
      <c r="C49" s="936"/>
      <c r="D49" s="936"/>
      <c r="E49" s="936"/>
      <c r="F49" s="936"/>
      <c r="G49" s="936"/>
      <c r="H49" s="936"/>
      <c r="I49" s="936"/>
      <c r="J49" s="936"/>
      <c r="K49" s="936"/>
      <c r="L49" s="936"/>
      <c r="M49" s="936"/>
      <c r="N49" s="936"/>
      <c r="O49" s="936"/>
      <c r="P49" s="936"/>
      <c r="Q49" s="936"/>
      <c r="R49" s="936"/>
      <c r="S49" s="936"/>
      <c r="T49" s="936"/>
      <c r="U49" s="936"/>
      <c r="V49" s="936"/>
      <c r="W49" s="936"/>
      <c r="X49" s="936"/>
      <c r="Y49" s="936"/>
      <c r="Z49" s="936"/>
      <c r="AA49" s="936"/>
      <c r="AB49" s="936"/>
      <c r="AC49" s="936"/>
      <c r="AD49" s="936"/>
      <c r="AE49" s="936"/>
      <c r="AF49" s="936"/>
      <c r="AG49" s="936"/>
      <c r="AH49" s="936"/>
      <c r="AI49" s="936"/>
      <c r="AJ49" s="936"/>
      <c r="AK49" s="936"/>
      <c r="AL49" s="936"/>
      <c r="AM49" s="936"/>
      <c r="AN49" s="936"/>
      <c r="AO49" s="936"/>
      <c r="AP49" s="936"/>
      <c r="AQ49" s="936"/>
      <c r="AR49" s="936"/>
      <c r="AS49" s="936"/>
      <c r="AT49" s="936"/>
      <c r="AU49" s="936"/>
      <c r="AV49" s="936"/>
      <c r="AW49" s="936"/>
      <c r="AX49" s="936"/>
      <c r="AY49" s="936"/>
      <c r="AZ49" s="936"/>
      <c r="BA49" s="300"/>
    </row>
    <row r="50" spans="1:54" ht="12" customHeight="1" x14ac:dyDescent="0.25">
      <c r="A50" s="951" t="str">
        <f>ПОДПИСИ!B19</f>
        <v xml:space="preserve"> </v>
      </c>
      <c r="B50" s="951"/>
      <c r="C50" s="951"/>
      <c r="D50" s="951"/>
      <c r="E50" s="951"/>
      <c r="F50" s="951"/>
      <c r="G50" s="951"/>
      <c r="H50" s="951"/>
      <c r="I50" s="951"/>
      <c r="J50" s="951"/>
      <c r="K50" s="951"/>
      <c r="L50" s="951"/>
      <c r="M50" s="951"/>
      <c r="N50" s="951"/>
      <c r="O50" s="951"/>
      <c r="P50" s="951"/>
      <c r="Q50" s="951"/>
      <c r="R50" s="951"/>
      <c r="S50" s="951"/>
      <c r="T50" s="951"/>
      <c r="U50" s="951"/>
      <c r="V50" s="951"/>
      <c r="W50" s="951"/>
      <c r="X50" s="951"/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300"/>
    </row>
    <row r="51" spans="1:54" ht="12" customHeight="1" x14ac:dyDescent="0.25">
      <c r="A51" s="953" t="str">
        <f>CONCATENATE(ПОДПИСИ!C19," ",ПОДПИСИ!F19)</f>
        <v xml:space="preserve">  </v>
      </c>
      <c r="B51" s="953"/>
      <c r="C51" s="953"/>
      <c r="D51" s="953"/>
      <c r="E51" s="953"/>
      <c r="F51" s="953"/>
      <c r="G51" s="953"/>
      <c r="H51" s="953"/>
      <c r="I51" s="953"/>
      <c r="J51" s="953"/>
      <c r="K51" s="953"/>
      <c r="L51" s="953"/>
      <c r="M51" s="953"/>
      <c r="N51" s="953"/>
      <c r="O51" s="953"/>
      <c r="P51" s="953"/>
      <c r="Q51" s="953"/>
      <c r="R51" s="953"/>
      <c r="S51" s="953"/>
      <c r="T51" s="953"/>
      <c r="U51" s="953"/>
      <c r="V51" s="953"/>
      <c r="W51" s="953"/>
      <c r="X51" s="953"/>
      <c r="Y51" s="953"/>
      <c r="Z51" s="953"/>
      <c r="AA51" s="953"/>
      <c r="AB51" s="953"/>
      <c r="AC51" s="953"/>
      <c r="AD51" s="953"/>
      <c r="AE51" s="953"/>
      <c r="AF51" s="953"/>
      <c r="AG51" s="953"/>
      <c r="AH51" s="953"/>
      <c r="AI51" s="953"/>
      <c r="AJ51" s="953"/>
      <c r="AK51" s="953"/>
      <c r="AL51" s="953"/>
      <c r="AM51" s="953"/>
      <c r="AN51" s="953"/>
      <c r="AO51" s="953"/>
      <c r="AP51" s="953"/>
      <c r="AQ51" s="953"/>
      <c r="AR51" s="953"/>
      <c r="AS51" s="953"/>
      <c r="AT51" s="953"/>
      <c r="AU51" s="953"/>
      <c r="AV51" s="953"/>
      <c r="AW51" s="953"/>
      <c r="AX51" s="953"/>
      <c r="AY51" s="953"/>
      <c r="AZ51" s="953"/>
      <c r="BA51" s="300"/>
    </row>
    <row r="52" spans="1:54" ht="6" customHeight="1" x14ac:dyDescent="0.25">
      <c r="A52" s="954" t="s">
        <v>789</v>
      </c>
      <c r="B52" s="954"/>
      <c r="C52" s="954"/>
      <c r="D52" s="954"/>
      <c r="E52" s="954"/>
      <c r="F52" s="954"/>
      <c r="G52" s="954"/>
      <c r="H52" s="954"/>
      <c r="I52" s="954"/>
      <c r="J52" s="954"/>
      <c r="K52" s="954"/>
      <c r="L52" s="954"/>
      <c r="M52" s="954"/>
      <c r="N52" s="954"/>
      <c r="O52" s="954"/>
      <c r="P52" s="954"/>
      <c r="Q52" s="954"/>
      <c r="R52" s="954"/>
      <c r="S52" s="954"/>
      <c r="T52" s="954"/>
      <c r="U52" s="954"/>
      <c r="V52" s="954"/>
      <c r="W52" s="954"/>
      <c r="X52" s="954"/>
      <c r="Y52" s="954"/>
      <c r="Z52" s="954"/>
      <c r="AA52" s="954"/>
      <c r="AB52" s="954"/>
      <c r="AC52" s="954"/>
      <c r="AD52" s="954"/>
      <c r="AE52" s="954"/>
      <c r="AF52" s="954"/>
      <c r="AG52" s="954"/>
      <c r="AH52" s="954"/>
      <c r="AI52" s="954"/>
      <c r="AJ52" s="954"/>
      <c r="AK52" s="954"/>
      <c r="AL52" s="954"/>
      <c r="AM52" s="954"/>
      <c r="AN52" s="954"/>
      <c r="AO52" s="954"/>
      <c r="AP52" s="954"/>
      <c r="AQ52" s="954"/>
      <c r="AR52" s="954"/>
      <c r="AS52" s="954"/>
      <c r="AT52" s="954"/>
      <c r="AU52" s="954"/>
      <c r="AV52" s="954"/>
      <c r="AW52" s="954"/>
      <c r="AX52" s="954"/>
      <c r="AY52" s="954"/>
      <c r="AZ52" s="954"/>
      <c r="BA52" s="300"/>
    </row>
    <row r="53" spans="1:54" ht="10.5" customHeight="1" x14ac:dyDescent="0.25">
      <c r="A53" s="955"/>
      <c r="B53" s="955"/>
      <c r="C53" s="955"/>
      <c r="D53" s="955"/>
      <c r="E53" s="955"/>
      <c r="F53" s="955"/>
      <c r="G53" s="955"/>
      <c r="H53" s="955"/>
      <c r="I53" s="955"/>
      <c r="J53" s="955"/>
      <c r="K53" s="955"/>
      <c r="L53" s="955"/>
      <c r="M53" s="955"/>
      <c r="N53" s="955"/>
      <c r="O53" s="955"/>
      <c r="P53" s="955"/>
      <c r="Q53" s="955"/>
      <c r="R53" s="955"/>
      <c r="S53" s="955"/>
      <c r="T53" s="955"/>
      <c r="U53" s="955"/>
      <c r="V53" s="955"/>
      <c r="W53" s="955"/>
      <c r="X53" s="955"/>
      <c r="Y53" s="955"/>
      <c r="Z53" s="955"/>
      <c r="AA53" s="955"/>
      <c r="AB53" s="955"/>
      <c r="AC53" s="955"/>
      <c r="AD53" s="955"/>
      <c r="AE53" s="955"/>
      <c r="AF53" s="955"/>
      <c r="AG53" s="955"/>
      <c r="AH53" s="955"/>
      <c r="AI53" s="955"/>
      <c r="AJ53" s="955"/>
      <c r="AK53" s="955"/>
      <c r="AL53" s="955"/>
      <c r="AM53" s="955"/>
      <c r="AN53" s="955"/>
      <c r="AO53" s="955"/>
      <c r="AP53" s="955"/>
      <c r="AQ53" s="955"/>
      <c r="AR53" s="955"/>
      <c r="AS53" s="955"/>
      <c r="AT53" s="955"/>
      <c r="AU53" s="955"/>
      <c r="AV53" s="955"/>
      <c r="AW53" s="955"/>
      <c r="AX53" s="955"/>
      <c r="AY53" s="955"/>
      <c r="AZ53" s="955"/>
      <c r="BA53" s="300"/>
    </row>
    <row r="54" spans="1:54" ht="15" customHeight="1" x14ac:dyDescent="0.25">
      <c r="A54" s="933" t="s">
        <v>790</v>
      </c>
      <c r="B54" s="933"/>
      <c r="C54" s="933"/>
      <c r="D54" s="933"/>
      <c r="E54" s="933"/>
      <c r="F54" s="933"/>
      <c r="G54" s="933"/>
      <c r="H54" s="933"/>
      <c r="I54" s="933"/>
      <c r="J54" s="933"/>
      <c r="K54" s="933"/>
      <c r="L54" s="933"/>
      <c r="M54" s="933"/>
      <c r="N54" s="933"/>
      <c r="O54" s="933"/>
      <c r="P54" s="933"/>
      <c r="Q54" s="933"/>
      <c r="R54" s="933"/>
      <c r="S54" s="933"/>
      <c r="T54" s="933"/>
      <c r="U54" s="933"/>
      <c r="V54" s="933"/>
      <c r="W54" s="933"/>
      <c r="X54" s="933"/>
      <c r="Y54" s="933"/>
      <c r="Z54" s="933"/>
      <c r="AA54" s="933"/>
      <c r="AB54" s="933"/>
      <c r="AC54" s="933"/>
      <c r="AD54" s="933"/>
      <c r="AE54" s="933"/>
      <c r="AF54" s="933"/>
      <c r="AG54" s="933"/>
      <c r="AH54" s="933"/>
      <c r="AI54" s="933"/>
      <c r="AJ54" s="933"/>
      <c r="AK54" s="933"/>
      <c r="AL54" s="933"/>
      <c r="AM54" s="933"/>
      <c r="AN54" s="933"/>
      <c r="AO54" s="933"/>
      <c r="AP54" s="933"/>
      <c r="AQ54" s="933"/>
      <c r="AR54" s="933"/>
      <c r="AS54" s="933"/>
      <c r="AT54" s="933"/>
      <c r="AU54" s="933"/>
      <c r="AV54" s="933"/>
      <c r="AW54" s="933"/>
      <c r="AX54" s="933"/>
      <c r="AY54" s="933"/>
      <c r="AZ54" s="933"/>
      <c r="BA54" s="300"/>
    </row>
    <row r="55" spans="1:54" ht="21" customHeight="1" x14ac:dyDescent="0.25">
      <c r="A55" s="936" t="s">
        <v>791</v>
      </c>
      <c r="B55" s="936"/>
      <c r="C55" s="936"/>
      <c r="D55" s="936"/>
      <c r="E55" s="936"/>
      <c r="F55" s="936"/>
      <c r="G55" s="936"/>
      <c r="H55" s="936"/>
      <c r="I55" s="936"/>
      <c r="J55" s="936"/>
      <c r="K55" s="936"/>
      <c r="L55" s="936"/>
      <c r="M55" s="936"/>
      <c r="N55" s="936"/>
      <c r="O55" s="936"/>
      <c r="P55" s="936"/>
      <c r="Q55" s="936"/>
      <c r="R55" s="936"/>
      <c r="S55" s="936"/>
      <c r="T55" s="936"/>
      <c r="U55" s="936"/>
      <c r="V55" s="936"/>
      <c r="W55" s="936"/>
      <c r="X55" s="936"/>
      <c r="Y55" s="936"/>
      <c r="Z55" s="936"/>
      <c r="AA55" s="936"/>
      <c r="AB55" s="936"/>
      <c r="AC55" s="936"/>
      <c r="AD55" s="936"/>
      <c r="AE55" s="936"/>
      <c r="AF55" s="936"/>
      <c r="AG55" s="936"/>
      <c r="AH55" s="936"/>
      <c r="AI55" s="936"/>
      <c r="AJ55" s="936"/>
      <c r="AK55" s="936"/>
      <c r="AL55" s="936"/>
      <c r="AM55" s="936"/>
      <c r="AN55" s="936"/>
      <c r="AO55" s="936"/>
      <c r="AP55" s="936"/>
      <c r="AQ55" s="936"/>
      <c r="AR55" s="936"/>
      <c r="AS55" s="936"/>
      <c r="AT55" s="936"/>
      <c r="AU55" s="936"/>
      <c r="AV55" s="936"/>
      <c r="AW55" s="936"/>
      <c r="AX55" s="936"/>
      <c r="AY55" s="936"/>
      <c r="AZ55" s="936"/>
      <c r="BA55" s="300"/>
    </row>
    <row r="56" spans="1:54" ht="12" customHeight="1" x14ac:dyDescent="0.3">
      <c r="A56" s="952" t="str">
        <f>ПОДПИСИ!B14</f>
        <v>Начальник геодезического отдела ООО «Электромонтаж-110»</v>
      </c>
      <c r="B56" s="952"/>
      <c r="C56" s="952"/>
      <c r="D56" s="952"/>
      <c r="E56" s="952"/>
      <c r="F56" s="952"/>
      <c r="G56" s="952"/>
      <c r="H56" s="952"/>
      <c r="I56" s="952"/>
      <c r="J56" s="952"/>
      <c r="K56" s="952"/>
      <c r="L56" s="952"/>
      <c r="M56" s="952"/>
      <c r="N56" s="952"/>
      <c r="O56" s="952"/>
      <c r="P56" s="952"/>
      <c r="Q56" s="952"/>
      <c r="R56" s="952"/>
      <c r="S56" s="952"/>
      <c r="T56" s="952"/>
      <c r="U56" s="952"/>
      <c r="V56" s="952"/>
      <c r="W56" s="952"/>
      <c r="X56" s="952"/>
      <c r="Y56" s="952"/>
      <c r="Z56" s="952"/>
      <c r="AA56" s="952"/>
      <c r="AB56" s="952"/>
      <c r="AC56" s="952"/>
      <c r="AD56" s="952"/>
      <c r="AE56" s="952"/>
      <c r="AF56" s="952"/>
      <c r="AG56" s="952"/>
      <c r="AH56" s="952"/>
      <c r="AI56" s="952"/>
      <c r="AJ56" s="952"/>
      <c r="AK56" s="952"/>
      <c r="AL56" s="952"/>
      <c r="AM56" s="952"/>
      <c r="AN56" s="952"/>
      <c r="AO56" s="952"/>
      <c r="AP56" s="952"/>
      <c r="AQ56" s="952"/>
      <c r="AR56" s="952"/>
      <c r="AS56" s="952"/>
      <c r="AT56" s="952"/>
      <c r="AU56" s="952"/>
      <c r="AV56" s="952"/>
      <c r="AW56" s="952"/>
      <c r="AX56" s="952"/>
      <c r="AY56" s="952"/>
      <c r="AZ56" s="952"/>
      <c r="BA56" s="308"/>
      <c r="BB56" s="294"/>
    </row>
    <row r="57" spans="1:54" ht="12" customHeight="1" x14ac:dyDescent="0.25">
      <c r="A57" s="940" t="str">
        <f>CONCATENATE(ПОДПИСИ!C14," ",ПОДПИСИ!F14)</f>
        <v>Фатахова Е.Я. Приказ №365 от 01.07.2024</v>
      </c>
      <c r="B57" s="940"/>
      <c r="C57" s="940"/>
      <c r="D57" s="940"/>
      <c r="E57" s="940"/>
      <c r="F57" s="940"/>
      <c r="G57" s="940"/>
      <c r="H57" s="940"/>
      <c r="I57" s="940"/>
      <c r="J57" s="940"/>
      <c r="K57" s="940"/>
      <c r="L57" s="940"/>
      <c r="M57" s="940"/>
      <c r="N57" s="940"/>
      <c r="O57" s="940"/>
      <c r="P57" s="940"/>
      <c r="Q57" s="940"/>
      <c r="R57" s="940"/>
      <c r="S57" s="940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940"/>
      <c r="AE57" s="940"/>
      <c r="AF57" s="940"/>
      <c r="AG57" s="940"/>
      <c r="AH57" s="940"/>
      <c r="AI57" s="940"/>
      <c r="AJ57" s="940"/>
      <c r="AK57" s="940"/>
      <c r="AL57" s="940"/>
      <c r="AM57" s="940"/>
      <c r="AN57" s="940"/>
      <c r="AO57" s="940"/>
      <c r="AP57" s="940"/>
      <c r="AQ57" s="940"/>
      <c r="AR57" s="940"/>
      <c r="AS57" s="940"/>
      <c r="AT57" s="940"/>
      <c r="AU57" s="940"/>
      <c r="AV57" s="940"/>
      <c r="AW57" s="940"/>
      <c r="AX57" s="940"/>
      <c r="AY57" s="940"/>
      <c r="AZ57" s="940"/>
      <c r="BA57" s="300"/>
    </row>
    <row r="58" spans="1:54" ht="6" customHeight="1" x14ac:dyDescent="0.25">
      <c r="A58" s="931" t="s">
        <v>789</v>
      </c>
      <c r="B58" s="931"/>
      <c r="C58" s="931"/>
      <c r="D58" s="931"/>
      <c r="E58" s="931"/>
      <c r="F58" s="931"/>
      <c r="G58" s="931"/>
      <c r="H58" s="931"/>
      <c r="I58" s="931"/>
      <c r="J58" s="931"/>
      <c r="K58" s="931"/>
      <c r="L58" s="931"/>
      <c r="M58" s="931"/>
      <c r="N58" s="931"/>
      <c r="O58" s="931"/>
      <c r="P58" s="931"/>
      <c r="Q58" s="931"/>
      <c r="R58" s="931"/>
      <c r="S58" s="931"/>
      <c r="T58" s="931"/>
      <c r="U58" s="931"/>
      <c r="V58" s="931"/>
      <c r="W58" s="931"/>
      <c r="X58" s="931"/>
      <c r="Y58" s="931"/>
      <c r="Z58" s="931"/>
      <c r="AA58" s="931"/>
      <c r="AB58" s="931"/>
      <c r="AC58" s="931"/>
      <c r="AD58" s="931"/>
      <c r="AE58" s="931"/>
      <c r="AF58" s="931"/>
      <c r="AG58" s="931"/>
      <c r="AH58" s="931"/>
      <c r="AI58" s="931"/>
      <c r="AJ58" s="931"/>
      <c r="AK58" s="931"/>
      <c r="AL58" s="931"/>
      <c r="AM58" s="931"/>
      <c r="AN58" s="931"/>
      <c r="AO58" s="931"/>
      <c r="AP58" s="931"/>
      <c r="AQ58" s="931"/>
      <c r="AR58" s="931"/>
      <c r="AS58" s="931"/>
      <c r="AT58" s="931"/>
      <c r="AU58" s="931"/>
      <c r="AV58" s="931"/>
      <c r="AW58" s="931"/>
      <c r="AX58" s="931"/>
      <c r="AY58" s="931"/>
      <c r="AZ58" s="931"/>
      <c r="BA58" s="300"/>
    </row>
    <row r="59" spans="1:54" x14ac:dyDescent="0.25">
      <c r="A59" s="938"/>
      <c r="B59" s="938"/>
      <c r="C59" s="938"/>
      <c r="D59" s="938"/>
      <c r="E59" s="938"/>
      <c r="F59" s="938"/>
      <c r="G59" s="938"/>
      <c r="H59" s="938"/>
      <c r="I59" s="938"/>
      <c r="J59" s="938"/>
      <c r="K59" s="938"/>
      <c r="L59" s="938"/>
      <c r="M59" s="938"/>
      <c r="N59" s="938"/>
      <c r="O59" s="938"/>
      <c r="P59" s="938"/>
      <c r="Q59" s="938"/>
      <c r="R59" s="938"/>
      <c r="S59" s="938"/>
      <c r="T59" s="938"/>
      <c r="U59" s="938"/>
      <c r="V59" s="938"/>
      <c r="W59" s="938"/>
      <c r="X59" s="938"/>
      <c r="Y59" s="938"/>
      <c r="Z59" s="938"/>
      <c r="AA59" s="938"/>
      <c r="AB59" s="938"/>
      <c r="AC59" s="938"/>
      <c r="AD59" s="938"/>
      <c r="AE59" s="938"/>
      <c r="AF59" s="938"/>
      <c r="AG59" s="938"/>
      <c r="AH59" s="938"/>
      <c r="AI59" s="938"/>
      <c r="AJ59" s="938"/>
      <c r="AK59" s="938"/>
      <c r="AL59" s="938"/>
      <c r="AM59" s="938"/>
      <c r="AN59" s="938"/>
      <c r="AO59" s="938"/>
      <c r="AP59" s="938"/>
      <c r="AQ59" s="938"/>
      <c r="AR59" s="938"/>
      <c r="AS59" s="938"/>
      <c r="AT59" s="938"/>
      <c r="AU59" s="938"/>
      <c r="AV59" s="938"/>
      <c r="AW59" s="938"/>
      <c r="AX59" s="938"/>
      <c r="AY59" s="938"/>
      <c r="AZ59" s="938"/>
      <c r="BA59" s="300"/>
    </row>
    <row r="60" spans="1:54" ht="15" customHeight="1" x14ac:dyDescent="0.25">
      <c r="A60" s="933" t="s">
        <v>792</v>
      </c>
      <c r="B60" s="933"/>
      <c r="C60" s="933"/>
      <c r="D60" s="933"/>
      <c r="E60" s="933"/>
      <c r="F60" s="933"/>
      <c r="G60" s="933"/>
      <c r="H60" s="933"/>
      <c r="I60" s="933"/>
      <c r="J60" s="933"/>
      <c r="K60" s="933"/>
      <c r="L60" s="933"/>
      <c r="M60" s="933"/>
      <c r="N60" s="933"/>
      <c r="O60" s="933"/>
      <c r="P60" s="933"/>
      <c r="Q60" s="933"/>
      <c r="R60" s="933"/>
      <c r="S60" s="933"/>
      <c r="T60" s="933"/>
      <c r="U60" s="933"/>
      <c r="V60" s="933"/>
      <c r="W60" s="933"/>
      <c r="X60" s="933"/>
      <c r="Y60" s="933"/>
      <c r="Z60" s="933"/>
      <c r="AA60" s="933"/>
      <c r="AB60" s="933"/>
      <c r="AC60" s="933"/>
      <c r="AD60" s="933"/>
      <c r="AE60" s="933"/>
      <c r="AF60" s="933"/>
      <c r="AG60" s="933"/>
      <c r="AH60" s="933"/>
      <c r="AI60" s="933"/>
      <c r="AJ60" s="933"/>
      <c r="AK60" s="933"/>
      <c r="AL60" s="933"/>
      <c r="AM60" s="933"/>
      <c r="AN60" s="933"/>
      <c r="AO60" s="933"/>
      <c r="AP60" s="933"/>
      <c r="AQ60" s="933"/>
      <c r="AR60" s="933"/>
      <c r="AS60" s="933"/>
      <c r="AT60" s="933"/>
      <c r="AU60" s="933"/>
      <c r="AV60" s="933"/>
      <c r="AW60" s="933"/>
      <c r="AX60" s="933"/>
      <c r="AY60" s="933"/>
      <c r="AZ60" s="933"/>
      <c r="BA60" s="300"/>
    </row>
    <row r="61" spans="1:54" ht="15" customHeight="1" outlineLevel="1" x14ac:dyDescent="0.25">
      <c r="A61" s="957" t="s">
        <v>80</v>
      </c>
      <c r="B61" s="957"/>
      <c r="C61" s="957"/>
      <c r="D61" s="957"/>
      <c r="E61" s="957"/>
      <c r="F61" s="957"/>
      <c r="G61" s="957"/>
      <c r="H61" s="957"/>
      <c r="I61" s="957"/>
      <c r="J61" s="957"/>
      <c r="K61" s="957"/>
      <c r="L61" s="957"/>
      <c r="M61" s="957"/>
      <c r="N61" s="957"/>
      <c r="O61" s="957"/>
      <c r="P61" s="957"/>
      <c r="Q61" s="957"/>
      <c r="R61" s="957"/>
      <c r="S61" s="957"/>
      <c r="T61" s="957"/>
      <c r="U61" s="957"/>
      <c r="V61" s="957"/>
      <c r="W61" s="957"/>
      <c r="X61" s="957"/>
      <c r="Y61" s="957"/>
      <c r="Z61" s="957"/>
      <c r="AA61" s="957"/>
      <c r="AB61" s="957"/>
      <c r="AC61" s="957"/>
      <c r="AD61" s="957"/>
      <c r="AE61" s="957"/>
      <c r="AF61" s="957"/>
      <c r="AG61" s="957"/>
      <c r="AH61" s="957"/>
      <c r="AI61" s="957"/>
      <c r="AJ61" s="957"/>
      <c r="AK61" s="957"/>
      <c r="BA61" s="300"/>
    </row>
    <row r="62" spans="1:54" ht="23.25" customHeight="1" outlineLevel="1" x14ac:dyDescent="0.25">
      <c r="A62" s="958" t="str">
        <f>IF(ПОДПИСИ!B9="","",CONCATENATE(ПОДПИСИ!B6," ",ПОДПИСИ!C6," ",ПОДПИСИ!F6))</f>
        <v xml:space="preserve">     </v>
      </c>
      <c r="B62" s="958"/>
      <c r="C62" s="958"/>
      <c r="D62" s="958"/>
      <c r="E62" s="958"/>
      <c r="F62" s="958"/>
      <c r="G62" s="958"/>
      <c r="H62" s="958"/>
      <c r="I62" s="958"/>
      <c r="J62" s="958"/>
      <c r="K62" s="958"/>
      <c r="L62" s="958"/>
      <c r="M62" s="958"/>
      <c r="N62" s="958"/>
      <c r="O62" s="958"/>
      <c r="P62" s="958"/>
      <c r="Q62" s="958"/>
      <c r="R62" s="958"/>
      <c r="S62" s="958"/>
      <c r="T62" s="958"/>
      <c r="U62" s="958"/>
      <c r="V62" s="958"/>
      <c r="W62" s="958"/>
      <c r="X62" s="958"/>
      <c r="Y62" s="958"/>
      <c r="Z62" s="958"/>
      <c r="AA62" s="958"/>
      <c r="AB62" s="958"/>
      <c r="AC62" s="958"/>
      <c r="AD62" s="958"/>
      <c r="AE62" s="958"/>
      <c r="AF62" s="958"/>
      <c r="AG62" s="958"/>
      <c r="AH62" s="958"/>
      <c r="AI62" s="958"/>
      <c r="AJ62" s="958"/>
      <c r="AK62" s="958"/>
      <c r="AL62" s="958"/>
      <c r="AM62" s="958"/>
      <c r="AN62" s="958"/>
      <c r="AO62" s="958"/>
      <c r="AP62" s="958"/>
      <c r="AQ62" s="958"/>
      <c r="AR62" s="958"/>
      <c r="AS62" s="958"/>
      <c r="AT62" s="958"/>
      <c r="AU62" s="958"/>
      <c r="AV62" s="958"/>
      <c r="AW62" s="958"/>
      <c r="AX62" s="958"/>
      <c r="AY62" s="958"/>
      <c r="AZ62" s="958"/>
      <c r="BA62" s="300"/>
    </row>
    <row r="63" spans="1:54" ht="8.25" customHeight="1" outlineLevel="1" x14ac:dyDescent="0.25">
      <c r="A63" s="959" t="s">
        <v>529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59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59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300"/>
    </row>
    <row r="64" spans="1:54" ht="21" customHeight="1" x14ac:dyDescent="0.25">
      <c r="A64" s="936" t="s">
        <v>793</v>
      </c>
      <c r="B64" s="936"/>
      <c r="C64" s="936"/>
      <c r="D64" s="936"/>
      <c r="E64" s="936"/>
      <c r="F64" s="936"/>
      <c r="G64" s="936"/>
      <c r="H64" s="936"/>
      <c r="I64" s="936"/>
      <c r="J64" s="936"/>
      <c r="K64" s="936"/>
      <c r="L64" s="936"/>
      <c r="M64" s="936"/>
      <c r="N64" s="936"/>
      <c r="O64" s="936"/>
      <c r="P64" s="936"/>
      <c r="Q64" s="936"/>
      <c r="R64" s="936"/>
      <c r="S64" s="936"/>
      <c r="T64" s="936"/>
      <c r="U64" s="936"/>
      <c r="V64" s="936"/>
      <c r="W64" s="936"/>
      <c r="X64" s="936"/>
      <c r="Y64" s="936"/>
      <c r="Z64" s="936"/>
      <c r="AA64" s="936"/>
      <c r="AB64" s="936"/>
      <c r="AC64" s="936"/>
      <c r="AD64" s="936"/>
      <c r="AE64" s="936"/>
      <c r="AF64" s="936"/>
      <c r="AG64" s="936"/>
      <c r="AH64" s="936"/>
      <c r="AI64" s="936"/>
      <c r="AJ64" s="936"/>
      <c r="AK64" s="936"/>
      <c r="AL64" s="936"/>
      <c r="AM64" s="936"/>
      <c r="AN64" s="936"/>
      <c r="AO64" s="936"/>
      <c r="AP64" s="936"/>
      <c r="AQ64" s="936"/>
      <c r="AR64" s="936"/>
      <c r="AS64" s="936"/>
      <c r="AT64" s="936"/>
      <c r="AU64" s="936"/>
      <c r="AV64" s="936"/>
      <c r="AW64" s="936"/>
      <c r="AX64" s="936"/>
      <c r="AY64" s="936"/>
      <c r="AZ64" s="936"/>
      <c r="BA64" s="300"/>
    </row>
    <row r="65" spans="1:53" ht="12" customHeight="1" x14ac:dyDescent="0.25">
      <c r="A65" s="944" t="str">
        <f>ФОРМА!D19</f>
        <v>воздушной линии 10кВ</v>
      </c>
      <c r="B65" s="944"/>
      <c r="C65" s="944"/>
      <c r="D65" s="944"/>
      <c r="E65" s="944"/>
      <c r="F65" s="944"/>
      <c r="G65" s="944"/>
      <c r="H65" s="944"/>
      <c r="I65" s="944"/>
      <c r="J65" s="944"/>
      <c r="K65" s="944"/>
      <c r="L65" s="944"/>
      <c r="M65" s="944"/>
      <c r="N65" s="944"/>
      <c r="O65" s="944"/>
      <c r="P65" s="944"/>
      <c r="Q65" s="944"/>
      <c r="R65" s="944"/>
      <c r="S65" s="944"/>
      <c r="T65" s="944"/>
      <c r="U65" s="944"/>
      <c r="V65" s="944"/>
      <c r="W65" s="944"/>
      <c r="X65" s="944"/>
      <c r="Y65" s="944"/>
      <c r="Z65" s="944"/>
      <c r="AA65" s="944"/>
      <c r="AB65" s="944"/>
      <c r="AC65" s="944"/>
      <c r="AD65" s="944"/>
      <c r="AE65" s="944"/>
      <c r="AF65" s="944"/>
      <c r="AG65" s="944"/>
      <c r="AH65" s="944"/>
      <c r="AI65" s="944"/>
      <c r="AJ65" s="944"/>
      <c r="AK65" s="944"/>
      <c r="AL65" s="944"/>
      <c r="AM65" s="944"/>
      <c r="AN65" s="944"/>
      <c r="AO65" s="944"/>
      <c r="AP65" s="944"/>
      <c r="AQ65" s="944"/>
      <c r="AR65" s="944"/>
      <c r="AS65" s="944"/>
      <c r="AT65" s="944"/>
      <c r="AU65" s="944"/>
      <c r="AV65" s="944"/>
      <c r="AW65" s="944"/>
      <c r="AX65" s="944"/>
      <c r="AY65" s="944"/>
      <c r="AZ65" s="944"/>
      <c r="BA65" s="300"/>
    </row>
    <row r="66" spans="1:53" s="305" customFormat="1" ht="6" customHeight="1" x14ac:dyDescent="0.2">
      <c r="A66" s="929" t="s">
        <v>436</v>
      </c>
      <c r="B66" s="929"/>
      <c r="C66" s="929"/>
      <c r="D66" s="929"/>
      <c r="E66" s="929"/>
      <c r="F66" s="929"/>
      <c r="G66" s="929"/>
      <c r="H66" s="929"/>
      <c r="I66" s="929"/>
      <c r="J66" s="929"/>
      <c r="K66" s="929"/>
      <c r="L66" s="929"/>
      <c r="M66" s="929"/>
      <c r="N66" s="929"/>
      <c r="O66" s="929"/>
      <c r="P66" s="929"/>
      <c r="Q66" s="929"/>
      <c r="R66" s="929"/>
      <c r="S66" s="929"/>
      <c r="T66" s="929"/>
      <c r="U66" s="929"/>
      <c r="V66" s="929"/>
      <c r="W66" s="929"/>
      <c r="X66" s="929"/>
      <c r="Y66" s="929"/>
      <c r="Z66" s="929"/>
      <c r="AA66" s="929"/>
      <c r="AB66" s="929"/>
      <c r="AC66" s="929"/>
      <c r="AD66" s="929"/>
      <c r="AE66" s="929"/>
      <c r="AF66" s="929"/>
      <c r="AG66" s="929"/>
      <c r="AH66" s="929"/>
      <c r="AI66" s="929"/>
      <c r="AJ66" s="929"/>
      <c r="AK66" s="929"/>
      <c r="AL66" s="929"/>
      <c r="AM66" s="929"/>
      <c r="AN66" s="929"/>
      <c r="AO66" s="929"/>
      <c r="AP66" s="929"/>
      <c r="AQ66" s="929"/>
      <c r="AR66" s="929"/>
      <c r="AS66" s="929"/>
      <c r="AT66" s="929"/>
      <c r="AU66" s="929"/>
      <c r="AV66" s="929"/>
      <c r="AW66" s="929"/>
      <c r="AX66" s="929"/>
      <c r="AY66" s="929"/>
      <c r="AZ66" s="929"/>
      <c r="BA66" s="304"/>
    </row>
    <row r="67" spans="1:53" ht="48" customHeight="1" x14ac:dyDescent="0.25">
      <c r="A67" s="956" t="s">
        <v>794</v>
      </c>
      <c r="B67" s="956"/>
      <c r="C67" s="956"/>
      <c r="D67" s="956"/>
      <c r="E67" s="956"/>
      <c r="F67" s="956"/>
      <c r="G67" s="956"/>
      <c r="H67" s="956"/>
      <c r="I67" s="956"/>
      <c r="J67" s="956"/>
      <c r="K67" s="956"/>
      <c r="L67" s="956"/>
      <c r="M67" s="956"/>
      <c r="N67" s="956"/>
      <c r="O67" s="956"/>
      <c r="P67" s="956"/>
      <c r="Q67" s="956"/>
      <c r="R67" s="956"/>
      <c r="S67" s="956"/>
      <c r="T67" s="956"/>
      <c r="U67" s="956"/>
      <c r="V67" s="956"/>
      <c r="W67" s="956"/>
      <c r="X67" s="956"/>
      <c r="Y67" s="956"/>
      <c r="Z67" s="956"/>
      <c r="AA67" s="956"/>
      <c r="AB67" s="956"/>
      <c r="AC67" s="956"/>
      <c r="AD67" s="956"/>
      <c r="AE67" s="956"/>
      <c r="AF67" s="956"/>
      <c r="AG67" s="956"/>
      <c r="AH67" s="956"/>
      <c r="AI67" s="956"/>
      <c r="AJ67" s="956"/>
      <c r="AK67" s="956"/>
      <c r="AL67" s="956"/>
      <c r="AM67" s="956"/>
      <c r="AN67" s="956"/>
      <c r="AO67" s="956"/>
      <c r="AP67" s="956"/>
      <c r="AQ67" s="956"/>
      <c r="AR67" s="956"/>
      <c r="AS67" s="956"/>
      <c r="AT67" s="956"/>
      <c r="AU67" s="956"/>
      <c r="AV67" s="956"/>
      <c r="AW67" s="956"/>
      <c r="AX67" s="956"/>
      <c r="AY67" s="956"/>
      <c r="AZ67" s="956"/>
      <c r="BA67" s="300"/>
    </row>
    <row r="68" spans="1:53" ht="11.25" customHeight="1" x14ac:dyDescent="0.25">
      <c r="A68" s="944" t="str">
        <f>ФОРМА!B9</f>
        <v>СЭС-21-052603-ЭС1</v>
      </c>
      <c r="B68" s="944"/>
      <c r="C68" s="944"/>
      <c r="D68" s="944"/>
      <c r="E68" s="944"/>
      <c r="F68" s="944"/>
      <c r="G68" s="944"/>
      <c r="H68" s="944"/>
      <c r="I68" s="944"/>
      <c r="J68" s="944"/>
      <c r="K68" s="944"/>
      <c r="L68" s="944"/>
      <c r="M68" s="944"/>
      <c r="N68" s="944"/>
      <c r="O68" s="944"/>
      <c r="P68" s="944"/>
      <c r="Q68" s="944"/>
      <c r="R68" s="944"/>
      <c r="S68" s="944"/>
      <c r="T68" s="944"/>
      <c r="U68" s="944"/>
      <c r="V68" s="944"/>
      <c r="W68" s="944"/>
      <c r="X68" s="944"/>
      <c r="Y68" s="944"/>
      <c r="Z68" s="944"/>
      <c r="AA68" s="944"/>
      <c r="AB68" s="944"/>
      <c r="AC68" s="944"/>
      <c r="AD68" s="944"/>
      <c r="AE68" s="944"/>
      <c r="AF68" s="944"/>
      <c r="AG68" s="944"/>
      <c r="AH68" s="944"/>
      <c r="AI68" s="944"/>
      <c r="AJ68" s="944"/>
      <c r="AK68" s="944"/>
      <c r="AL68" s="944"/>
      <c r="AM68" s="944"/>
      <c r="AN68" s="944"/>
      <c r="AO68" s="944"/>
      <c r="AP68" s="944"/>
      <c r="AQ68" s="944"/>
      <c r="AR68" s="944"/>
      <c r="AS68" s="944"/>
      <c r="AT68" s="944"/>
      <c r="AU68" s="944"/>
      <c r="AV68" s="944"/>
      <c r="AW68" s="944"/>
      <c r="AX68" s="944"/>
      <c r="AY68" s="944"/>
      <c r="AZ68" s="944"/>
      <c r="BA68" s="300"/>
    </row>
    <row r="69" spans="1:53" s="305" customFormat="1" ht="6" customHeight="1" x14ac:dyDescent="0.2">
      <c r="A69" s="954" t="s">
        <v>795</v>
      </c>
      <c r="B69" s="954"/>
      <c r="C69" s="954"/>
      <c r="D69" s="954"/>
      <c r="E69" s="954"/>
      <c r="F69" s="954"/>
      <c r="G69" s="954"/>
      <c r="H69" s="954"/>
      <c r="I69" s="954"/>
      <c r="J69" s="954"/>
      <c r="K69" s="954"/>
      <c r="L69" s="954"/>
      <c r="M69" s="954"/>
      <c r="N69" s="954"/>
      <c r="O69" s="954"/>
      <c r="P69" s="954"/>
      <c r="Q69" s="954"/>
      <c r="R69" s="954"/>
      <c r="S69" s="954"/>
      <c r="T69" s="954"/>
      <c r="U69" s="954"/>
      <c r="V69" s="954"/>
      <c r="W69" s="954"/>
      <c r="X69" s="954"/>
      <c r="Y69" s="954"/>
      <c r="Z69" s="954"/>
      <c r="AA69" s="954"/>
      <c r="AB69" s="954"/>
      <c r="AC69" s="954"/>
      <c r="AD69" s="954"/>
      <c r="AE69" s="954"/>
      <c r="AF69" s="954"/>
      <c r="AG69" s="954"/>
      <c r="AH69" s="954"/>
      <c r="AI69" s="954"/>
      <c r="AJ69" s="954"/>
      <c r="AK69" s="954"/>
      <c r="AL69" s="954"/>
      <c r="AM69" s="954"/>
      <c r="AN69" s="954"/>
      <c r="AO69" s="954"/>
      <c r="AP69" s="954"/>
      <c r="AQ69" s="954"/>
      <c r="AR69" s="954"/>
      <c r="AS69" s="954"/>
      <c r="AT69" s="954"/>
      <c r="AU69" s="954"/>
      <c r="AV69" s="954"/>
      <c r="AW69" s="954"/>
      <c r="AX69" s="954"/>
      <c r="AY69" s="954"/>
      <c r="AZ69" s="954"/>
      <c r="BA69" s="304"/>
    </row>
    <row r="70" spans="1:53" ht="13.2" customHeight="1" x14ac:dyDescent="0.25">
      <c r="A70" s="944" t="str">
        <f>ФОРМА!B8</f>
        <v>ООО «Электромонтаж-110»</v>
      </c>
      <c r="B70" s="944"/>
      <c r="C70" s="944"/>
      <c r="D70" s="944"/>
      <c r="E70" s="944"/>
      <c r="F70" s="944"/>
      <c r="G70" s="944"/>
      <c r="H70" s="944"/>
      <c r="I70" s="944"/>
      <c r="J70" s="944"/>
      <c r="K70" s="944"/>
      <c r="L70" s="944"/>
      <c r="M70" s="944"/>
      <c r="N70" s="944"/>
      <c r="O70" s="944"/>
      <c r="P70" s="944"/>
      <c r="Q70" s="944"/>
      <c r="R70" s="944"/>
      <c r="S70" s="944"/>
      <c r="T70" s="944"/>
      <c r="U70" s="944"/>
      <c r="V70" s="944"/>
      <c r="W70" s="944"/>
      <c r="X70" s="944"/>
      <c r="Y70" s="944"/>
      <c r="Z70" s="944"/>
      <c r="AA70" s="944"/>
      <c r="AB70" s="944"/>
      <c r="AC70" s="944"/>
      <c r="AD70" s="944"/>
      <c r="AE70" s="944"/>
      <c r="AF70" s="944"/>
      <c r="AG70" s="944"/>
      <c r="AH70" s="944"/>
      <c r="AI70" s="944"/>
      <c r="AJ70" s="944"/>
      <c r="AK70" s="944"/>
      <c r="AL70" s="944"/>
      <c r="AM70" s="944"/>
      <c r="AN70" s="944"/>
      <c r="AO70" s="944"/>
      <c r="AP70" s="944"/>
      <c r="AQ70" s="944"/>
      <c r="AR70" s="944"/>
      <c r="AS70" s="944"/>
      <c r="AT70" s="944"/>
      <c r="AU70" s="944"/>
      <c r="AV70" s="944"/>
      <c r="AW70" s="944"/>
      <c r="AX70" s="944"/>
      <c r="AY70" s="944"/>
      <c r="AZ70" s="944"/>
      <c r="BA70" s="300"/>
    </row>
    <row r="71" spans="1:53" s="305" customFormat="1" ht="6" customHeight="1" x14ac:dyDescent="0.2">
      <c r="A71" s="954" t="s">
        <v>796</v>
      </c>
      <c r="B71" s="954"/>
      <c r="C71" s="954"/>
      <c r="D71" s="954"/>
      <c r="E71" s="954"/>
      <c r="F71" s="954"/>
      <c r="G71" s="954"/>
      <c r="H71" s="954"/>
      <c r="I71" s="954"/>
      <c r="J71" s="954"/>
      <c r="K71" s="954"/>
      <c r="L71" s="954"/>
      <c r="M71" s="954"/>
      <c r="N71" s="954"/>
      <c r="O71" s="954"/>
      <c r="P71" s="954"/>
      <c r="Q71" s="954"/>
      <c r="R71" s="954"/>
      <c r="S71" s="954"/>
      <c r="T71" s="954"/>
      <c r="U71" s="954"/>
      <c r="V71" s="954"/>
      <c r="W71" s="954"/>
      <c r="X71" s="954"/>
      <c r="Y71" s="954"/>
      <c r="Z71" s="954"/>
      <c r="AA71" s="954"/>
      <c r="AB71" s="954"/>
      <c r="AC71" s="954"/>
      <c r="AD71" s="954"/>
      <c r="AE71" s="954"/>
      <c r="AF71" s="954"/>
      <c r="AG71" s="954"/>
      <c r="AH71" s="954"/>
      <c r="AI71" s="954"/>
      <c r="AJ71" s="954"/>
      <c r="AK71" s="954"/>
      <c r="AL71" s="954"/>
      <c r="AM71" s="954"/>
      <c r="AN71" s="954"/>
      <c r="AO71" s="954"/>
      <c r="AP71" s="954"/>
      <c r="AQ71" s="954"/>
      <c r="AR71" s="954"/>
      <c r="AS71" s="954"/>
      <c r="AT71" s="954"/>
      <c r="AU71" s="954"/>
      <c r="AV71" s="954"/>
      <c r="AW71" s="954"/>
      <c r="AX71" s="954"/>
      <c r="AY71" s="954"/>
      <c r="AZ71" s="954"/>
      <c r="BA71" s="954"/>
    </row>
    <row r="72" spans="1:53" ht="13.2" customHeight="1" x14ac:dyDescent="0.25">
      <c r="A72" s="944" t="s">
        <v>728</v>
      </c>
      <c r="B72" s="944"/>
      <c r="C72" s="944"/>
      <c r="D72" s="944"/>
      <c r="E72" s="944"/>
      <c r="F72" s="944"/>
      <c r="G72" s="944"/>
      <c r="H72" s="944"/>
      <c r="I72" s="944"/>
      <c r="J72" s="944"/>
      <c r="K72" s="944"/>
      <c r="L72" s="944"/>
      <c r="M72" s="944"/>
      <c r="N72" s="944"/>
      <c r="O72" s="944"/>
      <c r="P72" s="944"/>
      <c r="Q72" s="944"/>
      <c r="R72" s="944"/>
      <c r="S72" s="944"/>
      <c r="T72" s="944"/>
      <c r="U72" s="944"/>
      <c r="V72" s="944"/>
      <c r="W72" s="944"/>
      <c r="X72" s="944"/>
      <c r="Y72" s="944"/>
      <c r="Z72" s="944"/>
      <c r="AA72" s="944"/>
      <c r="AB72" s="944"/>
      <c r="AC72" s="944"/>
      <c r="AD72" s="944"/>
      <c r="AE72" s="944"/>
      <c r="AF72" s="944"/>
      <c r="AG72" s="944"/>
      <c r="AH72" s="944"/>
      <c r="AI72" s="944"/>
      <c r="AJ72" s="944"/>
      <c r="AK72" s="944"/>
      <c r="AL72" s="944"/>
      <c r="AM72" s="944"/>
      <c r="AN72" s="944"/>
      <c r="AO72" s="944"/>
      <c r="AP72" s="944"/>
      <c r="AQ72" s="944"/>
      <c r="AR72" s="944"/>
      <c r="AS72" s="944"/>
      <c r="AT72" s="944"/>
      <c r="AU72" s="944"/>
      <c r="AV72" s="944"/>
      <c r="AW72" s="944"/>
      <c r="AX72" s="944"/>
      <c r="AY72" s="944"/>
      <c r="AZ72" s="944"/>
      <c r="BA72" s="300"/>
    </row>
    <row r="73" spans="1:53" s="305" customFormat="1" ht="6" customHeight="1" x14ac:dyDescent="0.2">
      <c r="A73" s="954" t="s">
        <v>797</v>
      </c>
      <c r="B73" s="954"/>
      <c r="C73" s="954"/>
      <c r="D73" s="954"/>
      <c r="E73" s="954"/>
      <c r="F73" s="954"/>
      <c r="G73" s="954"/>
      <c r="H73" s="954"/>
      <c r="I73" s="954"/>
      <c r="J73" s="954"/>
      <c r="K73" s="954"/>
      <c r="L73" s="954"/>
      <c r="M73" s="954"/>
      <c r="N73" s="954"/>
      <c r="O73" s="954"/>
      <c r="P73" s="954"/>
      <c r="Q73" s="954"/>
      <c r="R73" s="954"/>
      <c r="S73" s="954"/>
      <c r="T73" s="954"/>
      <c r="U73" s="954"/>
      <c r="V73" s="954"/>
      <c r="W73" s="954"/>
      <c r="X73" s="954"/>
      <c r="Y73" s="954"/>
      <c r="Z73" s="954"/>
      <c r="AA73" s="954"/>
      <c r="AB73" s="954"/>
      <c r="AC73" s="954"/>
      <c r="AD73" s="954"/>
      <c r="AE73" s="954"/>
      <c r="AF73" s="954"/>
      <c r="AG73" s="954"/>
      <c r="AH73" s="954"/>
      <c r="AI73" s="954"/>
      <c r="AJ73" s="954"/>
      <c r="AK73" s="954"/>
      <c r="AL73" s="954"/>
      <c r="AM73" s="954"/>
      <c r="AN73" s="954"/>
      <c r="AO73" s="954"/>
      <c r="AP73" s="954"/>
      <c r="AQ73" s="954"/>
      <c r="AR73" s="954"/>
      <c r="AS73" s="954"/>
      <c r="AT73" s="954"/>
      <c r="AU73" s="954"/>
      <c r="AV73" s="954"/>
      <c r="AW73" s="954"/>
      <c r="AX73" s="954"/>
      <c r="AY73" s="954"/>
      <c r="AZ73" s="954"/>
      <c r="BA73" s="954"/>
    </row>
    <row r="74" spans="1:53" ht="12" customHeight="1" x14ac:dyDescent="0.25">
      <c r="A74" s="936" t="s">
        <v>599</v>
      </c>
      <c r="B74" s="936"/>
      <c r="C74" s="936"/>
      <c r="D74" s="936"/>
      <c r="E74" s="936"/>
      <c r="F74" s="936"/>
      <c r="G74" s="936"/>
      <c r="H74" s="936"/>
      <c r="I74" s="936"/>
      <c r="J74" s="936"/>
      <c r="K74" s="936"/>
      <c r="L74" s="936"/>
      <c r="M74" s="936"/>
      <c r="N74" s="936"/>
      <c r="O74" s="936"/>
      <c r="P74" s="936"/>
      <c r="Q74" s="936"/>
      <c r="R74" s="936"/>
      <c r="S74" s="936"/>
      <c r="T74" s="936"/>
      <c r="U74" s="936"/>
      <c r="V74" s="936"/>
      <c r="W74" s="936"/>
      <c r="X74" s="936"/>
      <c r="Y74" s="936"/>
      <c r="Z74" s="936"/>
      <c r="AA74" s="936"/>
      <c r="AB74" s="936"/>
      <c r="AC74" s="936"/>
      <c r="AD74" s="936"/>
      <c r="AE74" s="936"/>
      <c r="AF74" s="936"/>
      <c r="AG74" s="936"/>
      <c r="AH74" s="936"/>
      <c r="AI74" s="936"/>
      <c r="AJ74" s="936"/>
      <c r="AK74" s="936"/>
      <c r="AL74" s="936"/>
      <c r="AM74" s="936"/>
      <c r="AN74" s="936"/>
      <c r="AO74" s="936"/>
      <c r="AP74" s="936"/>
      <c r="AQ74" s="936"/>
      <c r="AR74" s="936"/>
      <c r="AS74" s="936"/>
      <c r="AT74" s="936"/>
      <c r="AU74" s="936"/>
      <c r="AV74" s="936"/>
      <c r="AW74" s="936"/>
      <c r="AX74" s="936"/>
      <c r="AY74" s="936"/>
      <c r="AZ74" s="936"/>
      <c r="BA74" s="300"/>
    </row>
    <row r="75" spans="1:53" ht="6" customHeight="1" x14ac:dyDescent="0.3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300"/>
    </row>
    <row r="76" spans="1:53" ht="11.25" customHeight="1" x14ac:dyDescent="0.25">
      <c r="A76" s="934" t="s">
        <v>87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961" t="s">
        <v>65</v>
      </c>
      <c r="Q76" s="961"/>
      <c r="R76" s="961"/>
      <c r="S76" s="961"/>
      <c r="T76" s="961"/>
      <c r="U76" s="961"/>
      <c r="V76" s="961"/>
      <c r="W76" s="961"/>
      <c r="X76" s="961"/>
      <c r="Y76" s="961"/>
      <c r="Z76" s="961"/>
      <c r="AA76" s="961"/>
      <c r="AB76" s="961"/>
      <c r="AC76" s="961"/>
      <c r="AD76" s="961"/>
      <c r="AE76" s="961"/>
      <c r="AF76" s="961"/>
      <c r="AG76" s="961"/>
      <c r="AH76" s="961"/>
      <c r="AI76" s="961"/>
      <c r="AJ76" s="961"/>
      <c r="AK76" s="961"/>
      <c r="AL76" s="961"/>
      <c r="AM76" s="961"/>
      <c r="AN76" s="961"/>
      <c r="AO76" s="961"/>
      <c r="AP76" s="961"/>
      <c r="AQ76" s="961"/>
      <c r="AR76" s="961"/>
      <c r="AS76" s="961"/>
      <c r="AT76" s="961"/>
      <c r="AU76" s="961"/>
      <c r="AV76" s="961"/>
      <c r="AW76" s="961"/>
      <c r="AX76" s="961"/>
      <c r="AY76" s="961"/>
      <c r="AZ76" s="961"/>
      <c r="BA76" s="300"/>
    </row>
    <row r="77" spans="1:53" ht="6" customHeight="1" x14ac:dyDescent="0.25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 x14ac:dyDescent="0.25">
      <c r="A78" s="934" t="s">
        <v>91</v>
      </c>
      <c r="B78" s="934"/>
      <c r="C78" s="934"/>
      <c r="D78" s="934"/>
      <c r="E78" s="934"/>
      <c r="F78" s="934"/>
      <c r="G78" s="934"/>
      <c r="H78" s="934"/>
      <c r="I78" s="934"/>
      <c r="J78" s="944">
        <f>ФОРМА!F5</f>
        <v>2</v>
      </c>
      <c r="K78" s="944"/>
      <c r="L78" s="944"/>
      <c r="M78" s="944"/>
      <c r="N78" s="944"/>
      <c r="O78" s="944"/>
      <c r="P78" s="936" t="s">
        <v>798</v>
      </c>
      <c r="Q78" s="934"/>
      <c r="R78" s="934"/>
      <c r="S78" s="934"/>
      <c r="T78" s="934"/>
      <c r="U78" s="934"/>
      <c r="V78" s="934"/>
      <c r="W78" s="934"/>
      <c r="X78" s="934"/>
      <c r="Y78" s="934"/>
      <c r="Z78" s="934"/>
      <c r="AA78" s="934"/>
      <c r="AB78" s="934"/>
      <c r="AC78" s="934"/>
      <c r="AD78" s="934"/>
      <c r="AE78" s="934"/>
      <c r="AF78" s="934"/>
      <c r="AG78" s="934"/>
      <c r="AH78" s="934"/>
      <c r="AI78" s="934"/>
      <c r="AJ78" s="934"/>
      <c r="AK78" s="934"/>
      <c r="AL78" s="934"/>
      <c r="AM78" s="934"/>
      <c r="AN78" s="934"/>
      <c r="AO78" s="934"/>
      <c r="AP78" s="934"/>
      <c r="AQ78" s="934"/>
      <c r="AR78" s="934"/>
      <c r="AS78" s="934"/>
      <c r="AT78" s="934"/>
      <c r="AU78" s="934"/>
      <c r="AV78" s="934"/>
      <c r="AW78" s="934"/>
      <c r="AX78" s="934"/>
      <c r="AY78" s="934"/>
      <c r="AZ78" s="934"/>
      <c r="BA78" s="300"/>
    </row>
    <row r="79" spans="1:53" ht="6" customHeight="1" x14ac:dyDescent="0.25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 x14ac:dyDescent="0.25">
      <c r="A80" s="943" t="s">
        <v>88</v>
      </c>
      <c r="B80" s="943"/>
      <c r="C80" s="943"/>
      <c r="D80" s="943"/>
      <c r="E80" s="943"/>
      <c r="F80" s="943"/>
      <c r="G80" s="943"/>
      <c r="H80" s="960" t="str">
        <f>ФОРМА!E19</f>
        <v>План строительства</v>
      </c>
      <c r="I80" s="960"/>
      <c r="J80" s="960"/>
      <c r="K80" s="960"/>
      <c r="L80" s="960"/>
      <c r="M80" s="960"/>
      <c r="N80" s="960"/>
      <c r="O80" s="960"/>
      <c r="P80" s="960"/>
      <c r="Q80" s="960"/>
      <c r="R80" s="960"/>
      <c r="S80" s="960"/>
      <c r="T80" s="960"/>
      <c r="U80" s="960"/>
      <c r="V80" s="960"/>
      <c r="W80" s="960"/>
      <c r="X80" s="960"/>
      <c r="Y80" s="960"/>
      <c r="Z80" s="960"/>
      <c r="AA80" s="960"/>
      <c r="AB80" s="960"/>
      <c r="AC80" s="960"/>
      <c r="AD80" s="960"/>
      <c r="AE80" s="960"/>
      <c r="AF80" s="960"/>
      <c r="AG80" s="960"/>
      <c r="AH80" s="960"/>
      <c r="AI80" s="960"/>
      <c r="AJ80" s="960"/>
      <c r="AK80" s="960"/>
      <c r="AL80" s="960"/>
      <c r="AM80" s="960"/>
      <c r="AN80" s="960"/>
      <c r="AO80" s="960"/>
      <c r="AP80" s="960"/>
      <c r="AQ80" s="960"/>
      <c r="AR80" s="960"/>
      <c r="AS80" s="960"/>
      <c r="AT80" s="960"/>
      <c r="AU80" s="960"/>
      <c r="AV80" s="960"/>
      <c r="AW80" s="960"/>
      <c r="AX80" s="960"/>
      <c r="AY80" s="960"/>
      <c r="AZ80" s="960"/>
      <c r="BA80" s="300"/>
    </row>
    <row r="81" spans="1:53" s="310" customFormat="1" ht="6" customHeight="1" x14ac:dyDescent="0.3">
      <c r="A81" s="309"/>
      <c r="B81" s="309"/>
      <c r="C81" s="309"/>
      <c r="D81" s="309"/>
      <c r="E81" s="309"/>
      <c r="F81" s="309"/>
      <c r="G81" s="309"/>
      <c r="H81" s="929" t="s">
        <v>799</v>
      </c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309"/>
    </row>
    <row r="82" spans="1:53" ht="21" customHeight="1" x14ac:dyDescent="0.25">
      <c r="A82" s="936" t="s">
        <v>800</v>
      </c>
      <c r="B82" s="936"/>
      <c r="C82" s="936"/>
      <c r="D82" s="936"/>
      <c r="E82" s="936"/>
      <c r="F82" s="936"/>
      <c r="G82" s="936"/>
      <c r="H82" s="936"/>
      <c r="I82" s="936"/>
      <c r="J82" s="936"/>
      <c r="K82" s="936"/>
      <c r="L82" s="936"/>
      <c r="M82" s="936"/>
      <c r="N82" s="936"/>
      <c r="O82" s="936"/>
      <c r="P82" s="936"/>
      <c r="Q82" s="936"/>
      <c r="R82" s="936"/>
      <c r="S82" s="936"/>
      <c r="T82" s="936"/>
      <c r="U82" s="936"/>
      <c r="V82" s="936"/>
      <c r="W82" s="936"/>
      <c r="X82" s="936"/>
      <c r="Y82" s="936"/>
      <c r="Z82" s="936"/>
      <c r="AA82" s="936"/>
      <c r="AB82" s="936"/>
      <c r="AC82" s="936"/>
      <c r="AD82" s="936"/>
      <c r="AE82" s="936"/>
      <c r="AF82" s="936"/>
      <c r="AG82" s="936"/>
      <c r="AH82" s="936"/>
      <c r="AI82" s="936"/>
      <c r="AJ82" s="936"/>
      <c r="AK82" s="936"/>
      <c r="AL82" s="936"/>
      <c r="AM82" s="936"/>
      <c r="AN82" s="936"/>
      <c r="AO82" s="936"/>
      <c r="AP82" s="936"/>
      <c r="AQ82" s="936"/>
      <c r="AR82" s="936"/>
      <c r="AS82" s="936"/>
      <c r="AT82" s="936"/>
      <c r="AU82" s="936"/>
      <c r="AV82" s="936"/>
      <c r="AW82" s="936"/>
      <c r="AX82" s="936"/>
      <c r="AY82" s="936"/>
      <c r="AZ82" s="936"/>
      <c r="BA82" s="300"/>
    </row>
    <row r="83" spans="1:53" ht="30" customHeight="1" x14ac:dyDescent="0.3">
      <c r="A83" s="963" t="str">
        <f>IF(ПОДПИСИ!B9="",ПОДПИСИ!D6,ПОДПИСИ!D9)</f>
        <v>Жамойдин Ф.Ф.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963"/>
      <c r="X83" s="963"/>
      <c r="Y83" s="963"/>
      <c r="Z83" s="964"/>
      <c r="AA83" s="964"/>
      <c r="AB83" s="964"/>
      <c r="AC83" s="964"/>
      <c r="AD83" s="964"/>
      <c r="AE83" s="964"/>
      <c r="AF83" s="964"/>
      <c r="AG83" s="964"/>
      <c r="AH83" s="964"/>
      <c r="AI83" s="964"/>
      <c r="AJ83" s="964"/>
      <c r="AK83" s="964"/>
      <c r="AL83" s="964"/>
      <c r="AM83" s="964"/>
      <c r="AN83" s="964"/>
      <c r="AO83" s="965"/>
      <c r="AP83" s="965"/>
      <c r="AQ83" s="965"/>
      <c r="AR83" s="965"/>
      <c r="AS83" s="965"/>
      <c r="AT83" s="965"/>
      <c r="AU83" s="965"/>
      <c r="AV83" s="965"/>
      <c r="AW83" s="965"/>
      <c r="AX83" s="965"/>
      <c r="AY83" s="965"/>
      <c r="AZ83" s="965"/>
      <c r="BA83" s="300"/>
    </row>
    <row r="84" spans="1:53" ht="6" customHeight="1" x14ac:dyDescent="0.25">
      <c r="A84" s="929" t="s">
        <v>801</v>
      </c>
      <c r="B84" s="929"/>
      <c r="C84" s="929"/>
      <c r="D84" s="929"/>
      <c r="E84" s="929"/>
      <c r="F84" s="929"/>
      <c r="G84" s="929"/>
      <c r="H84" s="929"/>
      <c r="I84" s="929"/>
      <c r="J84" s="929"/>
      <c r="K84" s="929"/>
      <c r="L84" s="929"/>
      <c r="M84" s="929"/>
      <c r="N84" s="929"/>
      <c r="O84" s="929"/>
      <c r="P84" s="929"/>
      <c r="Q84" s="929"/>
      <c r="R84" s="929"/>
      <c r="S84" s="929"/>
      <c r="T84" s="929"/>
      <c r="U84" s="929"/>
      <c r="V84" s="929"/>
      <c r="W84" s="929"/>
      <c r="X84" s="929"/>
      <c r="Y84" s="929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929" t="s">
        <v>49</v>
      </c>
      <c r="AP84" s="929"/>
      <c r="AQ84" s="929"/>
      <c r="AR84" s="929"/>
      <c r="AS84" s="929"/>
      <c r="AT84" s="929"/>
      <c r="AU84" s="929"/>
      <c r="AV84" s="929"/>
      <c r="AW84" s="929"/>
      <c r="AX84" s="929"/>
      <c r="AY84" s="929"/>
      <c r="AZ84" s="929"/>
      <c r="BA84" s="300"/>
    </row>
    <row r="85" spans="1:53" ht="6" customHeight="1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 x14ac:dyDescent="0.25">
      <c r="A86" s="962" t="s">
        <v>785</v>
      </c>
      <c r="B86" s="962"/>
      <c r="C86" s="962"/>
      <c r="D86" s="962"/>
      <c r="E86" s="962"/>
      <c r="F86" s="962"/>
      <c r="G86" s="962"/>
      <c r="H86" s="962"/>
      <c r="I86" s="962"/>
      <c r="J86" s="962"/>
      <c r="K86" s="962"/>
      <c r="L86" s="962"/>
      <c r="M86" s="962"/>
      <c r="N86" s="962"/>
      <c r="O86" s="962"/>
      <c r="P86" s="962"/>
      <c r="Q86" s="962"/>
      <c r="R86" s="962"/>
      <c r="S86" s="962"/>
      <c r="T86" s="962"/>
      <c r="U86" s="962"/>
      <c r="V86" s="962"/>
      <c r="W86" s="962"/>
      <c r="X86" s="962"/>
      <c r="Y86" s="962"/>
      <c r="Z86" s="962"/>
      <c r="AA86" s="962"/>
      <c r="AB86" s="962"/>
      <c r="AC86" s="962"/>
      <c r="AD86" s="962"/>
      <c r="AE86" s="962"/>
      <c r="AF86" s="962"/>
      <c r="AG86" s="962"/>
      <c r="AH86" s="962"/>
      <c r="AI86" s="962"/>
      <c r="AJ86" s="962"/>
      <c r="AK86" s="962"/>
      <c r="AL86" s="962"/>
      <c r="AM86" s="962"/>
      <c r="AN86" s="962"/>
      <c r="AO86" s="962"/>
      <c r="AP86" s="962"/>
      <c r="AQ86" s="962"/>
      <c r="AR86" s="962"/>
      <c r="AS86" s="962"/>
      <c r="AT86" s="962"/>
      <c r="AU86" s="962"/>
      <c r="AV86" s="962"/>
      <c r="AW86" s="962"/>
      <c r="AX86" s="962"/>
      <c r="AY86" s="962"/>
      <c r="AZ86" s="962"/>
      <c r="BA86" s="300"/>
    </row>
    <row r="87" spans="1:53" ht="39" customHeight="1" x14ac:dyDescent="0.3">
      <c r="A87" s="963" t="str">
        <f>ПОДПИСИ!D15</f>
        <v>Шлёнский С.В.</v>
      </c>
      <c r="B87" s="963"/>
      <c r="C87" s="963"/>
      <c r="D87" s="963"/>
      <c r="E87" s="963"/>
      <c r="F87" s="963"/>
      <c r="G87" s="963"/>
      <c r="H87" s="963"/>
      <c r="I87" s="963"/>
      <c r="J87" s="963"/>
      <c r="K87" s="963"/>
      <c r="L87" s="963"/>
      <c r="M87" s="963"/>
      <c r="N87" s="963"/>
      <c r="O87" s="963"/>
      <c r="P87" s="963"/>
      <c r="Q87" s="963"/>
      <c r="R87" s="963"/>
      <c r="S87" s="963"/>
      <c r="T87" s="963"/>
      <c r="U87" s="963"/>
      <c r="V87" s="963"/>
      <c r="W87" s="963"/>
      <c r="X87" s="963"/>
      <c r="Y87" s="963"/>
      <c r="Z87" s="964"/>
      <c r="AA87" s="964"/>
      <c r="AB87" s="964"/>
      <c r="AC87" s="964"/>
      <c r="AD87" s="964"/>
      <c r="AE87" s="964"/>
      <c r="AF87" s="964"/>
      <c r="AG87" s="964"/>
      <c r="AH87" s="964"/>
      <c r="AI87" s="964"/>
      <c r="AJ87" s="964"/>
      <c r="AK87" s="964"/>
      <c r="AL87" s="964"/>
      <c r="AM87" s="964"/>
      <c r="AN87" s="964"/>
      <c r="AO87" s="965"/>
      <c r="AP87" s="965"/>
      <c r="AQ87" s="965"/>
      <c r="AR87" s="965"/>
      <c r="AS87" s="965"/>
      <c r="AT87" s="965"/>
      <c r="AU87" s="965"/>
      <c r="AV87" s="965"/>
      <c r="AW87" s="965"/>
      <c r="AX87" s="965"/>
      <c r="AY87" s="965"/>
      <c r="AZ87" s="965"/>
      <c r="BA87" s="300"/>
    </row>
    <row r="88" spans="1:53" ht="6" customHeight="1" x14ac:dyDescent="0.25">
      <c r="A88" s="929" t="s">
        <v>801</v>
      </c>
      <c r="B88" s="929"/>
      <c r="C88" s="929"/>
      <c r="D88" s="929"/>
      <c r="E88" s="929"/>
      <c r="F88" s="929"/>
      <c r="G88" s="929"/>
      <c r="H88" s="929"/>
      <c r="I88" s="929"/>
      <c r="J88" s="929"/>
      <c r="K88" s="929"/>
      <c r="L88" s="929"/>
      <c r="M88" s="929"/>
      <c r="N88" s="929"/>
      <c r="O88" s="929"/>
      <c r="P88" s="929"/>
      <c r="Q88" s="929"/>
      <c r="R88" s="929"/>
      <c r="S88" s="929"/>
      <c r="T88" s="929"/>
      <c r="U88" s="929"/>
      <c r="V88" s="929"/>
      <c r="W88" s="929"/>
      <c r="X88" s="929"/>
      <c r="Y88" s="929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929" t="s">
        <v>49</v>
      </c>
      <c r="AP88" s="929"/>
      <c r="AQ88" s="929"/>
      <c r="AR88" s="929"/>
      <c r="AS88" s="929"/>
      <c r="AT88" s="929"/>
      <c r="AU88" s="929"/>
      <c r="AV88" s="929"/>
      <c r="AW88" s="929"/>
      <c r="AX88" s="929"/>
      <c r="AY88" s="929"/>
      <c r="AZ88" s="929"/>
      <c r="BA88" s="300"/>
    </row>
    <row r="89" spans="1:53" ht="6" customHeight="1" x14ac:dyDescent="0.25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 x14ac:dyDescent="0.25">
      <c r="A90" s="936" t="s">
        <v>802</v>
      </c>
      <c r="B90" s="936"/>
      <c r="C90" s="936"/>
      <c r="D90" s="936"/>
      <c r="E90" s="936"/>
      <c r="F90" s="936"/>
      <c r="G90" s="936"/>
      <c r="H90" s="936"/>
      <c r="I90" s="936"/>
      <c r="J90" s="936"/>
      <c r="K90" s="936"/>
      <c r="L90" s="936"/>
      <c r="M90" s="936"/>
      <c r="N90" s="936"/>
      <c r="O90" s="936"/>
      <c r="P90" s="936"/>
      <c r="Q90" s="936"/>
      <c r="R90" s="936"/>
      <c r="S90" s="936"/>
      <c r="T90" s="936"/>
      <c r="U90" s="936"/>
      <c r="V90" s="936"/>
      <c r="W90" s="936"/>
      <c r="X90" s="936"/>
      <c r="Y90" s="936"/>
      <c r="Z90" s="936"/>
      <c r="AA90" s="936"/>
      <c r="AB90" s="936"/>
      <c r="AC90" s="936"/>
      <c r="AD90" s="936"/>
      <c r="AE90" s="936"/>
      <c r="AF90" s="936"/>
      <c r="AG90" s="936"/>
      <c r="AH90" s="936"/>
      <c r="AI90" s="936"/>
      <c r="AJ90" s="936"/>
      <c r="AK90" s="936"/>
      <c r="AL90" s="936"/>
      <c r="AM90" s="936"/>
      <c r="AN90" s="936"/>
      <c r="AO90" s="936"/>
      <c r="AP90" s="936"/>
      <c r="AQ90" s="936"/>
      <c r="AR90" s="936"/>
      <c r="AS90" s="936"/>
      <c r="AT90" s="936"/>
      <c r="AU90" s="936"/>
      <c r="AV90" s="936"/>
      <c r="AW90" s="936"/>
      <c r="AX90" s="936"/>
      <c r="AY90" s="936"/>
      <c r="AZ90" s="936"/>
      <c r="BA90" s="300"/>
    </row>
    <row r="91" spans="1:53" ht="39" customHeight="1" x14ac:dyDescent="0.3">
      <c r="A91" s="963" t="str">
        <f>ПОДПИСИ!D17</f>
        <v>Шлёнский С.В.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963"/>
      <c r="X91" s="963"/>
      <c r="Y91" s="963"/>
      <c r="Z91" s="964"/>
      <c r="AA91" s="964"/>
      <c r="AB91" s="964"/>
      <c r="AC91" s="964"/>
      <c r="AD91" s="964"/>
      <c r="AE91" s="964"/>
      <c r="AF91" s="964"/>
      <c r="AG91" s="964"/>
      <c r="AH91" s="964"/>
      <c r="AI91" s="964"/>
      <c r="AJ91" s="964"/>
      <c r="AK91" s="964"/>
      <c r="AL91" s="964"/>
      <c r="AM91" s="964"/>
      <c r="AN91" s="964"/>
      <c r="AO91" s="966" t="s">
        <v>64</v>
      </c>
      <c r="AP91" s="966"/>
      <c r="AQ91" s="966"/>
      <c r="AR91" s="966"/>
      <c r="AS91" s="966"/>
      <c r="AT91" s="966"/>
      <c r="AU91" s="966"/>
      <c r="AV91" s="966"/>
      <c r="AW91" s="966"/>
      <c r="AX91" s="966"/>
      <c r="AY91" s="966"/>
      <c r="AZ91" s="966"/>
      <c r="BA91" s="300"/>
    </row>
    <row r="92" spans="1:53" ht="6" customHeight="1" x14ac:dyDescent="0.25">
      <c r="A92" s="929" t="s">
        <v>801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929" t="s">
        <v>49</v>
      </c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300"/>
    </row>
    <row r="93" spans="1:53" ht="6" customHeight="1" x14ac:dyDescent="0.25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 x14ac:dyDescent="0.25">
      <c r="A94" s="936" t="s">
        <v>803</v>
      </c>
      <c r="B94" s="934"/>
      <c r="C94" s="934"/>
      <c r="D94" s="934"/>
      <c r="E94" s="934"/>
      <c r="F94" s="934"/>
      <c r="G94" s="934"/>
      <c r="H94" s="934"/>
      <c r="I94" s="934"/>
      <c r="J94" s="934"/>
      <c r="K94" s="934"/>
      <c r="L94" s="934"/>
      <c r="M94" s="934"/>
      <c r="N94" s="934"/>
      <c r="O94" s="934"/>
      <c r="P94" s="934"/>
      <c r="Q94" s="934"/>
      <c r="R94" s="934"/>
      <c r="S94" s="934"/>
      <c r="T94" s="934"/>
      <c r="U94" s="934"/>
      <c r="V94" s="934"/>
      <c r="W94" s="934"/>
      <c r="X94" s="934"/>
      <c r="Y94" s="934"/>
      <c r="Z94" s="934"/>
      <c r="AA94" s="934"/>
      <c r="AB94" s="934"/>
      <c r="AC94" s="934"/>
      <c r="AD94" s="934"/>
      <c r="AE94" s="934"/>
      <c r="AF94" s="934"/>
      <c r="AG94" s="934"/>
      <c r="AH94" s="934"/>
      <c r="AI94" s="934"/>
      <c r="AJ94" s="934"/>
      <c r="AK94" s="934"/>
      <c r="AL94" s="934"/>
      <c r="AM94" s="934"/>
      <c r="AN94" s="934"/>
      <c r="AO94" s="934"/>
      <c r="AP94" s="934"/>
      <c r="AQ94" s="934"/>
      <c r="AR94" s="934"/>
      <c r="AS94" s="934"/>
      <c r="AT94" s="934"/>
      <c r="AU94" s="934"/>
      <c r="AV94" s="934"/>
      <c r="AW94" s="934"/>
      <c r="AX94" s="934"/>
      <c r="AY94" s="934"/>
      <c r="AZ94" s="934"/>
      <c r="BA94" s="300"/>
    </row>
    <row r="95" spans="1:53" ht="39" customHeight="1" x14ac:dyDescent="0.3">
      <c r="A95" s="963" t="str">
        <f>ПОДПИСИ!D19</f>
        <v xml:space="preserve"> </v>
      </c>
      <c r="B95" s="963"/>
      <c r="C95" s="963"/>
      <c r="D95" s="963"/>
      <c r="E95" s="963"/>
      <c r="F95" s="963"/>
      <c r="G95" s="963"/>
      <c r="H95" s="963"/>
      <c r="I95" s="963"/>
      <c r="J95" s="963"/>
      <c r="K95" s="963"/>
      <c r="L95" s="963"/>
      <c r="M95" s="963"/>
      <c r="N95" s="963"/>
      <c r="O95" s="963"/>
      <c r="P95" s="963"/>
      <c r="Q95" s="963"/>
      <c r="R95" s="963"/>
      <c r="S95" s="963"/>
      <c r="T95" s="963"/>
      <c r="U95" s="963"/>
      <c r="V95" s="963"/>
      <c r="W95" s="963"/>
      <c r="X95" s="963"/>
      <c r="Y95" s="963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6" t="s">
        <v>64</v>
      </c>
      <c r="AP95" s="966"/>
      <c r="AQ95" s="966"/>
      <c r="AR95" s="966"/>
      <c r="AS95" s="966"/>
      <c r="AT95" s="966"/>
      <c r="AU95" s="966"/>
      <c r="AV95" s="966"/>
      <c r="AW95" s="966"/>
      <c r="AX95" s="966"/>
      <c r="AY95" s="966"/>
      <c r="AZ95" s="966"/>
      <c r="BA95" s="312"/>
    </row>
    <row r="96" spans="1:53" ht="6" customHeight="1" x14ac:dyDescent="0.25">
      <c r="A96" s="929" t="s">
        <v>801</v>
      </c>
      <c r="B96" s="929"/>
      <c r="C96" s="929"/>
      <c r="D96" s="929"/>
      <c r="E96" s="929"/>
      <c r="F96" s="929"/>
      <c r="G96" s="929"/>
      <c r="H96" s="929"/>
      <c r="I96" s="929"/>
      <c r="J96" s="929"/>
      <c r="K96" s="929"/>
      <c r="L96" s="929"/>
      <c r="M96" s="929"/>
      <c r="N96" s="929"/>
      <c r="O96" s="929"/>
      <c r="P96" s="929"/>
      <c r="Q96" s="929"/>
      <c r="R96" s="929"/>
      <c r="S96" s="929"/>
      <c r="T96" s="929"/>
      <c r="U96" s="929"/>
      <c r="V96" s="929"/>
      <c r="W96" s="929"/>
      <c r="X96" s="929"/>
      <c r="Y96" s="929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929" t="s">
        <v>49</v>
      </c>
      <c r="AP96" s="929"/>
      <c r="AQ96" s="929"/>
      <c r="AR96" s="929"/>
      <c r="AS96" s="929"/>
      <c r="AT96" s="929"/>
      <c r="AU96" s="929"/>
      <c r="AV96" s="929"/>
      <c r="AW96" s="929"/>
      <c r="AX96" s="929"/>
      <c r="AY96" s="929"/>
      <c r="AZ96" s="929"/>
      <c r="BA96" s="300"/>
    </row>
    <row r="97" spans="1:55" ht="6" customHeight="1" x14ac:dyDescent="0.25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 x14ac:dyDescent="0.3">
      <c r="A98" s="936" t="s">
        <v>791</v>
      </c>
      <c r="B98" s="936"/>
      <c r="C98" s="936"/>
      <c r="D98" s="936"/>
      <c r="E98" s="936"/>
      <c r="F98" s="936"/>
      <c r="G98" s="936"/>
      <c r="H98" s="936"/>
      <c r="I98" s="936"/>
      <c r="J98" s="936"/>
      <c r="K98" s="936"/>
      <c r="L98" s="936"/>
      <c r="M98" s="936"/>
      <c r="N98" s="936"/>
      <c r="O98" s="936"/>
      <c r="P98" s="936"/>
      <c r="Q98" s="936"/>
      <c r="R98" s="936"/>
      <c r="S98" s="936"/>
      <c r="T98" s="936"/>
      <c r="U98" s="936"/>
      <c r="V98" s="936"/>
      <c r="W98" s="936"/>
      <c r="X98" s="936"/>
      <c r="Y98" s="936"/>
      <c r="Z98" s="936"/>
      <c r="AA98" s="936"/>
      <c r="AB98" s="936"/>
      <c r="AC98" s="936"/>
      <c r="AD98" s="936"/>
      <c r="AE98" s="936"/>
      <c r="AF98" s="936"/>
      <c r="AG98" s="936"/>
      <c r="AH98" s="936"/>
      <c r="AI98" s="936"/>
      <c r="AJ98" s="936"/>
      <c r="AK98" s="936"/>
      <c r="AL98" s="936"/>
      <c r="AM98" s="936"/>
      <c r="AN98" s="936"/>
      <c r="AO98" s="936"/>
      <c r="AP98" s="936"/>
      <c r="AQ98" s="936"/>
      <c r="AR98" s="936"/>
      <c r="AS98" s="936"/>
      <c r="AT98" s="936"/>
      <c r="AU98" s="936"/>
      <c r="AV98" s="936"/>
      <c r="AW98" s="936"/>
      <c r="AX98" s="936"/>
      <c r="AY98" s="936"/>
      <c r="AZ98" s="936"/>
      <c r="BA98" s="313"/>
    </row>
    <row r="99" spans="1:55" ht="39" customHeight="1" x14ac:dyDescent="0.3">
      <c r="A99" s="963" t="str">
        <f>ПОДПИСИ!D14</f>
        <v>Фатахова Е.Я.</v>
      </c>
      <c r="B99" s="963"/>
      <c r="C99" s="963"/>
      <c r="D99" s="963"/>
      <c r="E99" s="963"/>
      <c r="F99" s="963"/>
      <c r="G99" s="963"/>
      <c r="H99" s="963"/>
      <c r="I99" s="963"/>
      <c r="J99" s="963"/>
      <c r="K99" s="963"/>
      <c r="L99" s="963"/>
      <c r="M99" s="963"/>
      <c r="N99" s="963"/>
      <c r="O99" s="963"/>
      <c r="P99" s="963"/>
      <c r="Q99" s="963"/>
      <c r="R99" s="963"/>
      <c r="S99" s="963"/>
      <c r="T99" s="963"/>
      <c r="U99" s="963"/>
      <c r="V99" s="963"/>
      <c r="W99" s="963"/>
      <c r="X99" s="963"/>
      <c r="Y99" s="963"/>
      <c r="Z99" s="964"/>
      <c r="AA99" s="964"/>
      <c r="AB99" s="964"/>
      <c r="AC99" s="964"/>
      <c r="AD99" s="964"/>
      <c r="AE99" s="964"/>
      <c r="AF99" s="964"/>
      <c r="AG99" s="964"/>
      <c r="AH99" s="964"/>
      <c r="AI99" s="964"/>
      <c r="AJ99" s="964"/>
      <c r="AK99" s="964"/>
      <c r="AL99" s="964"/>
      <c r="AM99" s="964"/>
      <c r="AN99" s="964"/>
      <c r="AO99" s="965"/>
      <c r="AP99" s="965"/>
      <c r="AQ99" s="965"/>
      <c r="AR99" s="965"/>
      <c r="AS99" s="965"/>
      <c r="AT99" s="965"/>
      <c r="AU99" s="965"/>
      <c r="AV99" s="965"/>
      <c r="AW99" s="965"/>
      <c r="AX99" s="965"/>
      <c r="AY99" s="965"/>
      <c r="AZ99" s="965"/>
      <c r="BA99" s="315"/>
      <c r="BB99" s="316"/>
      <c r="BC99" s="316"/>
    </row>
    <row r="100" spans="1:55" s="305" customFormat="1" ht="6" customHeight="1" x14ac:dyDescent="0.2">
      <c r="A100" s="929" t="s">
        <v>801</v>
      </c>
      <c r="B100" s="929"/>
      <c r="C100" s="929"/>
      <c r="D100" s="929"/>
      <c r="E100" s="929"/>
      <c r="F100" s="929"/>
      <c r="G100" s="929"/>
      <c r="H100" s="929"/>
      <c r="I100" s="929"/>
      <c r="J100" s="929"/>
      <c r="K100" s="929"/>
      <c r="L100" s="929"/>
      <c r="M100" s="929"/>
      <c r="N100" s="929"/>
      <c r="O100" s="929"/>
      <c r="P100" s="929"/>
      <c r="Q100" s="929"/>
      <c r="R100" s="929"/>
      <c r="S100" s="929"/>
      <c r="T100" s="929"/>
      <c r="U100" s="929"/>
      <c r="V100" s="929"/>
      <c r="W100" s="929"/>
      <c r="X100" s="929"/>
      <c r="Y100" s="929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929" t="s">
        <v>49</v>
      </c>
      <c r="AP100" s="929"/>
      <c r="AQ100" s="929"/>
      <c r="AR100" s="929"/>
      <c r="AS100" s="929"/>
      <c r="AT100" s="929"/>
      <c r="AU100" s="929"/>
      <c r="AV100" s="929"/>
      <c r="AW100" s="929"/>
      <c r="AX100" s="929"/>
      <c r="AY100" s="929"/>
      <c r="AZ100" s="929"/>
      <c r="BA100" s="304"/>
    </row>
    <row r="101" spans="1:55" x14ac:dyDescent="0.25">
      <c r="A101" s="967" t="s">
        <v>938</v>
      </c>
      <c r="B101" s="967"/>
      <c r="C101" s="967"/>
      <c r="D101" s="967"/>
      <c r="E101" s="967"/>
      <c r="F101" s="967"/>
      <c r="G101" s="967"/>
      <c r="H101" s="967"/>
      <c r="I101" s="967"/>
      <c r="J101" s="967"/>
      <c r="K101" s="967"/>
      <c r="L101" s="967"/>
      <c r="M101" s="967"/>
      <c r="N101" s="967"/>
      <c r="O101" s="967"/>
      <c r="P101" s="967"/>
      <c r="Q101" s="967"/>
      <c r="R101" s="967"/>
      <c r="S101" s="967"/>
      <c r="T101" s="967"/>
      <c r="U101" s="967"/>
      <c r="V101" s="967"/>
      <c r="W101" s="967"/>
      <c r="X101" s="967"/>
      <c r="Y101" s="967"/>
      <c r="Z101" s="967"/>
      <c r="AA101" s="967"/>
      <c r="AB101" s="967"/>
      <c r="AC101" s="967"/>
      <c r="AD101" s="967"/>
      <c r="AE101" s="967"/>
      <c r="AF101" s="967"/>
      <c r="AG101" s="967"/>
      <c r="AH101" s="967"/>
      <c r="AI101" s="967"/>
      <c r="AJ101" s="967"/>
      <c r="AK101" s="967"/>
      <c r="AL101" s="967"/>
      <c r="AM101" s="967"/>
      <c r="AN101" s="967"/>
      <c r="AO101" s="967"/>
      <c r="AP101" s="967"/>
      <c r="AQ101" s="967"/>
      <c r="AR101" s="967"/>
      <c r="AS101" s="967"/>
      <c r="AT101" s="967"/>
      <c r="AU101" s="967"/>
      <c r="AV101" s="967"/>
      <c r="AW101" s="967"/>
      <c r="AX101" s="967"/>
      <c r="AY101" s="967"/>
      <c r="AZ101" s="967"/>
    </row>
    <row r="102" spans="1:55" ht="39" customHeight="1" x14ac:dyDescent="0.3">
      <c r="A102" s="963" t="str">
        <f>IF(ПОДПИСИ!D9="","",ПОДПИСИ!D6)</f>
        <v xml:space="preserve"> </v>
      </c>
      <c r="B102" s="963"/>
      <c r="C102" s="963"/>
      <c r="D102" s="963"/>
      <c r="E102" s="963"/>
      <c r="F102" s="963"/>
      <c r="G102" s="963"/>
      <c r="H102" s="963"/>
      <c r="I102" s="963"/>
      <c r="J102" s="963"/>
      <c r="K102" s="963"/>
      <c r="L102" s="963"/>
      <c r="M102" s="963"/>
      <c r="N102" s="963"/>
      <c r="O102" s="963"/>
      <c r="P102" s="963"/>
      <c r="Q102" s="963"/>
      <c r="R102" s="963"/>
      <c r="S102" s="963"/>
      <c r="T102" s="963"/>
      <c r="U102" s="963"/>
      <c r="V102" s="963"/>
      <c r="W102" s="963"/>
      <c r="X102" s="963"/>
      <c r="Y102" s="963"/>
      <c r="Z102" s="964"/>
      <c r="AA102" s="964"/>
      <c r="AB102" s="964"/>
      <c r="AC102" s="964"/>
      <c r="AD102" s="964"/>
      <c r="AE102" s="964"/>
      <c r="AF102" s="964"/>
      <c r="AG102" s="964"/>
      <c r="AH102" s="964"/>
      <c r="AI102" s="964"/>
      <c r="AJ102" s="964"/>
      <c r="AK102" s="964"/>
      <c r="AL102" s="964"/>
      <c r="AM102" s="964"/>
      <c r="AN102" s="964"/>
      <c r="AO102" s="965"/>
      <c r="AP102" s="965"/>
      <c r="AQ102" s="965"/>
      <c r="AR102" s="965"/>
      <c r="AS102" s="965"/>
      <c r="AT102" s="965"/>
      <c r="AU102" s="965"/>
      <c r="AV102" s="965"/>
      <c r="AW102" s="965"/>
      <c r="AX102" s="965"/>
      <c r="AY102" s="965"/>
      <c r="AZ102" s="965"/>
    </row>
    <row r="103" spans="1:55" ht="6" customHeight="1" x14ac:dyDescent="0.25">
      <c r="A103" s="929" t="s">
        <v>801</v>
      </c>
      <c r="B103" s="929"/>
      <c r="C103" s="929"/>
      <c r="D103" s="929"/>
      <c r="E103" s="929"/>
      <c r="F103" s="929"/>
      <c r="G103" s="929"/>
      <c r="H103" s="929"/>
      <c r="I103" s="929"/>
      <c r="J103" s="929"/>
      <c r="K103" s="929"/>
      <c r="L103" s="929"/>
      <c r="M103" s="929"/>
      <c r="N103" s="929"/>
      <c r="O103" s="929"/>
      <c r="P103" s="929"/>
      <c r="Q103" s="929"/>
      <c r="R103" s="929"/>
      <c r="S103" s="929"/>
      <c r="T103" s="929"/>
      <c r="U103" s="929"/>
      <c r="V103" s="929"/>
      <c r="W103" s="929"/>
      <c r="X103" s="929"/>
      <c r="Y103" s="929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929" t="s">
        <v>49</v>
      </c>
      <c r="AP103" s="929"/>
      <c r="AQ103" s="929"/>
      <c r="AR103" s="929"/>
      <c r="AS103" s="929"/>
      <c r="AT103" s="929"/>
      <c r="AU103" s="929"/>
      <c r="AV103" s="929"/>
      <c r="AW103" s="929"/>
      <c r="AX103" s="929"/>
      <c r="AY103" s="929"/>
      <c r="AZ103" s="929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  <pageSetUpPr fitToPage="1"/>
  </sheetPr>
  <dimension ref="A1:BK99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4" customWidth="1"/>
    <col min="53" max="53" width="0.109375" style="284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935" t="s">
        <v>573</v>
      </c>
      <c r="B1" s="935"/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935"/>
      <c r="O1" s="935"/>
      <c r="P1" s="935"/>
      <c r="Q1" s="935"/>
      <c r="R1" s="935"/>
      <c r="S1" s="935"/>
      <c r="T1" s="935"/>
      <c r="U1" s="935"/>
      <c r="V1" s="935"/>
      <c r="W1" s="935"/>
      <c r="X1" s="935"/>
      <c r="Y1" s="935"/>
      <c r="Z1" s="935"/>
      <c r="AA1" s="935"/>
      <c r="AB1" s="935"/>
      <c r="AC1" s="935"/>
      <c r="AD1" s="935"/>
      <c r="AE1" s="935"/>
      <c r="AF1" s="935"/>
      <c r="AG1" s="935"/>
      <c r="AH1" s="935"/>
      <c r="AI1" s="935"/>
      <c r="AJ1" s="935"/>
      <c r="AK1" s="935"/>
      <c r="AL1" s="935"/>
      <c r="AM1" s="935"/>
      <c r="AN1" s="935"/>
      <c r="AO1" s="935"/>
      <c r="AP1" s="935"/>
      <c r="AQ1" s="935"/>
      <c r="AR1" s="935"/>
      <c r="AS1" s="935"/>
      <c r="AT1" s="935"/>
      <c r="AU1" s="935"/>
      <c r="AV1" s="935"/>
      <c r="AW1" s="935"/>
      <c r="AX1" s="935"/>
      <c r="AY1" s="935"/>
      <c r="AZ1" s="935"/>
    </row>
    <row r="2" spans="1:63" ht="12" customHeight="1" x14ac:dyDescent="0.25">
      <c r="A2" s="934" t="s">
        <v>73</v>
      </c>
      <c r="B2" s="934"/>
      <c r="C2" s="934"/>
      <c r="D2" s="934"/>
      <c r="E2" s="934"/>
      <c r="F2" s="934"/>
      <c r="G2" s="934"/>
      <c r="H2" s="934"/>
      <c r="I2" s="934"/>
      <c r="J2" s="934"/>
      <c r="K2" s="934"/>
      <c r="L2" s="934"/>
      <c r="M2" s="934"/>
      <c r="N2" s="934"/>
      <c r="O2" s="934"/>
      <c r="P2" s="934"/>
      <c r="Q2" s="934"/>
      <c r="R2" s="934"/>
      <c r="S2" s="934"/>
      <c r="T2" s="934"/>
      <c r="U2" s="934"/>
      <c r="V2" s="934"/>
      <c r="W2" s="934"/>
      <c r="X2" s="934"/>
      <c r="Y2" s="934"/>
      <c r="Z2" s="934"/>
      <c r="AA2" s="934"/>
      <c r="AB2" s="934"/>
      <c r="AC2" s="934"/>
      <c r="AD2" s="934"/>
      <c r="AE2" s="934"/>
      <c r="AF2" s="934"/>
      <c r="AG2" s="934"/>
      <c r="AH2" s="934"/>
      <c r="AI2" s="934"/>
      <c r="AJ2" s="934"/>
      <c r="AK2" s="934"/>
      <c r="AL2" s="934"/>
      <c r="AM2" s="934"/>
      <c r="AN2" s="934"/>
      <c r="AO2" s="934"/>
      <c r="AP2" s="934"/>
      <c r="AQ2" s="934"/>
      <c r="AR2" s="934"/>
      <c r="AS2" s="934"/>
      <c r="AT2" s="934"/>
      <c r="AU2" s="934"/>
      <c r="AV2" s="934"/>
      <c r="AW2" s="934"/>
      <c r="AX2" s="934"/>
      <c r="AY2" s="934"/>
      <c r="AZ2" s="934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3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3">
      <c r="A4" s="929" t="s">
        <v>521</v>
      </c>
      <c r="B4" s="929"/>
      <c r="C4" s="929"/>
      <c r="D4" s="929"/>
      <c r="E4" s="929"/>
      <c r="F4" s="929"/>
      <c r="G4" s="929"/>
      <c r="H4" s="929"/>
      <c r="I4" s="929"/>
      <c r="J4" s="929"/>
      <c r="K4" s="929"/>
      <c r="L4" s="929"/>
      <c r="M4" s="929"/>
      <c r="N4" s="929"/>
      <c r="O4" s="929"/>
      <c r="P4" s="929"/>
      <c r="Q4" s="929"/>
      <c r="R4" s="929"/>
      <c r="S4" s="929"/>
      <c r="T4" s="929"/>
      <c r="U4" s="929"/>
      <c r="V4" s="929"/>
      <c r="W4" s="929"/>
      <c r="X4" s="929"/>
      <c r="Y4" s="929"/>
      <c r="Z4" s="929"/>
      <c r="AA4" s="929"/>
      <c r="AB4" s="929"/>
      <c r="AC4" s="929"/>
      <c r="AD4" s="929"/>
      <c r="AE4" s="929"/>
      <c r="AF4" s="929"/>
      <c r="AG4" s="929"/>
      <c r="AH4" s="929"/>
      <c r="AI4" s="929"/>
      <c r="AJ4" s="929"/>
      <c r="AK4" s="929"/>
      <c r="AL4" s="929"/>
      <c r="AM4" s="929"/>
      <c r="AN4" s="929"/>
      <c r="AO4" s="929"/>
      <c r="AP4" s="929"/>
      <c r="AQ4" s="929"/>
      <c r="AR4" s="929"/>
      <c r="AS4" s="929"/>
      <c r="AT4" s="929"/>
      <c r="AU4" s="929"/>
      <c r="AV4" s="929"/>
      <c r="AW4" s="929"/>
      <c r="AX4" s="929"/>
      <c r="AY4" s="929"/>
      <c r="AZ4" s="929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 x14ac:dyDescent="0.25">
      <c r="A5" s="936" t="s">
        <v>773</v>
      </c>
      <c r="B5" s="936"/>
      <c r="C5" s="936"/>
      <c r="D5" s="936"/>
      <c r="E5" s="936"/>
      <c r="F5" s="936"/>
      <c r="G5" s="936"/>
      <c r="H5" s="936"/>
      <c r="I5" s="936"/>
      <c r="J5" s="936"/>
      <c r="K5" s="936"/>
      <c r="L5" s="936"/>
      <c r="M5" s="936"/>
      <c r="N5" s="936"/>
      <c r="O5" s="936"/>
      <c r="P5" s="936"/>
      <c r="Q5" s="936"/>
      <c r="R5" s="936"/>
      <c r="S5" s="936"/>
      <c r="T5" s="936"/>
      <c r="U5" s="936"/>
      <c r="V5" s="936"/>
      <c r="W5" s="936"/>
      <c r="X5" s="936"/>
      <c r="Y5" s="936"/>
      <c r="Z5" s="936"/>
      <c r="AA5" s="936"/>
      <c r="AB5" s="936"/>
      <c r="AC5" s="936"/>
      <c r="AD5" s="936"/>
      <c r="AE5" s="936"/>
      <c r="AF5" s="936"/>
      <c r="AG5" s="936"/>
      <c r="AH5" s="936"/>
      <c r="AI5" s="936"/>
      <c r="AJ5" s="936"/>
      <c r="AK5" s="936"/>
      <c r="AL5" s="936"/>
      <c r="AM5" s="936"/>
      <c r="AN5" s="936"/>
      <c r="AO5" s="936"/>
      <c r="AP5" s="936"/>
      <c r="AQ5" s="936"/>
      <c r="AR5" s="936"/>
      <c r="AS5" s="936"/>
      <c r="AT5" s="936"/>
      <c r="AU5" s="936"/>
      <c r="AV5" s="936"/>
      <c r="AW5" s="936"/>
      <c r="AX5" s="936"/>
      <c r="AY5" s="936"/>
      <c r="AZ5" s="936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930" t="str">
        <f>ФОРМА!B2</f>
        <v>ПАО "Россети Ленэнерго"</v>
      </c>
      <c r="B6" s="930"/>
      <c r="C6" s="930"/>
      <c r="D6" s="930"/>
      <c r="E6" s="930"/>
      <c r="F6" s="930"/>
      <c r="G6" s="930"/>
      <c r="H6" s="930"/>
      <c r="I6" s="930"/>
      <c r="J6" s="930"/>
      <c r="K6" s="930"/>
      <c r="L6" s="930"/>
      <c r="M6" s="930"/>
      <c r="N6" s="930"/>
      <c r="O6" s="930"/>
      <c r="P6" s="930"/>
      <c r="Q6" s="930"/>
      <c r="R6" s="930"/>
      <c r="S6" s="930"/>
      <c r="T6" s="930"/>
      <c r="U6" s="930"/>
      <c r="V6" s="930"/>
      <c r="W6" s="930"/>
      <c r="X6" s="930"/>
      <c r="Y6" s="930"/>
      <c r="Z6" s="930"/>
      <c r="AA6" s="930"/>
      <c r="AB6" s="930"/>
      <c r="AC6" s="930"/>
      <c r="AD6" s="930"/>
      <c r="AE6" s="930"/>
      <c r="AF6" s="930"/>
      <c r="AG6" s="930"/>
      <c r="AH6" s="930"/>
      <c r="AI6" s="930"/>
      <c r="AJ6" s="930"/>
      <c r="AK6" s="930"/>
      <c r="AL6" s="930"/>
      <c r="AM6" s="930"/>
      <c r="AN6" s="930"/>
      <c r="AO6" s="930"/>
      <c r="AP6" s="930"/>
      <c r="AQ6" s="930"/>
      <c r="AR6" s="930"/>
      <c r="AS6" s="930"/>
      <c r="AT6" s="930"/>
      <c r="AU6" s="930"/>
      <c r="AV6" s="930"/>
      <c r="AW6" s="930"/>
      <c r="AX6" s="930"/>
      <c r="AY6" s="930"/>
      <c r="AZ6" s="930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929" t="s">
        <v>774</v>
      </c>
      <c r="B7" s="929"/>
      <c r="C7" s="929"/>
      <c r="D7" s="929"/>
      <c r="E7" s="929"/>
      <c r="F7" s="929"/>
      <c r="G7" s="929"/>
      <c r="H7" s="929"/>
      <c r="I7" s="929"/>
      <c r="J7" s="929"/>
      <c r="K7" s="929"/>
      <c r="L7" s="929"/>
      <c r="M7" s="929"/>
      <c r="N7" s="929"/>
      <c r="O7" s="929"/>
      <c r="P7" s="929"/>
      <c r="Q7" s="929"/>
      <c r="R7" s="929"/>
      <c r="S7" s="929"/>
      <c r="T7" s="929"/>
      <c r="U7" s="929"/>
      <c r="V7" s="929"/>
      <c r="W7" s="929"/>
      <c r="X7" s="929"/>
      <c r="Y7" s="929"/>
      <c r="Z7" s="929"/>
      <c r="AA7" s="929"/>
      <c r="AB7" s="929"/>
      <c r="AC7" s="929"/>
      <c r="AD7" s="929"/>
      <c r="AE7" s="929"/>
      <c r="AF7" s="929"/>
      <c r="AG7" s="929"/>
      <c r="AH7" s="929"/>
      <c r="AI7" s="929"/>
      <c r="AJ7" s="929"/>
      <c r="AK7" s="929"/>
      <c r="AL7" s="929"/>
      <c r="AM7" s="929"/>
      <c r="AN7" s="929"/>
      <c r="AO7" s="929"/>
      <c r="AP7" s="929"/>
      <c r="AQ7" s="929"/>
      <c r="AR7" s="929"/>
      <c r="AS7" s="929"/>
      <c r="AT7" s="929"/>
      <c r="AU7" s="929"/>
      <c r="AV7" s="929"/>
      <c r="AW7" s="929"/>
      <c r="AX7" s="929"/>
      <c r="AY7" s="929"/>
      <c r="AZ7" s="929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48.6" customHeight="1" x14ac:dyDescent="0.25">
      <c r="A8" s="93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 x14ac:dyDescent="0.2">
      <c r="A9" s="931" t="s">
        <v>775</v>
      </c>
      <c r="B9" s="931"/>
      <c r="C9" s="931"/>
      <c r="D9" s="931"/>
      <c r="E9" s="931"/>
      <c r="F9" s="931"/>
      <c r="G9" s="931"/>
      <c r="H9" s="931"/>
      <c r="I9" s="931"/>
      <c r="J9" s="931"/>
      <c r="K9" s="931"/>
      <c r="L9" s="931"/>
      <c r="M9" s="931"/>
      <c r="N9" s="931"/>
      <c r="O9" s="931"/>
      <c r="P9" s="931"/>
      <c r="Q9" s="931"/>
      <c r="R9" s="931"/>
      <c r="S9" s="931"/>
      <c r="T9" s="931"/>
      <c r="U9" s="931"/>
      <c r="V9" s="931"/>
      <c r="W9" s="931"/>
      <c r="X9" s="931"/>
      <c r="Y9" s="931"/>
      <c r="Z9" s="931"/>
      <c r="AA9" s="931"/>
      <c r="AB9" s="931"/>
      <c r="AC9" s="931"/>
      <c r="AD9" s="931"/>
      <c r="AE9" s="931"/>
      <c r="AF9" s="931"/>
      <c r="AG9" s="931"/>
      <c r="AH9" s="931"/>
      <c r="AI9" s="931"/>
      <c r="AJ9" s="931"/>
      <c r="AK9" s="931"/>
      <c r="AL9" s="931"/>
      <c r="AM9" s="931"/>
      <c r="AN9" s="931"/>
      <c r="AO9" s="931"/>
      <c r="AP9" s="931"/>
      <c r="AQ9" s="931"/>
      <c r="AR9" s="931"/>
      <c r="AS9" s="931"/>
      <c r="AT9" s="931"/>
      <c r="AU9" s="931"/>
      <c r="AV9" s="931"/>
      <c r="AW9" s="931"/>
      <c r="AX9" s="931"/>
      <c r="AY9" s="931"/>
      <c r="AZ9" s="931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.6" x14ac:dyDescent="0.2">
      <c r="A10" s="932"/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932"/>
      <c r="AQ10" s="932"/>
      <c r="AR10" s="932"/>
      <c r="AS10" s="932"/>
      <c r="AT10" s="932"/>
      <c r="AU10" s="932"/>
      <c r="AV10" s="932"/>
      <c r="AW10" s="932"/>
      <c r="AX10" s="932"/>
      <c r="AY10" s="932"/>
      <c r="AZ10" s="932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 x14ac:dyDescent="0.2">
      <c r="A11" s="933" t="s">
        <v>776</v>
      </c>
      <c r="B11" s="933"/>
      <c r="C11" s="933"/>
      <c r="D11" s="933"/>
      <c r="E11" s="933"/>
      <c r="F11" s="933"/>
      <c r="G11" s="933"/>
      <c r="H11" s="933"/>
      <c r="I11" s="933"/>
      <c r="J11" s="933"/>
      <c r="K11" s="933"/>
      <c r="L11" s="933"/>
      <c r="M11" s="933"/>
      <c r="N11" s="933"/>
      <c r="O11" s="933"/>
      <c r="P11" s="933"/>
      <c r="Q11" s="933"/>
      <c r="R11" s="933"/>
      <c r="S11" s="933"/>
      <c r="T11" s="933"/>
      <c r="U11" s="933"/>
      <c r="V11" s="933"/>
      <c r="W11" s="933"/>
      <c r="X11" s="933"/>
      <c r="Y11" s="933"/>
      <c r="Z11" s="933"/>
      <c r="AA11" s="933"/>
      <c r="AB11" s="933"/>
      <c r="AC11" s="933"/>
      <c r="AD11" s="933"/>
      <c r="AE11" s="933"/>
      <c r="AF11" s="933"/>
      <c r="AG11" s="933"/>
      <c r="AH11" s="933"/>
      <c r="AI11" s="933"/>
      <c r="AJ11" s="933"/>
      <c r="AK11" s="933"/>
      <c r="AL11" s="933"/>
      <c r="AM11" s="933"/>
      <c r="AN11" s="933"/>
      <c r="AO11" s="933"/>
      <c r="AP11" s="933"/>
      <c r="AQ11" s="933"/>
      <c r="AR11" s="933"/>
      <c r="AS11" s="933"/>
      <c r="AT11" s="933"/>
      <c r="AU11" s="933"/>
      <c r="AV11" s="933"/>
      <c r="AW11" s="933"/>
      <c r="AX11" s="933"/>
      <c r="AY11" s="933"/>
      <c r="AZ11" s="933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 x14ac:dyDescent="0.25">
      <c r="A12" s="934" t="s">
        <v>777</v>
      </c>
      <c r="B12" s="934"/>
      <c r="C12" s="934"/>
      <c r="D12" s="934"/>
      <c r="E12" s="934"/>
      <c r="F12" s="934"/>
      <c r="G12" s="934"/>
      <c r="H12" s="934"/>
      <c r="I12" s="934"/>
      <c r="J12" s="934"/>
      <c r="K12" s="934"/>
      <c r="L12" s="934"/>
      <c r="M12" s="934"/>
      <c r="N12" s="934"/>
      <c r="O12" s="934"/>
      <c r="P12" s="934"/>
      <c r="Q12" s="934"/>
      <c r="R12" s="934"/>
      <c r="S12" s="934"/>
      <c r="T12" s="934"/>
      <c r="U12" s="934"/>
      <c r="V12" s="934"/>
      <c r="W12" s="934"/>
      <c r="X12" s="934"/>
      <c r="Y12" s="934"/>
      <c r="Z12" s="934"/>
      <c r="AA12" s="934"/>
      <c r="AB12" s="934"/>
      <c r="AC12" s="934"/>
      <c r="AD12" s="934"/>
      <c r="AE12" s="934"/>
      <c r="AF12" s="934"/>
      <c r="AG12" s="934"/>
      <c r="AH12" s="934"/>
      <c r="AI12" s="934"/>
      <c r="AJ12" s="934"/>
      <c r="AK12" s="934"/>
      <c r="AL12" s="934"/>
      <c r="AM12" s="934"/>
      <c r="AN12" s="934"/>
      <c r="AO12" s="934"/>
      <c r="AP12" s="934"/>
      <c r="AQ12" s="934"/>
      <c r="AR12" s="934"/>
      <c r="AS12" s="934"/>
      <c r="AT12" s="934"/>
      <c r="AU12" s="934"/>
      <c r="AV12" s="934"/>
      <c r="AW12" s="934"/>
      <c r="AX12" s="934"/>
      <c r="AY12" s="934"/>
      <c r="AZ12" s="934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99999999999999" customHeight="1" x14ac:dyDescent="0.25">
      <c r="A13" s="937" t="str">
        <f>ФОРМА!B3</f>
        <v>ООО «Электромонтаж-110»</v>
      </c>
      <c r="B13" s="937"/>
      <c r="C13" s="937"/>
      <c r="D13" s="937"/>
      <c r="E13" s="937"/>
      <c r="F13" s="937"/>
      <c r="G13" s="937"/>
      <c r="H13" s="937"/>
      <c r="I13" s="937"/>
      <c r="J13" s="937"/>
      <c r="K13" s="937"/>
      <c r="L13" s="937"/>
      <c r="M13" s="937"/>
      <c r="N13" s="937"/>
      <c r="O13" s="937"/>
      <c r="P13" s="937"/>
      <c r="Q13" s="937"/>
      <c r="R13" s="937"/>
      <c r="S13" s="937"/>
      <c r="T13" s="937"/>
      <c r="U13" s="937"/>
      <c r="V13" s="937"/>
      <c r="W13" s="937"/>
      <c r="X13" s="937"/>
      <c r="Y13" s="937"/>
      <c r="Z13" s="937"/>
      <c r="AA13" s="937"/>
      <c r="AB13" s="937"/>
      <c r="AC13" s="937"/>
      <c r="AD13" s="937"/>
      <c r="AE13" s="937"/>
      <c r="AF13" s="937"/>
      <c r="AG13" s="937"/>
      <c r="AH13" s="937"/>
      <c r="AI13" s="937"/>
      <c r="AJ13" s="937"/>
      <c r="AK13" s="937"/>
      <c r="AL13" s="937"/>
      <c r="AM13" s="937"/>
      <c r="AN13" s="937"/>
      <c r="AO13" s="937"/>
      <c r="AP13" s="937"/>
      <c r="AQ13" s="937"/>
      <c r="AR13" s="937"/>
      <c r="AS13" s="937"/>
      <c r="AT13" s="937"/>
      <c r="AU13" s="937"/>
      <c r="AV13" s="937"/>
      <c r="AW13" s="937"/>
      <c r="AX13" s="937"/>
      <c r="AY13" s="937"/>
      <c r="AZ13" s="937"/>
      <c r="BA13" s="937"/>
    </row>
    <row r="14" spans="1:63" s="302" customFormat="1" ht="6" customHeight="1" x14ac:dyDescent="0.3">
      <c r="A14" s="929" t="s">
        <v>778</v>
      </c>
      <c r="B14" s="929"/>
      <c r="C14" s="929"/>
      <c r="D14" s="929"/>
      <c r="E14" s="929"/>
      <c r="F14" s="929"/>
      <c r="G14" s="929"/>
      <c r="H14" s="929"/>
      <c r="I14" s="929"/>
      <c r="J14" s="929"/>
      <c r="K14" s="929"/>
      <c r="L14" s="929"/>
      <c r="M14" s="929"/>
      <c r="N14" s="929"/>
      <c r="O14" s="929"/>
      <c r="P14" s="929"/>
      <c r="Q14" s="929"/>
      <c r="R14" s="929"/>
      <c r="S14" s="929"/>
      <c r="T14" s="929"/>
      <c r="U14" s="929"/>
      <c r="V14" s="929"/>
      <c r="W14" s="929"/>
      <c r="X14" s="929"/>
      <c r="Y14" s="929"/>
      <c r="Z14" s="929"/>
      <c r="AA14" s="929"/>
      <c r="AB14" s="929"/>
      <c r="AC14" s="929"/>
      <c r="AD14" s="929"/>
      <c r="AE14" s="929"/>
      <c r="AF14" s="929"/>
      <c r="AG14" s="929"/>
      <c r="AH14" s="929"/>
      <c r="AI14" s="929"/>
      <c r="AJ14" s="929"/>
      <c r="AK14" s="929"/>
      <c r="AL14" s="929"/>
      <c r="AM14" s="929"/>
      <c r="AN14" s="929"/>
      <c r="AO14" s="929"/>
      <c r="AP14" s="929"/>
      <c r="AQ14" s="929"/>
      <c r="AR14" s="929"/>
      <c r="AS14" s="929"/>
      <c r="AT14" s="929"/>
      <c r="AU14" s="929"/>
      <c r="AV14" s="929"/>
      <c r="AW14" s="929"/>
      <c r="AX14" s="929"/>
      <c r="AY14" s="929"/>
      <c r="AZ14" s="929"/>
      <c r="BA14" s="301"/>
    </row>
    <row r="15" spans="1:63" ht="23.4" customHeight="1" x14ac:dyDescent="0.25">
      <c r="A15" s="937" t="str">
        <f>ФОРМА!D3</f>
        <v>ОГРН 1089847302225, ИНН 7842391090, КПП 780101001, 199004, город Санкт-Петербург, пр-кт Средний В.О., д. 4 литер а, пом/ком 6н/177</v>
      </c>
      <c r="B15" s="937"/>
      <c r="C15" s="937"/>
      <c r="D15" s="937"/>
      <c r="E15" s="937"/>
      <c r="F15" s="937"/>
      <c r="G15" s="937"/>
      <c r="H15" s="937"/>
      <c r="I15" s="937"/>
      <c r="J15" s="937"/>
      <c r="K15" s="937"/>
      <c r="L15" s="937"/>
      <c r="M15" s="937"/>
      <c r="N15" s="937"/>
      <c r="O15" s="937"/>
      <c r="P15" s="937"/>
      <c r="Q15" s="937"/>
      <c r="R15" s="937"/>
      <c r="S15" s="937"/>
      <c r="T15" s="937"/>
      <c r="U15" s="937"/>
      <c r="V15" s="937"/>
      <c r="W15" s="937"/>
      <c r="X15" s="937"/>
      <c r="Y15" s="937"/>
      <c r="Z15" s="937"/>
      <c r="AA15" s="937"/>
      <c r="AB15" s="937"/>
      <c r="AC15" s="937"/>
      <c r="AD15" s="937"/>
      <c r="AE15" s="937"/>
      <c r="AF15" s="937"/>
      <c r="AG15" s="937"/>
      <c r="AH15" s="937"/>
      <c r="AI15" s="937"/>
      <c r="AJ15" s="937"/>
      <c r="AK15" s="937"/>
      <c r="AL15" s="937"/>
      <c r="AM15" s="937"/>
      <c r="AN15" s="937"/>
      <c r="AO15" s="937"/>
      <c r="AP15" s="937"/>
      <c r="AQ15" s="937"/>
      <c r="AR15" s="937"/>
      <c r="AS15" s="937"/>
      <c r="AT15" s="937"/>
      <c r="AU15" s="937"/>
      <c r="AV15" s="937"/>
      <c r="AW15" s="937"/>
      <c r="AX15" s="937"/>
      <c r="AY15" s="937"/>
      <c r="AZ15" s="937"/>
      <c r="BA15" s="937"/>
    </row>
    <row r="16" spans="1:63" s="302" customFormat="1" ht="21" customHeight="1" x14ac:dyDescent="0.3">
      <c r="A16" s="931" t="s">
        <v>804</v>
      </c>
      <c r="B16" s="931"/>
      <c r="C16" s="931"/>
      <c r="D16" s="931"/>
      <c r="E16" s="931"/>
      <c r="F16" s="931"/>
      <c r="G16" s="931"/>
      <c r="H16" s="931"/>
      <c r="I16" s="931"/>
      <c r="J16" s="931"/>
      <c r="K16" s="931"/>
      <c r="L16" s="931"/>
      <c r="M16" s="931"/>
      <c r="N16" s="931"/>
      <c r="O16" s="931"/>
      <c r="P16" s="931"/>
      <c r="Q16" s="931"/>
      <c r="R16" s="931"/>
      <c r="S16" s="931"/>
      <c r="T16" s="931"/>
      <c r="U16" s="931"/>
      <c r="V16" s="931"/>
      <c r="W16" s="931"/>
      <c r="X16" s="931"/>
      <c r="Y16" s="931"/>
      <c r="Z16" s="931"/>
      <c r="AA16" s="931"/>
      <c r="AB16" s="931"/>
      <c r="AC16" s="931"/>
      <c r="AD16" s="931"/>
      <c r="AE16" s="931"/>
      <c r="AF16" s="931"/>
      <c r="AG16" s="931"/>
      <c r="AH16" s="931"/>
      <c r="AI16" s="931"/>
      <c r="AJ16" s="931"/>
      <c r="AK16" s="931"/>
      <c r="AL16" s="931"/>
      <c r="AM16" s="931"/>
      <c r="AN16" s="931"/>
      <c r="AO16" s="931"/>
      <c r="AP16" s="931"/>
      <c r="AQ16" s="931"/>
      <c r="AR16" s="931"/>
      <c r="AS16" s="931"/>
      <c r="AT16" s="931"/>
      <c r="AU16" s="931"/>
      <c r="AV16" s="931"/>
      <c r="AW16" s="931"/>
      <c r="AX16" s="931"/>
      <c r="AY16" s="931"/>
      <c r="AZ16" s="931"/>
      <c r="BA16" s="301"/>
    </row>
    <row r="17" spans="1:53" x14ac:dyDescent="0.25">
      <c r="A17" s="934" t="s">
        <v>75</v>
      </c>
      <c r="B17" s="934"/>
      <c r="C17" s="934"/>
      <c r="D17" s="934"/>
      <c r="E17" s="934"/>
      <c r="F17" s="934"/>
      <c r="G17" s="934"/>
      <c r="H17" s="934"/>
      <c r="I17" s="934"/>
      <c r="J17" s="934"/>
      <c r="K17" s="934"/>
      <c r="L17" s="934"/>
      <c r="M17" s="934"/>
      <c r="N17" s="934"/>
      <c r="O17" s="934"/>
      <c r="P17" s="934"/>
      <c r="Q17" s="934"/>
      <c r="R17" s="934"/>
      <c r="S17" s="934"/>
      <c r="T17" s="934"/>
      <c r="U17" s="934"/>
      <c r="V17" s="934"/>
      <c r="W17" s="934"/>
      <c r="X17" s="934"/>
      <c r="Y17" s="934"/>
      <c r="Z17" s="934"/>
      <c r="AA17" s="934"/>
      <c r="AB17" s="934"/>
      <c r="AC17" s="934"/>
      <c r="AD17" s="934"/>
      <c r="AE17" s="934"/>
      <c r="AF17" s="934"/>
      <c r="AG17" s="934"/>
      <c r="AH17" s="934"/>
      <c r="AI17" s="934"/>
      <c r="AJ17" s="934"/>
      <c r="AK17" s="934"/>
      <c r="AL17" s="934"/>
      <c r="AM17" s="934"/>
      <c r="AN17" s="934"/>
      <c r="AO17" s="934"/>
      <c r="AP17" s="934"/>
      <c r="AQ17" s="934"/>
      <c r="AR17" s="934"/>
      <c r="AS17" s="934"/>
      <c r="AT17" s="934"/>
      <c r="AU17" s="934"/>
      <c r="AV17" s="934"/>
      <c r="AW17" s="934"/>
      <c r="AX17" s="934"/>
      <c r="AY17" s="934"/>
      <c r="AZ17" s="934"/>
      <c r="BA17" s="300"/>
    </row>
    <row r="18" spans="1:53" ht="12" customHeight="1" x14ac:dyDescent="0.25">
      <c r="A18" s="937" t="str">
        <f>ФОРМА!B8</f>
        <v>ООО «Электромонтаж-110»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</row>
    <row r="19" spans="1:53" s="305" customFormat="1" ht="6" customHeight="1" x14ac:dyDescent="0.2">
      <c r="A19" s="929" t="s">
        <v>778</v>
      </c>
      <c r="B19" s="929"/>
      <c r="C19" s="929"/>
      <c r="D19" s="929"/>
      <c r="E19" s="929"/>
      <c r="F19" s="929"/>
      <c r="G19" s="929"/>
      <c r="H19" s="929"/>
      <c r="I19" s="929"/>
      <c r="J19" s="929"/>
      <c r="K19" s="929"/>
      <c r="L19" s="929"/>
      <c r="M19" s="929"/>
      <c r="N19" s="929"/>
      <c r="O19" s="929"/>
      <c r="P19" s="929"/>
      <c r="Q19" s="929"/>
      <c r="R19" s="929"/>
      <c r="S19" s="929"/>
      <c r="T19" s="929"/>
      <c r="U19" s="929"/>
      <c r="V19" s="929"/>
      <c r="W19" s="929"/>
      <c r="X19" s="929"/>
      <c r="Y19" s="929"/>
      <c r="Z19" s="929"/>
      <c r="AA19" s="929"/>
      <c r="AB19" s="929"/>
      <c r="AC19" s="929"/>
      <c r="AD19" s="929"/>
      <c r="AE19" s="929"/>
      <c r="AF19" s="929"/>
      <c r="AG19" s="929"/>
      <c r="AH19" s="929"/>
      <c r="AI19" s="929"/>
      <c r="AJ19" s="929"/>
      <c r="AK19" s="929"/>
      <c r="AL19" s="929"/>
      <c r="AM19" s="929"/>
      <c r="AN19" s="929"/>
      <c r="AO19" s="929"/>
      <c r="AP19" s="929"/>
      <c r="AQ19" s="929"/>
      <c r="AR19" s="929"/>
      <c r="AS19" s="929"/>
      <c r="AT19" s="929"/>
      <c r="AU19" s="929"/>
      <c r="AV19" s="929"/>
      <c r="AW19" s="929"/>
      <c r="AX19" s="929"/>
      <c r="AY19" s="929"/>
      <c r="AZ19" s="929"/>
      <c r="BA19" s="304"/>
    </row>
    <row r="20" spans="1:53" ht="25.5" customHeight="1" x14ac:dyDescent="0.25">
      <c r="A20" s="937" t="str">
        <f>ФОРМА!D8</f>
        <v>ОГРН 1089847302225, ИНН 7842391090, КПП 780101001, 199004, город Санкт-Петербург, пр-кт Средний В.О., д. 4 литер а, пом/ком 6н/177</v>
      </c>
      <c r="B20" s="937"/>
      <c r="C20" s="937"/>
      <c r="D20" s="937"/>
      <c r="E20" s="937"/>
      <c r="F20" s="937"/>
      <c r="G20" s="937"/>
      <c r="H20" s="937"/>
      <c r="I20" s="937"/>
      <c r="J20" s="937"/>
      <c r="K20" s="937"/>
      <c r="L20" s="937"/>
      <c r="M20" s="937"/>
      <c r="N20" s="937"/>
      <c r="O20" s="937"/>
      <c r="P20" s="937"/>
      <c r="Q20" s="937"/>
      <c r="R20" s="937"/>
      <c r="S20" s="937"/>
      <c r="T20" s="937"/>
      <c r="U20" s="937"/>
      <c r="V20" s="937"/>
      <c r="W20" s="937"/>
      <c r="X20" s="937"/>
      <c r="Y20" s="937"/>
      <c r="Z20" s="937"/>
      <c r="AA20" s="937"/>
      <c r="AB20" s="937"/>
      <c r="AC20" s="937"/>
      <c r="AD20" s="937"/>
      <c r="AE20" s="937"/>
      <c r="AF20" s="937"/>
      <c r="AG20" s="937"/>
      <c r="AH20" s="937"/>
      <c r="AI20" s="937"/>
      <c r="AJ20" s="937"/>
      <c r="AK20" s="937"/>
      <c r="AL20" s="937"/>
      <c r="AM20" s="937"/>
      <c r="AN20" s="937"/>
      <c r="AO20" s="937"/>
      <c r="AP20" s="937"/>
      <c r="AQ20" s="937"/>
      <c r="AR20" s="937"/>
      <c r="AS20" s="937"/>
      <c r="AT20" s="937"/>
      <c r="AU20" s="937"/>
      <c r="AV20" s="937"/>
      <c r="AW20" s="937"/>
      <c r="AX20" s="937"/>
      <c r="AY20" s="937"/>
      <c r="AZ20" s="937"/>
      <c r="BA20" s="567"/>
    </row>
    <row r="21" spans="1:53" s="305" customFormat="1" ht="21" customHeight="1" x14ac:dyDescent="0.2">
      <c r="A21" s="931" t="s">
        <v>805</v>
      </c>
      <c r="B21" s="931"/>
      <c r="C21" s="931"/>
      <c r="D21" s="931"/>
      <c r="E21" s="931"/>
      <c r="F21" s="931"/>
      <c r="G21" s="931"/>
      <c r="H21" s="931"/>
      <c r="I21" s="931"/>
      <c r="J21" s="931"/>
      <c r="K21" s="931"/>
      <c r="L21" s="931"/>
      <c r="M21" s="931"/>
      <c r="N21" s="931"/>
      <c r="O21" s="931"/>
      <c r="P21" s="931"/>
      <c r="Q21" s="931"/>
      <c r="R21" s="931"/>
      <c r="S21" s="931"/>
      <c r="T21" s="931"/>
      <c r="U21" s="931"/>
      <c r="V21" s="931"/>
      <c r="W21" s="931"/>
      <c r="X21" s="931"/>
      <c r="Y21" s="931"/>
      <c r="Z21" s="931"/>
      <c r="AA21" s="931"/>
      <c r="AB21" s="931"/>
      <c r="AC21" s="931"/>
      <c r="AD21" s="931"/>
      <c r="AE21" s="931"/>
      <c r="AF21" s="931"/>
      <c r="AG21" s="931"/>
      <c r="AH21" s="931"/>
      <c r="AI21" s="931"/>
      <c r="AJ21" s="931"/>
      <c r="AK21" s="931"/>
      <c r="AL21" s="931"/>
      <c r="AM21" s="931"/>
      <c r="AN21" s="931"/>
      <c r="AO21" s="931"/>
      <c r="AP21" s="931"/>
      <c r="AQ21" s="931"/>
      <c r="AR21" s="931"/>
      <c r="AS21" s="931"/>
      <c r="AT21" s="931"/>
      <c r="AU21" s="931"/>
      <c r="AV21" s="931"/>
      <c r="AW21" s="931"/>
      <c r="AX21" s="931"/>
      <c r="AY21" s="931"/>
      <c r="AZ21" s="931"/>
      <c r="BA21" s="304"/>
    </row>
    <row r="22" spans="1:53" ht="21.6" customHeight="1" x14ac:dyDescent="0.25">
      <c r="A22" s="1216"/>
      <c r="B22" s="1216"/>
      <c r="C22" s="1216"/>
      <c r="D22" s="1216"/>
      <c r="E22" s="1216"/>
      <c r="F22" s="1216"/>
      <c r="G22" s="1216"/>
      <c r="H22" s="1216"/>
      <c r="I22" s="1216"/>
      <c r="J22" s="1216"/>
      <c r="K22" s="1216"/>
      <c r="L22" s="1216"/>
      <c r="M22" s="1216"/>
      <c r="N22" s="1216"/>
      <c r="O22" s="1216"/>
      <c r="P22" s="1216"/>
      <c r="Q22" s="1216"/>
      <c r="R22" s="1216"/>
      <c r="S22" s="1216"/>
      <c r="T22" s="1216"/>
      <c r="U22" s="1216"/>
      <c r="V22" s="1216"/>
      <c r="W22" s="1216"/>
      <c r="X22" s="1216"/>
      <c r="Y22" s="1216"/>
      <c r="Z22" s="1216"/>
      <c r="AA22" s="1216"/>
      <c r="AB22" s="1216"/>
      <c r="AC22" s="1216"/>
      <c r="AD22" s="1216"/>
      <c r="AE22" s="1216"/>
      <c r="AF22" s="1216"/>
      <c r="AG22" s="1216"/>
      <c r="AH22" s="1216"/>
      <c r="AI22" s="1216"/>
      <c r="AJ22" s="1216"/>
      <c r="AK22" s="1216"/>
      <c r="AL22" s="1216"/>
      <c r="AM22" s="1216"/>
      <c r="AN22" s="1216"/>
      <c r="AO22" s="1216"/>
      <c r="AP22" s="1216"/>
      <c r="AQ22" s="1216"/>
      <c r="AR22" s="1216"/>
      <c r="AS22" s="1216"/>
      <c r="AT22" s="1216"/>
      <c r="AU22" s="1216"/>
      <c r="AV22" s="1216"/>
      <c r="AW22" s="1216"/>
      <c r="AX22" s="1216"/>
      <c r="AY22" s="1216"/>
      <c r="AZ22" s="1216"/>
      <c r="BA22" s="300"/>
    </row>
    <row r="23" spans="1:53" ht="39" customHeight="1" x14ac:dyDescent="0.25">
      <c r="A23" s="941" t="s">
        <v>598</v>
      </c>
      <c r="B23" s="942"/>
      <c r="C23" s="942"/>
      <c r="D23" s="942"/>
      <c r="E23" s="942"/>
      <c r="F23" s="942"/>
      <c r="G23" s="942"/>
      <c r="H23" s="942"/>
      <c r="I23" s="942"/>
      <c r="J23" s="942"/>
      <c r="K23" s="942"/>
      <c r="L23" s="942"/>
      <c r="M23" s="942"/>
      <c r="N23" s="942"/>
      <c r="O23" s="942"/>
      <c r="P23" s="942"/>
      <c r="Q23" s="942"/>
      <c r="R23" s="942"/>
      <c r="S23" s="942"/>
      <c r="T23" s="942"/>
      <c r="U23" s="942"/>
      <c r="V23" s="942"/>
      <c r="W23" s="942"/>
      <c r="X23" s="942"/>
      <c r="Y23" s="942"/>
      <c r="Z23" s="942"/>
      <c r="AA23" s="942"/>
      <c r="AB23" s="942"/>
      <c r="AC23" s="942"/>
      <c r="AD23" s="942"/>
      <c r="AE23" s="942"/>
      <c r="AF23" s="942"/>
      <c r="AG23" s="942"/>
      <c r="AH23" s="942"/>
      <c r="AI23" s="942"/>
      <c r="AJ23" s="942"/>
      <c r="AK23" s="942"/>
      <c r="AL23" s="942"/>
      <c r="AM23" s="942"/>
      <c r="AN23" s="942"/>
      <c r="AO23" s="942"/>
      <c r="AP23" s="942"/>
      <c r="AQ23" s="942"/>
      <c r="AR23" s="942"/>
      <c r="AS23" s="942"/>
      <c r="AT23" s="942"/>
      <c r="AU23" s="942"/>
      <c r="AV23" s="942"/>
      <c r="AW23" s="942"/>
      <c r="AX23" s="942"/>
      <c r="AY23" s="942"/>
      <c r="AZ23" s="942"/>
      <c r="BA23" s="300"/>
    </row>
    <row r="24" spans="1:53" ht="0.75" hidden="1" customHeight="1" x14ac:dyDescent="0.25">
      <c r="A24" s="300"/>
      <c r="B24" s="300"/>
      <c r="C24" s="300"/>
      <c r="D24" s="300"/>
      <c r="E24" s="300"/>
      <c r="F24" s="300"/>
      <c r="G24" s="300"/>
      <c r="H24" s="300"/>
      <c r="I24" s="300"/>
      <c r="J24" s="300"/>
      <c r="K24" s="300"/>
      <c r="L24" s="300"/>
      <c r="M24" s="300"/>
      <c r="N24" s="300"/>
      <c r="O24" s="300"/>
      <c r="P24" s="300"/>
      <c r="Q24" s="300"/>
      <c r="R24" s="300"/>
      <c r="S24" s="300"/>
      <c r="T24" s="300"/>
      <c r="U24" s="300"/>
      <c r="V24" s="300"/>
      <c r="W24" s="300"/>
      <c r="X24" s="300"/>
      <c r="Y24" s="300"/>
      <c r="Z24" s="300"/>
      <c r="AA24" s="300"/>
      <c r="AB24" s="300"/>
      <c r="AC24" s="300"/>
      <c r="AD24" s="300"/>
      <c r="AE24" s="300"/>
      <c r="AF24" s="300"/>
      <c r="AG24" s="300"/>
      <c r="AH24" s="300"/>
      <c r="AI24" s="300"/>
      <c r="AJ24" s="300"/>
      <c r="AK24" s="300"/>
      <c r="AL24" s="300"/>
      <c r="AM24" s="300"/>
      <c r="AN24" s="300"/>
      <c r="AO24" s="300"/>
      <c r="AP24" s="300"/>
      <c r="AQ24" s="300"/>
      <c r="AR24" s="300"/>
      <c r="AS24" s="300"/>
      <c r="AT24" s="300"/>
      <c r="AU24" s="300"/>
      <c r="AV24" s="300"/>
      <c r="AW24" s="300"/>
      <c r="AX24" s="300"/>
      <c r="AY24" s="300"/>
      <c r="AZ24" s="300"/>
      <c r="BA24" s="300"/>
    </row>
    <row r="25" spans="1:53" ht="11.25" customHeight="1" x14ac:dyDescent="0.3">
      <c r="A25" s="943" t="s">
        <v>19</v>
      </c>
      <c r="B25" s="943"/>
      <c r="C25" s="944">
        <f>ФОРМА!B21</f>
        <v>0</v>
      </c>
      <c r="D25" s="944"/>
      <c r="E25" s="944"/>
      <c r="F25" s="944"/>
      <c r="G25" s="944"/>
      <c r="H25" s="944"/>
      <c r="I25" s="944"/>
      <c r="J25" s="944"/>
      <c r="K25" s="944"/>
      <c r="L25" s="300"/>
      <c r="M25" s="300"/>
      <c r="N25" s="300"/>
      <c r="O25" s="300"/>
      <c r="P25" s="300"/>
      <c r="Q25" s="300"/>
      <c r="R25" s="300"/>
      <c r="S25" s="300"/>
      <c r="T25" s="300"/>
      <c r="U25" s="300"/>
      <c r="V25" s="300"/>
      <c r="W25" s="300"/>
      <c r="X25" s="300"/>
      <c r="Y25" s="300"/>
      <c r="Z25" s="300"/>
      <c r="AA25" s="300"/>
      <c r="AB25" s="300"/>
      <c r="AC25" s="300"/>
      <c r="AD25" s="300"/>
      <c r="AE25" s="300"/>
      <c r="AF25" s="307"/>
      <c r="AG25" s="945"/>
      <c r="AH25" s="945"/>
      <c r="AI25" s="945"/>
      <c r="AJ25" s="307"/>
      <c r="AK25" s="307"/>
      <c r="AL25" s="946">
        <f>ФОРМА!C21</f>
        <v>45354</v>
      </c>
      <c r="AM25" s="944"/>
      <c r="AN25" s="944"/>
      <c r="AO25" s="944"/>
      <c r="AP25" s="944"/>
      <c r="AQ25" s="944"/>
      <c r="AR25" s="944"/>
      <c r="AS25" s="944"/>
      <c r="AT25" s="944"/>
      <c r="AU25" s="944"/>
      <c r="AV25" s="944"/>
      <c r="AW25" s="945"/>
      <c r="AX25" s="945"/>
      <c r="AY25" s="945"/>
      <c r="AZ25" s="945"/>
      <c r="BA25" s="300"/>
    </row>
    <row r="26" spans="1:53" s="305" customFormat="1" ht="5.0999999999999996" customHeight="1" x14ac:dyDescent="0.2">
      <c r="A26" s="304"/>
      <c r="B26" s="304"/>
      <c r="C26" s="304"/>
      <c r="D26" s="304"/>
      <c r="E26" s="304"/>
      <c r="F26" s="304"/>
      <c r="G26" s="304"/>
      <c r="H26" s="304"/>
      <c r="I26" s="304"/>
      <c r="J26" s="304"/>
      <c r="K26" s="304"/>
      <c r="L26" s="304"/>
      <c r="M26" s="304"/>
      <c r="N26" s="304"/>
      <c r="O26" s="304"/>
      <c r="P26" s="304"/>
      <c r="Q26" s="304"/>
      <c r="R26" s="304"/>
      <c r="S26" s="304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04"/>
      <c r="AH26" s="304"/>
      <c r="AI26" s="304"/>
      <c r="AJ26" s="304"/>
      <c r="AK26" s="304"/>
      <c r="AL26" s="929" t="s">
        <v>459</v>
      </c>
      <c r="AM26" s="929"/>
      <c r="AN26" s="929"/>
      <c r="AO26" s="929"/>
      <c r="AP26" s="929"/>
      <c r="AQ26" s="929"/>
      <c r="AR26" s="929"/>
      <c r="AS26" s="929"/>
      <c r="AT26" s="929"/>
      <c r="AU26" s="929"/>
      <c r="AV26" s="929"/>
      <c r="AW26" s="304"/>
      <c r="AX26" s="304"/>
      <c r="AY26" s="304"/>
      <c r="AZ26" s="304"/>
      <c r="BA26" s="304"/>
    </row>
    <row r="27" spans="1:53" ht="21" customHeight="1" x14ac:dyDescent="0.25">
      <c r="A27" s="936" t="s">
        <v>782</v>
      </c>
      <c r="B27" s="936"/>
      <c r="C27" s="936"/>
      <c r="D27" s="936"/>
      <c r="E27" s="936"/>
      <c r="F27" s="936"/>
      <c r="G27" s="936"/>
      <c r="H27" s="936"/>
      <c r="I27" s="936"/>
      <c r="J27" s="936"/>
      <c r="K27" s="936"/>
      <c r="L27" s="936"/>
      <c r="M27" s="936"/>
      <c r="N27" s="936"/>
      <c r="O27" s="936"/>
      <c r="P27" s="936"/>
      <c r="Q27" s="936"/>
      <c r="R27" s="936"/>
      <c r="S27" s="936"/>
      <c r="T27" s="936"/>
      <c r="U27" s="936"/>
      <c r="V27" s="936"/>
      <c r="W27" s="936"/>
      <c r="X27" s="936"/>
      <c r="Y27" s="936"/>
      <c r="Z27" s="936"/>
      <c r="AA27" s="936"/>
      <c r="AB27" s="936"/>
      <c r="AC27" s="936"/>
      <c r="AD27" s="936"/>
      <c r="AE27" s="936"/>
      <c r="AF27" s="936"/>
      <c r="AG27" s="936"/>
      <c r="AH27" s="936"/>
      <c r="AI27" s="936"/>
      <c r="AJ27" s="936"/>
      <c r="AK27" s="936"/>
      <c r="AL27" s="936"/>
      <c r="AM27" s="936"/>
      <c r="AN27" s="936"/>
      <c r="AO27" s="936"/>
      <c r="AP27" s="936"/>
      <c r="AQ27" s="936"/>
      <c r="AR27" s="936"/>
      <c r="AS27" s="936"/>
      <c r="AT27" s="936"/>
      <c r="AU27" s="936"/>
      <c r="AV27" s="936"/>
      <c r="AW27" s="936"/>
      <c r="AX27" s="936"/>
      <c r="AY27" s="936"/>
      <c r="AZ27" s="936"/>
      <c r="BA27" s="300"/>
    </row>
    <row r="28" spans="1:53" ht="12" customHeight="1" x14ac:dyDescent="0.25">
      <c r="A28" s="939" t="str">
        <f>IF(ПОДПИСИ!B9="",ПОДПИСИ!B6,ПОДПИСИ!B9)</f>
        <v>Ведущий инженер отдела строительного контроля АО "ЛЭСР"</v>
      </c>
      <c r="B28" s="939"/>
      <c r="C28" s="939"/>
      <c r="D28" s="939"/>
      <c r="E28" s="939"/>
      <c r="F28" s="939"/>
      <c r="G28" s="939"/>
      <c r="H28" s="939"/>
      <c r="I28" s="939"/>
      <c r="J28" s="939"/>
      <c r="K28" s="939"/>
      <c r="L28" s="939"/>
      <c r="M28" s="939"/>
      <c r="N28" s="939"/>
      <c r="O28" s="939"/>
      <c r="P28" s="939"/>
      <c r="Q28" s="939"/>
      <c r="R28" s="939"/>
      <c r="S28" s="939"/>
      <c r="T28" s="939"/>
      <c r="U28" s="939"/>
      <c r="V28" s="939"/>
      <c r="W28" s="939"/>
      <c r="X28" s="939"/>
      <c r="Y28" s="939"/>
      <c r="Z28" s="939"/>
      <c r="AA28" s="939"/>
      <c r="AB28" s="939"/>
      <c r="AC28" s="939"/>
      <c r="AD28" s="939"/>
      <c r="AE28" s="939"/>
      <c r="AF28" s="939"/>
      <c r="AG28" s="939"/>
      <c r="AH28" s="939"/>
      <c r="AI28" s="939"/>
      <c r="AJ28" s="939"/>
      <c r="AK28" s="939"/>
      <c r="AL28" s="939"/>
      <c r="AM28" s="939"/>
      <c r="AN28" s="939"/>
      <c r="AO28" s="939"/>
      <c r="AP28" s="939"/>
      <c r="AQ28" s="939"/>
      <c r="AR28" s="939"/>
      <c r="AS28" s="939"/>
      <c r="AT28" s="939"/>
      <c r="AU28" s="939"/>
      <c r="AV28" s="939"/>
      <c r="AW28" s="939"/>
      <c r="AX28" s="939"/>
      <c r="AY28" s="939"/>
      <c r="AZ28" s="939"/>
      <c r="BA28" s="300"/>
    </row>
    <row r="29" spans="1:53" ht="12" customHeight="1" x14ac:dyDescent="0.25">
      <c r="A29" s="940" t="str">
        <f>IF(ПОДПИСИ!C9="",ПОДПИСИ!C6,CONCATENATE(ПОДПИСИ!C9,", ",ПОДПИСИ!F9))</f>
        <v xml:space="preserve">Жамойдин Ф.Ф.,  </v>
      </c>
      <c r="B29" s="940"/>
      <c r="C29" s="940"/>
      <c r="D29" s="940"/>
      <c r="E29" s="940"/>
      <c r="F29" s="940"/>
      <c r="G29" s="940"/>
      <c r="H29" s="940"/>
      <c r="I29" s="940"/>
      <c r="J29" s="940"/>
      <c r="K29" s="940"/>
      <c r="L29" s="940"/>
      <c r="M29" s="940"/>
      <c r="N29" s="940"/>
      <c r="O29" s="940"/>
      <c r="P29" s="940"/>
      <c r="Q29" s="940"/>
      <c r="R29" s="940"/>
      <c r="S29" s="940"/>
      <c r="T29" s="940"/>
      <c r="U29" s="940"/>
      <c r="V29" s="940"/>
      <c r="W29" s="940"/>
      <c r="X29" s="940"/>
      <c r="Y29" s="940"/>
      <c r="Z29" s="940"/>
      <c r="AA29" s="940"/>
      <c r="AB29" s="940"/>
      <c r="AC29" s="940"/>
      <c r="AD29" s="940"/>
      <c r="AE29" s="940"/>
      <c r="AF29" s="940"/>
      <c r="AG29" s="940"/>
      <c r="AH29" s="940"/>
      <c r="AI29" s="940"/>
      <c r="AJ29" s="940"/>
      <c r="AK29" s="940"/>
      <c r="AL29" s="940"/>
      <c r="AM29" s="940"/>
      <c r="AN29" s="940"/>
      <c r="AO29" s="940"/>
      <c r="AP29" s="940"/>
      <c r="AQ29" s="940"/>
      <c r="AR29" s="940"/>
      <c r="AS29" s="940"/>
      <c r="AT29" s="940"/>
      <c r="AU29" s="940"/>
      <c r="AV29" s="940"/>
      <c r="AW29" s="940"/>
      <c r="AX29" s="940"/>
      <c r="AY29" s="940"/>
      <c r="AZ29" s="940"/>
      <c r="BA29" s="300"/>
    </row>
    <row r="30" spans="1:53" ht="15" customHeight="1" x14ac:dyDescent="0.25">
      <c r="A30" s="931" t="s">
        <v>783</v>
      </c>
      <c r="B30" s="931"/>
      <c r="C30" s="931"/>
      <c r="D30" s="931"/>
      <c r="E30" s="931"/>
      <c r="F30" s="931"/>
      <c r="G30" s="931"/>
      <c r="H30" s="931"/>
      <c r="I30" s="931"/>
      <c r="J30" s="931"/>
      <c r="K30" s="931"/>
      <c r="L30" s="931"/>
      <c r="M30" s="931"/>
      <c r="N30" s="931"/>
      <c r="O30" s="931"/>
      <c r="P30" s="931"/>
      <c r="Q30" s="931"/>
      <c r="R30" s="931"/>
      <c r="S30" s="931"/>
      <c r="T30" s="931"/>
      <c r="U30" s="931"/>
      <c r="V30" s="931"/>
      <c r="W30" s="931"/>
      <c r="X30" s="931"/>
      <c r="Y30" s="931"/>
      <c r="Z30" s="931"/>
      <c r="AA30" s="931"/>
      <c r="AB30" s="931"/>
      <c r="AC30" s="931"/>
      <c r="AD30" s="931"/>
      <c r="AE30" s="931"/>
      <c r="AF30" s="931"/>
      <c r="AG30" s="931"/>
      <c r="AH30" s="931"/>
      <c r="AI30" s="931"/>
      <c r="AJ30" s="931"/>
      <c r="AK30" s="931"/>
      <c r="AL30" s="931"/>
      <c r="AM30" s="931"/>
      <c r="AN30" s="931"/>
      <c r="AO30" s="931"/>
      <c r="AP30" s="931"/>
      <c r="AQ30" s="931"/>
      <c r="AR30" s="931"/>
      <c r="AS30" s="931"/>
      <c r="AT30" s="931"/>
      <c r="AU30" s="931"/>
      <c r="AV30" s="931"/>
      <c r="AW30" s="931"/>
      <c r="AX30" s="931"/>
      <c r="AY30" s="931"/>
      <c r="AZ30" s="931"/>
      <c r="BA30" s="300"/>
    </row>
    <row r="31" spans="1:53" ht="15" customHeight="1" x14ac:dyDescent="0.25">
      <c r="A31" s="938"/>
      <c r="B31" s="938"/>
      <c r="C31" s="938"/>
      <c r="D31" s="938"/>
      <c r="E31" s="938"/>
      <c r="F31" s="938"/>
      <c r="G31" s="938"/>
      <c r="H31" s="938"/>
      <c r="I31" s="938"/>
      <c r="J31" s="938"/>
      <c r="K31" s="938"/>
      <c r="L31" s="938"/>
      <c r="M31" s="938"/>
      <c r="N31" s="938"/>
      <c r="O31" s="938"/>
      <c r="P31" s="938"/>
      <c r="Q31" s="938"/>
      <c r="R31" s="938"/>
      <c r="S31" s="938"/>
      <c r="T31" s="938"/>
      <c r="U31" s="938"/>
      <c r="V31" s="938"/>
      <c r="W31" s="938"/>
      <c r="X31" s="938"/>
      <c r="Y31" s="938"/>
      <c r="Z31" s="938"/>
      <c r="AA31" s="938"/>
      <c r="AB31" s="938"/>
      <c r="AC31" s="938"/>
      <c r="AD31" s="938"/>
      <c r="AE31" s="938"/>
      <c r="AF31" s="938"/>
      <c r="AG31" s="938"/>
      <c r="AH31" s="938"/>
      <c r="AI31" s="938"/>
      <c r="AJ31" s="938"/>
      <c r="AK31" s="938"/>
      <c r="AL31" s="938"/>
      <c r="AM31" s="938"/>
      <c r="AN31" s="938"/>
      <c r="AO31" s="938"/>
      <c r="AP31" s="938"/>
      <c r="AQ31" s="938"/>
      <c r="AR31" s="938"/>
      <c r="AS31" s="938"/>
      <c r="AT31" s="938"/>
      <c r="AU31" s="938"/>
      <c r="AV31" s="938"/>
      <c r="AW31" s="938"/>
      <c r="AX31" s="938"/>
      <c r="AY31" s="938"/>
      <c r="AZ31" s="938"/>
      <c r="BA31" s="300"/>
    </row>
    <row r="32" spans="1:53" ht="21" customHeight="1" x14ac:dyDescent="0.25">
      <c r="A32" s="933" t="s">
        <v>784</v>
      </c>
      <c r="B32" s="933"/>
      <c r="C32" s="933"/>
      <c r="D32" s="933"/>
      <c r="E32" s="933"/>
      <c r="F32" s="933"/>
      <c r="G32" s="933"/>
      <c r="H32" s="933"/>
      <c r="I32" s="933"/>
      <c r="J32" s="933"/>
      <c r="K32" s="933"/>
      <c r="L32" s="933"/>
      <c r="M32" s="933"/>
      <c r="N32" s="933"/>
      <c r="O32" s="933"/>
      <c r="P32" s="933"/>
      <c r="Q32" s="933"/>
      <c r="R32" s="933"/>
      <c r="S32" s="933"/>
      <c r="T32" s="933"/>
      <c r="U32" s="933"/>
      <c r="V32" s="933"/>
      <c r="W32" s="933"/>
      <c r="X32" s="933"/>
      <c r="Y32" s="933"/>
      <c r="Z32" s="933"/>
      <c r="AA32" s="933"/>
      <c r="AB32" s="933"/>
      <c r="AC32" s="933"/>
      <c r="AD32" s="933"/>
      <c r="AE32" s="933"/>
      <c r="AF32" s="933"/>
      <c r="AG32" s="933"/>
      <c r="AH32" s="933"/>
      <c r="AI32" s="933"/>
      <c r="AJ32" s="933"/>
      <c r="AK32" s="933"/>
      <c r="AL32" s="933"/>
      <c r="AM32" s="933"/>
      <c r="AN32" s="933"/>
      <c r="AO32" s="933"/>
      <c r="AP32" s="933"/>
      <c r="AQ32" s="933"/>
      <c r="AR32" s="933"/>
      <c r="AS32" s="933"/>
      <c r="AT32" s="933"/>
      <c r="AU32" s="933"/>
      <c r="AV32" s="933"/>
      <c r="AW32" s="933"/>
      <c r="AX32" s="933"/>
      <c r="AY32" s="933"/>
      <c r="AZ32" s="933"/>
      <c r="BA32" s="300"/>
    </row>
    <row r="33" spans="1:53" ht="12" customHeight="1" x14ac:dyDescent="0.25">
      <c r="A33" s="934" t="s">
        <v>785</v>
      </c>
      <c r="B33" s="934"/>
      <c r="C33" s="934"/>
      <c r="D33" s="934"/>
      <c r="E33" s="934"/>
      <c r="F33" s="934"/>
      <c r="G33" s="934"/>
      <c r="H33" s="934"/>
      <c r="I33" s="934"/>
      <c r="J33" s="934"/>
      <c r="K33" s="934"/>
      <c r="L33" s="934"/>
      <c r="M33" s="934"/>
      <c r="N33" s="934"/>
      <c r="O33" s="934"/>
      <c r="P33" s="934"/>
      <c r="Q33" s="934"/>
      <c r="R33" s="934"/>
      <c r="S33" s="934"/>
      <c r="T33" s="934"/>
      <c r="U33" s="934"/>
      <c r="V33" s="934"/>
      <c r="W33" s="934"/>
      <c r="X33" s="934"/>
      <c r="Y33" s="934"/>
      <c r="Z33" s="934"/>
      <c r="AA33" s="934"/>
      <c r="AB33" s="934"/>
      <c r="AC33" s="934"/>
      <c r="AD33" s="934"/>
      <c r="AE33" s="934"/>
      <c r="AF33" s="934"/>
      <c r="AG33" s="934"/>
      <c r="AH33" s="934"/>
      <c r="AI33" s="934"/>
      <c r="AJ33" s="934"/>
      <c r="AK33" s="934"/>
      <c r="AL33" s="934"/>
      <c r="AM33" s="934"/>
      <c r="AN33" s="934"/>
      <c r="AO33" s="934"/>
      <c r="AP33" s="934"/>
      <c r="AQ33" s="934"/>
      <c r="AR33" s="934"/>
      <c r="AS33" s="934"/>
      <c r="AT33" s="934"/>
      <c r="AU33" s="934"/>
      <c r="AV33" s="934"/>
      <c r="AW33" s="934"/>
      <c r="AX33" s="934"/>
      <c r="AY33" s="934"/>
      <c r="AZ33" s="934"/>
      <c r="BA33" s="300"/>
    </row>
    <row r="34" spans="1:53" ht="12" customHeight="1" x14ac:dyDescent="0.25">
      <c r="A34" s="940" t="str">
        <f>ПОДПИСИ!B15</f>
        <v>Заместитель генерального директора по капитальному  строительству ООО «Электромонтаж-110»</v>
      </c>
      <c r="B34" s="940"/>
      <c r="C34" s="940"/>
      <c r="D34" s="940"/>
      <c r="E34" s="940"/>
      <c r="F34" s="940"/>
      <c r="G34" s="940"/>
      <c r="H34" s="940"/>
      <c r="I34" s="940"/>
      <c r="J34" s="940"/>
      <c r="K34" s="940"/>
      <c r="L34" s="940"/>
      <c r="M34" s="940"/>
      <c r="N34" s="940"/>
      <c r="O34" s="940"/>
      <c r="P34" s="940"/>
      <c r="Q34" s="940"/>
      <c r="R34" s="940"/>
      <c r="S34" s="940"/>
      <c r="T34" s="940"/>
      <c r="U34" s="940"/>
      <c r="V34" s="940"/>
      <c r="W34" s="940"/>
      <c r="X34" s="940"/>
      <c r="Y34" s="940"/>
      <c r="Z34" s="940"/>
      <c r="AA34" s="940"/>
      <c r="AB34" s="940"/>
      <c r="AC34" s="940"/>
      <c r="AD34" s="940"/>
      <c r="AE34" s="940"/>
      <c r="AF34" s="940"/>
      <c r="AG34" s="940"/>
      <c r="AH34" s="940"/>
      <c r="AI34" s="940"/>
      <c r="AJ34" s="940"/>
      <c r="AK34" s="940"/>
      <c r="AL34" s="940"/>
      <c r="AM34" s="940"/>
      <c r="AN34" s="940"/>
      <c r="AO34" s="940"/>
      <c r="AP34" s="940"/>
      <c r="AQ34" s="940"/>
      <c r="AR34" s="940"/>
      <c r="AS34" s="940"/>
      <c r="AT34" s="940"/>
      <c r="AU34" s="940"/>
      <c r="AV34" s="940"/>
      <c r="AW34" s="940"/>
      <c r="AX34" s="940"/>
      <c r="AY34" s="940"/>
      <c r="AZ34" s="940"/>
      <c r="BA34" s="300"/>
    </row>
    <row r="35" spans="1:53" ht="12" customHeight="1" x14ac:dyDescent="0.25">
      <c r="A35" s="940" t="str">
        <f>CONCATENATE(ПОДПИСИ!C15," ",ПОДПИСИ!F15)</f>
        <v>Шлёнский С.В. Приказ №365 от 01.07.2024</v>
      </c>
      <c r="B35" s="940"/>
      <c r="C35" s="940"/>
      <c r="D35" s="940"/>
      <c r="E35" s="940"/>
      <c r="F35" s="940"/>
      <c r="G35" s="940"/>
      <c r="H35" s="940"/>
      <c r="I35" s="940"/>
      <c r="J35" s="940"/>
      <c r="K35" s="940"/>
      <c r="L35" s="940"/>
      <c r="M35" s="940"/>
      <c r="N35" s="940"/>
      <c r="O35" s="940"/>
      <c r="P35" s="940"/>
      <c r="Q35" s="940"/>
      <c r="R35" s="940"/>
      <c r="S35" s="940"/>
      <c r="T35" s="940"/>
      <c r="U35" s="940"/>
      <c r="V35" s="940"/>
      <c r="W35" s="940"/>
      <c r="X35" s="940"/>
      <c r="Y35" s="940"/>
      <c r="Z35" s="940"/>
      <c r="AA35" s="940"/>
      <c r="AB35" s="940"/>
      <c r="AC35" s="940"/>
      <c r="AD35" s="940"/>
      <c r="AE35" s="940"/>
      <c r="AF35" s="940"/>
      <c r="AG35" s="940"/>
      <c r="AH35" s="940"/>
      <c r="AI35" s="940"/>
      <c r="AJ35" s="940"/>
      <c r="AK35" s="940"/>
      <c r="AL35" s="940"/>
      <c r="AM35" s="940"/>
      <c r="AN35" s="940"/>
      <c r="AO35" s="940"/>
      <c r="AP35" s="940"/>
      <c r="AQ35" s="940"/>
      <c r="AR35" s="940"/>
      <c r="AS35" s="940"/>
      <c r="AT35" s="940"/>
      <c r="AU35" s="940"/>
      <c r="AV35" s="940"/>
      <c r="AW35" s="940"/>
      <c r="AX35" s="940"/>
      <c r="AY35" s="940"/>
      <c r="AZ35" s="940"/>
      <c r="BA35" s="300"/>
    </row>
    <row r="36" spans="1:53" ht="15" customHeight="1" x14ac:dyDescent="0.25">
      <c r="A36" s="931" t="s">
        <v>786</v>
      </c>
      <c r="B36" s="931"/>
      <c r="C36" s="931"/>
      <c r="D36" s="931"/>
      <c r="E36" s="931"/>
      <c r="F36" s="931"/>
      <c r="G36" s="931"/>
      <c r="H36" s="931"/>
      <c r="I36" s="931"/>
      <c r="J36" s="931"/>
      <c r="K36" s="931"/>
      <c r="L36" s="931"/>
      <c r="M36" s="931"/>
      <c r="N36" s="931"/>
      <c r="O36" s="931"/>
      <c r="P36" s="931"/>
      <c r="Q36" s="931"/>
      <c r="R36" s="931"/>
      <c r="S36" s="931"/>
      <c r="T36" s="931"/>
      <c r="U36" s="931"/>
      <c r="V36" s="931"/>
      <c r="W36" s="931"/>
      <c r="X36" s="931"/>
      <c r="Y36" s="931"/>
      <c r="Z36" s="931"/>
      <c r="AA36" s="931"/>
      <c r="AB36" s="931"/>
      <c r="AC36" s="931"/>
      <c r="AD36" s="931"/>
      <c r="AE36" s="931"/>
      <c r="AF36" s="931"/>
      <c r="AG36" s="931"/>
      <c r="AH36" s="931"/>
      <c r="AI36" s="931"/>
      <c r="AJ36" s="931"/>
      <c r="AK36" s="931"/>
      <c r="AL36" s="931"/>
      <c r="AM36" s="931"/>
      <c r="AN36" s="931"/>
      <c r="AO36" s="931"/>
      <c r="AP36" s="931"/>
      <c r="AQ36" s="931"/>
      <c r="AR36" s="931"/>
      <c r="AS36" s="931"/>
      <c r="AT36" s="931"/>
      <c r="AU36" s="931"/>
      <c r="AV36" s="931"/>
      <c r="AW36" s="931"/>
      <c r="AX36" s="931"/>
      <c r="AY36" s="931"/>
      <c r="AZ36" s="931"/>
      <c r="BA36" s="300"/>
    </row>
    <row r="37" spans="1:53" ht="15" customHeight="1" x14ac:dyDescent="0.25">
      <c r="A37" s="951"/>
      <c r="B37" s="951"/>
      <c r="C37" s="951"/>
      <c r="D37" s="951"/>
      <c r="E37" s="951"/>
      <c r="F37" s="951"/>
      <c r="G37" s="951"/>
      <c r="H37" s="951"/>
      <c r="I37" s="951"/>
      <c r="J37" s="951"/>
      <c r="K37" s="951"/>
      <c r="L37" s="951"/>
      <c r="M37" s="951"/>
      <c r="N37" s="951"/>
      <c r="O37" s="951"/>
      <c r="P37" s="951"/>
      <c r="Q37" s="951"/>
      <c r="R37" s="951"/>
      <c r="S37" s="951"/>
      <c r="T37" s="951"/>
      <c r="U37" s="951"/>
      <c r="V37" s="951"/>
      <c r="W37" s="951"/>
      <c r="X37" s="951"/>
      <c r="Y37" s="951"/>
      <c r="Z37" s="951"/>
      <c r="AA37" s="951"/>
      <c r="AB37" s="951"/>
      <c r="AC37" s="951"/>
      <c r="AD37" s="951"/>
      <c r="AE37" s="951"/>
      <c r="AF37" s="951"/>
      <c r="AG37" s="951"/>
      <c r="AH37" s="951"/>
      <c r="AI37" s="951"/>
      <c r="AJ37" s="951"/>
      <c r="AK37" s="951"/>
      <c r="AL37" s="951"/>
      <c r="AM37" s="951"/>
      <c r="AN37" s="951"/>
      <c r="AO37" s="951"/>
      <c r="AP37" s="951"/>
      <c r="AQ37" s="951"/>
      <c r="AR37" s="951"/>
      <c r="AS37" s="951"/>
      <c r="AT37" s="951"/>
      <c r="AU37" s="951"/>
      <c r="AV37" s="951"/>
      <c r="AW37" s="951"/>
      <c r="AX37" s="951"/>
      <c r="AY37" s="951"/>
      <c r="AZ37" s="951"/>
      <c r="BA37" s="300"/>
    </row>
    <row r="38" spans="1:53" ht="15" customHeight="1" x14ac:dyDescent="0.25">
      <c r="A38" s="933" t="s">
        <v>787</v>
      </c>
      <c r="B38" s="933"/>
      <c r="C38" s="933"/>
      <c r="D38" s="933"/>
      <c r="E38" s="933"/>
      <c r="F38" s="933"/>
      <c r="G38" s="933"/>
      <c r="H38" s="933"/>
      <c r="I38" s="933"/>
      <c r="J38" s="933"/>
      <c r="K38" s="933"/>
      <c r="L38" s="933"/>
      <c r="M38" s="933"/>
      <c r="N38" s="933"/>
      <c r="O38" s="933"/>
      <c r="P38" s="933"/>
      <c r="Q38" s="933"/>
      <c r="R38" s="933"/>
      <c r="S38" s="933"/>
      <c r="T38" s="933"/>
      <c r="U38" s="933"/>
      <c r="V38" s="933"/>
      <c r="W38" s="933"/>
      <c r="X38" s="933"/>
      <c r="Y38" s="933"/>
      <c r="Z38" s="933"/>
      <c r="AA38" s="933"/>
      <c r="AB38" s="933"/>
      <c r="AC38" s="933"/>
      <c r="AD38" s="933"/>
      <c r="AE38" s="933"/>
      <c r="AF38" s="933"/>
      <c r="AG38" s="933"/>
      <c r="AH38" s="933"/>
      <c r="AI38" s="933"/>
      <c r="AJ38" s="933"/>
      <c r="AK38" s="933"/>
      <c r="AL38" s="933"/>
      <c r="AM38" s="933"/>
      <c r="AN38" s="933"/>
      <c r="AO38" s="933"/>
      <c r="AP38" s="933"/>
      <c r="AQ38" s="933"/>
      <c r="AR38" s="933"/>
      <c r="AS38" s="933"/>
      <c r="AT38" s="933"/>
      <c r="AU38" s="933"/>
      <c r="AV38" s="933"/>
      <c r="AW38" s="933"/>
      <c r="AX38" s="933"/>
      <c r="AY38" s="933"/>
      <c r="AZ38" s="933"/>
      <c r="BA38" s="300"/>
    </row>
    <row r="39" spans="1:53" ht="23.25" customHeight="1" x14ac:dyDescent="0.25">
      <c r="A39" s="947" t="s">
        <v>813</v>
      </c>
      <c r="B39" s="947"/>
      <c r="C39" s="947"/>
      <c r="D39" s="947"/>
      <c r="E39" s="947"/>
      <c r="F39" s="947"/>
      <c r="G39" s="947"/>
      <c r="H39" s="947"/>
      <c r="I39" s="947"/>
      <c r="J39" s="947"/>
      <c r="K39" s="947"/>
      <c r="L39" s="947"/>
      <c r="M39" s="947"/>
      <c r="N39" s="947"/>
      <c r="O39" s="947"/>
      <c r="P39" s="947"/>
      <c r="Q39" s="947"/>
      <c r="R39" s="947"/>
      <c r="S39" s="947"/>
      <c r="T39" s="947"/>
      <c r="U39" s="947"/>
      <c r="V39" s="947"/>
      <c r="W39" s="947"/>
      <c r="X39" s="947"/>
      <c r="Y39" s="947"/>
      <c r="Z39" s="947"/>
      <c r="AA39" s="947"/>
      <c r="AB39" s="947"/>
      <c r="AC39" s="947"/>
      <c r="AD39" s="947"/>
      <c r="AE39" s="947"/>
      <c r="AF39" s="947"/>
      <c r="AG39" s="947"/>
      <c r="AH39" s="947"/>
      <c r="AI39" s="947"/>
      <c r="AJ39" s="947"/>
      <c r="AK39" s="947"/>
      <c r="AL39" s="947"/>
      <c r="AM39" s="947"/>
      <c r="AN39" s="947"/>
      <c r="AO39" s="947"/>
      <c r="AP39" s="947"/>
      <c r="AQ39" s="947"/>
      <c r="AR39" s="947"/>
      <c r="AS39" s="947"/>
      <c r="AT39" s="947"/>
      <c r="AU39" s="947"/>
      <c r="AV39" s="947"/>
      <c r="AW39" s="947"/>
      <c r="AX39" s="947"/>
      <c r="AY39" s="947"/>
      <c r="AZ39" s="947"/>
      <c r="BA39" s="300"/>
    </row>
    <row r="40" spans="1:53" ht="10.5" customHeight="1" x14ac:dyDescent="0.25">
      <c r="A40" s="948" t="str">
        <f>ПОДПИСИ!B17</f>
        <v>Заместитель генерального директора по капитальному  строительству ООО «Электромонтаж-110»</v>
      </c>
      <c r="B40" s="948"/>
      <c r="C40" s="948"/>
      <c r="D40" s="948"/>
      <c r="E40" s="948"/>
      <c r="F40" s="948"/>
      <c r="G40" s="948"/>
      <c r="H40" s="948"/>
      <c r="I40" s="948"/>
      <c r="J40" s="948"/>
      <c r="K40" s="948"/>
      <c r="L40" s="948"/>
      <c r="M40" s="948"/>
      <c r="N40" s="948"/>
      <c r="O40" s="948"/>
      <c r="P40" s="948"/>
      <c r="Q40" s="948"/>
      <c r="R40" s="948"/>
      <c r="S40" s="948"/>
      <c r="T40" s="948"/>
      <c r="U40" s="948"/>
      <c r="V40" s="948"/>
      <c r="W40" s="948"/>
      <c r="X40" s="948"/>
      <c r="Y40" s="948"/>
      <c r="Z40" s="948"/>
      <c r="AA40" s="948"/>
      <c r="AB40" s="948"/>
      <c r="AC40" s="948"/>
      <c r="AD40" s="948"/>
      <c r="AE40" s="948"/>
      <c r="AF40" s="948"/>
      <c r="AG40" s="948"/>
      <c r="AH40" s="948"/>
      <c r="AI40" s="948"/>
      <c r="AJ40" s="948"/>
      <c r="AK40" s="948"/>
      <c r="AL40" s="948"/>
      <c r="AM40" s="948"/>
      <c r="AN40" s="948"/>
      <c r="AO40" s="948"/>
      <c r="AP40" s="948"/>
      <c r="AQ40" s="948"/>
      <c r="AR40" s="948"/>
      <c r="AS40" s="948"/>
      <c r="AT40" s="948"/>
      <c r="AU40" s="948"/>
      <c r="AV40" s="948"/>
      <c r="AW40" s="948"/>
      <c r="AX40" s="948"/>
      <c r="AY40" s="948"/>
      <c r="AZ40" s="948"/>
      <c r="BA40" s="300"/>
    </row>
    <row r="41" spans="1:53" ht="15" customHeight="1" x14ac:dyDescent="0.25">
      <c r="A41" s="948" t="str">
        <f>CONCATENATE(ПОДПИСИ!C17," ",ПОДПИСИ!F17)</f>
        <v>Шлёнский С.В. Приказ №365 от 01.07.2024</v>
      </c>
      <c r="B41" s="948"/>
      <c r="C41" s="948"/>
      <c r="D41" s="948"/>
      <c r="E41" s="948"/>
      <c r="F41" s="948"/>
      <c r="G41" s="948"/>
      <c r="H41" s="948"/>
      <c r="I41" s="948"/>
      <c r="J41" s="948"/>
      <c r="K41" s="948"/>
      <c r="L41" s="948"/>
      <c r="M41" s="948"/>
      <c r="N41" s="948"/>
      <c r="O41" s="948"/>
      <c r="P41" s="948"/>
      <c r="Q41" s="948"/>
      <c r="R41" s="948"/>
      <c r="S41" s="948"/>
      <c r="T41" s="948"/>
      <c r="U41" s="948"/>
      <c r="V41" s="948"/>
      <c r="W41" s="948"/>
      <c r="X41" s="948"/>
      <c r="Y41" s="948"/>
      <c r="Z41" s="948"/>
      <c r="AA41" s="948"/>
      <c r="AB41" s="948"/>
      <c r="AC41" s="948"/>
      <c r="AD41" s="948"/>
      <c r="AE41" s="948"/>
      <c r="AF41" s="948"/>
      <c r="AG41" s="948"/>
      <c r="AH41" s="948"/>
      <c r="AI41" s="948"/>
      <c r="AJ41" s="948"/>
      <c r="AK41" s="948"/>
      <c r="AL41" s="948"/>
      <c r="AM41" s="948"/>
      <c r="AN41" s="948"/>
      <c r="AO41" s="948"/>
      <c r="AP41" s="948"/>
      <c r="AQ41" s="948"/>
      <c r="AR41" s="948"/>
      <c r="AS41" s="948"/>
      <c r="AT41" s="948"/>
      <c r="AU41" s="948"/>
      <c r="AV41" s="948"/>
      <c r="AW41" s="948"/>
      <c r="AX41" s="948"/>
      <c r="AY41" s="948"/>
      <c r="AZ41" s="948"/>
      <c r="BA41" s="300"/>
    </row>
    <row r="42" spans="1:53" ht="15" customHeight="1" x14ac:dyDescent="0.25">
      <c r="A42" s="949" t="s">
        <v>783</v>
      </c>
      <c r="B42" s="949"/>
      <c r="C42" s="949"/>
      <c r="D42" s="949"/>
      <c r="E42" s="949"/>
      <c r="F42" s="949"/>
      <c r="G42" s="949"/>
      <c r="H42" s="949"/>
      <c r="I42" s="949"/>
      <c r="J42" s="949"/>
      <c r="K42" s="949"/>
      <c r="L42" s="949"/>
      <c r="M42" s="949"/>
      <c r="N42" s="949"/>
      <c r="O42" s="949"/>
      <c r="P42" s="949"/>
      <c r="Q42" s="949"/>
      <c r="R42" s="949"/>
      <c r="S42" s="949"/>
      <c r="T42" s="949"/>
      <c r="U42" s="949"/>
      <c r="V42" s="949"/>
      <c r="W42" s="949"/>
      <c r="X42" s="949"/>
      <c r="Y42" s="949"/>
      <c r="Z42" s="949"/>
      <c r="AA42" s="949"/>
      <c r="AB42" s="949"/>
      <c r="AC42" s="949"/>
      <c r="AD42" s="949"/>
      <c r="AE42" s="949"/>
      <c r="AF42" s="949"/>
      <c r="AG42" s="949"/>
      <c r="AH42" s="949"/>
      <c r="AI42" s="949"/>
      <c r="AJ42" s="949"/>
      <c r="AK42" s="949"/>
      <c r="AL42" s="949"/>
      <c r="AM42" s="949"/>
      <c r="AN42" s="949"/>
      <c r="AO42" s="949"/>
      <c r="AP42" s="949"/>
      <c r="AQ42" s="949"/>
      <c r="AR42" s="949"/>
      <c r="AS42" s="949"/>
      <c r="AT42" s="949"/>
      <c r="AU42" s="949"/>
      <c r="AV42" s="949"/>
      <c r="AW42" s="949"/>
      <c r="AX42" s="949"/>
      <c r="AY42" s="949"/>
      <c r="AZ42" s="949"/>
      <c r="BA42" s="300"/>
    </row>
    <row r="43" spans="1:53" ht="12.75" customHeight="1" x14ac:dyDescent="0.25">
      <c r="A43" s="950"/>
      <c r="B43" s="950"/>
      <c r="C43" s="950"/>
      <c r="D43" s="950"/>
      <c r="E43" s="950"/>
      <c r="F43" s="950"/>
      <c r="G43" s="950"/>
      <c r="H43" s="950"/>
      <c r="I43" s="950"/>
      <c r="J43" s="950"/>
      <c r="K43" s="950"/>
      <c r="L43" s="950"/>
      <c r="M43" s="950"/>
      <c r="N43" s="950"/>
      <c r="O43" s="950"/>
      <c r="P43" s="950"/>
      <c r="Q43" s="950"/>
      <c r="R43" s="950"/>
      <c r="S43" s="950"/>
      <c r="T43" s="950"/>
      <c r="U43" s="950"/>
      <c r="V43" s="950"/>
      <c r="W43" s="950"/>
      <c r="X43" s="950"/>
      <c r="Y43" s="950"/>
      <c r="Z43" s="950"/>
      <c r="AA43" s="950"/>
      <c r="AB43" s="950"/>
      <c r="AC43" s="950"/>
      <c r="AD43" s="950"/>
      <c r="AE43" s="950"/>
      <c r="AF43" s="950"/>
      <c r="AG43" s="950"/>
      <c r="AH43" s="950"/>
      <c r="AI43" s="950"/>
      <c r="AJ43" s="950"/>
      <c r="AK43" s="950"/>
      <c r="AL43" s="950"/>
      <c r="AM43" s="950"/>
      <c r="AN43" s="950"/>
      <c r="AO43" s="950"/>
      <c r="AP43" s="950"/>
      <c r="AQ43" s="950"/>
      <c r="AR43" s="950"/>
      <c r="AS43" s="950"/>
      <c r="AT43" s="950"/>
      <c r="AU43" s="950"/>
      <c r="AV43" s="950"/>
      <c r="AW43" s="950"/>
      <c r="AX43" s="950"/>
      <c r="AY43" s="950"/>
      <c r="AZ43" s="950"/>
      <c r="BA43" s="300"/>
    </row>
    <row r="44" spans="1:53" ht="8.25" customHeight="1" x14ac:dyDescent="0.25">
      <c r="A44" s="949" t="s">
        <v>814</v>
      </c>
      <c r="B44" s="949"/>
      <c r="C44" s="949"/>
      <c r="D44" s="949"/>
      <c r="E44" s="949"/>
      <c r="F44" s="949"/>
      <c r="G44" s="949"/>
      <c r="H44" s="949"/>
      <c r="I44" s="949"/>
      <c r="J44" s="949"/>
      <c r="K44" s="949"/>
      <c r="L44" s="949"/>
      <c r="M44" s="949"/>
      <c r="N44" s="949"/>
      <c r="O44" s="949"/>
      <c r="P44" s="949"/>
      <c r="Q44" s="949"/>
      <c r="R44" s="949"/>
      <c r="S44" s="949"/>
      <c r="T44" s="949"/>
      <c r="U44" s="949"/>
      <c r="V44" s="949"/>
      <c r="W44" s="949"/>
      <c r="X44" s="949"/>
      <c r="Y44" s="949"/>
      <c r="Z44" s="949"/>
      <c r="AA44" s="949"/>
      <c r="AB44" s="949"/>
      <c r="AC44" s="949"/>
      <c r="AD44" s="949"/>
      <c r="AE44" s="949"/>
      <c r="AF44" s="949"/>
      <c r="AG44" s="949"/>
      <c r="AH44" s="949"/>
      <c r="AI44" s="949"/>
      <c r="AJ44" s="949"/>
      <c r="AK44" s="949"/>
      <c r="AL44" s="949"/>
      <c r="AM44" s="949"/>
      <c r="AN44" s="949"/>
      <c r="AO44" s="949"/>
      <c r="AP44" s="949"/>
      <c r="AQ44" s="949"/>
      <c r="AR44" s="949"/>
      <c r="AS44" s="949"/>
      <c r="AT44" s="949"/>
      <c r="AU44" s="949"/>
      <c r="AV44" s="949"/>
      <c r="AW44" s="949"/>
      <c r="AX44" s="949"/>
      <c r="AY44" s="949"/>
      <c r="AZ44" s="949"/>
      <c r="BA44" s="300"/>
    </row>
    <row r="45" spans="1:53" ht="39" customHeight="1" x14ac:dyDescent="0.25">
      <c r="A45" s="936" t="s">
        <v>788</v>
      </c>
      <c r="B45" s="936"/>
      <c r="C45" s="936"/>
      <c r="D45" s="936"/>
      <c r="E45" s="936"/>
      <c r="F45" s="936"/>
      <c r="G45" s="936"/>
      <c r="H45" s="936"/>
      <c r="I45" s="936"/>
      <c r="J45" s="936"/>
      <c r="K45" s="936"/>
      <c r="L45" s="936"/>
      <c r="M45" s="936"/>
      <c r="N45" s="936"/>
      <c r="O45" s="936"/>
      <c r="P45" s="936"/>
      <c r="Q45" s="936"/>
      <c r="R45" s="936"/>
      <c r="S45" s="936"/>
      <c r="T45" s="936"/>
      <c r="U45" s="936"/>
      <c r="V45" s="936"/>
      <c r="W45" s="936"/>
      <c r="X45" s="936"/>
      <c r="Y45" s="936"/>
      <c r="Z45" s="936"/>
      <c r="AA45" s="936"/>
      <c r="AB45" s="936"/>
      <c r="AC45" s="936"/>
      <c r="AD45" s="936"/>
      <c r="AE45" s="936"/>
      <c r="AF45" s="936"/>
      <c r="AG45" s="936"/>
      <c r="AH45" s="936"/>
      <c r="AI45" s="936"/>
      <c r="AJ45" s="936"/>
      <c r="AK45" s="936"/>
      <c r="AL45" s="936"/>
      <c r="AM45" s="936"/>
      <c r="AN45" s="936"/>
      <c r="AO45" s="936"/>
      <c r="AP45" s="936"/>
      <c r="AQ45" s="936"/>
      <c r="AR45" s="936"/>
      <c r="AS45" s="936"/>
      <c r="AT45" s="936"/>
      <c r="AU45" s="936"/>
      <c r="AV45" s="936"/>
      <c r="AW45" s="936"/>
      <c r="AX45" s="936"/>
      <c r="AY45" s="936"/>
      <c r="AZ45" s="936"/>
      <c r="BA45" s="300"/>
    </row>
    <row r="46" spans="1:53" ht="12" customHeight="1" x14ac:dyDescent="0.25">
      <c r="A46" s="951" t="str">
        <f>ПОДПИСИ!B19</f>
        <v xml:space="preserve"> </v>
      </c>
      <c r="B46" s="951"/>
      <c r="C46" s="951"/>
      <c r="D46" s="951"/>
      <c r="E46" s="951"/>
      <c r="F46" s="951"/>
      <c r="G46" s="951"/>
      <c r="H46" s="951"/>
      <c r="I46" s="951"/>
      <c r="J46" s="951"/>
      <c r="K46" s="951"/>
      <c r="L46" s="951"/>
      <c r="M46" s="951"/>
      <c r="N46" s="951"/>
      <c r="O46" s="951"/>
      <c r="P46" s="951"/>
      <c r="Q46" s="951"/>
      <c r="R46" s="951"/>
      <c r="S46" s="951"/>
      <c r="T46" s="951"/>
      <c r="U46" s="951"/>
      <c r="V46" s="951"/>
      <c r="W46" s="951"/>
      <c r="X46" s="951"/>
      <c r="Y46" s="951"/>
      <c r="Z46" s="951"/>
      <c r="AA46" s="951"/>
      <c r="AB46" s="951"/>
      <c r="AC46" s="951"/>
      <c r="AD46" s="951"/>
      <c r="AE46" s="951"/>
      <c r="AF46" s="951"/>
      <c r="AG46" s="951"/>
      <c r="AH46" s="951"/>
      <c r="AI46" s="951"/>
      <c r="AJ46" s="951"/>
      <c r="AK46" s="951"/>
      <c r="AL46" s="951"/>
      <c r="AM46" s="951"/>
      <c r="AN46" s="951"/>
      <c r="AO46" s="951"/>
      <c r="AP46" s="951"/>
      <c r="AQ46" s="951"/>
      <c r="AR46" s="951"/>
      <c r="AS46" s="951"/>
      <c r="AT46" s="951"/>
      <c r="AU46" s="951"/>
      <c r="AV46" s="951"/>
      <c r="AW46" s="951"/>
      <c r="AX46" s="951"/>
      <c r="AY46" s="951"/>
      <c r="AZ46" s="951"/>
      <c r="BA46" s="300"/>
    </row>
    <row r="47" spans="1:53" ht="11.25" customHeight="1" x14ac:dyDescent="0.25">
      <c r="A47" s="953" t="str">
        <f>CONCATENATE(ПОДПИСИ!C19," ",ПОДПИСИ!F19)</f>
        <v xml:space="preserve">  </v>
      </c>
      <c r="B47" s="953"/>
      <c r="C47" s="953"/>
      <c r="D47" s="953"/>
      <c r="E47" s="953"/>
      <c r="F47" s="953"/>
      <c r="G47" s="953"/>
      <c r="H47" s="953"/>
      <c r="I47" s="953"/>
      <c r="J47" s="953"/>
      <c r="K47" s="953"/>
      <c r="L47" s="953"/>
      <c r="M47" s="953"/>
      <c r="N47" s="953"/>
      <c r="O47" s="953"/>
      <c r="P47" s="953"/>
      <c r="Q47" s="953"/>
      <c r="R47" s="953"/>
      <c r="S47" s="953"/>
      <c r="T47" s="953"/>
      <c r="U47" s="953"/>
      <c r="V47" s="953"/>
      <c r="W47" s="953"/>
      <c r="X47" s="953"/>
      <c r="Y47" s="953"/>
      <c r="Z47" s="953"/>
      <c r="AA47" s="953"/>
      <c r="AB47" s="953"/>
      <c r="AC47" s="953"/>
      <c r="AD47" s="953"/>
      <c r="AE47" s="953"/>
      <c r="AF47" s="953"/>
      <c r="AG47" s="953"/>
      <c r="AH47" s="953"/>
      <c r="AI47" s="953"/>
      <c r="AJ47" s="953"/>
      <c r="AK47" s="953"/>
      <c r="AL47" s="953"/>
      <c r="AM47" s="953"/>
      <c r="AN47" s="953"/>
      <c r="AO47" s="953"/>
      <c r="AP47" s="953"/>
      <c r="AQ47" s="953"/>
      <c r="AR47" s="953"/>
      <c r="AS47" s="953"/>
      <c r="AT47" s="953"/>
      <c r="AU47" s="953"/>
      <c r="AV47" s="953"/>
      <c r="AW47" s="953"/>
      <c r="AX47" s="953"/>
      <c r="AY47" s="953"/>
      <c r="AZ47" s="953"/>
      <c r="BA47" s="300"/>
    </row>
    <row r="48" spans="1:53" ht="6" customHeight="1" x14ac:dyDescent="0.25">
      <c r="A48" s="954" t="s">
        <v>789</v>
      </c>
      <c r="B48" s="954"/>
      <c r="C48" s="954"/>
      <c r="D48" s="954"/>
      <c r="E48" s="954"/>
      <c r="F48" s="954"/>
      <c r="G48" s="954"/>
      <c r="H48" s="954"/>
      <c r="I48" s="954"/>
      <c r="J48" s="954"/>
      <c r="K48" s="954"/>
      <c r="L48" s="954"/>
      <c r="M48" s="954"/>
      <c r="N48" s="954"/>
      <c r="O48" s="954"/>
      <c r="P48" s="954"/>
      <c r="Q48" s="954"/>
      <c r="R48" s="954"/>
      <c r="S48" s="954"/>
      <c r="T48" s="954"/>
      <c r="U48" s="954"/>
      <c r="V48" s="954"/>
      <c r="W48" s="954"/>
      <c r="X48" s="954"/>
      <c r="Y48" s="954"/>
      <c r="Z48" s="954"/>
      <c r="AA48" s="954"/>
      <c r="AB48" s="954"/>
      <c r="AC48" s="954"/>
      <c r="AD48" s="954"/>
      <c r="AE48" s="954"/>
      <c r="AF48" s="954"/>
      <c r="AG48" s="954"/>
      <c r="AH48" s="954"/>
      <c r="AI48" s="954"/>
      <c r="AJ48" s="954"/>
      <c r="AK48" s="954"/>
      <c r="AL48" s="954"/>
      <c r="AM48" s="954"/>
      <c r="AN48" s="954"/>
      <c r="AO48" s="954"/>
      <c r="AP48" s="954"/>
      <c r="AQ48" s="954"/>
      <c r="AR48" s="954"/>
      <c r="AS48" s="954"/>
      <c r="AT48" s="954"/>
      <c r="AU48" s="954"/>
      <c r="AV48" s="954"/>
      <c r="AW48" s="954"/>
      <c r="AX48" s="954"/>
      <c r="AY48" s="954"/>
      <c r="AZ48" s="954"/>
      <c r="BA48" s="300"/>
    </row>
    <row r="49" spans="1:54" ht="15" customHeight="1" x14ac:dyDescent="0.25">
      <c r="A49" s="955"/>
      <c r="B49" s="955"/>
      <c r="C49" s="955"/>
      <c r="D49" s="955"/>
      <c r="E49" s="955"/>
      <c r="F49" s="955"/>
      <c r="G49" s="955"/>
      <c r="H49" s="955"/>
      <c r="I49" s="955"/>
      <c r="J49" s="955"/>
      <c r="K49" s="955"/>
      <c r="L49" s="955"/>
      <c r="M49" s="955"/>
      <c r="N49" s="955"/>
      <c r="O49" s="955"/>
      <c r="P49" s="955"/>
      <c r="Q49" s="955"/>
      <c r="R49" s="955"/>
      <c r="S49" s="955"/>
      <c r="T49" s="955"/>
      <c r="U49" s="955"/>
      <c r="V49" s="955"/>
      <c r="W49" s="955"/>
      <c r="X49" s="955"/>
      <c r="Y49" s="955"/>
      <c r="Z49" s="955"/>
      <c r="AA49" s="955"/>
      <c r="AB49" s="955"/>
      <c r="AC49" s="955"/>
      <c r="AD49" s="955"/>
      <c r="AE49" s="955"/>
      <c r="AF49" s="955"/>
      <c r="AG49" s="955"/>
      <c r="AH49" s="955"/>
      <c r="AI49" s="955"/>
      <c r="AJ49" s="955"/>
      <c r="AK49" s="955"/>
      <c r="AL49" s="955"/>
      <c r="AM49" s="955"/>
      <c r="AN49" s="955"/>
      <c r="AO49" s="955"/>
      <c r="AP49" s="955"/>
      <c r="AQ49" s="955"/>
      <c r="AR49" s="955"/>
      <c r="AS49" s="955"/>
      <c r="AT49" s="955"/>
      <c r="AU49" s="955"/>
      <c r="AV49" s="955"/>
      <c r="AW49" s="955"/>
      <c r="AX49" s="955"/>
      <c r="AY49" s="955"/>
      <c r="AZ49" s="955"/>
      <c r="BA49" s="300"/>
    </row>
    <row r="50" spans="1:54" ht="15" customHeight="1" x14ac:dyDescent="0.25">
      <c r="A50" s="933" t="s">
        <v>790</v>
      </c>
      <c r="B50" s="933"/>
      <c r="C50" s="933"/>
      <c r="D50" s="933"/>
      <c r="E50" s="933"/>
      <c r="F50" s="933"/>
      <c r="G50" s="933"/>
      <c r="H50" s="933"/>
      <c r="I50" s="933"/>
      <c r="J50" s="933"/>
      <c r="K50" s="933"/>
      <c r="L50" s="933"/>
      <c r="M50" s="933"/>
      <c r="N50" s="933"/>
      <c r="O50" s="933"/>
      <c r="P50" s="933"/>
      <c r="Q50" s="933"/>
      <c r="R50" s="933"/>
      <c r="S50" s="933"/>
      <c r="T50" s="933"/>
      <c r="U50" s="933"/>
      <c r="V50" s="933"/>
      <c r="W50" s="933"/>
      <c r="X50" s="933"/>
      <c r="Y50" s="933"/>
      <c r="Z50" s="933"/>
      <c r="AA50" s="933"/>
      <c r="AB50" s="933"/>
      <c r="AC50" s="933"/>
      <c r="AD50" s="933"/>
      <c r="AE50" s="933"/>
      <c r="AF50" s="933"/>
      <c r="AG50" s="933"/>
      <c r="AH50" s="933"/>
      <c r="AI50" s="933"/>
      <c r="AJ50" s="933"/>
      <c r="AK50" s="933"/>
      <c r="AL50" s="933"/>
      <c r="AM50" s="933"/>
      <c r="AN50" s="933"/>
      <c r="AO50" s="933"/>
      <c r="AP50" s="933"/>
      <c r="AQ50" s="933"/>
      <c r="AR50" s="933"/>
      <c r="AS50" s="933"/>
      <c r="AT50" s="933"/>
      <c r="AU50" s="933"/>
      <c r="AV50" s="933"/>
      <c r="AW50" s="933"/>
      <c r="AX50" s="933"/>
      <c r="AY50" s="933"/>
      <c r="AZ50" s="933"/>
      <c r="BA50" s="300"/>
    </row>
    <row r="51" spans="1:54" ht="21" customHeight="1" x14ac:dyDescent="0.25">
      <c r="A51" s="936" t="s">
        <v>791</v>
      </c>
      <c r="B51" s="936"/>
      <c r="C51" s="936"/>
      <c r="D51" s="936"/>
      <c r="E51" s="936"/>
      <c r="F51" s="936"/>
      <c r="G51" s="936"/>
      <c r="H51" s="936"/>
      <c r="I51" s="936"/>
      <c r="J51" s="936"/>
      <c r="K51" s="936"/>
      <c r="L51" s="936"/>
      <c r="M51" s="936"/>
      <c r="N51" s="936"/>
      <c r="O51" s="936"/>
      <c r="P51" s="936"/>
      <c r="Q51" s="936"/>
      <c r="R51" s="936"/>
      <c r="S51" s="936"/>
      <c r="T51" s="936"/>
      <c r="U51" s="936"/>
      <c r="V51" s="936"/>
      <c r="W51" s="936"/>
      <c r="X51" s="936"/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300"/>
    </row>
    <row r="52" spans="1:54" ht="12" customHeight="1" x14ac:dyDescent="0.3">
      <c r="A52" s="952" t="str">
        <f>ПОДПИСИ!B14</f>
        <v>Начальник геодезического отдела ООО «Электромонтаж-110»</v>
      </c>
      <c r="B52" s="952"/>
      <c r="C52" s="952"/>
      <c r="D52" s="952"/>
      <c r="E52" s="952"/>
      <c r="F52" s="952"/>
      <c r="G52" s="952"/>
      <c r="H52" s="952"/>
      <c r="I52" s="952"/>
      <c r="J52" s="952"/>
      <c r="K52" s="952"/>
      <c r="L52" s="952"/>
      <c r="M52" s="952"/>
      <c r="N52" s="952"/>
      <c r="O52" s="952"/>
      <c r="P52" s="952"/>
      <c r="Q52" s="952"/>
      <c r="R52" s="952"/>
      <c r="S52" s="952"/>
      <c r="T52" s="952"/>
      <c r="U52" s="952"/>
      <c r="V52" s="952"/>
      <c r="W52" s="952"/>
      <c r="X52" s="952"/>
      <c r="Y52" s="952"/>
      <c r="Z52" s="952"/>
      <c r="AA52" s="952"/>
      <c r="AB52" s="952"/>
      <c r="AC52" s="952"/>
      <c r="AD52" s="952"/>
      <c r="AE52" s="952"/>
      <c r="AF52" s="952"/>
      <c r="AG52" s="952"/>
      <c r="AH52" s="952"/>
      <c r="AI52" s="952"/>
      <c r="AJ52" s="952"/>
      <c r="AK52" s="952"/>
      <c r="AL52" s="952"/>
      <c r="AM52" s="952"/>
      <c r="AN52" s="952"/>
      <c r="AO52" s="952"/>
      <c r="AP52" s="952"/>
      <c r="AQ52" s="952"/>
      <c r="AR52" s="952"/>
      <c r="AS52" s="952"/>
      <c r="AT52" s="952"/>
      <c r="AU52" s="952"/>
      <c r="AV52" s="952"/>
      <c r="AW52" s="952"/>
      <c r="AX52" s="952"/>
      <c r="AY52" s="952"/>
      <c r="AZ52" s="952"/>
      <c r="BA52" s="308"/>
      <c r="BB52" s="294"/>
    </row>
    <row r="53" spans="1:54" ht="12" customHeight="1" x14ac:dyDescent="0.25">
      <c r="A53" s="940" t="str">
        <f>CONCATENATE(ПОДПИСИ!C14," ",ПОДПИСИ!F14)</f>
        <v>Фатахова Е.Я. Приказ №365 от 01.07.2024</v>
      </c>
      <c r="B53" s="940"/>
      <c r="C53" s="940"/>
      <c r="D53" s="940"/>
      <c r="E53" s="940"/>
      <c r="F53" s="940"/>
      <c r="G53" s="940"/>
      <c r="H53" s="940"/>
      <c r="I53" s="940"/>
      <c r="J53" s="940"/>
      <c r="K53" s="940"/>
      <c r="L53" s="940"/>
      <c r="M53" s="940"/>
      <c r="N53" s="940"/>
      <c r="O53" s="940"/>
      <c r="P53" s="940"/>
      <c r="Q53" s="940"/>
      <c r="R53" s="940"/>
      <c r="S53" s="940"/>
      <c r="T53" s="940"/>
      <c r="U53" s="940"/>
      <c r="V53" s="940"/>
      <c r="W53" s="940"/>
      <c r="X53" s="940"/>
      <c r="Y53" s="940"/>
      <c r="Z53" s="940"/>
      <c r="AA53" s="940"/>
      <c r="AB53" s="940"/>
      <c r="AC53" s="940"/>
      <c r="AD53" s="940"/>
      <c r="AE53" s="940"/>
      <c r="AF53" s="940"/>
      <c r="AG53" s="940"/>
      <c r="AH53" s="940"/>
      <c r="AI53" s="940"/>
      <c r="AJ53" s="940"/>
      <c r="AK53" s="940"/>
      <c r="AL53" s="940"/>
      <c r="AM53" s="940"/>
      <c r="AN53" s="940"/>
      <c r="AO53" s="940"/>
      <c r="AP53" s="940"/>
      <c r="AQ53" s="940"/>
      <c r="AR53" s="940"/>
      <c r="AS53" s="940"/>
      <c r="AT53" s="940"/>
      <c r="AU53" s="940"/>
      <c r="AV53" s="940"/>
      <c r="AW53" s="940"/>
      <c r="AX53" s="940"/>
      <c r="AY53" s="940"/>
      <c r="AZ53" s="940"/>
      <c r="BA53" s="300"/>
    </row>
    <row r="54" spans="1:54" ht="6" customHeight="1" x14ac:dyDescent="0.25">
      <c r="A54" s="931" t="s">
        <v>789</v>
      </c>
      <c r="B54" s="931"/>
      <c r="C54" s="931"/>
      <c r="D54" s="931"/>
      <c r="E54" s="931"/>
      <c r="F54" s="931"/>
      <c r="G54" s="931"/>
      <c r="H54" s="931"/>
      <c r="I54" s="931"/>
      <c r="J54" s="931"/>
      <c r="K54" s="931"/>
      <c r="L54" s="931"/>
      <c r="M54" s="931"/>
      <c r="N54" s="931"/>
      <c r="O54" s="931"/>
      <c r="P54" s="931"/>
      <c r="Q54" s="931"/>
      <c r="R54" s="931"/>
      <c r="S54" s="931"/>
      <c r="T54" s="931"/>
      <c r="U54" s="931"/>
      <c r="V54" s="931"/>
      <c r="W54" s="931"/>
      <c r="X54" s="931"/>
      <c r="Y54" s="931"/>
      <c r="Z54" s="931"/>
      <c r="AA54" s="931"/>
      <c r="AB54" s="931"/>
      <c r="AC54" s="931"/>
      <c r="AD54" s="931"/>
      <c r="AE54" s="931"/>
      <c r="AF54" s="931"/>
      <c r="AG54" s="931"/>
      <c r="AH54" s="931"/>
      <c r="AI54" s="931"/>
      <c r="AJ54" s="931"/>
      <c r="AK54" s="931"/>
      <c r="AL54" s="931"/>
      <c r="AM54" s="931"/>
      <c r="AN54" s="931"/>
      <c r="AO54" s="931"/>
      <c r="AP54" s="931"/>
      <c r="AQ54" s="931"/>
      <c r="AR54" s="931"/>
      <c r="AS54" s="931"/>
      <c r="AT54" s="931"/>
      <c r="AU54" s="931"/>
      <c r="AV54" s="931"/>
      <c r="AW54" s="931"/>
      <c r="AX54" s="931"/>
      <c r="AY54" s="931"/>
      <c r="AZ54" s="931"/>
      <c r="BA54" s="300"/>
    </row>
    <row r="55" spans="1:54" x14ac:dyDescent="0.25">
      <c r="A55" s="938"/>
      <c r="B55" s="938"/>
      <c r="C55" s="938"/>
      <c r="D55" s="938"/>
      <c r="E55" s="938"/>
      <c r="F55" s="938"/>
      <c r="G55" s="938"/>
      <c r="H55" s="938"/>
      <c r="I55" s="938"/>
      <c r="J55" s="938"/>
      <c r="K55" s="938"/>
      <c r="L55" s="938"/>
      <c r="M55" s="938"/>
      <c r="N55" s="938"/>
      <c r="O55" s="938"/>
      <c r="P55" s="938"/>
      <c r="Q55" s="938"/>
      <c r="R55" s="938"/>
      <c r="S55" s="938"/>
      <c r="T55" s="938"/>
      <c r="U55" s="938"/>
      <c r="V55" s="938"/>
      <c r="W55" s="938"/>
      <c r="X55" s="938"/>
      <c r="Y55" s="938"/>
      <c r="Z55" s="938"/>
      <c r="AA55" s="938"/>
      <c r="AB55" s="938"/>
      <c r="AC55" s="938"/>
      <c r="AD55" s="938"/>
      <c r="AE55" s="938"/>
      <c r="AF55" s="938"/>
      <c r="AG55" s="938"/>
      <c r="AH55" s="938"/>
      <c r="AI55" s="938"/>
      <c r="AJ55" s="938"/>
      <c r="AK55" s="938"/>
      <c r="AL55" s="938"/>
      <c r="AM55" s="938"/>
      <c r="AN55" s="938"/>
      <c r="AO55" s="938"/>
      <c r="AP55" s="938"/>
      <c r="AQ55" s="938"/>
      <c r="AR55" s="938"/>
      <c r="AS55" s="938"/>
      <c r="AT55" s="938"/>
      <c r="AU55" s="938"/>
      <c r="AV55" s="938"/>
      <c r="AW55" s="938"/>
      <c r="AX55" s="938"/>
      <c r="AY55" s="938"/>
      <c r="AZ55" s="938"/>
      <c r="BA55" s="300"/>
    </row>
    <row r="56" spans="1:54" ht="15" customHeight="1" x14ac:dyDescent="0.25">
      <c r="A56" s="933" t="s">
        <v>792</v>
      </c>
      <c r="B56" s="933"/>
      <c r="C56" s="933"/>
      <c r="D56" s="933"/>
      <c r="E56" s="933"/>
      <c r="F56" s="933"/>
      <c r="G56" s="933"/>
      <c r="H56" s="933"/>
      <c r="I56" s="933"/>
      <c r="J56" s="933"/>
      <c r="K56" s="933"/>
      <c r="L56" s="933"/>
      <c r="M56" s="933"/>
      <c r="N56" s="933"/>
      <c r="O56" s="933"/>
      <c r="P56" s="933"/>
      <c r="Q56" s="933"/>
      <c r="R56" s="933"/>
      <c r="S56" s="933"/>
      <c r="T56" s="933"/>
      <c r="U56" s="933"/>
      <c r="V56" s="933"/>
      <c r="W56" s="933"/>
      <c r="X56" s="933"/>
      <c r="Y56" s="933"/>
      <c r="Z56" s="933"/>
      <c r="AA56" s="933"/>
      <c r="AB56" s="933"/>
      <c r="AC56" s="933"/>
      <c r="AD56" s="933"/>
      <c r="AE56" s="933"/>
      <c r="AF56" s="933"/>
      <c r="AG56" s="933"/>
      <c r="AH56" s="933"/>
      <c r="AI56" s="933"/>
      <c r="AJ56" s="933"/>
      <c r="AK56" s="933"/>
      <c r="AL56" s="933"/>
      <c r="AM56" s="933"/>
      <c r="AN56" s="933"/>
      <c r="AO56" s="933"/>
      <c r="AP56" s="933"/>
      <c r="AQ56" s="933"/>
      <c r="AR56" s="933"/>
      <c r="AS56" s="933"/>
      <c r="AT56" s="933"/>
      <c r="AU56" s="933"/>
      <c r="AV56" s="933"/>
      <c r="AW56" s="933"/>
      <c r="AX56" s="933"/>
      <c r="AY56" s="933"/>
      <c r="AZ56" s="933"/>
      <c r="BA56" s="300"/>
    </row>
    <row r="57" spans="1:54" ht="15" customHeight="1" outlineLevel="1" x14ac:dyDescent="0.25">
      <c r="A57" s="957" t="s">
        <v>80</v>
      </c>
      <c r="B57" s="957"/>
      <c r="C57" s="957"/>
      <c r="D57" s="957"/>
      <c r="E57" s="957"/>
      <c r="F57" s="957"/>
      <c r="G57" s="957"/>
      <c r="H57" s="957"/>
      <c r="I57" s="957"/>
      <c r="J57" s="957"/>
      <c r="K57" s="957"/>
      <c r="L57" s="957"/>
      <c r="M57" s="957"/>
      <c r="N57" s="957"/>
      <c r="O57" s="957"/>
      <c r="P57" s="957"/>
      <c r="Q57" s="957"/>
      <c r="R57" s="957"/>
      <c r="S57" s="957"/>
      <c r="T57" s="957"/>
      <c r="U57" s="957"/>
      <c r="V57" s="957"/>
      <c r="W57" s="957"/>
      <c r="X57" s="957"/>
      <c r="Y57" s="957"/>
      <c r="Z57" s="957"/>
      <c r="AA57" s="957"/>
      <c r="AB57" s="957"/>
      <c r="AC57" s="957"/>
      <c r="AD57" s="957"/>
      <c r="AE57" s="957"/>
      <c r="AF57" s="957"/>
      <c r="AG57" s="957"/>
      <c r="AH57" s="957"/>
      <c r="AI57" s="957"/>
      <c r="AJ57" s="957"/>
      <c r="AK57" s="957"/>
      <c r="BA57" s="300"/>
    </row>
    <row r="58" spans="1:54" ht="25.5" customHeight="1" outlineLevel="1" x14ac:dyDescent="0.25">
      <c r="A58" s="958" t="str">
        <f>IF(ПОДПИСИ!B9="","",CONCATENATE(ПОДПИСИ!B6," ",ПОДПИСИ!C6," ",ПОДПИСИ!F6))</f>
        <v xml:space="preserve">     </v>
      </c>
      <c r="B58" s="958"/>
      <c r="C58" s="958"/>
      <c r="D58" s="958"/>
      <c r="E58" s="958"/>
      <c r="F58" s="958"/>
      <c r="G58" s="958"/>
      <c r="H58" s="958"/>
      <c r="I58" s="958"/>
      <c r="J58" s="958"/>
      <c r="K58" s="958"/>
      <c r="L58" s="958"/>
      <c r="M58" s="958"/>
      <c r="N58" s="958"/>
      <c r="O58" s="958"/>
      <c r="P58" s="958"/>
      <c r="Q58" s="958"/>
      <c r="R58" s="958"/>
      <c r="S58" s="958"/>
      <c r="T58" s="958"/>
      <c r="U58" s="958"/>
      <c r="V58" s="958"/>
      <c r="W58" s="958"/>
      <c r="X58" s="958"/>
      <c r="Y58" s="958"/>
      <c r="Z58" s="958"/>
      <c r="AA58" s="958"/>
      <c r="AB58" s="958"/>
      <c r="AC58" s="958"/>
      <c r="AD58" s="958"/>
      <c r="AE58" s="958"/>
      <c r="AF58" s="958"/>
      <c r="AG58" s="958"/>
      <c r="AH58" s="958"/>
      <c r="AI58" s="958"/>
      <c r="AJ58" s="958"/>
      <c r="AK58" s="958"/>
      <c r="AL58" s="958"/>
      <c r="AM58" s="958"/>
      <c r="AN58" s="958"/>
      <c r="AO58" s="958"/>
      <c r="AP58" s="958"/>
      <c r="AQ58" s="958"/>
      <c r="AR58" s="958"/>
      <c r="AS58" s="958"/>
      <c r="AT58" s="958"/>
      <c r="AU58" s="958"/>
      <c r="AV58" s="958"/>
      <c r="AW58" s="958"/>
      <c r="AX58" s="958"/>
      <c r="AY58" s="958"/>
      <c r="AZ58" s="958"/>
      <c r="BA58" s="300"/>
    </row>
    <row r="59" spans="1:54" ht="8.25" customHeight="1" outlineLevel="1" x14ac:dyDescent="0.25">
      <c r="A59" s="959" t="s">
        <v>529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300"/>
    </row>
    <row r="60" spans="1:54" ht="21" customHeight="1" x14ac:dyDescent="0.25">
      <c r="A60" s="936" t="s">
        <v>793</v>
      </c>
      <c r="B60" s="936"/>
      <c r="C60" s="936"/>
      <c r="D60" s="936"/>
      <c r="E60" s="936"/>
      <c r="F60" s="936"/>
      <c r="G60" s="936"/>
      <c r="H60" s="936"/>
      <c r="I60" s="936"/>
      <c r="J60" s="936"/>
      <c r="K60" s="936"/>
      <c r="L60" s="936"/>
      <c r="M60" s="936"/>
      <c r="N60" s="936"/>
      <c r="O60" s="936"/>
      <c r="P60" s="936"/>
      <c r="Q60" s="936"/>
      <c r="R60" s="936"/>
      <c r="S60" s="936"/>
      <c r="T60" s="936"/>
      <c r="U60" s="936"/>
      <c r="V60" s="936"/>
      <c r="W60" s="936"/>
      <c r="X60" s="936"/>
      <c r="Y60" s="936"/>
      <c r="Z60" s="936"/>
      <c r="AA60" s="936"/>
      <c r="AB60" s="936"/>
      <c r="AC60" s="936"/>
      <c r="AD60" s="936"/>
      <c r="AE60" s="936"/>
      <c r="AF60" s="936"/>
      <c r="AG60" s="936"/>
      <c r="AH60" s="936"/>
      <c r="AI60" s="936"/>
      <c r="AJ60" s="936"/>
      <c r="AK60" s="936"/>
      <c r="AL60" s="936"/>
      <c r="AM60" s="936"/>
      <c r="AN60" s="936"/>
      <c r="AO60" s="936"/>
      <c r="AP60" s="936"/>
      <c r="AQ60" s="936"/>
      <c r="AR60" s="936"/>
      <c r="AS60" s="936"/>
      <c r="AT60" s="936"/>
      <c r="AU60" s="936"/>
      <c r="AV60" s="936"/>
      <c r="AW60" s="936"/>
      <c r="AX60" s="936"/>
      <c r="AY60" s="936"/>
      <c r="AZ60" s="936"/>
      <c r="BA60" s="300"/>
    </row>
    <row r="61" spans="1:54" ht="12" customHeight="1" x14ac:dyDescent="0.25">
      <c r="A61" s="944" t="str">
        <f>ФОРМА!D21</f>
        <v>воздушной линии 0,4кВ</v>
      </c>
      <c r="B61" s="944"/>
      <c r="C61" s="944"/>
      <c r="D61" s="944"/>
      <c r="E61" s="944"/>
      <c r="F61" s="944"/>
      <c r="G61" s="944"/>
      <c r="H61" s="944"/>
      <c r="I61" s="944"/>
      <c r="J61" s="944"/>
      <c r="K61" s="944"/>
      <c r="L61" s="944"/>
      <c r="M61" s="944"/>
      <c r="N61" s="944"/>
      <c r="O61" s="944"/>
      <c r="P61" s="944"/>
      <c r="Q61" s="944"/>
      <c r="R61" s="944"/>
      <c r="S61" s="944"/>
      <c r="T61" s="944"/>
      <c r="U61" s="944"/>
      <c r="V61" s="944"/>
      <c r="W61" s="944"/>
      <c r="X61" s="944"/>
      <c r="Y61" s="944"/>
      <c r="Z61" s="944"/>
      <c r="AA61" s="944"/>
      <c r="AB61" s="944"/>
      <c r="AC61" s="944"/>
      <c r="AD61" s="944"/>
      <c r="AE61" s="944"/>
      <c r="AF61" s="944"/>
      <c r="AG61" s="944"/>
      <c r="AH61" s="944"/>
      <c r="AI61" s="944"/>
      <c r="AJ61" s="944"/>
      <c r="AK61" s="944"/>
      <c r="AL61" s="944"/>
      <c r="AM61" s="944"/>
      <c r="AN61" s="944"/>
      <c r="AO61" s="944"/>
      <c r="AP61" s="944"/>
      <c r="AQ61" s="944"/>
      <c r="AR61" s="944"/>
      <c r="AS61" s="944"/>
      <c r="AT61" s="944"/>
      <c r="AU61" s="944"/>
      <c r="AV61" s="944"/>
      <c r="AW61" s="944"/>
      <c r="AX61" s="944"/>
      <c r="AY61" s="944"/>
      <c r="AZ61" s="944"/>
      <c r="BA61" s="300"/>
    </row>
    <row r="62" spans="1:54" s="305" customFormat="1" ht="6" customHeight="1" x14ac:dyDescent="0.2">
      <c r="A62" s="929" t="s">
        <v>436</v>
      </c>
      <c r="B62" s="929"/>
      <c r="C62" s="929"/>
      <c r="D62" s="929"/>
      <c r="E62" s="929"/>
      <c r="F62" s="929"/>
      <c r="G62" s="929"/>
      <c r="H62" s="929"/>
      <c r="I62" s="929"/>
      <c r="J62" s="929"/>
      <c r="K62" s="929"/>
      <c r="L62" s="929"/>
      <c r="M62" s="929"/>
      <c r="N62" s="929"/>
      <c r="O62" s="929"/>
      <c r="P62" s="929"/>
      <c r="Q62" s="929"/>
      <c r="R62" s="929"/>
      <c r="S62" s="929"/>
      <c r="T62" s="929"/>
      <c r="U62" s="929"/>
      <c r="V62" s="929"/>
      <c r="W62" s="929"/>
      <c r="X62" s="929"/>
      <c r="Y62" s="929"/>
      <c r="Z62" s="929"/>
      <c r="AA62" s="929"/>
      <c r="AB62" s="929"/>
      <c r="AC62" s="929"/>
      <c r="AD62" s="929"/>
      <c r="AE62" s="929"/>
      <c r="AF62" s="929"/>
      <c r="AG62" s="929"/>
      <c r="AH62" s="929"/>
      <c r="AI62" s="929"/>
      <c r="AJ62" s="929"/>
      <c r="AK62" s="929"/>
      <c r="AL62" s="929"/>
      <c r="AM62" s="929"/>
      <c r="AN62" s="929"/>
      <c r="AO62" s="929"/>
      <c r="AP62" s="929"/>
      <c r="AQ62" s="929"/>
      <c r="AR62" s="929"/>
      <c r="AS62" s="929"/>
      <c r="AT62" s="929"/>
      <c r="AU62" s="929"/>
      <c r="AV62" s="929"/>
      <c r="AW62" s="929"/>
      <c r="AX62" s="929"/>
      <c r="AY62" s="929"/>
      <c r="AZ62" s="929"/>
      <c r="BA62" s="304"/>
    </row>
    <row r="63" spans="1:54" ht="48" customHeight="1" x14ac:dyDescent="0.25">
      <c r="A63" s="956" t="s">
        <v>794</v>
      </c>
      <c r="B63" s="956"/>
      <c r="C63" s="956"/>
      <c r="D63" s="956"/>
      <c r="E63" s="956"/>
      <c r="F63" s="956"/>
      <c r="G63" s="956"/>
      <c r="H63" s="956"/>
      <c r="I63" s="956"/>
      <c r="J63" s="956"/>
      <c r="K63" s="956"/>
      <c r="L63" s="956"/>
      <c r="M63" s="956"/>
      <c r="N63" s="956"/>
      <c r="O63" s="956"/>
      <c r="P63" s="956"/>
      <c r="Q63" s="956"/>
      <c r="R63" s="956"/>
      <c r="S63" s="956"/>
      <c r="T63" s="956"/>
      <c r="U63" s="956"/>
      <c r="V63" s="956"/>
      <c r="W63" s="956"/>
      <c r="X63" s="956"/>
      <c r="Y63" s="956"/>
      <c r="Z63" s="956"/>
      <c r="AA63" s="956"/>
      <c r="AB63" s="956"/>
      <c r="AC63" s="956"/>
      <c r="AD63" s="956"/>
      <c r="AE63" s="956"/>
      <c r="AF63" s="956"/>
      <c r="AG63" s="956"/>
      <c r="AH63" s="956"/>
      <c r="AI63" s="956"/>
      <c r="AJ63" s="956"/>
      <c r="AK63" s="956"/>
      <c r="AL63" s="956"/>
      <c r="AM63" s="956"/>
      <c r="AN63" s="956"/>
      <c r="AO63" s="956"/>
      <c r="AP63" s="956"/>
      <c r="AQ63" s="956"/>
      <c r="AR63" s="956"/>
      <c r="AS63" s="956"/>
      <c r="AT63" s="956"/>
      <c r="AU63" s="956"/>
      <c r="AV63" s="956"/>
      <c r="AW63" s="956"/>
      <c r="AX63" s="956"/>
      <c r="AY63" s="956"/>
      <c r="AZ63" s="956"/>
      <c r="BA63" s="300"/>
    </row>
    <row r="64" spans="1:54" ht="11.25" customHeight="1" x14ac:dyDescent="0.25">
      <c r="A64" s="944" t="str">
        <f>ФОРМА!B9</f>
        <v>СЭС-21-052603-ЭС1</v>
      </c>
      <c r="B64" s="944"/>
      <c r="C64" s="944"/>
      <c r="D64" s="944"/>
      <c r="E64" s="944"/>
      <c r="F64" s="944"/>
      <c r="G64" s="944"/>
      <c r="H64" s="944"/>
      <c r="I64" s="944"/>
      <c r="J64" s="944"/>
      <c r="K64" s="944"/>
      <c r="L64" s="944"/>
      <c r="M64" s="944"/>
      <c r="N64" s="944"/>
      <c r="O64" s="944"/>
      <c r="P64" s="944"/>
      <c r="Q64" s="944"/>
      <c r="R64" s="944"/>
      <c r="S64" s="944"/>
      <c r="T64" s="944"/>
      <c r="U64" s="944"/>
      <c r="V64" s="944"/>
      <c r="W64" s="944"/>
      <c r="X64" s="944"/>
      <c r="Y64" s="944"/>
      <c r="Z64" s="944"/>
      <c r="AA64" s="944"/>
      <c r="AB64" s="944"/>
      <c r="AC64" s="944"/>
      <c r="AD64" s="944"/>
      <c r="AE64" s="944"/>
      <c r="AF64" s="944"/>
      <c r="AG64" s="944"/>
      <c r="AH64" s="944"/>
      <c r="AI64" s="944"/>
      <c r="AJ64" s="944"/>
      <c r="AK64" s="944"/>
      <c r="AL64" s="944"/>
      <c r="AM64" s="944"/>
      <c r="AN64" s="944"/>
      <c r="AO64" s="944"/>
      <c r="AP64" s="944"/>
      <c r="AQ64" s="944"/>
      <c r="AR64" s="944"/>
      <c r="AS64" s="944"/>
      <c r="AT64" s="944"/>
      <c r="AU64" s="944"/>
      <c r="AV64" s="944"/>
      <c r="AW64" s="944"/>
      <c r="AX64" s="944"/>
      <c r="AY64" s="944"/>
      <c r="AZ64" s="944"/>
      <c r="BA64" s="300"/>
    </row>
    <row r="65" spans="1:53" s="305" customFormat="1" ht="6" customHeight="1" x14ac:dyDescent="0.2">
      <c r="A65" s="954" t="s">
        <v>795</v>
      </c>
      <c r="B65" s="954"/>
      <c r="C65" s="954"/>
      <c r="D65" s="954"/>
      <c r="E65" s="954"/>
      <c r="F65" s="954"/>
      <c r="G65" s="954"/>
      <c r="H65" s="954"/>
      <c r="I65" s="954"/>
      <c r="J65" s="954"/>
      <c r="K65" s="954"/>
      <c r="L65" s="954"/>
      <c r="M65" s="954"/>
      <c r="N65" s="954"/>
      <c r="O65" s="954"/>
      <c r="P65" s="954"/>
      <c r="Q65" s="954"/>
      <c r="R65" s="954"/>
      <c r="S65" s="954"/>
      <c r="T65" s="954"/>
      <c r="U65" s="954"/>
      <c r="V65" s="954"/>
      <c r="W65" s="954"/>
      <c r="X65" s="954"/>
      <c r="Y65" s="954"/>
      <c r="Z65" s="954"/>
      <c r="AA65" s="954"/>
      <c r="AB65" s="954"/>
      <c r="AC65" s="954"/>
      <c r="AD65" s="954"/>
      <c r="AE65" s="954"/>
      <c r="AF65" s="954"/>
      <c r="AG65" s="954"/>
      <c r="AH65" s="954"/>
      <c r="AI65" s="954"/>
      <c r="AJ65" s="954"/>
      <c r="AK65" s="954"/>
      <c r="AL65" s="954"/>
      <c r="AM65" s="954"/>
      <c r="AN65" s="954"/>
      <c r="AO65" s="954"/>
      <c r="AP65" s="954"/>
      <c r="AQ65" s="954"/>
      <c r="AR65" s="954"/>
      <c r="AS65" s="954"/>
      <c r="AT65" s="954"/>
      <c r="AU65" s="954"/>
      <c r="AV65" s="954"/>
      <c r="AW65" s="954"/>
      <c r="AX65" s="954"/>
      <c r="AY65" s="954"/>
      <c r="AZ65" s="954"/>
      <c r="BA65" s="304"/>
    </row>
    <row r="66" spans="1:53" ht="13.2" customHeight="1" x14ac:dyDescent="0.25">
      <c r="A66" s="944" t="str">
        <f>ФОРМА!B8</f>
        <v>ООО «Электромонтаж-110»</v>
      </c>
      <c r="B66" s="944"/>
      <c r="C66" s="944"/>
      <c r="D66" s="944"/>
      <c r="E66" s="944"/>
      <c r="F66" s="944"/>
      <c r="G66" s="944"/>
      <c r="H66" s="944"/>
      <c r="I66" s="944"/>
      <c r="J66" s="944"/>
      <c r="K66" s="944"/>
      <c r="L66" s="944"/>
      <c r="M66" s="944"/>
      <c r="N66" s="944"/>
      <c r="O66" s="944"/>
      <c r="P66" s="944"/>
      <c r="Q66" s="944"/>
      <c r="R66" s="944"/>
      <c r="S66" s="944"/>
      <c r="T66" s="944"/>
      <c r="U66" s="944"/>
      <c r="V66" s="944"/>
      <c r="W66" s="944"/>
      <c r="X66" s="944"/>
      <c r="Y66" s="944"/>
      <c r="Z66" s="944"/>
      <c r="AA66" s="944"/>
      <c r="AB66" s="944"/>
      <c r="AC66" s="944"/>
      <c r="AD66" s="944"/>
      <c r="AE66" s="944"/>
      <c r="AF66" s="944"/>
      <c r="AG66" s="944"/>
      <c r="AH66" s="944"/>
      <c r="AI66" s="944"/>
      <c r="AJ66" s="944"/>
      <c r="AK66" s="944"/>
      <c r="AL66" s="944"/>
      <c r="AM66" s="944"/>
      <c r="AN66" s="944"/>
      <c r="AO66" s="944"/>
      <c r="AP66" s="944"/>
      <c r="AQ66" s="944"/>
      <c r="AR66" s="944"/>
      <c r="AS66" s="944"/>
      <c r="AT66" s="944"/>
      <c r="AU66" s="944"/>
      <c r="AV66" s="944"/>
      <c r="AW66" s="944"/>
      <c r="AX66" s="944"/>
      <c r="AY66" s="944"/>
      <c r="AZ66" s="944"/>
      <c r="BA66" s="300"/>
    </row>
    <row r="67" spans="1:53" s="305" customFormat="1" ht="6" customHeight="1" x14ac:dyDescent="0.2">
      <c r="A67" s="954" t="s">
        <v>796</v>
      </c>
      <c r="B67" s="954"/>
      <c r="C67" s="954"/>
      <c r="D67" s="954"/>
      <c r="E67" s="954"/>
      <c r="F67" s="954"/>
      <c r="G67" s="954"/>
      <c r="H67" s="954"/>
      <c r="I67" s="954"/>
      <c r="J67" s="954"/>
      <c r="K67" s="954"/>
      <c r="L67" s="954"/>
      <c r="M67" s="954"/>
      <c r="N67" s="954"/>
      <c r="O67" s="954"/>
      <c r="P67" s="954"/>
      <c r="Q67" s="954"/>
      <c r="R67" s="954"/>
      <c r="S67" s="954"/>
      <c r="T67" s="954"/>
      <c r="U67" s="954"/>
      <c r="V67" s="954"/>
      <c r="W67" s="954"/>
      <c r="X67" s="954"/>
      <c r="Y67" s="954"/>
      <c r="Z67" s="954"/>
      <c r="AA67" s="954"/>
      <c r="AB67" s="954"/>
      <c r="AC67" s="954"/>
      <c r="AD67" s="954"/>
      <c r="AE67" s="954"/>
      <c r="AF67" s="954"/>
      <c r="AG67" s="954"/>
      <c r="AH67" s="954"/>
      <c r="AI67" s="954"/>
      <c r="AJ67" s="954"/>
      <c r="AK67" s="954"/>
      <c r="AL67" s="954"/>
      <c r="AM67" s="954"/>
      <c r="AN67" s="954"/>
      <c r="AO67" s="954"/>
      <c r="AP67" s="954"/>
      <c r="AQ67" s="954"/>
      <c r="AR67" s="954"/>
      <c r="AS67" s="954"/>
      <c r="AT67" s="954"/>
      <c r="AU67" s="954"/>
      <c r="AV67" s="954"/>
      <c r="AW67" s="954"/>
      <c r="AX67" s="954"/>
      <c r="AY67" s="954"/>
      <c r="AZ67" s="954"/>
      <c r="BA67" s="954"/>
    </row>
    <row r="68" spans="1:53" ht="13.2" customHeight="1" x14ac:dyDescent="0.25">
      <c r="A68" s="944" t="s">
        <v>728</v>
      </c>
      <c r="B68" s="944"/>
      <c r="C68" s="944"/>
      <c r="D68" s="944"/>
      <c r="E68" s="944"/>
      <c r="F68" s="944"/>
      <c r="G68" s="944"/>
      <c r="H68" s="944"/>
      <c r="I68" s="944"/>
      <c r="J68" s="944"/>
      <c r="K68" s="944"/>
      <c r="L68" s="944"/>
      <c r="M68" s="944"/>
      <c r="N68" s="944"/>
      <c r="O68" s="944"/>
      <c r="P68" s="944"/>
      <c r="Q68" s="944"/>
      <c r="R68" s="944"/>
      <c r="S68" s="944"/>
      <c r="T68" s="944"/>
      <c r="U68" s="944"/>
      <c r="V68" s="944"/>
      <c r="W68" s="944"/>
      <c r="X68" s="944"/>
      <c r="Y68" s="944"/>
      <c r="Z68" s="944"/>
      <c r="AA68" s="944"/>
      <c r="AB68" s="944"/>
      <c r="AC68" s="944"/>
      <c r="AD68" s="944"/>
      <c r="AE68" s="944"/>
      <c r="AF68" s="944"/>
      <c r="AG68" s="944"/>
      <c r="AH68" s="944"/>
      <c r="AI68" s="944"/>
      <c r="AJ68" s="944"/>
      <c r="AK68" s="944"/>
      <c r="AL68" s="944"/>
      <c r="AM68" s="944"/>
      <c r="AN68" s="944"/>
      <c r="AO68" s="944"/>
      <c r="AP68" s="944"/>
      <c r="AQ68" s="944"/>
      <c r="AR68" s="944"/>
      <c r="AS68" s="944"/>
      <c r="AT68" s="944"/>
      <c r="AU68" s="944"/>
      <c r="AV68" s="944"/>
      <c r="AW68" s="944"/>
      <c r="AX68" s="944"/>
      <c r="AY68" s="944"/>
      <c r="AZ68" s="944"/>
      <c r="BA68" s="300"/>
    </row>
    <row r="69" spans="1:53" s="305" customFormat="1" ht="6" customHeight="1" x14ac:dyDescent="0.2">
      <c r="A69" s="954" t="s">
        <v>797</v>
      </c>
      <c r="B69" s="954"/>
      <c r="C69" s="954"/>
      <c r="D69" s="954"/>
      <c r="E69" s="954"/>
      <c r="F69" s="954"/>
      <c r="G69" s="954"/>
      <c r="H69" s="954"/>
      <c r="I69" s="954"/>
      <c r="J69" s="954"/>
      <c r="K69" s="954"/>
      <c r="L69" s="954"/>
      <c r="M69" s="954"/>
      <c r="N69" s="954"/>
      <c r="O69" s="954"/>
      <c r="P69" s="954"/>
      <c r="Q69" s="954"/>
      <c r="R69" s="954"/>
      <c r="S69" s="954"/>
      <c r="T69" s="954"/>
      <c r="U69" s="954"/>
      <c r="V69" s="954"/>
      <c r="W69" s="954"/>
      <c r="X69" s="954"/>
      <c r="Y69" s="954"/>
      <c r="Z69" s="954"/>
      <c r="AA69" s="954"/>
      <c r="AB69" s="954"/>
      <c r="AC69" s="954"/>
      <c r="AD69" s="954"/>
      <c r="AE69" s="954"/>
      <c r="AF69" s="954"/>
      <c r="AG69" s="954"/>
      <c r="AH69" s="954"/>
      <c r="AI69" s="954"/>
      <c r="AJ69" s="954"/>
      <c r="AK69" s="954"/>
      <c r="AL69" s="954"/>
      <c r="AM69" s="954"/>
      <c r="AN69" s="954"/>
      <c r="AO69" s="954"/>
      <c r="AP69" s="954"/>
      <c r="AQ69" s="954"/>
      <c r="AR69" s="954"/>
      <c r="AS69" s="954"/>
      <c r="AT69" s="954"/>
      <c r="AU69" s="954"/>
      <c r="AV69" s="954"/>
      <c r="AW69" s="954"/>
      <c r="AX69" s="954"/>
      <c r="AY69" s="954"/>
      <c r="AZ69" s="954"/>
      <c r="BA69" s="954"/>
    </row>
    <row r="70" spans="1:53" ht="12" customHeight="1" x14ac:dyDescent="0.25">
      <c r="A70" s="936" t="s">
        <v>599</v>
      </c>
      <c r="B70" s="936"/>
      <c r="C70" s="936"/>
      <c r="D70" s="936"/>
      <c r="E70" s="936"/>
      <c r="F70" s="936"/>
      <c r="G70" s="936"/>
      <c r="H70" s="936"/>
      <c r="I70" s="936"/>
      <c r="J70" s="936"/>
      <c r="K70" s="936"/>
      <c r="L70" s="936"/>
      <c r="M70" s="936"/>
      <c r="N70" s="936"/>
      <c r="O70" s="936"/>
      <c r="P70" s="936"/>
      <c r="Q70" s="936"/>
      <c r="R70" s="936"/>
      <c r="S70" s="936"/>
      <c r="T70" s="936"/>
      <c r="U70" s="936"/>
      <c r="V70" s="936"/>
      <c r="W70" s="936"/>
      <c r="X70" s="936"/>
      <c r="Y70" s="936"/>
      <c r="Z70" s="936"/>
      <c r="AA70" s="936"/>
      <c r="AB70" s="936"/>
      <c r="AC70" s="936"/>
      <c r="AD70" s="936"/>
      <c r="AE70" s="936"/>
      <c r="AF70" s="936"/>
      <c r="AG70" s="936"/>
      <c r="AH70" s="936"/>
      <c r="AI70" s="936"/>
      <c r="AJ70" s="936"/>
      <c r="AK70" s="936"/>
      <c r="AL70" s="936"/>
      <c r="AM70" s="936"/>
      <c r="AN70" s="936"/>
      <c r="AO70" s="936"/>
      <c r="AP70" s="936"/>
      <c r="AQ70" s="936"/>
      <c r="AR70" s="936"/>
      <c r="AS70" s="936"/>
      <c r="AT70" s="936"/>
      <c r="AU70" s="936"/>
      <c r="AV70" s="936"/>
      <c r="AW70" s="936"/>
      <c r="AX70" s="936"/>
      <c r="AY70" s="936"/>
      <c r="AZ70" s="936"/>
      <c r="BA70" s="300"/>
    </row>
    <row r="71" spans="1:53" ht="6" customHeight="1" x14ac:dyDescent="0.3">
      <c r="A71" s="300"/>
      <c r="B71" s="300"/>
      <c r="C71" s="300"/>
      <c r="D71" s="300"/>
      <c r="E71" s="300"/>
      <c r="F71" s="300"/>
      <c r="G71" s="300"/>
      <c r="H71" s="300"/>
      <c r="I71" s="300"/>
      <c r="J71" s="300"/>
      <c r="K71" s="300"/>
      <c r="L71" s="300"/>
      <c r="M71" s="300"/>
      <c r="N71" s="300"/>
      <c r="O71" s="300"/>
      <c r="P71" s="300"/>
      <c r="Q71" s="300"/>
      <c r="R71" s="300"/>
      <c r="S71" s="300"/>
      <c r="T71" s="300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300"/>
    </row>
    <row r="72" spans="1:53" ht="11.25" customHeight="1" x14ac:dyDescent="0.25">
      <c r="A72" s="934" t="s">
        <v>87</v>
      </c>
      <c r="B72" s="934"/>
      <c r="C72" s="934"/>
      <c r="D72" s="934"/>
      <c r="E72" s="934"/>
      <c r="F72" s="934"/>
      <c r="G72" s="934"/>
      <c r="H72" s="934"/>
      <c r="I72" s="934"/>
      <c r="J72" s="934"/>
      <c r="K72" s="934"/>
      <c r="L72" s="934"/>
      <c r="M72" s="934"/>
      <c r="N72" s="934"/>
      <c r="O72" s="934"/>
      <c r="P72" s="961" t="s">
        <v>65</v>
      </c>
      <c r="Q72" s="961"/>
      <c r="R72" s="961"/>
      <c r="S72" s="961"/>
      <c r="T72" s="961"/>
      <c r="U72" s="961"/>
      <c r="V72" s="961"/>
      <c r="W72" s="961"/>
      <c r="X72" s="961"/>
      <c r="Y72" s="961"/>
      <c r="Z72" s="961"/>
      <c r="AA72" s="961"/>
      <c r="AB72" s="961"/>
      <c r="AC72" s="961"/>
      <c r="AD72" s="961"/>
      <c r="AE72" s="961"/>
      <c r="AF72" s="961"/>
      <c r="AG72" s="961"/>
      <c r="AH72" s="961"/>
      <c r="AI72" s="961"/>
      <c r="AJ72" s="961"/>
      <c r="AK72" s="961"/>
      <c r="AL72" s="961"/>
      <c r="AM72" s="961"/>
      <c r="AN72" s="961"/>
      <c r="AO72" s="961"/>
      <c r="AP72" s="961"/>
      <c r="AQ72" s="961"/>
      <c r="AR72" s="961"/>
      <c r="AS72" s="961"/>
      <c r="AT72" s="961"/>
      <c r="AU72" s="961"/>
      <c r="AV72" s="961"/>
      <c r="AW72" s="961"/>
      <c r="AX72" s="961"/>
      <c r="AY72" s="961"/>
      <c r="AZ72" s="961"/>
      <c r="BA72" s="300"/>
    </row>
    <row r="73" spans="1:53" ht="6" customHeight="1" x14ac:dyDescent="0.25">
      <c r="A73" s="300"/>
      <c r="B73" s="300"/>
      <c r="C73" s="300"/>
      <c r="D73" s="300"/>
      <c r="E73" s="300"/>
      <c r="F73" s="300"/>
      <c r="G73" s="300"/>
      <c r="H73" s="300"/>
      <c r="I73" s="300"/>
      <c r="J73" s="300"/>
      <c r="K73" s="300"/>
      <c r="L73" s="300"/>
      <c r="M73" s="300"/>
      <c r="N73" s="300"/>
      <c r="O73" s="300"/>
      <c r="P73" s="300"/>
      <c r="Q73" s="300"/>
      <c r="R73" s="300"/>
      <c r="S73" s="300"/>
      <c r="T73" s="300"/>
      <c r="U73" s="300"/>
      <c r="V73" s="300"/>
      <c r="W73" s="300"/>
      <c r="X73" s="300"/>
      <c r="Y73" s="300"/>
      <c r="Z73" s="300"/>
      <c r="AA73" s="300"/>
      <c r="AB73" s="300"/>
      <c r="AC73" s="300"/>
      <c r="AD73" s="300"/>
      <c r="AE73" s="300"/>
      <c r="AF73" s="300"/>
      <c r="AG73" s="300"/>
      <c r="AH73" s="300"/>
      <c r="AI73" s="300"/>
      <c r="AJ73" s="300"/>
      <c r="AK73" s="300"/>
      <c r="AL73" s="300"/>
      <c r="AM73" s="300"/>
      <c r="AN73" s="300"/>
      <c r="AO73" s="300"/>
      <c r="AP73" s="300"/>
      <c r="AQ73" s="300"/>
      <c r="AR73" s="300"/>
      <c r="AS73" s="300"/>
      <c r="AT73" s="300"/>
      <c r="AU73" s="300"/>
      <c r="AV73" s="300"/>
      <c r="AW73" s="300"/>
      <c r="AX73" s="300"/>
      <c r="AY73" s="300"/>
      <c r="AZ73" s="300"/>
      <c r="BA73" s="300"/>
    </row>
    <row r="74" spans="1:53" ht="12" customHeight="1" x14ac:dyDescent="0.25">
      <c r="A74" s="934" t="s">
        <v>91</v>
      </c>
      <c r="B74" s="934"/>
      <c r="C74" s="934"/>
      <c r="D74" s="934"/>
      <c r="E74" s="934"/>
      <c r="F74" s="934"/>
      <c r="G74" s="934"/>
      <c r="H74" s="934"/>
      <c r="I74" s="934"/>
      <c r="J74" s="944">
        <f>ФОРМА!F5</f>
        <v>2</v>
      </c>
      <c r="K74" s="944"/>
      <c r="L74" s="944"/>
      <c r="M74" s="944"/>
      <c r="N74" s="944"/>
      <c r="O74" s="944"/>
      <c r="P74" s="936" t="s">
        <v>798</v>
      </c>
      <c r="Q74" s="934"/>
      <c r="R74" s="934"/>
      <c r="S74" s="934"/>
      <c r="T74" s="934"/>
      <c r="U74" s="934"/>
      <c r="V74" s="934"/>
      <c r="W74" s="934"/>
      <c r="X74" s="934"/>
      <c r="Y74" s="934"/>
      <c r="Z74" s="934"/>
      <c r="AA74" s="934"/>
      <c r="AB74" s="934"/>
      <c r="AC74" s="934"/>
      <c r="AD74" s="934"/>
      <c r="AE74" s="934"/>
      <c r="AF74" s="934"/>
      <c r="AG74" s="934"/>
      <c r="AH74" s="934"/>
      <c r="AI74" s="934"/>
      <c r="AJ74" s="934"/>
      <c r="AK74" s="934"/>
      <c r="AL74" s="934"/>
      <c r="AM74" s="934"/>
      <c r="AN74" s="934"/>
      <c r="AO74" s="934"/>
      <c r="AP74" s="934"/>
      <c r="AQ74" s="934"/>
      <c r="AR74" s="934"/>
      <c r="AS74" s="934"/>
      <c r="AT74" s="934"/>
      <c r="AU74" s="934"/>
      <c r="AV74" s="934"/>
      <c r="AW74" s="934"/>
      <c r="AX74" s="934"/>
      <c r="AY74" s="934"/>
      <c r="AZ74" s="934"/>
      <c r="BA74" s="300"/>
    </row>
    <row r="75" spans="1:53" ht="6" customHeight="1" x14ac:dyDescent="0.25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300"/>
      <c r="V75" s="300"/>
      <c r="W75" s="300"/>
      <c r="X75" s="300"/>
      <c r="Y75" s="300"/>
      <c r="Z75" s="300"/>
      <c r="AA75" s="300"/>
      <c r="AB75" s="300"/>
      <c r="AC75" s="300"/>
      <c r="AD75" s="300"/>
      <c r="AE75" s="300"/>
      <c r="AF75" s="300"/>
      <c r="AG75" s="300"/>
      <c r="AH75" s="300"/>
      <c r="AI75" s="300"/>
      <c r="AJ75" s="300"/>
      <c r="AK75" s="300"/>
      <c r="AL75" s="300"/>
      <c r="AM75" s="300"/>
      <c r="AN75" s="300"/>
      <c r="AO75" s="300"/>
      <c r="AP75" s="300"/>
      <c r="AQ75" s="300"/>
      <c r="AR75" s="300"/>
      <c r="AS75" s="300"/>
      <c r="AT75" s="300"/>
      <c r="AU75" s="300"/>
      <c r="AV75" s="300"/>
      <c r="AW75" s="300"/>
      <c r="AX75" s="300"/>
      <c r="AY75" s="300"/>
      <c r="AZ75" s="300"/>
      <c r="BA75" s="300"/>
    </row>
    <row r="76" spans="1:53" ht="12" customHeight="1" x14ac:dyDescent="0.25">
      <c r="A76" s="943" t="s">
        <v>88</v>
      </c>
      <c r="B76" s="943"/>
      <c r="C76" s="943"/>
      <c r="D76" s="943"/>
      <c r="E76" s="943"/>
      <c r="F76" s="943"/>
      <c r="G76" s="943"/>
      <c r="H76" s="960" t="str">
        <f>ФОРМА!E21</f>
        <v>План строительства</v>
      </c>
      <c r="I76" s="960"/>
      <c r="J76" s="960"/>
      <c r="K76" s="960"/>
      <c r="L76" s="960"/>
      <c r="M76" s="960"/>
      <c r="N76" s="960"/>
      <c r="O76" s="960"/>
      <c r="P76" s="960"/>
      <c r="Q76" s="960"/>
      <c r="R76" s="960"/>
      <c r="S76" s="960"/>
      <c r="T76" s="960"/>
      <c r="U76" s="960"/>
      <c r="V76" s="960"/>
      <c r="W76" s="960"/>
      <c r="X76" s="960"/>
      <c r="Y76" s="960"/>
      <c r="Z76" s="960"/>
      <c r="AA76" s="960"/>
      <c r="AB76" s="960"/>
      <c r="AC76" s="960"/>
      <c r="AD76" s="960"/>
      <c r="AE76" s="960"/>
      <c r="AF76" s="960"/>
      <c r="AG76" s="960"/>
      <c r="AH76" s="960"/>
      <c r="AI76" s="960"/>
      <c r="AJ76" s="960"/>
      <c r="AK76" s="960"/>
      <c r="AL76" s="960"/>
      <c r="AM76" s="960"/>
      <c r="AN76" s="960"/>
      <c r="AO76" s="960"/>
      <c r="AP76" s="960"/>
      <c r="AQ76" s="960"/>
      <c r="AR76" s="960"/>
      <c r="AS76" s="960"/>
      <c r="AT76" s="960"/>
      <c r="AU76" s="960"/>
      <c r="AV76" s="960"/>
      <c r="AW76" s="960"/>
      <c r="AX76" s="960"/>
      <c r="AY76" s="960"/>
      <c r="AZ76" s="960"/>
      <c r="BA76" s="300"/>
    </row>
    <row r="77" spans="1:53" s="310" customFormat="1" ht="6" customHeight="1" x14ac:dyDescent="0.3">
      <c r="A77" s="309"/>
      <c r="B77" s="309"/>
      <c r="C77" s="309"/>
      <c r="D77" s="309"/>
      <c r="E77" s="309"/>
      <c r="F77" s="309"/>
      <c r="G77" s="309"/>
      <c r="H77" s="929" t="s">
        <v>799</v>
      </c>
      <c r="I77" s="929"/>
      <c r="J77" s="929"/>
      <c r="K77" s="929"/>
      <c r="L77" s="929"/>
      <c r="M77" s="929"/>
      <c r="N77" s="929"/>
      <c r="O77" s="929"/>
      <c r="P77" s="929"/>
      <c r="Q77" s="929"/>
      <c r="R77" s="929"/>
      <c r="S77" s="929"/>
      <c r="T77" s="929"/>
      <c r="U77" s="929"/>
      <c r="V77" s="929"/>
      <c r="W77" s="929"/>
      <c r="X77" s="929"/>
      <c r="Y77" s="929"/>
      <c r="Z77" s="929"/>
      <c r="AA77" s="929"/>
      <c r="AB77" s="929"/>
      <c r="AC77" s="929"/>
      <c r="AD77" s="929"/>
      <c r="AE77" s="929"/>
      <c r="AF77" s="929"/>
      <c r="AG77" s="929"/>
      <c r="AH77" s="929"/>
      <c r="AI77" s="929"/>
      <c r="AJ77" s="929"/>
      <c r="AK77" s="929"/>
      <c r="AL77" s="929"/>
      <c r="AM77" s="929"/>
      <c r="AN77" s="929"/>
      <c r="AO77" s="929"/>
      <c r="AP77" s="929"/>
      <c r="AQ77" s="929"/>
      <c r="AR77" s="929"/>
      <c r="AS77" s="929"/>
      <c r="AT77" s="929"/>
      <c r="AU77" s="929"/>
      <c r="AV77" s="929"/>
      <c r="AW77" s="929"/>
      <c r="AX77" s="929"/>
      <c r="AY77" s="929"/>
      <c r="AZ77" s="929"/>
      <c r="BA77" s="309"/>
    </row>
    <row r="78" spans="1:53" ht="21" customHeight="1" x14ac:dyDescent="0.25">
      <c r="A78" s="936" t="s">
        <v>782</v>
      </c>
      <c r="B78" s="936"/>
      <c r="C78" s="936"/>
      <c r="D78" s="936"/>
      <c r="E78" s="936"/>
      <c r="F78" s="936"/>
      <c r="G78" s="936"/>
      <c r="H78" s="936"/>
      <c r="I78" s="936"/>
      <c r="J78" s="936"/>
      <c r="K78" s="936"/>
      <c r="L78" s="936"/>
      <c r="M78" s="936"/>
      <c r="N78" s="936"/>
      <c r="O78" s="936"/>
      <c r="P78" s="936"/>
      <c r="Q78" s="936"/>
      <c r="R78" s="936"/>
      <c r="S78" s="936"/>
      <c r="T78" s="936"/>
      <c r="U78" s="936"/>
      <c r="V78" s="936"/>
      <c r="W78" s="936"/>
      <c r="X78" s="936"/>
      <c r="Y78" s="936"/>
      <c r="Z78" s="936"/>
      <c r="AA78" s="936"/>
      <c r="AB78" s="936"/>
      <c r="AC78" s="936"/>
      <c r="AD78" s="936"/>
      <c r="AE78" s="936"/>
      <c r="AF78" s="936"/>
      <c r="AG78" s="936"/>
      <c r="AH78" s="936"/>
      <c r="AI78" s="936"/>
      <c r="AJ78" s="936"/>
      <c r="AK78" s="936"/>
      <c r="AL78" s="936"/>
      <c r="AM78" s="936"/>
      <c r="AN78" s="936"/>
      <c r="AO78" s="936"/>
      <c r="AP78" s="936"/>
      <c r="AQ78" s="936"/>
      <c r="AR78" s="936"/>
      <c r="AS78" s="936"/>
      <c r="AT78" s="936"/>
      <c r="AU78" s="936"/>
      <c r="AV78" s="936"/>
      <c r="AW78" s="936"/>
      <c r="AX78" s="936"/>
      <c r="AY78" s="936"/>
      <c r="AZ78" s="936"/>
      <c r="BA78" s="300"/>
    </row>
    <row r="79" spans="1:53" ht="30" customHeight="1" x14ac:dyDescent="0.3">
      <c r="A79" s="963" t="str">
        <f>IF(ПОДПИСИ!B9="",ПОДПИСИ!D6,ПОДПИСИ!D9)</f>
        <v>Жамойдин Ф.Ф.</v>
      </c>
      <c r="B79" s="963"/>
      <c r="C79" s="963"/>
      <c r="D79" s="963"/>
      <c r="E79" s="963"/>
      <c r="F79" s="963"/>
      <c r="G79" s="963"/>
      <c r="H79" s="963"/>
      <c r="I79" s="963"/>
      <c r="J79" s="963"/>
      <c r="K79" s="963"/>
      <c r="L79" s="963"/>
      <c r="M79" s="963"/>
      <c r="N79" s="963"/>
      <c r="O79" s="963"/>
      <c r="P79" s="963"/>
      <c r="Q79" s="963"/>
      <c r="R79" s="963"/>
      <c r="S79" s="963"/>
      <c r="T79" s="963"/>
      <c r="U79" s="963"/>
      <c r="V79" s="963"/>
      <c r="W79" s="963"/>
      <c r="X79" s="963"/>
      <c r="Y79" s="963"/>
      <c r="Z79" s="964"/>
      <c r="AA79" s="964"/>
      <c r="AB79" s="964"/>
      <c r="AC79" s="964"/>
      <c r="AD79" s="964"/>
      <c r="AE79" s="964"/>
      <c r="AF79" s="964"/>
      <c r="AG79" s="964"/>
      <c r="AH79" s="964"/>
      <c r="AI79" s="964"/>
      <c r="AJ79" s="964"/>
      <c r="AK79" s="964"/>
      <c r="AL79" s="964"/>
      <c r="AM79" s="964"/>
      <c r="AN79" s="964"/>
      <c r="AO79" s="965"/>
      <c r="AP79" s="965"/>
      <c r="AQ79" s="965"/>
      <c r="AR79" s="965"/>
      <c r="AS79" s="965"/>
      <c r="AT79" s="965"/>
      <c r="AU79" s="965"/>
      <c r="AV79" s="965"/>
      <c r="AW79" s="965"/>
      <c r="AX79" s="965"/>
      <c r="AY79" s="965"/>
      <c r="AZ79" s="965"/>
      <c r="BA79" s="300"/>
    </row>
    <row r="80" spans="1:53" ht="6" customHeight="1" x14ac:dyDescent="0.25">
      <c r="A80" s="929" t="s">
        <v>801</v>
      </c>
      <c r="B80" s="929"/>
      <c r="C80" s="929"/>
      <c r="D80" s="929"/>
      <c r="E80" s="929"/>
      <c r="F80" s="929"/>
      <c r="G80" s="929"/>
      <c r="H80" s="929"/>
      <c r="I80" s="929"/>
      <c r="J80" s="929"/>
      <c r="K80" s="929"/>
      <c r="L80" s="929"/>
      <c r="M80" s="929"/>
      <c r="N80" s="929"/>
      <c r="O80" s="929"/>
      <c r="P80" s="929"/>
      <c r="Q80" s="929"/>
      <c r="R80" s="929"/>
      <c r="S80" s="929"/>
      <c r="T80" s="929"/>
      <c r="U80" s="929"/>
      <c r="V80" s="929"/>
      <c r="W80" s="929"/>
      <c r="X80" s="929"/>
      <c r="Y80" s="929"/>
      <c r="Z80" s="309"/>
      <c r="AA80" s="309"/>
      <c r="AB80" s="309"/>
      <c r="AC80" s="309"/>
      <c r="AD80" s="309"/>
      <c r="AE80" s="309"/>
      <c r="AF80" s="309"/>
      <c r="AG80" s="309"/>
      <c r="AH80" s="309"/>
      <c r="AI80" s="309"/>
      <c r="AJ80" s="309"/>
      <c r="AK80" s="309"/>
      <c r="AL80" s="309"/>
      <c r="AM80" s="309"/>
      <c r="AN80" s="309"/>
      <c r="AO80" s="929" t="s">
        <v>49</v>
      </c>
      <c r="AP80" s="929"/>
      <c r="AQ80" s="929"/>
      <c r="AR80" s="929"/>
      <c r="AS80" s="929"/>
      <c r="AT80" s="929"/>
      <c r="AU80" s="929"/>
      <c r="AV80" s="929"/>
      <c r="AW80" s="929"/>
      <c r="AX80" s="929"/>
      <c r="AY80" s="929"/>
      <c r="AZ80" s="929"/>
      <c r="BA80" s="300"/>
    </row>
    <row r="81" spans="1:55" ht="6" customHeight="1" x14ac:dyDescent="0.25">
      <c r="A81" s="300"/>
      <c r="B81" s="300"/>
      <c r="C81" s="300"/>
      <c r="D81" s="300"/>
      <c r="E81" s="300"/>
      <c r="F81" s="300"/>
      <c r="G81" s="300"/>
      <c r="H81" s="300"/>
      <c r="I81" s="300"/>
      <c r="J81" s="300"/>
      <c r="K81" s="300"/>
      <c r="L81" s="300"/>
      <c r="M81" s="300"/>
      <c r="N81" s="300"/>
      <c r="O81" s="300"/>
      <c r="P81" s="300"/>
      <c r="Q81" s="300"/>
      <c r="R81" s="300"/>
      <c r="S81" s="300"/>
      <c r="T81" s="300"/>
      <c r="U81" s="300"/>
      <c r="V81" s="300"/>
      <c r="W81" s="300"/>
      <c r="X81" s="300"/>
      <c r="Y81" s="300"/>
      <c r="Z81" s="300"/>
      <c r="AA81" s="300"/>
      <c r="AB81" s="300"/>
      <c r="AC81" s="300"/>
      <c r="AD81" s="300"/>
      <c r="AE81" s="300"/>
      <c r="AF81" s="300"/>
      <c r="AG81" s="300"/>
      <c r="AH81" s="300"/>
      <c r="AI81" s="300"/>
      <c r="AJ81" s="300"/>
      <c r="AK81" s="300"/>
      <c r="AL81" s="300"/>
      <c r="AM81" s="300"/>
      <c r="AN81" s="300"/>
      <c r="AO81" s="300"/>
      <c r="AP81" s="300"/>
      <c r="AQ81" s="300"/>
      <c r="AR81" s="300"/>
      <c r="AS81" s="300"/>
      <c r="AT81" s="300"/>
      <c r="AU81" s="300"/>
      <c r="AV81" s="300"/>
      <c r="AW81" s="300"/>
      <c r="AX81" s="300"/>
      <c r="AY81" s="300"/>
      <c r="AZ81" s="300"/>
      <c r="BA81" s="300"/>
    </row>
    <row r="82" spans="1:55" ht="12" customHeight="1" x14ac:dyDescent="0.25">
      <c r="A82" s="962" t="s">
        <v>785</v>
      </c>
      <c r="B82" s="962"/>
      <c r="C82" s="962"/>
      <c r="D82" s="962"/>
      <c r="E82" s="962"/>
      <c r="F82" s="962"/>
      <c r="G82" s="962"/>
      <c r="H82" s="962"/>
      <c r="I82" s="962"/>
      <c r="J82" s="962"/>
      <c r="K82" s="962"/>
      <c r="L82" s="962"/>
      <c r="M82" s="962"/>
      <c r="N82" s="962"/>
      <c r="O82" s="962"/>
      <c r="P82" s="962"/>
      <c r="Q82" s="962"/>
      <c r="R82" s="962"/>
      <c r="S82" s="962"/>
      <c r="T82" s="962"/>
      <c r="U82" s="962"/>
      <c r="V82" s="962"/>
      <c r="W82" s="962"/>
      <c r="X82" s="962"/>
      <c r="Y82" s="962"/>
      <c r="Z82" s="962"/>
      <c r="AA82" s="962"/>
      <c r="AB82" s="962"/>
      <c r="AC82" s="962"/>
      <c r="AD82" s="962"/>
      <c r="AE82" s="962"/>
      <c r="AF82" s="962"/>
      <c r="AG82" s="962"/>
      <c r="AH82" s="962"/>
      <c r="AI82" s="962"/>
      <c r="AJ82" s="962"/>
      <c r="AK82" s="962"/>
      <c r="AL82" s="962"/>
      <c r="AM82" s="962"/>
      <c r="AN82" s="962"/>
      <c r="AO82" s="962"/>
      <c r="AP82" s="962"/>
      <c r="AQ82" s="962"/>
      <c r="AR82" s="962"/>
      <c r="AS82" s="962"/>
      <c r="AT82" s="962"/>
      <c r="AU82" s="962"/>
      <c r="AV82" s="962"/>
      <c r="AW82" s="962"/>
      <c r="AX82" s="962"/>
      <c r="AY82" s="962"/>
      <c r="AZ82" s="962"/>
      <c r="BA82" s="300"/>
    </row>
    <row r="83" spans="1:55" ht="39" customHeight="1" x14ac:dyDescent="0.3">
      <c r="A83" s="963" t="str">
        <f>ПОДПИСИ!D15</f>
        <v>Шлёнский С.В.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963"/>
      <c r="X83" s="963"/>
      <c r="Y83" s="963"/>
      <c r="Z83" s="964"/>
      <c r="AA83" s="964"/>
      <c r="AB83" s="964"/>
      <c r="AC83" s="964"/>
      <c r="AD83" s="964"/>
      <c r="AE83" s="964"/>
      <c r="AF83" s="964"/>
      <c r="AG83" s="964"/>
      <c r="AH83" s="964"/>
      <c r="AI83" s="964"/>
      <c r="AJ83" s="964"/>
      <c r="AK83" s="964"/>
      <c r="AL83" s="964"/>
      <c r="AM83" s="964"/>
      <c r="AN83" s="964"/>
      <c r="AO83" s="965"/>
      <c r="AP83" s="965"/>
      <c r="AQ83" s="965"/>
      <c r="AR83" s="965"/>
      <c r="AS83" s="965"/>
      <c r="AT83" s="965"/>
      <c r="AU83" s="965"/>
      <c r="AV83" s="965"/>
      <c r="AW83" s="965"/>
      <c r="AX83" s="965"/>
      <c r="AY83" s="965"/>
      <c r="AZ83" s="965"/>
      <c r="BA83" s="300"/>
    </row>
    <row r="84" spans="1:55" ht="6" customHeight="1" x14ac:dyDescent="0.25">
      <c r="A84" s="929" t="s">
        <v>801</v>
      </c>
      <c r="B84" s="929"/>
      <c r="C84" s="929"/>
      <c r="D84" s="929"/>
      <c r="E84" s="929"/>
      <c r="F84" s="929"/>
      <c r="G84" s="929"/>
      <c r="H84" s="929"/>
      <c r="I84" s="929"/>
      <c r="J84" s="929"/>
      <c r="K84" s="929"/>
      <c r="L84" s="929"/>
      <c r="M84" s="929"/>
      <c r="N84" s="929"/>
      <c r="O84" s="929"/>
      <c r="P84" s="929"/>
      <c r="Q84" s="929"/>
      <c r="R84" s="929"/>
      <c r="S84" s="929"/>
      <c r="T84" s="929"/>
      <c r="U84" s="929"/>
      <c r="V84" s="929"/>
      <c r="W84" s="929"/>
      <c r="X84" s="929"/>
      <c r="Y84" s="929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929" t="s">
        <v>49</v>
      </c>
      <c r="AP84" s="929"/>
      <c r="AQ84" s="929"/>
      <c r="AR84" s="929"/>
      <c r="AS84" s="929"/>
      <c r="AT84" s="929"/>
      <c r="AU84" s="929"/>
      <c r="AV84" s="929"/>
      <c r="AW84" s="929"/>
      <c r="AX84" s="929"/>
      <c r="AY84" s="929"/>
      <c r="AZ84" s="929"/>
      <c r="BA84" s="300"/>
    </row>
    <row r="85" spans="1:55" ht="6" customHeight="1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5" ht="21" customHeight="1" x14ac:dyDescent="0.25">
      <c r="A86" s="936" t="s">
        <v>802</v>
      </c>
      <c r="B86" s="936"/>
      <c r="C86" s="936"/>
      <c r="D86" s="936"/>
      <c r="E86" s="936"/>
      <c r="F86" s="936"/>
      <c r="G86" s="936"/>
      <c r="H86" s="936"/>
      <c r="I86" s="936"/>
      <c r="J86" s="936"/>
      <c r="K86" s="936"/>
      <c r="L86" s="936"/>
      <c r="M86" s="936"/>
      <c r="N86" s="936"/>
      <c r="O86" s="936"/>
      <c r="P86" s="936"/>
      <c r="Q86" s="936"/>
      <c r="R86" s="936"/>
      <c r="S86" s="936"/>
      <c r="T86" s="936"/>
      <c r="U86" s="936"/>
      <c r="V86" s="936"/>
      <c r="W86" s="936"/>
      <c r="X86" s="936"/>
      <c r="Y86" s="936"/>
      <c r="Z86" s="936"/>
      <c r="AA86" s="936"/>
      <c r="AB86" s="936"/>
      <c r="AC86" s="936"/>
      <c r="AD86" s="936"/>
      <c r="AE86" s="936"/>
      <c r="AF86" s="936"/>
      <c r="AG86" s="936"/>
      <c r="AH86" s="936"/>
      <c r="AI86" s="936"/>
      <c r="AJ86" s="936"/>
      <c r="AK86" s="936"/>
      <c r="AL86" s="936"/>
      <c r="AM86" s="936"/>
      <c r="AN86" s="936"/>
      <c r="AO86" s="936"/>
      <c r="AP86" s="936"/>
      <c r="AQ86" s="936"/>
      <c r="AR86" s="936"/>
      <c r="AS86" s="936"/>
      <c r="AT86" s="936"/>
      <c r="AU86" s="936"/>
      <c r="AV86" s="936"/>
      <c r="AW86" s="936"/>
      <c r="AX86" s="936"/>
      <c r="AY86" s="936"/>
      <c r="AZ86" s="936"/>
      <c r="BA86" s="300"/>
    </row>
    <row r="87" spans="1:55" ht="39" customHeight="1" x14ac:dyDescent="0.3">
      <c r="A87" s="963" t="str">
        <f>ПОДПИСИ!D17</f>
        <v>Шлёнский С.В.</v>
      </c>
      <c r="B87" s="963"/>
      <c r="C87" s="963"/>
      <c r="D87" s="963"/>
      <c r="E87" s="963"/>
      <c r="F87" s="963"/>
      <c r="G87" s="963"/>
      <c r="H87" s="963"/>
      <c r="I87" s="963"/>
      <c r="J87" s="963"/>
      <c r="K87" s="963"/>
      <c r="L87" s="963"/>
      <c r="M87" s="963"/>
      <c r="N87" s="963"/>
      <c r="O87" s="963"/>
      <c r="P87" s="963"/>
      <c r="Q87" s="963"/>
      <c r="R87" s="963"/>
      <c r="S87" s="963"/>
      <c r="T87" s="963"/>
      <c r="U87" s="963"/>
      <c r="V87" s="963"/>
      <c r="W87" s="963"/>
      <c r="X87" s="963"/>
      <c r="Y87" s="963"/>
      <c r="Z87" s="964"/>
      <c r="AA87" s="964"/>
      <c r="AB87" s="964"/>
      <c r="AC87" s="964"/>
      <c r="AD87" s="964"/>
      <c r="AE87" s="964"/>
      <c r="AF87" s="964"/>
      <c r="AG87" s="964"/>
      <c r="AH87" s="964"/>
      <c r="AI87" s="964"/>
      <c r="AJ87" s="964"/>
      <c r="AK87" s="964"/>
      <c r="AL87" s="964"/>
      <c r="AM87" s="964"/>
      <c r="AN87" s="964"/>
      <c r="AO87" s="966" t="s">
        <v>64</v>
      </c>
      <c r="AP87" s="966"/>
      <c r="AQ87" s="966"/>
      <c r="AR87" s="966"/>
      <c r="AS87" s="966"/>
      <c r="AT87" s="966"/>
      <c r="AU87" s="966"/>
      <c r="AV87" s="966"/>
      <c r="AW87" s="966"/>
      <c r="AX87" s="966"/>
      <c r="AY87" s="966"/>
      <c r="AZ87" s="966"/>
      <c r="BA87" s="300"/>
    </row>
    <row r="88" spans="1:55" ht="6" customHeight="1" x14ac:dyDescent="0.25">
      <c r="A88" s="929" t="s">
        <v>801</v>
      </c>
      <c r="B88" s="929"/>
      <c r="C88" s="929"/>
      <c r="D88" s="929"/>
      <c r="E88" s="929"/>
      <c r="F88" s="929"/>
      <c r="G88" s="929"/>
      <c r="H88" s="929"/>
      <c r="I88" s="929"/>
      <c r="J88" s="929"/>
      <c r="K88" s="929"/>
      <c r="L88" s="929"/>
      <c r="M88" s="929"/>
      <c r="N88" s="929"/>
      <c r="O88" s="929"/>
      <c r="P88" s="929"/>
      <c r="Q88" s="929"/>
      <c r="R88" s="929"/>
      <c r="S88" s="929"/>
      <c r="T88" s="929"/>
      <c r="U88" s="929"/>
      <c r="V88" s="929"/>
      <c r="W88" s="929"/>
      <c r="X88" s="929"/>
      <c r="Y88" s="929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929" t="s">
        <v>49</v>
      </c>
      <c r="AP88" s="929"/>
      <c r="AQ88" s="929"/>
      <c r="AR88" s="929"/>
      <c r="AS88" s="929"/>
      <c r="AT88" s="929"/>
      <c r="AU88" s="929"/>
      <c r="AV88" s="929"/>
      <c r="AW88" s="929"/>
      <c r="AX88" s="929"/>
      <c r="AY88" s="929"/>
      <c r="AZ88" s="929"/>
      <c r="BA88" s="300"/>
    </row>
    <row r="89" spans="1:55" ht="6" customHeight="1" x14ac:dyDescent="0.25">
      <c r="A89" s="311"/>
      <c r="B89" s="311"/>
      <c r="C89" s="311"/>
      <c r="D89" s="311"/>
      <c r="E89" s="311"/>
      <c r="F89" s="311"/>
      <c r="G89" s="311"/>
      <c r="H89" s="311"/>
      <c r="I89" s="311"/>
      <c r="J89" s="311"/>
      <c r="K89" s="311"/>
      <c r="L89" s="311"/>
      <c r="M89" s="311"/>
      <c r="N89" s="311"/>
      <c r="O89" s="311"/>
      <c r="P89" s="311"/>
      <c r="Q89" s="311"/>
      <c r="R89" s="311"/>
      <c r="S89" s="311"/>
      <c r="T89" s="311"/>
      <c r="U89" s="311"/>
      <c r="V89" s="311"/>
      <c r="W89" s="311"/>
      <c r="X89" s="311"/>
      <c r="Y89" s="311"/>
      <c r="Z89" s="309"/>
      <c r="AA89" s="309"/>
      <c r="AB89" s="309"/>
      <c r="AC89" s="309"/>
      <c r="AD89" s="309"/>
      <c r="AE89" s="309"/>
      <c r="AF89" s="309"/>
      <c r="AG89" s="309"/>
      <c r="AH89" s="309"/>
      <c r="AI89" s="309"/>
      <c r="AJ89" s="309"/>
      <c r="AK89" s="309"/>
      <c r="AL89" s="309"/>
      <c r="AM89" s="309"/>
      <c r="AN89" s="309"/>
      <c r="AO89" s="311"/>
      <c r="AP89" s="311"/>
      <c r="AQ89" s="311"/>
      <c r="AR89" s="311"/>
      <c r="AS89" s="311"/>
      <c r="AT89" s="311"/>
      <c r="AU89" s="311"/>
      <c r="AV89" s="311"/>
      <c r="AW89" s="311"/>
      <c r="AX89" s="311"/>
      <c r="AY89" s="311"/>
      <c r="AZ89" s="311"/>
      <c r="BA89" s="300"/>
    </row>
    <row r="90" spans="1:55" ht="33" customHeight="1" x14ac:dyDescent="0.25">
      <c r="A90" s="936" t="s">
        <v>803</v>
      </c>
      <c r="B90" s="934"/>
      <c r="C90" s="934"/>
      <c r="D90" s="934"/>
      <c r="E90" s="934"/>
      <c r="F90" s="934"/>
      <c r="G90" s="934"/>
      <c r="H90" s="934"/>
      <c r="I90" s="934"/>
      <c r="J90" s="934"/>
      <c r="K90" s="934"/>
      <c r="L90" s="934"/>
      <c r="M90" s="934"/>
      <c r="N90" s="934"/>
      <c r="O90" s="934"/>
      <c r="P90" s="934"/>
      <c r="Q90" s="934"/>
      <c r="R90" s="934"/>
      <c r="S90" s="934"/>
      <c r="T90" s="934"/>
      <c r="U90" s="934"/>
      <c r="V90" s="934"/>
      <c r="W90" s="934"/>
      <c r="X90" s="934"/>
      <c r="Y90" s="934"/>
      <c r="Z90" s="934"/>
      <c r="AA90" s="934"/>
      <c r="AB90" s="934"/>
      <c r="AC90" s="934"/>
      <c r="AD90" s="934"/>
      <c r="AE90" s="934"/>
      <c r="AF90" s="934"/>
      <c r="AG90" s="934"/>
      <c r="AH90" s="934"/>
      <c r="AI90" s="934"/>
      <c r="AJ90" s="934"/>
      <c r="AK90" s="934"/>
      <c r="AL90" s="934"/>
      <c r="AM90" s="934"/>
      <c r="AN90" s="934"/>
      <c r="AO90" s="934"/>
      <c r="AP90" s="934"/>
      <c r="AQ90" s="934"/>
      <c r="AR90" s="934"/>
      <c r="AS90" s="934"/>
      <c r="AT90" s="934"/>
      <c r="AU90" s="934"/>
      <c r="AV90" s="934"/>
      <c r="AW90" s="934"/>
      <c r="AX90" s="934"/>
      <c r="AY90" s="934"/>
      <c r="AZ90" s="934"/>
      <c r="BA90" s="300"/>
    </row>
    <row r="91" spans="1:55" ht="39" customHeight="1" x14ac:dyDescent="0.3">
      <c r="A91" s="963" t="str">
        <f>ПОДПИСИ!D19</f>
        <v xml:space="preserve"> 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963"/>
      <c r="X91" s="963"/>
      <c r="Y91" s="963"/>
      <c r="Z91" s="964"/>
      <c r="AA91" s="964"/>
      <c r="AB91" s="964"/>
      <c r="AC91" s="964"/>
      <c r="AD91" s="964"/>
      <c r="AE91" s="964"/>
      <c r="AF91" s="964"/>
      <c r="AG91" s="964"/>
      <c r="AH91" s="964"/>
      <c r="AI91" s="964"/>
      <c r="AJ91" s="964"/>
      <c r="AK91" s="964"/>
      <c r="AL91" s="964"/>
      <c r="AM91" s="964"/>
      <c r="AN91" s="964"/>
      <c r="AO91" s="966" t="s">
        <v>64</v>
      </c>
      <c r="AP91" s="966"/>
      <c r="AQ91" s="966"/>
      <c r="AR91" s="966"/>
      <c r="AS91" s="966"/>
      <c r="AT91" s="966"/>
      <c r="AU91" s="966"/>
      <c r="AV91" s="966"/>
      <c r="AW91" s="966"/>
      <c r="AX91" s="966"/>
      <c r="AY91" s="966"/>
      <c r="AZ91" s="966"/>
      <c r="BA91" s="312"/>
    </row>
    <row r="92" spans="1:55" ht="6" customHeight="1" x14ac:dyDescent="0.25">
      <c r="A92" s="929" t="s">
        <v>801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929" t="s">
        <v>49</v>
      </c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300"/>
    </row>
    <row r="93" spans="1:55" ht="6" customHeight="1" x14ac:dyDescent="0.25">
      <c r="A93" s="300"/>
      <c r="B93" s="300"/>
      <c r="C93" s="300"/>
      <c r="D93" s="300"/>
      <c r="E93" s="300"/>
      <c r="F93" s="300"/>
      <c r="G93" s="300"/>
      <c r="H93" s="300"/>
      <c r="I93" s="300"/>
      <c r="J93" s="300"/>
      <c r="K93" s="300"/>
      <c r="L93" s="300"/>
      <c r="M93" s="300"/>
      <c r="N93" s="300"/>
      <c r="O93" s="300"/>
      <c r="P93" s="300"/>
      <c r="Q93" s="300"/>
      <c r="R93" s="300"/>
      <c r="S93" s="300"/>
      <c r="T93" s="300"/>
      <c r="U93" s="300"/>
      <c r="V93" s="300"/>
      <c r="W93" s="300"/>
      <c r="X93" s="300"/>
      <c r="Y93" s="300"/>
      <c r="Z93" s="300"/>
      <c r="AA93" s="300"/>
      <c r="AB93" s="300"/>
      <c r="AC93" s="300"/>
      <c r="AD93" s="300"/>
      <c r="AE93" s="300"/>
      <c r="AF93" s="300"/>
      <c r="AG93" s="300"/>
      <c r="AH93" s="300"/>
      <c r="AI93" s="300"/>
      <c r="AJ93" s="300"/>
      <c r="AK93" s="300"/>
      <c r="AL93" s="300"/>
      <c r="AM93" s="300"/>
      <c r="AN93" s="300"/>
      <c r="AO93" s="300"/>
      <c r="AP93" s="300"/>
      <c r="AQ93" s="300"/>
      <c r="AR93" s="300"/>
      <c r="AS93" s="300"/>
      <c r="AT93" s="300"/>
      <c r="AU93" s="300"/>
      <c r="AV93" s="300"/>
      <c r="AW93" s="300"/>
      <c r="AX93" s="300"/>
      <c r="AY93" s="300"/>
      <c r="AZ93" s="300"/>
      <c r="BA93" s="300"/>
    </row>
    <row r="94" spans="1:55" s="314" customFormat="1" ht="21" customHeight="1" x14ac:dyDescent="0.3">
      <c r="A94" s="936" t="s">
        <v>791</v>
      </c>
      <c r="B94" s="936"/>
      <c r="C94" s="936"/>
      <c r="D94" s="936"/>
      <c r="E94" s="936"/>
      <c r="F94" s="936"/>
      <c r="G94" s="936"/>
      <c r="H94" s="936"/>
      <c r="I94" s="936"/>
      <c r="J94" s="936"/>
      <c r="K94" s="936"/>
      <c r="L94" s="936"/>
      <c r="M94" s="936"/>
      <c r="N94" s="936"/>
      <c r="O94" s="936"/>
      <c r="P94" s="936"/>
      <c r="Q94" s="936"/>
      <c r="R94" s="936"/>
      <c r="S94" s="936"/>
      <c r="T94" s="936"/>
      <c r="U94" s="936"/>
      <c r="V94" s="936"/>
      <c r="W94" s="936"/>
      <c r="X94" s="936"/>
      <c r="Y94" s="936"/>
      <c r="Z94" s="936"/>
      <c r="AA94" s="936"/>
      <c r="AB94" s="936"/>
      <c r="AC94" s="936"/>
      <c r="AD94" s="936"/>
      <c r="AE94" s="936"/>
      <c r="AF94" s="936"/>
      <c r="AG94" s="936"/>
      <c r="AH94" s="936"/>
      <c r="AI94" s="936"/>
      <c r="AJ94" s="936"/>
      <c r="AK94" s="936"/>
      <c r="AL94" s="936"/>
      <c r="AM94" s="936"/>
      <c r="AN94" s="936"/>
      <c r="AO94" s="936"/>
      <c r="AP94" s="936"/>
      <c r="AQ94" s="936"/>
      <c r="AR94" s="936"/>
      <c r="AS94" s="936"/>
      <c r="AT94" s="936"/>
      <c r="AU94" s="936"/>
      <c r="AV94" s="936"/>
      <c r="AW94" s="936"/>
      <c r="AX94" s="936"/>
      <c r="AY94" s="936"/>
      <c r="AZ94" s="936"/>
      <c r="BA94" s="313"/>
    </row>
    <row r="95" spans="1:55" ht="39" customHeight="1" x14ac:dyDescent="0.3">
      <c r="A95" s="963" t="str">
        <f>ПОДПИСИ!D14</f>
        <v>Фатахова Е.Я.</v>
      </c>
      <c r="B95" s="963"/>
      <c r="C95" s="963"/>
      <c r="D95" s="963"/>
      <c r="E95" s="963"/>
      <c r="F95" s="963"/>
      <c r="G95" s="963"/>
      <c r="H95" s="963"/>
      <c r="I95" s="963"/>
      <c r="J95" s="963"/>
      <c r="K95" s="963"/>
      <c r="L95" s="963"/>
      <c r="M95" s="963"/>
      <c r="N95" s="963"/>
      <c r="O95" s="963"/>
      <c r="P95" s="963"/>
      <c r="Q95" s="963"/>
      <c r="R95" s="963"/>
      <c r="S95" s="963"/>
      <c r="T95" s="963"/>
      <c r="U95" s="963"/>
      <c r="V95" s="963"/>
      <c r="W95" s="963"/>
      <c r="X95" s="963"/>
      <c r="Y95" s="963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5"/>
      <c r="AP95" s="965"/>
      <c r="AQ95" s="965"/>
      <c r="AR95" s="965"/>
      <c r="AS95" s="965"/>
      <c r="AT95" s="965"/>
      <c r="AU95" s="965"/>
      <c r="AV95" s="965"/>
      <c r="AW95" s="965"/>
      <c r="AX95" s="965"/>
      <c r="AY95" s="965"/>
      <c r="AZ95" s="965"/>
      <c r="BA95" s="315"/>
      <c r="BB95" s="316"/>
      <c r="BC95" s="316"/>
    </row>
    <row r="96" spans="1:55" s="305" customFormat="1" ht="6" customHeight="1" x14ac:dyDescent="0.2">
      <c r="A96" s="929" t="s">
        <v>801</v>
      </c>
      <c r="B96" s="929"/>
      <c r="C96" s="929"/>
      <c r="D96" s="929"/>
      <c r="E96" s="929"/>
      <c r="F96" s="929"/>
      <c r="G96" s="929"/>
      <c r="H96" s="929"/>
      <c r="I96" s="929"/>
      <c r="J96" s="929"/>
      <c r="K96" s="929"/>
      <c r="L96" s="929"/>
      <c r="M96" s="929"/>
      <c r="N96" s="929"/>
      <c r="O96" s="929"/>
      <c r="P96" s="929"/>
      <c r="Q96" s="929"/>
      <c r="R96" s="929"/>
      <c r="S96" s="929"/>
      <c r="T96" s="929"/>
      <c r="U96" s="929"/>
      <c r="V96" s="929"/>
      <c r="W96" s="929"/>
      <c r="X96" s="929"/>
      <c r="Y96" s="929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929" t="s">
        <v>49</v>
      </c>
      <c r="AP96" s="929"/>
      <c r="AQ96" s="929"/>
      <c r="AR96" s="929"/>
      <c r="AS96" s="929"/>
      <c r="AT96" s="929"/>
      <c r="AU96" s="929"/>
      <c r="AV96" s="929"/>
      <c r="AW96" s="929"/>
      <c r="AX96" s="929"/>
      <c r="AY96" s="929"/>
      <c r="AZ96" s="929"/>
      <c r="BA96" s="304"/>
    </row>
    <row r="97" spans="1:52" x14ac:dyDescent="0.25">
      <c r="A97" s="967" t="s">
        <v>938</v>
      </c>
      <c r="B97" s="967"/>
      <c r="C97" s="967"/>
      <c r="D97" s="967"/>
      <c r="E97" s="967"/>
      <c r="F97" s="967"/>
      <c r="G97" s="967"/>
      <c r="H97" s="967"/>
      <c r="I97" s="967"/>
      <c r="J97" s="967"/>
      <c r="K97" s="967"/>
      <c r="L97" s="967"/>
      <c r="M97" s="967"/>
      <c r="N97" s="967"/>
      <c r="O97" s="967"/>
      <c r="P97" s="967"/>
      <c r="Q97" s="967"/>
      <c r="R97" s="967"/>
      <c r="S97" s="967"/>
      <c r="T97" s="967"/>
      <c r="U97" s="967"/>
      <c r="V97" s="967"/>
      <c r="W97" s="967"/>
      <c r="X97" s="967"/>
      <c r="Y97" s="967"/>
      <c r="Z97" s="967"/>
      <c r="AA97" s="967"/>
      <c r="AB97" s="967"/>
      <c r="AC97" s="967"/>
      <c r="AD97" s="967"/>
      <c r="AE97" s="967"/>
      <c r="AF97" s="967"/>
      <c r="AG97" s="967"/>
      <c r="AH97" s="967"/>
      <c r="AI97" s="967"/>
      <c r="AJ97" s="967"/>
      <c r="AK97" s="967"/>
      <c r="AL97" s="967"/>
      <c r="AM97" s="967"/>
      <c r="AN97" s="967"/>
      <c r="AO97" s="967"/>
      <c r="AP97" s="967"/>
      <c r="AQ97" s="967"/>
      <c r="AR97" s="967"/>
      <c r="AS97" s="967"/>
      <c r="AT97" s="967"/>
      <c r="AU97" s="967"/>
      <c r="AV97" s="967"/>
      <c r="AW97" s="967"/>
      <c r="AX97" s="967"/>
      <c r="AY97" s="967"/>
      <c r="AZ97" s="967"/>
    </row>
    <row r="98" spans="1:52" ht="38.25" customHeight="1" x14ac:dyDescent="0.3">
      <c r="A98" s="963" t="str">
        <f>IF(ПОДПИСИ!D9="","",ПОДПИСИ!D6)</f>
        <v xml:space="preserve"> </v>
      </c>
      <c r="B98" s="963"/>
      <c r="C98" s="963"/>
      <c r="D98" s="963"/>
      <c r="E98" s="963"/>
      <c r="F98" s="963"/>
      <c r="G98" s="963"/>
      <c r="H98" s="963"/>
      <c r="I98" s="963"/>
      <c r="J98" s="963"/>
      <c r="K98" s="963"/>
      <c r="L98" s="963"/>
      <c r="M98" s="963"/>
      <c r="N98" s="963"/>
      <c r="O98" s="963"/>
      <c r="P98" s="963"/>
      <c r="Q98" s="963"/>
      <c r="R98" s="963"/>
      <c r="S98" s="963"/>
      <c r="T98" s="963"/>
      <c r="U98" s="963"/>
      <c r="V98" s="963"/>
      <c r="W98" s="963"/>
      <c r="X98" s="963"/>
      <c r="Y98" s="963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5"/>
      <c r="AP98" s="965"/>
      <c r="AQ98" s="965"/>
      <c r="AR98" s="965"/>
      <c r="AS98" s="965"/>
      <c r="AT98" s="965"/>
      <c r="AU98" s="965"/>
      <c r="AV98" s="965"/>
      <c r="AW98" s="965"/>
      <c r="AX98" s="965"/>
      <c r="AY98" s="965"/>
      <c r="AZ98" s="965"/>
    </row>
    <row r="99" spans="1:52" ht="6" customHeight="1" x14ac:dyDescent="0.25">
      <c r="A99" s="929" t="s">
        <v>801</v>
      </c>
      <c r="B99" s="929"/>
      <c r="C99" s="929"/>
      <c r="D99" s="929"/>
      <c r="E99" s="929"/>
      <c r="F99" s="929"/>
      <c r="G99" s="929"/>
      <c r="H99" s="929"/>
      <c r="I99" s="929"/>
      <c r="J99" s="929"/>
      <c r="K99" s="929"/>
      <c r="L99" s="929"/>
      <c r="M99" s="929"/>
      <c r="N99" s="929"/>
      <c r="O99" s="929"/>
      <c r="P99" s="929"/>
      <c r="Q99" s="929"/>
      <c r="R99" s="929"/>
      <c r="S99" s="929"/>
      <c r="T99" s="929"/>
      <c r="U99" s="929"/>
      <c r="V99" s="929"/>
      <c r="W99" s="929"/>
      <c r="X99" s="929"/>
      <c r="Y99" s="929"/>
      <c r="Z99" s="309"/>
      <c r="AA99" s="309"/>
      <c r="AB99" s="309"/>
      <c r="AC99" s="309"/>
      <c r="AD99" s="309"/>
      <c r="AE99" s="309"/>
      <c r="AF99" s="309"/>
      <c r="AG99" s="309"/>
      <c r="AH99" s="309"/>
      <c r="AI99" s="309"/>
      <c r="AJ99" s="309"/>
      <c r="AK99" s="309"/>
      <c r="AL99" s="309"/>
      <c r="AM99" s="309"/>
      <c r="AN99" s="309"/>
      <c r="AO99" s="929" t="s">
        <v>49</v>
      </c>
      <c r="AP99" s="929"/>
      <c r="AQ99" s="929"/>
      <c r="AR99" s="929"/>
      <c r="AS99" s="929"/>
      <c r="AT99" s="929"/>
      <c r="AU99" s="929"/>
      <c r="AV99" s="929"/>
      <c r="AW99" s="929"/>
      <c r="AX99" s="929"/>
      <c r="AY99" s="929"/>
      <c r="AZ99" s="929"/>
    </row>
  </sheetData>
  <mergeCells count="118"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4" customWidth="1"/>
    <col min="25" max="25" width="4.5546875" style="284" customWidth="1"/>
    <col min="26" max="51" width="1.6640625" style="284" customWidth="1"/>
    <col min="52" max="52" width="4.109375" style="284" customWidth="1"/>
    <col min="53" max="53" width="0.109375" style="284" hidden="1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968" t="s">
        <v>573</v>
      </c>
      <c r="B1" s="968"/>
      <c r="C1" s="968"/>
      <c r="D1" s="968"/>
      <c r="E1" s="968"/>
      <c r="F1" s="968"/>
      <c r="G1" s="968"/>
      <c r="H1" s="968"/>
      <c r="I1" s="968"/>
      <c r="J1" s="968"/>
      <c r="K1" s="968"/>
      <c r="L1" s="968"/>
      <c r="M1" s="968"/>
      <c r="N1" s="968"/>
      <c r="O1" s="968"/>
      <c r="P1" s="968"/>
      <c r="Q1" s="968"/>
      <c r="R1" s="968"/>
      <c r="S1" s="968"/>
      <c r="T1" s="968"/>
      <c r="U1" s="968"/>
      <c r="V1" s="968"/>
      <c r="W1" s="968"/>
      <c r="X1" s="968"/>
      <c r="Y1" s="968"/>
      <c r="Z1" s="968"/>
      <c r="AA1" s="968"/>
      <c r="AB1" s="968"/>
      <c r="AC1" s="968"/>
      <c r="AD1" s="968"/>
      <c r="AE1" s="968"/>
      <c r="AF1" s="968"/>
      <c r="AG1" s="968"/>
      <c r="AH1" s="968"/>
      <c r="AI1" s="968"/>
      <c r="AJ1" s="968"/>
      <c r="AK1" s="968"/>
      <c r="AL1" s="968"/>
      <c r="AM1" s="968"/>
      <c r="AN1" s="968"/>
      <c r="AO1" s="968"/>
      <c r="AP1" s="968"/>
      <c r="AQ1" s="968"/>
      <c r="AR1" s="968"/>
      <c r="AS1" s="968"/>
      <c r="AT1" s="968"/>
      <c r="AU1" s="968"/>
      <c r="AV1" s="968"/>
      <c r="AW1" s="968"/>
      <c r="AX1" s="968"/>
      <c r="AY1" s="968"/>
      <c r="AZ1" s="968"/>
      <c r="BA1" s="317"/>
    </row>
    <row r="2" spans="1:63" ht="12" customHeight="1" x14ac:dyDescent="0.25">
      <c r="A2" s="969" t="s">
        <v>73</v>
      </c>
      <c r="B2" s="969"/>
      <c r="C2" s="969"/>
      <c r="D2" s="969"/>
      <c r="E2" s="969"/>
      <c r="F2" s="969"/>
      <c r="G2" s="969"/>
      <c r="H2" s="969"/>
      <c r="I2" s="969"/>
      <c r="J2" s="969"/>
      <c r="K2" s="969"/>
      <c r="L2" s="969"/>
      <c r="M2" s="969"/>
      <c r="N2" s="969"/>
      <c r="O2" s="969"/>
      <c r="P2" s="969"/>
      <c r="Q2" s="969"/>
      <c r="R2" s="969"/>
      <c r="S2" s="969"/>
      <c r="T2" s="969"/>
      <c r="U2" s="969"/>
      <c r="V2" s="969"/>
      <c r="W2" s="969"/>
      <c r="X2" s="969"/>
      <c r="Y2" s="969"/>
      <c r="Z2" s="969"/>
      <c r="AA2" s="969"/>
      <c r="AB2" s="969"/>
      <c r="AC2" s="969"/>
      <c r="AD2" s="969"/>
      <c r="AE2" s="969"/>
      <c r="AF2" s="969"/>
      <c r="AG2" s="969"/>
      <c r="AH2" s="969"/>
      <c r="AI2" s="969"/>
      <c r="AJ2" s="969"/>
      <c r="AK2" s="969"/>
      <c r="AL2" s="969"/>
      <c r="AM2" s="969"/>
      <c r="AN2" s="969"/>
      <c r="AO2" s="969"/>
      <c r="AP2" s="969"/>
      <c r="AQ2" s="969"/>
      <c r="AR2" s="969"/>
      <c r="AS2" s="969"/>
      <c r="AT2" s="969"/>
      <c r="AU2" s="969"/>
      <c r="AV2" s="969"/>
      <c r="AW2" s="969"/>
      <c r="AX2" s="969"/>
      <c r="AY2" s="969"/>
      <c r="AZ2" s="969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7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70"/>
      <c r="C3" s="970"/>
      <c r="D3" s="970"/>
      <c r="E3" s="970"/>
      <c r="F3" s="970"/>
      <c r="G3" s="970"/>
      <c r="H3" s="970"/>
      <c r="I3" s="970"/>
      <c r="J3" s="970"/>
      <c r="K3" s="970"/>
      <c r="L3" s="970"/>
      <c r="M3" s="970"/>
      <c r="N3" s="970"/>
      <c r="O3" s="970"/>
      <c r="P3" s="970"/>
      <c r="Q3" s="970"/>
      <c r="R3" s="970"/>
      <c r="S3" s="970"/>
      <c r="T3" s="970"/>
      <c r="U3" s="970"/>
      <c r="V3" s="970"/>
      <c r="W3" s="970"/>
      <c r="X3" s="970"/>
      <c r="Y3" s="970"/>
      <c r="Z3" s="970"/>
      <c r="AA3" s="970"/>
      <c r="AB3" s="970"/>
      <c r="AC3" s="970"/>
      <c r="AD3" s="970"/>
      <c r="AE3" s="970"/>
      <c r="AF3" s="970"/>
      <c r="AG3" s="970"/>
      <c r="AH3" s="970"/>
      <c r="AI3" s="970"/>
      <c r="AJ3" s="970"/>
      <c r="AK3" s="970"/>
      <c r="AL3" s="970"/>
      <c r="AM3" s="970"/>
      <c r="AN3" s="970"/>
      <c r="AO3" s="970"/>
      <c r="AP3" s="970"/>
      <c r="AQ3" s="970"/>
      <c r="AR3" s="970"/>
      <c r="AS3" s="970"/>
      <c r="AT3" s="970"/>
      <c r="AU3" s="970"/>
      <c r="AV3" s="970"/>
      <c r="AW3" s="970"/>
      <c r="AX3" s="970"/>
      <c r="AY3" s="970"/>
      <c r="AZ3" s="970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 x14ac:dyDescent="0.2">
      <c r="A4" s="971" t="s">
        <v>806</v>
      </c>
      <c r="B4" s="971"/>
      <c r="C4" s="971"/>
      <c r="D4" s="971"/>
      <c r="E4" s="971"/>
      <c r="F4" s="971"/>
      <c r="G4" s="971"/>
      <c r="H4" s="971"/>
      <c r="I4" s="971"/>
      <c r="J4" s="971"/>
      <c r="K4" s="971"/>
      <c r="L4" s="971"/>
      <c r="M4" s="971"/>
      <c r="N4" s="971"/>
      <c r="O4" s="971"/>
      <c r="P4" s="971"/>
      <c r="Q4" s="971"/>
      <c r="R4" s="971"/>
      <c r="S4" s="971"/>
      <c r="T4" s="971"/>
      <c r="U4" s="971"/>
      <c r="V4" s="971"/>
      <c r="W4" s="971"/>
      <c r="X4" s="971"/>
      <c r="Y4" s="971"/>
      <c r="Z4" s="971"/>
      <c r="AA4" s="971"/>
      <c r="AB4" s="971"/>
      <c r="AC4" s="971"/>
      <c r="AD4" s="971"/>
      <c r="AE4" s="971"/>
      <c r="AF4" s="971"/>
      <c r="AG4" s="971"/>
      <c r="AH4" s="971"/>
      <c r="AI4" s="971"/>
      <c r="AJ4" s="971"/>
      <c r="AK4" s="971"/>
      <c r="AL4" s="971"/>
      <c r="AM4" s="971"/>
      <c r="AN4" s="971"/>
      <c r="AO4" s="971"/>
      <c r="AP4" s="971"/>
      <c r="AQ4" s="971"/>
      <c r="AR4" s="971"/>
      <c r="AS4" s="971"/>
      <c r="AT4" s="971"/>
      <c r="AU4" s="971"/>
      <c r="AV4" s="971"/>
      <c r="AW4" s="971"/>
      <c r="AX4" s="971"/>
      <c r="AY4" s="971"/>
      <c r="AZ4" s="971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947" t="s">
        <v>773</v>
      </c>
      <c r="B5" s="947"/>
      <c r="C5" s="947"/>
      <c r="D5" s="947"/>
      <c r="E5" s="947"/>
      <c r="F5" s="947"/>
      <c r="G5" s="947"/>
      <c r="H5" s="947"/>
      <c r="I5" s="947"/>
      <c r="J5" s="947"/>
      <c r="K5" s="947"/>
      <c r="L5" s="947"/>
      <c r="M5" s="947"/>
      <c r="N5" s="947"/>
      <c r="O5" s="947"/>
      <c r="P5" s="947"/>
      <c r="Q5" s="947"/>
      <c r="R5" s="947"/>
      <c r="S5" s="947"/>
      <c r="T5" s="947"/>
      <c r="U5" s="947"/>
      <c r="V5" s="947"/>
      <c r="W5" s="947"/>
      <c r="X5" s="947"/>
      <c r="Y5" s="947"/>
      <c r="Z5" s="947"/>
      <c r="AA5" s="947"/>
      <c r="AB5" s="947"/>
      <c r="AC5" s="947"/>
      <c r="AD5" s="947"/>
      <c r="AE5" s="947"/>
      <c r="AF5" s="947"/>
      <c r="AG5" s="947"/>
      <c r="AH5" s="947"/>
      <c r="AI5" s="947"/>
      <c r="AJ5" s="947"/>
      <c r="AK5" s="947"/>
      <c r="AL5" s="947"/>
      <c r="AM5" s="947"/>
      <c r="AN5" s="947"/>
      <c r="AO5" s="947"/>
      <c r="AP5" s="947"/>
      <c r="AQ5" s="947"/>
      <c r="AR5" s="947"/>
      <c r="AS5" s="947"/>
      <c r="AT5" s="947"/>
      <c r="AU5" s="947"/>
      <c r="AV5" s="947"/>
      <c r="AW5" s="947"/>
      <c r="AX5" s="947"/>
      <c r="AY5" s="947"/>
      <c r="AZ5" s="947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972" t="str">
        <f>ФОРМА!B2</f>
        <v>ПАО "Россети Ленэнерго"</v>
      </c>
      <c r="B6" s="972"/>
      <c r="C6" s="972"/>
      <c r="D6" s="972"/>
      <c r="E6" s="972"/>
      <c r="F6" s="972"/>
      <c r="G6" s="972"/>
      <c r="H6" s="972"/>
      <c r="I6" s="972"/>
      <c r="J6" s="972"/>
      <c r="K6" s="972"/>
      <c r="L6" s="972"/>
      <c r="M6" s="972"/>
      <c r="N6" s="972"/>
      <c r="O6" s="972"/>
      <c r="P6" s="972"/>
      <c r="Q6" s="972"/>
      <c r="R6" s="972"/>
      <c r="S6" s="972"/>
      <c r="T6" s="972"/>
      <c r="U6" s="972"/>
      <c r="V6" s="972"/>
      <c r="W6" s="972"/>
      <c r="X6" s="972"/>
      <c r="Y6" s="972"/>
      <c r="Z6" s="972"/>
      <c r="AA6" s="972"/>
      <c r="AB6" s="972"/>
      <c r="AC6" s="972"/>
      <c r="AD6" s="972"/>
      <c r="AE6" s="972"/>
      <c r="AF6" s="972"/>
      <c r="AG6" s="972"/>
      <c r="AH6" s="972"/>
      <c r="AI6" s="972"/>
      <c r="AJ6" s="972"/>
      <c r="AK6" s="972"/>
      <c r="AL6" s="972"/>
      <c r="AM6" s="972"/>
      <c r="AN6" s="972"/>
      <c r="AO6" s="972"/>
      <c r="AP6" s="972"/>
      <c r="AQ6" s="972"/>
      <c r="AR6" s="972"/>
      <c r="AS6" s="972"/>
      <c r="AT6" s="972"/>
      <c r="AU6" s="972"/>
      <c r="AV6" s="972"/>
      <c r="AW6" s="972"/>
      <c r="AX6" s="972"/>
      <c r="AY6" s="972"/>
      <c r="AZ6" s="972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971" t="s">
        <v>807</v>
      </c>
      <c r="B7" s="971"/>
      <c r="C7" s="971"/>
      <c r="D7" s="971"/>
      <c r="E7" s="971"/>
      <c r="F7" s="971"/>
      <c r="G7" s="971"/>
      <c r="H7" s="971"/>
      <c r="I7" s="971"/>
      <c r="J7" s="971"/>
      <c r="K7" s="971"/>
      <c r="L7" s="971"/>
      <c r="M7" s="971"/>
      <c r="N7" s="971"/>
      <c r="O7" s="971"/>
      <c r="P7" s="971"/>
      <c r="Q7" s="971"/>
      <c r="R7" s="971"/>
      <c r="S7" s="971"/>
      <c r="T7" s="971"/>
      <c r="U7" s="971"/>
      <c r="V7" s="971"/>
      <c r="W7" s="971"/>
      <c r="X7" s="971"/>
      <c r="Y7" s="971"/>
      <c r="Z7" s="971"/>
      <c r="AA7" s="971"/>
      <c r="AB7" s="971"/>
      <c r="AC7" s="971"/>
      <c r="AD7" s="971"/>
      <c r="AE7" s="971"/>
      <c r="AF7" s="971"/>
      <c r="AG7" s="971"/>
      <c r="AH7" s="971"/>
      <c r="AI7" s="971"/>
      <c r="AJ7" s="971"/>
      <c r="AK7" s="971"/>
      <c r="AL7" s="971"/>
      <c r="AM7" s="971"/>
      <c r="AN7" s="971"/>
      <c r="AO7" s="971"/>
      <c r="AP7" s="971"/>
      <c r="AQ7" s="971"/>
      <c r="AR7" s="971"/>
      <c r="AS7" s="971"/>
      <c r="AT7" s="971"/>
      <c r="AU7" s="971"/>
      <c r="AV7" s="971"/>
      <c r="AW7" s="971"/>
      <c r="AX7" s="971"/>
      <c r="AY7" s="971"/>
      <c r="AZ7" s="971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95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 x14ac:dyDescent="0.2">
      <c r="A9" s="973" t="s">
        <v>808</v>
      </c>
      <c r="B9" s="973"/>
      <c r="C9" s="973"/>
      <c r="D9" s="973"/>
      <c r="E9" s="973"/>
      <c r="F9" s="973"/>
      <c r="G9" s="973"/>
      <c r="H9" s="973"/>
      <c r="I9" s="973"/>
      <c r="J9" s="973"/>
      <c r="K9" s="973"/>
      <c r="L9" s="973"/>
      <c r="M9" s="973"/>
      <c r="N9" s="973"/>
      <c r="O9" s="973"/>
      <c r="P9" s="973"/>
      <c r="Q9" s="973"/>
      <c r="R9" s="973"/>
      <c r="S9" s="973"/>
      <c r="T9" s="973"/>
      <c r="U9" s="973"/>
      <c r="V9" s="973"/>
      <c r="W9" s="973"/>
      <c r="X9" s="973"/>
      <c r="Y9" s="973"/>
      <c r="Z9" s="973"/>
      <c r="AA9" s="973"/>
      <c r="AB9" s="973"/>
      <c r="AC9" s="973"/>
      <c r="AD9" s="973"/>
      <c r="AE9" s="973"/>
      <c r="AF9" s="973"/>
      <c r="AG9" s="973"/>
      <c r="AH9" s="973"/>
      <c r="AI9" s="973"/>
      <c r="AJ9" s="973"/>
      <c r="AK9" s="973"/>
      <c r="AL9" s="973"/>
      <c r="AM9" s="973"/>
      <c r="AN9" s="973"/>
      <c r="AO9" s="973"/>
      <c r="AP9" s="973"/>
      <c r="AQ9" s="973"/>
      <c r="AR9" s="973"/>
      <c r="AS9" s="973"/>
      <c r="AT9" s="973"/>
      <c r="AU9" s="973"/>
      <c r="AV9" s="973"/>
      <c r="AW9" s="973"/>
      <c r="AX9" s="973"/>
      <c r="AY9" s="973"/>
      <c r="AZ9" s="973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 x14ac:dyDescent="0.25">
      <c r="A10" s="969" t="s">
        <v>777</v>
      </c>
      <c r="B10" s="969"/>
      <c r="C10" s="969"/>
      <c r="D10" s="969"/>
      <c r="E10" s="969"/>
      <c r="F10" s="969"/>
      <c r="G10" s="969"/>
      <c r="H10" s="969"/>
      <c r="I10" s="969"/>
      <c r="J10" s="969"/>
      <c r="K10" s="969"/>
      <c r="L10" s="969"/>
      <c r="M10" s="969"/>
      <c r="N10" s="969"/>
      <c r="O10" s="969"/>
      <c r="P10" s="969"/>
      <c r="Q10" s="969"/>
      <c r="R10" s="969"/>
      <c r="S10" s="969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69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 x14ac:dyDescent="0.25">
      <c r="A11" s="1218" t="str">
        <f>ФОРМА!B3</f>
        <v>ООО «Электромонтаж-110»</v>
      </c>
      <c r="B11" s="1218"/>
      <c r="C11" s="1218"/>
      <c r="D11" s="1218"/>
      <c r="E11" s="1218"/>
      <c r="F11" s="1218"/>
      <c r="G11" s="1218"/>
      <c r="H11" s="1218"/>
      <c r="I11" s="1218"/>
      <c r="J11" s="1218"/>
      <c r="K11" s="1218"/>
      <c r="L11" s="1218"/>
      <c r="M11" s="1218"/>
      <c r="N11" s="1218"/>
      <c r="O11" s="1218"/>
      <c r="P11" s="1218"/>
      <c r="Q11" s="1218"/>
      <c r="R11" s="1218"/>
      <c r="S11" s="1218"/>
      <c r="T11" s="1218"/>
      <c r="U11" s="1218"/>
      <c r="V11" s="1218"/>
      <c r="W11" s="1218"/>
      <c r="X11" s="1218"/>
      <c r="Y11" s="1218"/>
      <c r="Z11" s="1218"/>
      <c r="AA11" s="1218"/>
      <c r="AB11" s="1218"/>
      <c r="AC11" s="1218"/>
      <c r="AD11" s="1218"/>
      <c r="AE11" s="1218"/>
      <c r="AF11" s="1218"/>
      <c r="AG11" s="1218"/>
      <c r="AH11" s="1218"/>
      <c r="AI11" s="1218"/>
      <c r="AJ11" s="1218"/>
      <c r="AK11" s="1218"/>
      <c r="AL11" s="1218"/>
      <c r="AM11" s="1218"/>
      <c r="AN11" s="1218"/>
      <c r="AO11" s="1218"/>
      <c r="AP11" s="1218"/>
      <c r="AQ11" s="1218"/>
      <c r="AR11" s="1218"/>
      <c r="AS11" s="1218"/>
      <c r="AT11" s="1218"/>
      <c r="AU11" s="1218"/>
      <c r="AV11" s="1218"/>
      <c r="AW11" s="1218"/>
      <c r="AX11" s="1218"/>
      <c r="AY11" s="1218"/>
      <c r="AZ11" s="1218"/>
      <c r="BA11" s="1218"/>
    </row>
    <row r="12" spans="1:63" s="305" customFormat="1" ht="6" customHeight="1" x14ac:dyDescent="0.2">
      <c r="A12" s="971" t="s">
        <v>807</v>
      </c>
      <c r="B12" s="971"/>
      <c r="C12" s="971"/>
      <c r="D12" s="971"/>
      <c r="E12" s="971"/>
      <c r="F12" s="971"/>
      <c r="G12" s="971"/>
      <c r="H12" s="971"/>
      <c r="I12" s="971"/>
      <c r="J12" s="971"/>
      <c r="K12" s="971"/>
      <c r="L12" s="971"/>
      <c r="M12" s="971"/>
      <c r="N12" s="971"/>
      <c r="O12" s="971"/>
      <c r="P12" s="971"/>
      <c r="Q12" s="971"/>
      <c r="R12" s="971"/>
      <c r="S12" s="971"/>
      <c r="T12" s="971"/>
      <c r="U12" s="971"/>
      <c r="V12" s="971"/>
      <c r="W12" s="971"/>
      <c r="X12" s="971"/>
      <c r="Y12" s="971"/>
      <c r="Z12" s="971"/>
      <c r="AA12" s="971"/>
      <c r="AB12" s="971"/>
      <c r="AC12" s="971"/>
      <c r="AD12" s="971"/>
      <c r="AE12" s="971"/>
      <c r="AF12" s="971"/>
      <c r="AG12" s="971"/>
      <c r="AH12" s="971"/>
      <c r="AI12" s="971"/>
      <c r="AJ12" s="971"/>
      <c r="AK12" s="971"/>
      <c r="AL12" s="971"/>
      <c r="AM12" s="971"/>
      <c r="AN12" s="971"/>
      <c r="AO12" s="971"/>
      <c r="AP12" s="971"/>
      <c r="AQ12" s="971"/>
      <c r="AR12" s="971"/>
      <c r="AS12" s="971"/>
      <c r="AT12" s="971"/>
      <c r="AU12" s="971"/>
      <c r="AV12" s="971"/>
      <c r="AW12" s="971"/>
      <c r="AX12" s="971"/>
      <c r="AY12" s="971"/>
      <c r="AZ12" s="971"/>
      <c r="BA12" s="318"/>
    </row>
    <row r="13" spans="1:63" ht="24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</row>
    <row r="14" spans="1:63" s="305" customFormat="1" ht="21" customHeight="1" x14ac:dyDescent="0.2">
      <c r="A14" s="973" t="s">
        <v>809</v>
      </c>
      <c r="B14" s="973"/>
      <c r="C14" s="973"/>
      <c r="D14" s="973"/>
      <c r="E14" s="973"/>
      <c r="F14" s="973"/>
      <c r="G14" s="973"/>
      <c r="H14" s="973"/>
      <c r="I14" s="973"/>
      <c r="J14" s="973"/>
      <c r="K14" s="973"/>
      <c r="L14" s="973"/>
      <c r="M14" s="973"/>
      <c r="N14" s="973"/>
      <c r="O14" s="973"/>
      <c r="P14" s="973"/>
      <c r="Q14" s="973"/>
      <c r="R14" s="973"/>
      <c r="S14" s="973"/>
      <c r="T14" s="973"/>
      <c r="U14" s="973"/>
      <c r="V14" s="973"/>
      <c r="W14" s="973"/>
      <c r="X14" s="973"/>
      <c r="Y14" s="973"/>
      <c r="Z14" s="973"/>
      <c r="AA14" s="973"/>
      <c r="AB14" s="973"/>
      <c r="AC14" s="973"/>
      <c r="AD14" s="973"/>
      <c r="AE14" s="973"/>
      <c r="AF14" s="973"/>
      <c r="AG14" s="973"/>
      <c r="AH14" s="973"/>
      <c r="AI14" s="973"/>
      <c r="AJ14" s="973"/>
      <c r="AK14" s="973"/>
      <c r="AL14" s="973"/>
      <c r="AM14" s="973"/>
      <c r="AN14" s="973"/>
      <c r="AO14" s="973"/>
      <c r="AP14" s="973"/>
      <c r="AQ14" s="973"/>
      <c r="AR14" s="973"/>
      <c r="AS14" s="973"/>
      <c r="AT14" s="973"/>
      <c r="AU14" s="973"/>
      <c r="AV14" s="973"/>
      <c r="AW14" s="973"/>
      <c r="AX14" s="973"/>
      <c r="AY14" s="973"/>
      <c r="AZ14" s="973"/>
      <c r="BA14" s="318"/>
    </row>
    <row r="15" spans="1:63" ht="14.25" customHeight="1" x14ac:dyDescent="0.25">
      <c r="A15" s="969" t="s">
        <v>75</v>
      </c>
      <c r="B15" s="969"/>
      <c r="C15" s="969"/>
      <c r="D15" s="969"/>
      <c r="E15" s="969"/>
      <c r="F15" s="969"/>
      <c r="G15" s="969"/>
      <c r="H15" s="969"/>
      <c r="I15" s="969"/>
      <c r="J15" s="969"/>
      <c r="K15" s="969"/>
      <c r="L15" s="969"/>
      <c r="M15" s="969"/>
      <c r="N15" s="969"/>
      <c r="O15" s="969"/>
      <c r="P15" s="969"/>
      <c r="Q15" s="969"/>
      <c r="R15" s="969"/>
      <c r="S15" s="969"/>
      <c r="T15" s="969"/>
      <c r="U15" s="969"/>
      <c r="V15" s="969"/>
      <c r="W15" s="969"/>
      <c r="X15" s="969"/>
      <c r="Y15" s="969"/>
      <c r="Z15" s="969"/>
      <c r="AA15" s="969"/>
      <c r="AB15" s="969"/>
      <c r="AC15" s="969"/>
      <c r="AD15" s="969"/>
      <c r="AE15" s="969"/>
      <c r="AF15" s="969"/>
      <c r="AG15" s="969"/>
      <c r="AH15" s="969"/>
      <c r="AI15" s="969"/>
      <c r="AJ15" s="969"/>
      <c r="AK15" s="969"/>
      <c r="AL15" s="969"/>
      <c r="AM15" s="969"/>
      <c r="AN15" s="969"/>
      <c r="AO15" s="969"/>
      <c r="AP15" s="969"/>
      <c r="AQ15" s="969"/>
      <c r="AR15" s="969"/>
      <c r="AS15" s="969"/>
      <c r="AT15" s="969"/>
      <c r="AU15" s="969"/>
      <c r="AV15" s="969"/>
      <c r="AW15" s="969"/>
      <c r="AX15" s="969"/>
      <c r="AY15" s="969"/>
      <c r="AZ15" s="969"/>
      <c r="BA15" s="317"/>
    </row>
    <row r="16" spans="1:63" ht="12" customHeight="1" x14ac:dyDescent="0.25">
      <c r="A16" s="1218" t="str">
        <f>ФОРМА!B8</f>
        <v>ООО «Электромонтаж-110»</v>
      </c>
      <c r="B16" s="1218"/>
      <c r="C16" s="1218"/>
      <c r="D16" s="1218"/>
      <c r="E16" s="1218"/>
      <c r="F16" s="1218"/>
      <c r="G16" s="1218"/>
      <c r="H16" s="1218"/>
      <c r="I16" s="1218"/>
      <c r="J16" s="1218"/>
      <c r="K16" s="1218"/>
      <c r="L16" s="1218"/>
      <c r="M16" s="1218"/>
      <c r="N16" s="1218"/>
      <c r="O16" s="1218"/>
      <c r="P16" s="1218"/>
      <c r="Q16" s="1218"/>
      <c r="R16" s="1218"/>
      <c r="S16" s="1218"/>
      <c r="T16" s="1218"/>
      <c r="U16" s="1218"/>
      <c r="V16" s="1218"/>
      <c r="W16" s="1218"/>
      <c r="X16" s="1218"/>
      <c r="Y16" s="1218"/>
      <c r="Z16" s="1218"/>
      <c r="AA16" s="1218"/>
      <c r="AB16" s="1218"/>
      <c r="AC16" s="1218"/>
      <c r="AD16" s="1218"/>
      <c r="AE16" s="1218"/>
      <c r="AF16" s="1218"/>
      <c r="AG16" s="1218"/>
      <c r="AH16" s="1218"/>
      <c r="AI16" s="1218"/>
      <c r="AJ16" s="1218"/>
      <c r="AK16" s="1218"/>
      <c r="AL16" s="1218"/>
      <c r="AM16" s="1218"/>
      <c r="AN16" s="1218"/>
      <c r="AO16" s="1218"/>
      <c r="AP16" s="1218"/>
      <c r="AQ16" s="1218"/>
      <c r="AR16" s="1218"/>
      <c r="AS16" s="1218"/>
      <c r="AT16" s="1218"/>
      <c r="AU16" s="1218"/>
      <c r="AV16" s="1218"/>
      <c r="AW16" s="1218"/>
      <c r="AX16" s="1218"/>
      <c r="AY16" s="1218"/>
      <c r="AZ16" s="1218"/>
      <c r="BA16" s="1218"/>
    </row>
    <row r="17" spans="1:53" s="305" customFormat="1" ht="9.6" x14ac:dyDescent="0.2">
      <c r="A17" s="971" t="s">
        <v>807</v>
      </c>
      <c r="B17" s="971"/>
      <c r="C17" s="97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971"/>
      <c r="R17" s="971"/>
      <c r="S17" s="971"/>
      <c r="T17" s="971"/>
      <c r="U17" s="971"/>
      <c r="V17" s="971"/>
      <c r="W17" s="971"/>
      <c r="X17" s="971"/>
      <c r="Y17" s="971"/>
      <c r="Z17" s="971"/>
      <c r="AA17" s="971"/>
      <c r="AB17" s="971"/>
      <c r="AC17" s="971"/>
      <c r="AD17" s="971"/>
      <c r="AE17" s="971"/>
      <c r="AF17" s="971"/>
      <c r="AG17" s="971"/>
      <c r="AH17" s="971"/>
      <c r="AI17" s="971"/>
      <c r="AJ17" s="971"/>
      <c r="AK17" s="971"/>
      <c r="AL17" s="971"/>
      <c r="AM17" s="971"/>
      <c r="AN17" s="971"/>
      <c r="AO17" s="971"/>
      <c r="AP17" s="971"/>
      <c r="AQ17" s="971"/>
      <c r="AR17" s="971"/>
      <c r="AS17" s="971"/>
      <c r="AT17" s="971"/>
      <c r="AU17" s="971"/>
      <c r="AV17" s="971"/>
      <c r="AW17" s="971"/>
      <c r="AX17" s="971"/>
      <c r="AY17" s="971"/>
      <c r="AZ17" s="971"/>
      <c r="BA17" s="318"/>
    </row>
    <row r="18" spans="1:53" ht="22.2" customHeight="1" x14ac:dyDescent="0.25">
      <c r="A18" s="1218" t="str">
        <f>ФОРМА!D8</f>
        <v>ОГРН 1089847302225, ИНН 7842391090, КПП 780101001, 199004, город Санкт-Петербург, пр-кт Средний В.О., д. 4 литер а, пом/ком 6н/177</v>
      </c>
      <c r="B18" s="1218"/>
      <c r="C18" s="1218"/>
      <c r="D18" s="1218"/>
      <c r="E18" s="1218"/>
      <c r="F18" s="1218"/>
      <c r="G18" s="1218"/>
      <c r="H18" s="1218"/>
      <c r="I18" s="1218"/>
      <c r="J18" s="1218"/>
      <c r="K18" s="1218"/>
      <c r="L18" s="1218"/>
      <c r="M18" s="1218"/>
      <c r="N18" s="1218"/>
      <c r="O18" s="1218"/>
      <c r="P18" s="1218"/>
      <c r="Q18" s="1218"/>
      <c r="R18" s="1218"/>
      <c r="S18" s="1218"/>
      <c r="T18" s="1218"/>
      <c r="U18" s="1218"/>
      <c r="V18" s="1218"/>
      <c r="W18" s="1218"/>
      <c r="X18" s="1218"/>
      <c r="Y18" s="1218"/>
      <c r="Z18" s="1218"/>
      <c r="AA18" s="1218"/>
      <c r="AB18" s="1218"/>
      <c r="AC18" s="1218"/>
      <c r="AD18" s="1218"/>
      <c r="AE18" s="1218"/>
      <c r="AF18" s="1218"/>
      <c r="AG18" s="1218"/>
      <c r="AH18" s="1218"/>
      <c r="AI18" s="1218"/>
      <c r="AJ18" s="1218"/>
      <c r="AK18" s="1218"/>
      <c r="AL18" s="1218"/>
      <c r="AM18" s="1218"/>
      <c r="AN18" s="1218"/>
      <c r="AO18" s="1218"/>
      <c r="AP18" s="1218"/>
      <c r="AQ18" s="1218"/>
      <c r="AR18" s="1218"/>
      <c r="AS18" s="1218"/>
      <c r="AT18" s="1218"/>
      <c r="AU18" s="1218"/>
      <c r="AV18" s="1218"/>
      <c r="AW18" s="1218"/>
      <c r="AX18" s="1218"/>
      <c r="AY18" s="1218"/>
      <c r="AZ18" s="1218"/>
      <c r="BA18" s="317"/>
    </row>
    <row r="19" spans="1:53" s="305" customFormat="1" ht="6" customHeight="1" x14ac:dyDescent="0.2">
      <c r="A19" s="1217" t="s">
        <v>775</v>
      </c>
      <c r="B19" s="1217"/>
      <c r="C19" s="1217"/>
      <c r="D19" s="1217"/>
      <c r="E19" s="1217"/>
      <c r="F19" s="1217"/>
      <c r="G19" s="1217"/>
      <c r="H19" s="1217"/>
      <c r="I19" s="1217"/>
      <c r="J19" s="1217"/>
      <c r="K19" s="1217"/>
      <c r="L19" s="1217"/>
      <c r="M19" s="1217"/>
      <c r="N19" s="1217"/>
      <c r="O19" s="1217"/>
      <c r="P19" s="1217"/>
      <c r="Q19" s="1217"/>
      <c r="R19" s="1217"/>
      <c r="S19" s="1217"/>
      <c r="T19" s="1217"/>
      <c r="U19" s="1217"/>
      <c r="V19" s="1217"/>
      <c r="W19" s="1217"/>
      <c r="X19" s="1217"/>
      <c r="Y19" s="1217"/>
      <c r="Z19" s="1217"/>
      <c r="AA19" s="1217"/>
      <c r="AB19" s="1217"/>
      <c r="AC19" s="1217"/>
      <c r="AD19" s="1217"/>
      <c r="AE19" s="1217"/>
      <c r="AF19" s="1217"/>
      <c r="AG19" s="1217"/>
      <c r="AH19" s="1217"/>
      <c r="AI19" s="1217"/>
      <c r="AJ19" s="1217"/>
      <c r="AK19" s="1217"/>
      <c r="AL19" s="1217"/>
      <c r="AM19" s="1217"/>
      <c r="AN19" s="1217"/>
      <c r="AO19" s="1217"/>
      <c r="AP19" s="1217"/>
      <c r="AQ19" s="1217"/>
      <c r="AR19" s="1217"/>
      <c r="AS19" s="1217"/>
      <c r="AT19" s="1217"/>
      <c r="AU19" s="1217"/>
      <c r="AV19" s="1217"/>
      <c r="AW19" s="1217"/>
      <c r="AX19" s="1217"/>
      <c r="AY19" s="1217"/>
      <c r="AZ19" s="1217"/>
      <c r="BA19" s="318"/>
    </row>
    <row r="20" spans="1:53" s="305" customFormat="1" ht="15" customHeight="1" x14ac:dyDescent="0.2">
      <c r="A20" s="950"/>
      <c r="B20" s="950"/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0"/>
      <c r="N20" s="950"/>
      <c r="O20" s="950"/>
      <c r="P20" s="950"/>
      <c r="Q20" s="950"/>
      <c r="R20" s="950"/>
      <c r="S20" s="950"/>
      <c r="T20" s="950"/>
      <c r="U20" s="950"/>
      <c r="V20" s="950"/>
      <c r="W20" s="950"/>
      <c r="X20" s="950"/>
      <c r="Y20" s="950"/>
      <c r="Z20" s="950"/>
      <c r="AA20" s="950"/>
      <c r="AB20" s="950"/>
      <c r="AC20" s="950"/>
      <c r="AD20" s="950"/>
      <c r="AE20" s="950"/>
      <c r="AF20" s="950"/>
      <c r="AG20" s="950"/>
      <c r="AH20" s="950"/>
      <c r="AI20" s="950"/>
      <c r="AJ20" s="950"/>
      <c r="AK20" s="950"/>
      <c r="AL20" s="950"/>
      <c r="AM20" s="950"/>
      <c r="AN20" s="950"/>
      <c r="AO20" s="950"/>
      <c r="AP20" s="950"/>
      <c r="AQ20" s="950"/>
      <c r="AR20" s="950"/>
      <c r="AS20" s="950"/>
      <c r="AT20" s="950"/>
      <c r="AU20" s="950"/>
      <c r="AV20" s="950"/>
      <c r="AW20" s="950"/>
      <c r="AX20" s="950"/>
      <c r="AY20" s="950"/>
      <c r="AZ20" s="950"/>
      <c r="BA20" s="318"/>
    </row>
    <row r="21" spans="1:53" s="305" customFormat="1" ht="15" customHeight="1" x14ac:dyDescent="0.2">
      <c r="A21" s="949" t="s">
        <v>810</v>
      </c>
      <c r="B21" s="949"/>
      <c r="C21" s="949"/>
      <c r="D21" s="949"/>
      <c r="E21" s="949"/>
      <c r="F21" s="949"/>
      <c r="G21" s="949"/>
      <c r="H21" s="949"/>
      <c r="I21" s="949"/>
      <c r="J21" s="949"/>
      <c r="K21" s="949"/>
      <c r="L21" s="949"/>
      <c r="M21" s="949"/>
      <c r="N21" s="949"/>
      <c r="O21" s="949"/>
      <c r="P21" s="949"/>
      <c r="Q21" s="949"/>
      <c r="R21" s="949"/>
      <c r="S21" s="949"/>
      <c r="T21" s="949"/>
      <c r="U21" s="949"/>
      <c r="V21" s="949"/>
      <c r="W21" s="949"/>
      <c r="X21" s="949"/>
      <c r="Y21" s="949"/>
      <c r="Z21" s="949"/>
      <c r="AA21" s="949"/>
      <c r="AB21" s="949"/>
      <c r="AC21" s="949"/>
      <c r="AD21" s="949"/>
      <c r="AE21" s="949"/>
      <c r="AF21" s="949"/>
      <c r="AG21" s="949"/>
      <c r="AH21" s="949"/>
      <c r="AI21" s="949"/>
      <c r="AJ21" s="949"/>
      <c r="AK21" s="949"/>
      <c r="AL21" s="949"/>
      <c r="AM21" s="949"/>
      <c r="AN21" s="949"/>
      <c r="AO21" s="949"/>
      <c r="AP21" s="949"/>
      <c r="AQ21" s="949"/>
      <c r="AR21" s="949"/>
      <c r="AS21" s="949"/>
      <c r="AT21" s="949"/>
      <c r="AU21" s="949"/>
      <c r="AV21" s="949"/>
      <c r="AW21" s="949"/>
      <c r="AX21" s="949"/>
      <c r="AY21" s="949"/>
      <c r="AZ21" s="949"/>
      <c r="BA21" s="318"/>
    </row>
    <row r="22" spans="1:53" ht="5.4" customHeight="1" x14ac:dyDescent="0.25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7" customHeight="1" x14ac:dyDescent="0.25">
      <c r="A23" s="976" t="s">
        <v>523</v>
      </c>
      <c r="B23" s="977"/>
      <c r="C23" s="977"/>
      <c r="D23" s="977"/>
      <c r="E23" s="977"/>
      <c r="F23" s="977"/>
      <c r="G23" s="977"/>
      <c r="H23" s="977"/>
      <c r="I23" s="977"/>
      <c r="J23" s="977"/>
      <c r="K23" s="977"/>
      <c r="L23" s="977"/>
      <c r="M23" s="977"/>
      <c r="N23" s="977"/>
      <c r="O23" s="977"/>
      <c r="P23" s="977"/>
      <c r="Q23" s="977"/>
      <c r="R23" s="977"/>
      <c r="S23" s="977"/>
      <c r="T23" s="977"/>
      <c r="U23" s="977"/>
      <c r="V23" s="977"/>
      <c r="W23" s="977"/>
      <c r="X23" s="977"/>
      <c r="Y23" s="977"/>
      <c r="Z23" s="977"/>
      <c r="AA23" s="977"/>
      <c r="AB23" s="977"/>
      <c r="AC23" s="977"/>
      <c r="AD23" s="977"/>
      <c r="AE23" s="977"/>
      <c r="AF23" s="977"/>
      <c r="AG23" s="977"/>
      <c r="AH23" s="977"/>
      <c r="AI23" s="977"/>
      <c r="AJ23" s="977"/>
      <c r="AK23" s="977"/>
      <c r="AL23" s="977"/>
      <c r="AM23" s="977"/>
      <c r="AN23" s="977"/>
      <c r="AO23" s="977"/>
      <c r="AP23" s="977"/>
      <c r="AQ23" s="977"/>
      <c r="AR23" s="977"/>
      <c r="AS23" s="977"/>
      <c r="AT23" s="977"/>
      <c r="AU23" s="977"/>
      <c r="AV23" s="977"/>
      <c r="AW23" s="977"/>
      <c r="AX23" s="977"/>
      <c r="AY23" s="977"/>
      <c r="AZ23" s="977"/>
      <c r="BA23" s="317"/>
    </row>
    <row r="24" spans="1:53" ht="6.75" customHeight="1" x14ac:dyDescent="0.25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 x14ac:dyDescent="0.3">
      <c r="A25" s="978" t="s">
        <v>19</v>
      </c>
      <c r="B25" s="978"/>
      <c r="C25" s="944">
        <f>ФОРМА!B25</f>
        <v>0</v>
      </c>
      <c r="D25" s="944"/>
      <c r="E25" s="944"/>
      <c r="F25" s="944"/>
      <c r="G25" s="944"/>
      <c r="H25" s="944"/>
      <c r="I25" s="944"/>
      <c r="J25" s="944"/>
      <c r="K25" s="944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979"/>
      <c r="AH25" s="979"/>
      <c r="AI25" s="979"/>
      <c r="AJ25" s="322"/>
      <c r="AK25" s="322"/>
      <c r="AL25" s="946">
        <f>ФОРМА!C25</f>
        <v>45354</v>
      </c>
      <c r="AM25" s="944"/>
      <c r="AN25" s="944"/>
      <c r="AO25" s="944"/>
      <c r="AP25" s="944"/>
      <c r="AQ25" s="944"/>
      <c r="AR25" s="944"/>
      <c r="AS25" s="944"/>
      <c r="AT25" s="944"/>
      <c r="AU25" s="944"/>
      <c r="AV25" s="944"/>
      <c r="AW25" s="979"/>
      <c r="AX25" s="979"/>
      <c r="AY25" s="979"/>
      <c r="AZ25" s="979"/>
      <c r="BA25" s="317"/>
    </row>
    <row r="26" spans="1:53" s="305" customFormat="1" ht="6" customHeight="1" x14ac:dyDescent="0.2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971" t="s">
        <v>459</v>
      </c>
      <c r="AM26" s="971"/>
      <c r="AN26" s="971"/>
      <c r="AO26" s="971"/>
      <c r="AP26" s="971"/>
      <c r="AQ26" s="971"/>
      <c r="AR26" s="971"/>
      <c r="AS26" s="971"/>
      <c r="AT26" s="971"/>
      <c r="AU26" s="971"/>
      <c r="AV26" s="971"/>
      <c r="AW26" s="318"/>
      <c r="AX26" s="318"/>
      <c r="AY26" s="318"/>
      <c r="AZ26" s="318"/>
      <c r="BA26" s="318"/>
    </row>
    <row r="27" spans="1:53" ht="24" customHeight="1" x14ac:dyDescent="0.25">
      <c r="A27" s="947" t="s">
        <v>782</v>
      </c>
      <c r="B27" s="947"/>
      <c r="C27" s="947"/>
      <c r="D27" s="947"/>
      <c r="E27" s="947"/>
      <c r="F27" s="947"/>
      <c r="G27" s="947"/>
      <c r="H27" s="947"/>
      <c r="I27" s="947"/>
      <c r="J27" s="947"/>
      <c r="K27" s="947"/>
      <c r="L27" s="947"/>
      <c r="M27" s="947"/>
      <c r="N27" s="947"/>
      <c r="O27" s="947"/>
      <c r="P27" s="947"/>
      <c r="Q27" s="947"/>
      <c r="R27" s="947"/>
      <c r="S27" s="947"/>
      <c r="T27" s="947"/>
      <c r="U27" s="947"/>
      <c r="V27" s="947"/>
      <c r="W27" s="947"/>
      <c r="X27" s="947"/>
      <c r="Y27" s="947"/>
      <c r="Z27" s="947"/>
      <c r="AA27" s="947"/>
      <c r="AB27" s="947"/>
      <c r="AC27" s="947"/>
      <c r="AD27" s="947"/>
      <c r="AE27" s="947"/>
      <c r="AF27" s="947"/>
      <c r="AG27" s="947"/>
      <c r="AH27" s="947"/>
      <c r="AI27" s="947"/>
      <c r="AJ27" s="947"/>
      <c r="AK27" s="947"/>
      <c r="AL27" s="947"/>
      <c r="AM27" s="947"/>
      <c r="AN27" s="947"/>
      <c r="AO27" s="947"/>
      <c r="AP27" s="947"/>
      <c r="AQ27" s="947"/>
      <c r="AR27" s="947"/>
      <c r="AS27" s="947"/>
      <c r="AT27" s="947"/>
      <c r="AU27" s="947"/>
      <c r="AV27" s="947"/>
      <c r="AW27" s="947"/>
      <c r="AX27" s="947"/>
      <c r="AY27" s="947"/>
      <c r="AZ27" s="947"/>
      <c r="BA27" s="317"/>
    </row>
    <row r="28" spans="1:53" ht="12" customHeight="1" x14ac:dyDescent="0.25">
      <c r="A28" s="974" t="str">
        <f>IF(ПОДПИСИ!B9="",ПОДПИСИ!B6,ПОДПИСИ!B9)</f>
        <v>Ведущий инженер отдела строительного контроля АО "ЛЭСР"</v>
      </c>
      <c r="B28" s="974"/>
      <c r="C28" s="974"/>
      <c r="D28" s="974"/>
      <c r="E28" s="974"/>
      <c r="F28" s="974"/>
      <c r="G28" s="974"/>
      <c r="H28" s="974"/>
      <c r="I28" s="974"/>
      <c r="J28" s="974"/>
      <c r="K28" s="974"/>
      <c r="L28" s="974"/>
      <c r="M28" s="974"/>
      <c r="N28" s="974"/>
      <c r="O28" s="974"/>
      <c r="P28" s="974"/>
      <c r="Q28" s="974"/>
      <c r="R28" s="974"/>
      <c r="S28" s="974"/>
      <c r="T28" s="974"/>
      <c r="U28" s="974"/>
      <c r="V28" s="974"/>
      <c r="W28" s="974"/>
      <c r="X28" s="974"/>
      <c r="Y28" s="974"/>
      <c r="Z28" s="974"/>
      <c r="AA28" s="974"/>
      <c r="AB28" s="974"/>
      <c r="AC28" s="974"/>
      <c r="AD28" s="974"/>
      <c r="AE28" s="974"/>
      <c r="AF28" s="974"/>
      <c r="AG28" s="974"/>
      <c r="AH28" s="974"/>
      <c r="AI28" s="974"/>
      <c r="AJ28" s="974"/>
      <c r="AK28" s="974"/>
      <c r="AL28" s="974"/>
      <c r="AM28" s="974"/>
      <c r="AN28" s="974"/>
      <c r="AO28" s="974"/>
      <c r="AP28" s="974"/>
      <c r="AQ28" s="974"/>
      <c r="AR28" s="974"/>
      <c r="AS28" s="974"/>
      <c r="AT28" s="974"/>
      <c r="AU28" s="974"/>
      <c r="AV28" s="974"/>
      <c r="AW28" s="974"/>
      <c r="AX28" s="974"/>
      <c r="AY28" s="974"/>
      <c r="AZ28" s="974"/>
      <c r="BA28" s="317"/>
    </row>
    <row r="29" spans="1:53" ht="12" customHeight="1" x14ac:dyDescent="0.25">
      <c r="A29" s="975" t="str">
        <f>IF(ПОДПИСИ!C9="",ПОДПИСИ!C6,CONCATENATE(ПОДПИСИ!C9,", ",ПОДПИСИ!F9))</f>
        <v xml:space="preserve">Жамойдин Ф.Ф.,  </v>
      </c>
      <c r="B29" s="975"/>
      <c r="C29" s="975"/>
      <c r="D29" s="975"/>
      <c r="E29" s="975"/>
      <c r="F29" s="975"/>
      <c r="G29" s="975"/>
      <c r="H29" s="975"/>
      <c r="I29" s="975"/>
      <c r="J29" s="975"/>
      <c r="K29" s="975"/>
      <c r="L29" s="975"/>
      <c r="M29" s="975"/>
      <c r="N29" s="975"/>
      <c r="O29" s="975"/>
      <c r="P29" s="975"/>
      <c r="Q29" s="975"/>
      <c r="R29" s="975"/>
      <c r="S29" s="975"/>
      <c r="T29" s="975"/>
      <c r="U29" s="975"/>
      <c r="V29" s="975"/>
      <c r="W29" s="975"/>
      <c r="X29" s="975"/>
      <c r="Y29" s="975"/>
      <c r="Z29" s="975"/>
      <c r="AA29" s="975"/>
      <c r="AB29" s="975"/>
      <c r="AC29" s="975"/>
      <c r="AD29" s="975"/>
      <c r="AE29" s="975"/>
      <c r="AF29" s="975"/>
      <c r="AG29" s="975"/>
      <c r="AH29" s="975"/>
      <c r="AI29" s="975"/>
      <c r="AJ29" s="975"/>
      <c r="AK29" s="975"/>
      <c r="AL29" s="975"/>
      <c r="AM29" s="975"/>
      <c r="AN29" s="975"/>
      <c r="AO29" s="975"/>
      <c r="AP29" s="975"/>
      <c r="AQ29" s="975"/>
      <c r="AR29" s="975"/>
      <c r="AS29" s="975"/>
      <c r="AT29" s="975"/>
      <c r="AU29" s="975"/>
      <c r="AV29" s="975"/>
      <c r="AW29" s="975"/>
      <c r="AX29" s="975"/>
      <c r="AY29" s="975"/>
      <c r="AZ29" s="975"/>
      <c r="BA29" s="317"/>
    </row>
    <row r="30" spans="1:53" ht="13.95" customHeight="1" x14ac:dyDescent="0.25">
      <c r="A30" s="973" t="s">
        <v>783</v>
      </c>
      <c r="B30" s="973"/>
      <c r="C30" s="973"/>
      <c r="D30" s="973"/>
      <c r="E30" s="973"/>
      <c r="F30" s="973"/>
      <c r="G30" s="973"/>
      <c r="H30" s="973"/>
      <c r="I30" s="973"/>
      <c r="J30" s="973"/>
      <c r="K30" s="973"/>
      <c r="L30" s="973"/>
      <c r="M30" s="973"/>
      <c r="N30" s="973"/>
      <c r="O30" s="973"/>
      <c r="P30" s="973"/>
      <c r="Q30" s="973"/>
      <c r="R30" s="973"/>
      <c r="S30" s="973"/>
      <c r="T30" s="973"/>
      <c r="U30" s="973"/>
      <c r="V30" s="973"/>
      <c r="W30" s="973"/>
      <c r="X30" s="973"/>
      <c r="Y30" s="973"/>
      <c r="Z30" s="973"/>
      <c r="AA30" s="973"/>
      <c r="AB30" s="973"/>
      <c r="AC30" s="973"/>
      <c r="AD30" s="973"/>
      <c r="AE30" s="973"/>
      <c r="AF30" s="973"/>
      <c r="AG30" s="973"/>
      <c r="AH30" s="973"/>
      <c r="AI30" s="973"/>
      <c r="AJ30" s="973"/>
      <c r="AK30" s="973"/>
      <c r="AL30" s="973"/>
      <c r="AM30" s="973"/>
      <c r="AN30" s="973"/>
      <c r="AO30" s="973"/>
      <c r="AP30" s="973"/>
      <c r="AQ30" s="973"/>
      <c r="AR30" s="973"/>
      <c r="AS30" s="973"/>
      <c r="AT30" s="973"/>
      <c r="AU30" s="973"/>
      <c r="AV30" s="973"/>
      <c r="AW30" s="973"/>
      <c r="AX30" s="973"/>
      <c r="AY30" s="973"/>
      <c r="AZ30" s="973"/>
      <c r="BA30" s="317"/>
    </row>
    <row r="31" spans="1:53" ht="15" customHeight="1" x14ac:dyDescent="0.25">
      <c r="A31" s="950"/>
      <c r="B31" s="950"/>
      <c r="C31" s="950"/>
      <c r="D31" s="950"/>
      <c r="E31" s="950"/>
      <c r="F31" s="950"/>
      <c r="G31" s="950"/>
      <c r="H31" s="950"/>
      <c r="I31" s="950"/>
      <c r="J31" s="950"/>
      <c r="K31" s="950"/>
      <c r="L31" s="950"/>
      <c r="M31" s="950"/>
      <c r="N31" s="950"/>
      <c r="O31" s="950"/>
      <c r="P31" s="950"/>
      <c r="Q31" s="950"/>
      <c r="R31" s="950"/>
      <c r="S31" s="950"/>
      <c r="T31" s="950"/>
      <c r="U31" s="950"/>
      <c r="V31" s="950"/>
      <c r="W31" s="950"/>
      <c r="X31" s="950"/>
      <c r="Y31" s="950"/>
      <c r="Z31" s="950"/>
      <c r="AA31" s="950"/>
      <c r="AB31" s="950"/>
      <c r="AC31" s="950"/>
      <c r="AD31" s="950"/>
      <c r="AE31" s="950"/>
      <c r="AF31" s="950"/>
      <c r="AG31" s="950"/>
      <c r="AH31" s="950"/>
      <c r="AI31" s="950"/>
      <c r="AJ31" s="950"/>
      <c r="AK31" s="950"/>
      <c r="AL31" s="950"/>
      <c r="AM31" s="950"/>
      <c r="AN31" s="950"/>
      <c r="AO31" s="950"/>
      <c r="AP31" s="950"/>
      <c r="AQ31" s="950"/>
      <c r="AR31" s="950"/>
      <c r="AS31" s="950"/>
      <c r="AT31" s="950"/>
      <c r="AU31" s="950"/>
      <c r="AV31" s="950"/>
      <c r="AW31" s="950"/>
      <c r="AX31" s="950"/>
      <c r="AY31" s="950"/>
      <c r="AZ31" s="950"/>
      <c r="BA31" s="317"/>
    </row>
    <row r="32" spans="1:53" ht="21.75" customHeight="1" x14ac:dyDescent="0.25">
      <c r="A32" s="949" t="s">
        <v>811</v>
      </c>
      <c r="B32" s="949"/>
      <c r="C32" s="949"/>
      <c r="D32" s="949"/>
      <c r="E32" s="949"/>
      <c r="F32" s="949"/>
      <c r="G32" s="949"/>
      <c r="H32" s="949"/>
      <c r="I32" s="949"/>
      <c r="J32" s="949"/>
      <c r="K32" s="949"/>
      <c r="L32" s="949"/>
      <c r="M32" s="949"/>
      <c r="N32" s="949"/>
      <c r="O32" s="949"/>
      <c r="P32" s="949"/>
      <c r="Q32" s="949"/>
      <c r="R32" s="949"/>
      <c r="S32" s="949"/>
      <c r="T32" s="949"/>
      <c r="U32" s="949"/>
      <c r="V32" s="949"/>
      <c r="W32" s="949"/>
      <c r="X32" s="949"/>
      <c r="Y32" s="949"/>
      <c r="Z32" s="949"/>
      <c r="AA32" s="949"/>
      <c r="AB32" s="949"/>
      <c r="AC32" s="949"/>
      <c r="AD32" s="949"/>
      <c r="AE32" s="949"/>
      <c r="AF32" s="949"/>
      <c r="AG32" s="949"/>
      <c r="AH32" s="949"/>
      <c r="AI32" s="949"/>
      <c r="AJ32" s="949"/>
      <c r="AK32" s="949"/>
      <c r="AL32" s="949"/>
      <c r="AM32" s="949"/>
      <c r="AN32" s="949"/>
      <c r="AO32" s="949"/>
      <c r="AP32" s="949"/>
      <c r="AQ32" s="949"/>
      <c r="AR32" s="949"/>
      <c r="AS32" s="949"/>
      <c r="AT32" s="949"/>
      <c r="AU32" s="949"/>
      <c r="AV32" s="949"/>
      <c r="AW32" s="949"/>
      <c r="AX32" s="949"/>
      <c r="AY32" s="949"/>
      <c r="AZ32" s="949"/>
      <c r="BA32" s="317"/>
    </row>
    <row r="33" spans="1:52" ht="12" customHeight="1" x14ac:dyDescent="0.25">
      <c r="A33" s="980" t="s">
        <v>785</v>
      </c>
      <c r="B33" s="981"/>
      <c r="C33" s="981"/>
      <c r="D33" s="981"/>
      <c r="E33" s="981"/>
      <c r="F33" s="981"/>
      <c r="G33" s="981"/>
      <c r="H33" s="981"/>
      <c r="I33" s="981"/>
      <c r="J33" s="981"/>
      <c r="K33" s="981"/>
      <c r="L33" s="981"/>
      <c r="M33" s="981"/>
      <c r="N33" s="981"/>
      <c r="O33" s="981"/>
      <c r="P33" s="981"/>
      <c r="Q33" s="981"/>
      <c r="R33" s="981"/>
      <c r="S33" s="981"/>
      <c r="T33" s="981"/>
      <c r="U33" s="981"/>
      <c r="V33" s="981"/>
      <c r="W33" s="981"/>
      <c r="X33" s="981"/>
      <c r="Y33" s="981"/>
      <c r="Z33" s="981"/>
      <c r="AA33" s="981"/>
      <c r="AB33" s="981"/>
      <c r="AC33" s="981"/>
      <c r="AD33" s="981"/>
      <c r="AE33" s="981"/>
      <c r="AF33" s="981"/>
      <c r="AG33" s="981"/>
      <c r="AH33" s="981"/>
      <c r="AI33" s="981"/>
      <c r="AJ33" s="981"/>
      <c r="AK33" s="981"/>
      <c r="AL33" s="981"/>
      <c r="AM33" s="981"/>
      <c r="AN33" s="981"/>
      <c r="AO33" s="981"/>
      <c r="AP33" s="981"/>
      <c r="AQ33" s="981"/>
      <c r="AR33" s="981"/>
      <c r="AS33" s="981"/>
      <c r="AT33" s="981"/>
      <c r="AU33" s="981"/>
      <c r="AV33" s="981"/>
      <c r="AW33" s="981"/>
      <c r="AX33" s="981"/>
      <c r="AY33" s="981"/>
      <c r="AZ33" s="981"/>
    </row>
    <row r="34" spans="1:52" ht="12" customHeight="1" x14ac:dyDescent="0.25">
      <c r="A34" s="948" t="str">
        <f>ПОДПИСИ!B15</f>
        <v>Заместитель генерального директора по капитальному  строительству ООО «Электромонтаж-110»</v>
      </c>
      <c r="B34" s="948"/>
      <c r="C34" s="948"/>
      <c r="D34" s="948"/>
      <c r="E34" s="948"/>
      <c r="F34" s="948"/>
      <c r="G34" s="948"/>
      <c r="H34" s="948"/>
      <c r="I34" s="948"/>
      <c r="J34" s="948"/>
      <c r="K34" s="948"/>
      <c r="L34" s="948"/>
      <c r="M34" s="948"/>
      <c r="N34" s="948"/>
      <c r="O34" s="948"/>
      <c r="P34" s="948"/>
      <c r="Q34" s="948"/>
      <c r="R34" s="948"/>
      <c r="S34" s="948"/>
      <c r="T34" s="948"/>
      <c r="U34" s="948"/>
      <c r="V34" s="948"/>
      <c r="W34" s="948"/>
      <c r="X34" s="948"/>
      <c r="Y34" s="948"/>
      <c r="Z34" s="948"/>
      <c r="AA34" s="948"/>
      <c r="AB34" s="948"/>
      <c r="AC34" s="948"/>
      <c r="AD34" s="948"/>
      <c r="AE34" s="948"/>
      <c r="AF34" s="948"/>
      <c r="AG34" s="948"/>
      <c r="AH34" s="948"/>
      <c r="AI34" s="948"/>
      <c r="AJ34" s="948"/>
      <c r="AK34" s="948"/>
      <c r="AL34" s="948"/>
      <c r="AM34" s="948"/>
      <c r="AN34" s="948"/>
      <c r="AO34" s="948"/>
      <c r="AP34" s="948"/>
      <c r="AQ34" s="948"/>
      <c r="AR34" s="948"/>
      <c r="AS34" s="948"/>
      <c r="AT34" s="948"/>
      <c r="AU34" s="948"/>
      <c r="AV34" s="948"/>
      <c r="AW34" s="948"/>
      <c r="AX34" s="948"/>
      <c r="AY34" s="948"/>
      <c r="AZ34" s="948"/>
    </row>
    <row r="35" spans="1:52" ht="12" customHeight="1" x14ac:dyDescent="0.25">
      <c r="A35" s="982" t="str">
        <f>CONCATENATE(ПОДПИСИ!C15," ",ПОДПИСИ!F15)</f>
        <v>Шлёнский С.В. Приказ №365 от 01.07.2024</v>
      </c>
      <c r="B35" s="982"/>
      <c r="C35" s="982"/>
      <c r="D35" s="982"/>
      <c r="E35" s="982"/>
      <c r="F35" s="982"/>
      <c r="G35" s="982"/>
      <c r="H35" s="982"/>
      <c r="I35" s="982"/>
      <c r="J35" s="982"/>
      <c r="K35" s="982"/>
      <c r="L35" s="982"/>
      <c r="M35" s="982"/>
      <c r="N35" s="982"/>
      <c r="O35" s="982"/>
      <c r="P35" s="982"/>
      <c r="Q35" s="982"/>
      <c r="R35" s="982"/>
      <c r="S35" s="982"/>
      <c r="T35" s="982"/>
      <c r="U35" s="982"/>
      <c r="V35" s="982"/>
      <c r="W35" s="982"/>
      <c r="X35" s="982"/>
      <c r="Y35" s="982"/>
      <c r="Z35" s="982"/>
      <c r="AA35" s="982"/>
      <c r="AB35" s="982"/>
      <c r="AC35" s="982"/>
      <c r="AD35" s="982"/>
      <c r="AE35" s="982"/>
      <c r="AF35" s="982"/>
      <c r="AG35" s="982"/>
      <c r="AH35" s="982"/>
      <c r="AI35" s="982"/>
      <c r="AJ35" s="982"/>
      <c r="AK35" s="982"/>
      <c r="AL35" s="982"/>
      <c r="AM35" s="982"/>
      <c r="AN35" s="982"/>
      <c r="AO35" s="982"/>
      <c r="AP35" s="982"/>
      <c r="AQ35" s="982"/>
      <c r="AR35" s="982"/>
      <c r="AS35" s="982"/>
      <c r="AT35" s="982"/>
      <c r="AU35" s="982"/>
      <c r="AV35" s="982"/>
      <c r="AW35" s="982"/>
      <c r="AX35" s="982"/>
      <c r="AY35" s="982"/>
      <c r="AZ35" s="982"/>
    </row>
    <row r="36" spans="1:52" ht="6" customHeight="1" x14ac:dyDescent="0.25">
      <c r="A36" s="983" t="s">
        <v>812</v>
      </c>
      <c r="B36" s="983"/>
      <c r="C36" s="983"/>
      <c r="D36" s="983"/>
      <c r="E36" s="983"/>
      <c r="F36" s="983"/>
      <c r="G36" s="983"/>
      <c r="H36" s="983"/>
      <c r="I36" s="983"/>
      <c r="J36" s="983"/>
      <c r="K36" s="983"/>
      <c r="L36" s="983"/>
      <c r="M36" s="983"/>
      <c r="N36" s="983"/>
      <c r="O36" s="983"/>
      <c r="P36" s="983"/>
      <c r="Q36" s="983"/>
      <c r="R36" s="983"/>
      <c r="S36" s="983"/>
      <c r="T36" s="983"/>
      <c r="U36" s="983"/>
      <c r="V36" s="983"/>
      <c r="W36" s="983"/>
      <c r="X36" s="983"/>
      <c r="Y36" s="983"/>
      <c r="Z36" s="983"/>
      <c r="AA36" s="983"/>
      <c r="AB36" s="983"/>
      <c r="AC36" s="983"/>
      <c r="AD36" s="983"/>
      <c r="AE36" s="983"/>
      <c r="AF36" s="983"/>
      <c r="AG36" s="983"/>
      <c r="AH36" s="983"/>
      <c r="AI36" s="983"/>
      <c r="AJ36" s="983"/>
      <c r="AK36" s="983"/>
      <c r="AL36" s="983"/>
      <c r="AM36" s="983"/>
      <c r="AN36" s="983"/>
      <c r="AO36" s="983"/>
      <c r="AP36" s="983"/>
      <c r="AQ36" s="983"/>
      <c r="AR36" s="983"/>
      <c r="AS36" s="983"/>
      <c r="AT36" s="983"/>
      <c r="AU36" s="983"/>
      <c r="AV36" s="983"/>
      <c r="AW36" s="983"/>
      <c r="AX36" s="983"/>
      <c r="AY36" s="983"/>
      <c r="AZ36" s="983"/>
    </row>
    <row r="37" spans="1:52" ht="24" customHeight="1" x14ac:dyDescent="0.25">
      <c r="A37" s="947" t="s">
        <v>813</v>
      </c>
      <c r="B37" s="947"/>
      <c r="C37" s="947"/>
      <c r="D37" s="947"/>
      <c r="E37" s="947"/>
      <c r="F37" s="947"/>
      <c r="G37" s="947"/>
      <c r="H37" s="947"/>
      <c r="I37" s="947"/>
      <c r="J37" s="947"/>
      <c r="K37" s="947"/>
      <c r="L37" s="947"/>
      <c r="M37" s="947"/>
      <c r="N37" s="947"/>
      <c r="O37" s="947"/>
      <c r="P37" s="947"/>
      <c r="Q37" s="947"/>
      <c r="R37" s="947"/>
      <c r="S37" s="947"/>
      <c r="T37" s="947"/>
      <c r="U37" s="947"/>
      <c r="V37" s="947"/>
      <c r="W37" s="947"/>
      <c r="X37" s="947"/>
      <c r="Y37" s="947"/>
      <c r="Z37" s="947"/>
      <c r="AA37" s="947"/>
      <c r="AB37" s="947"/>
      <c r="AC37" s="947"/>
      <c r="AD37" s="947"/>
      <c r="AE37" s="947"/>
      <c r="AF37" s="947"/>
      <c r="AG37" s="947"/>
      <c r="AH37" s="947"/>
      <c r="AI37" s="947"/>
      <c r="AJ37" s="947"/>
      <c r="AK37" s="947"/>
      <c r="AL37" s="947"/>
      <c r="AM37" s="947"/>
      <c r="AN37" s="947"/>
      <c r="AO37" s="947"/>
      <c r="AP37" s="947"/>
      <c r="AQ37" s="947"/>
      <c r="AR37" s="947"/>
      <c r="AS37" s="947"/>
      <c r="AT37" s="947"/>
      <c r="AU37" s="947"/>
      <c r="AV37" s="947"/>
      <c r="AW37" s="947"/>
      <c r="AX37" s="947"/>
      <c r="AY37" s="947"/>
      <c r="AZ37" s="947"/>
    </row>
    <row r="38" spans="1:52" ht="12" customHeight="1" x14ac:dyDescent="0.25">
      <c r="A38" s="948" t="str">
        <f>ПОДПИСИ!B17</f>
        <v>Заместитель генерального директора по капитальному  строительству ООО «Электромонтаж-110»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</row>
    <row r="39" spans="1:52" ht="12" customHeight="1" x14ac:dyDescent="0.25">
      <c r="A39" s="948" t="str">
        <f>CONCATENATE(ПОДПИСИ!C17," ",ПОДПИСИ!F17)</f>
        <v>Шлёнский С.В. Приказ №365 от 01.07.2024</v>
      </c>
      <c r="B39" s="948"/>
      <c r="C39" s="948"/>
      <c r="D39" s="948"/>
      <c r="E39" s="948"/>
      <c r="F39" s="948"/>
      <c r="G39" s="948"/>
      <c r="H39" s="948"/>
      <c r="I39" s="948"/>
      <c r="J39" s="948"/>
      <c r="K39" s="948"/>
      <c r="L39" s="948"/>
      <c r="M39" s="948"/>
      <c r="N39" s="948"/>
      <c r="O39" s="948"/>
      <c r="P39" s="948"/>
      <c r="Q39" s="948"/>
      <c r="R39" s="948"/>
      <c r="S39" s="948"/>
      <c r="T39" s="948"/>
      <c r="U39" s="948"/>
      <c r="V39" s="948"/>
      <c r="W39" s="948"/>
      <c r="X39" s="948"/>
      <c r="Y39" s="948"/>
      <c r="Z39" s="948"/>
      <c r="AA39" s="948"/>
      <c r="AB39" s="948"/>
      <c r="AC39" s="948"/>
      <c r="AD39" s="948"/>
      <c r="AE39" s="948"/>
      <c r="AF39" s="948"/>
      <c r="AG39" s="948"/>
      <c r="AH39" s="948"/>
      <c r="AI39" s="948"/>
      <c r="AJ39" s="948"/>
      <c r="AK39" s="948"/>
      <c r="AL39" s="948"/>
      <c r="AM39" s="948"/>
      <c r="AN39" s="948"/>
      <c r="AO39" s="948"/>
      <c r="AP39" s="948"/>
      <c r="AQ39" s="948"/>
      <c r="AR39" s="948"/>
      <c r="AS39" s="948"/>
      <c r="AT39" s="948"/>
      <c r="AU39" s="948"/>
      <c r="AV39" s="948"/>
      <c r="AW39" s="948"/>
      <c r="AX39" s="948"/>
      <c r="AY39" s="948"/>
      <c r="AZ39" s="948"/>
    </row>
    <row r="40" spans="1:52" ht="15" customHeight="1" x14ac:dyDescent="0.25">
      <c r="A40" s="949" t="s">
        <v>783</v>
      </c>
      <c r="B40" s="949"/>
      <c r="C40" s="949"/>
      <c r="D40" s="949"/>
      <c r="E40" s="949"/>
      <c r="F40" s="949"/>
      <c r="G40" s="949"/>
      <c r="H40" s="949"/>
      <c r="I40" s="949"/>
      <c r="J40" s="949"/>
      <c r="K40" s="949"/>
      <c r="L40" s="949"/>
      <c r="M40" s="949"/>
      <c r="N40" s="949"/>
      <c r="O40" s="949"/>
      <c r="P40" s="949"/>
      <c r="Q40" s="949"/>
      <c r="R40" s="949"/>
      <c r="S40" s="949"/>
      <c r="T40" s="949"/>
      <c r="U40" s="949"/>
      <c r="V40" s="949"/>
      <c r="W40" s="949"/>
      <c r="X40" s="949"/>
      <c r="Y40" s="949"/>
      <c r="Z40" s="949"/>
      <c r="AA40" s="949"/>
      <c r="AB40" s="949"/>
      <c r="AC40" s="949"/>
      <c r="AD40" s="949"/>
      <c r="AE40" s="949"/>
      <c r="AF40" s="949"/>
      <c r="AG40" s="949"/>
      <c r="AH40" s="949"/>
      <c r="AI40" s="949"/>
      <c r="AJ40" s="949"/>
      <c r="AK40" s="949"/>
      <c r="AL40" s="949"/>
      <c r="AM40" s="949"/>
      <c r="AN40" s="949"/>
      <c r="AO40" s="949"/>
      <c r="AP40" s="949"/>
      <c r="AQ40" s="949"/>
      <c r="AR40" s="949"/>
      <c r="AS40" s="949"/>
      <c r="AT40" s="949"/>
      <c r="AU40" s="949"/>
      <c r="AV40" s="949"/>
      <c r="AW40" s="949"/>
      <c r="AX40" s="949"/>
      <c r="AY40" s="949"/>
      <c r="AZ40" s="949"/>
    </row>
    <row r="41" spans="1:52" ht="12" customHeight="1" x14ac:dyDescent="0.25">
      <c r="A41" s="950"/>
      <c r="B41" s="950"/>
      <c r="C41" s="950"/>
      <c r="D41" s="950"/>
      <c r="E41" s="950"/>
      <c r="F41" s="950"/>
      <c r="G41" s="950"/>
      <c r="H41" s="950"/>
      <c r="I41" s="950"/>
      <c r="J41" s="950"/>
      <c r="K41" s="950"/>
      <c r="L41" s="950"/>
      <c r="M41" s="950"/>
      <c r="N41" s="950"/>
      <c r="O41" s="950"/>
      <c r="P41" s="950"/>
      <c r="Q41" s="950"/>
      <c r="R41" s="950"/>
      <c r="S41" s="950"/>
      <c r="T41" s="950"/>
      <c r="U41" s="950"/>
      <c r="V41" s="950"/>
      <c r="W41" s="950"/>
      <c r="X41" s="950"/>
      <c r="Y41" s="950"/>
      <c r="Z41" s="950"/>
      <c r="AA41" s="950"/>
      <c r="AB41" s="950"/>
      <c r="AC41" s="950"/>
      <c r="AD41" s="950"/>
      <c r="AE41" s="950"/>
      <c r="AF41" s="950"/>
      <c r="AG41" s="950"/>
      <c r="AH41" s="950"/>
      <c r="AI41" s="950"/>
      <c r="AJ41" s="950"/>
      <c r="AK41" s="950"/>
      <c r="AL41" s="950"/>
      <c r="AM41" s="950"/>
      <c r="AN41" s="950"/>
      <c r="AO41" s="950"/>
      <c r="AP41" s="950"/>
      <c r="AQ41" s="950"/>
      <c r="AR41" s="950"/>
      <c r="AS41" s="950"/>
      <c r="AT41" s="950"/>
      <c r="AU41" s="950"/>
      <c r="AV41" s="950"/>
      <c r="AW41" s="950"/>
      <c r="AX41" s="950"/>
      <c r="AY41" s="950"/>
      <c r="AZ41" s="950"/>
    </row>
    <row r="42" spans="1:52" ht="6.75" customHeight="1" x14ac:dyDescent="0.25">
      <c r="A42" s="949" t="s">
        <v>814</v>
      </c>
      <c r="B42" s="949"/>
      <c r="C42" s="949"/>
      <c r="D42" s="949"/>
      <c r="E42" s="949"/>
      <c r="F42" s="949"/>
      <c r="G42" s="949"/>
      <c r="H42" s="949"/>
      <c r="I42" s="949"/>
      <c r="J42" s="949"/>
      <c r="K42" s="949"/>
      <c r="L42" s="949"/>
      <c r="M42" s="949"/>
      <c r="N42" s="949"/>
      <c r="O42" s="949"/>
      <c r="P42" s="949"/>
      <c r="Q42" s="949"/>
      <c r="R42" s="949"/>
      <c r="S42" s="949"/>
      <c r="T42" s="949"/>
      <c r="U42" s="949"/>
      <c r="V42" s="949"/>
      <c r="W42" s="949"/>
      <c r="X42" s="949"/>
      <c r="Y42" s="949"/>
      <c r="Z42" s="949"/>
      <c r="AA42" s="949"/>
      <c r="AB42" s="949"/>
      <c r="AC42" s="949"/>
      <c r="AD42" s="949"/>
      <c r="AE42" s="949"/>
      <c r="AF42" s="949"/>
      <c r="AG42" s="949"/>
      <c r="AH42" s="949"/>
      <c r="AI42" s="949"/>
      <c r="AJ42" s="949"/>
      <c r="AK42" s="949"/>
      <c r="AL42" s="949"/>
      <c r="AM42" s="949"/>
      <c r="AN42" s="949"/>
      <c r="AO42" s="949"/>
      <c r="AP42" s="949"/>
      <c r="AQ42" s="949"/>
      <c r="AR42" s="949"/>
      <c r="AS42" s="949"/>
      <c r="AT42" s="949"/>
      <c r="AU42" s="949"/>
      <c r="AV42" s="949"/>
      <c r="AW42" s="949"/>
      <c r="AX42" s="949"/>
      <c r="AY42" s="949"/>
      <c r="AZ42" s="949"/>
    </row>
    <row r="43" spans="1:52" ht="35.25" customHeight="1" x14ac:dyDescent="0.25">
      <c r="A43" s="947" t="s">
        <v>815</v>
      </c>
      <c r="B43" s="947"/>
      <c r="C43" s="947"/>
      <c r="D43" s="947"/>
      <c r="E43" s="947"/>
      <c r="F43" s="947"/>
      <c r="G43" s="947"/>
      <c r="H43" s="947"/>
      <c r="I43" s="947"/>
      <c r="J43" s="947"/>
      <c r="K43" s="947"/>
      <c r="L43" s="947"/>
      <c r="M43" s="947"/>
      <c r="N43" s="947"/>
      <c r="O43" s="947"/>
      <c r="P43" s="947"/>
      <c r="Q43" s="947"/>
      <c r="R43" s="947"/>
      <c r="S43" s="947"/>
      <c r="T43" s="947"/>
      <c r="U43" s="947"/>
      <c r="V43" s="947"/>
      <c r="W43" s="947"/>
      <c r="X43" s="947"/>
      <c r="Y43" s="947"/>
      <c r="Z43" s="947"/>
      <c r="AA43" s="947"/>
      <c r="AB43" s="947"/>
      <c r="AC43" s="947"/>
      <c r="AD43" s="947"/>
      <c r="AE43" s="947"/>
      <c r="AF43" s="947"/>
      <c r="AG43" s="947"/>
      <c r="AH43" s="947"/>
      <c r="AI43" s="947"/>
      <c r="AJ43" s="947"/>
      <c r="AK43" s="947"/>
      <c r="AL43" s="947"/>
      <c r="AM43" s="947"/>
      <c r="AN43" s="947"/>
      <c r="AO43" s="947"/>
      <c r="AP43" s="947"/>
      <c r="AQ43" s="947"/>
      <c r="AR43" s="947"/>
      <c r="AS43" s="947"/>
      <c r="AT43" s="947"/>
      <c r="AU43" s="947"/>
      <c r="AV43" s="947"/>
      <c r="AW43" s="947"/>
      <c r="AX43" s="947"/>
      <c r="AY43" s="947"/>
      <c r="AZ43" s="947"/>
    </row>
    <row r="44" spans="1:52" ht="12" customHeight="1" x14ac:dyDescent="0.25">
      <c r="A44" s="948" t="str">
        <f>ПОДПИСИ!B19</f>
        <v xml:space="preserve"> </v>
      </c>
      <c r="B44" s="948"/>
      <c r="C44" s="948"/>
      <c r="D44" s="948"/>
      <c r="E44" s="948"/>
      <c r="F44" s="948"/>
      <c r="G44" s="948"/>
      <c r="H44" s="948"/>
      <c r="I44" s="948"/>
      <c r="J44" s="948"/>
      <c r="K44" s="948"/>
      <c r="L44" s="948"/>
      <c r="M44" s="948"/>
      <c r="N44" s="948"/>
      <c r="O44" s="948"/>
      <c r="P44" s="948"/>
      <c r="Q44" s="948"/>
      <c r="R44" s="948"/>
      <c r="S44" s="948"/>
      <c r="T44" s="948"/>
      <c r="U44" s="948"/>
      <c r="V44" s="948"/>
      <c r="W44" s="948"/>
      <c r="X44" s="948"/>
      <c r="Y44" s="948"/>
      <c r="Z44" s="948"/>
      <c r="AA44" s="948"/>
      <c r="AB44" s="948"/>
      <c r="AC44" s="948"/>
      <c r="AD44" s="948"/>
      <c r="AE44" s="948"/>
      <c r="AF44" s="948"/>
      <c r="AG44" s="948"/>
      <c r="AH44" s="948"/>
      <c r="AI44" s="948"/>
      <c r="AJ44" s="948"/>
      <c r="AK44" s="948"/>
      <c r="AL44" s="948"/>
      <c r="AM44" s="948"/>
      <c r="AN44" s="948"/>
      <c r="AO44" s="948"/>
      <c r="AP44" s="948"/>
      <c r="AQ44" s="948"/>
      <c r="AR44" s="948"/>
      <c r="AS44" s="948"/>
      <c r="AT44" s="948"/>
      <c r="AU44" s="948"/>
      <c r="AV44" s="948"/>
      <c r="AW44" s="948"/>
      <c r="AX44" s="948"/>
      <c r="AY44" s="948"/>
      <c r="AZ44" s="948"/>
    </row>
    <row r="45" spans="1:52" ht="12" customHeight="1" x14ac:dyDescent="0.25">
      <c r="A45" s="948" t="str">
        <f>CONCATENATE(ПОДПИСИ!C19," ",ПОДПИСИ!F19)</f>
        <v xml:space="preserve">  </v>
      </c>
      <c r="B45" s="948"/>
      <c r="C45" s="948"/>
      <c r="D45" s="948"/>
      <c r="E45" s="948"/>
      <c r="F45" s="948"/>
      <c r="G45" s="948"/>
      <c r="H45" s="948"/>
      <c r="I45" s="948"/>
      <c r="J45" s="948"/>
      <c r="K45" s="948"/>
      <c r="L45" s="948"/>
      <c r="M45" s="948"/>
      <c r="N45" s="948"/>
      <c r="O45" s="948"/>
      <c r="P45" s="948"/>
      <c r="Q45" s="948"/>
      <c r="R45" s="948"/>
      <c r="S45" s="948"/>
      <c r="T45" s="948"/>
      <c r="U45" s="948"/>
      <c r="V45" s="948"/>
      <c r="W45" s="948"/>
      <c r="X45" s="948"/>
      <c r="Y45" s="948"/>
      <c r="Z45" s="948"/>
      <c r="AA45" s="948"/>
      <c r="AB45" s="948"/>
      <c r="AC45" s="948"/>
      <c r="AD45" s="948"/>
      <c r="AE45" s="948"/>
      <c r="AF45" s="948"/>
      <c r="AG45" s="948"/>
      <c r="AH45" s="948"/>
      <c r="AI45" s="948"/>
      <c r="AJ45" s="948"/>
      <c r="AK45" s="948"/>
      <c r="AL45" s="948"/>
      <c r="AM45" s="948"/>
      <c r="AN45" s="948"/>
      <c r="AO45" s="948"/>
      <c r="AP45" s="948"/>
      <c r="AQ45" s="948"/>
      <c r="AR45" s="948"/>
      <c r="AS45" s="948"/>
      <c r="AT45" s="948"/>
      <c r="AU45" s="948"/>
      <c r="AV45" s="948"/>
      <c r="AW45" s="948"/>
      <c r="AX45" s="948"/>
      <c r="AY45" s="948"/>
      <c r="AZ45" s="948"/>
    </row>
    <row r="46" spans="1:52" ht="6" customHeight="1" x14ac:dyDescent="0.25">
      <c r="A46" s="949" t="s">
        <v>789</v>
      </c>
      <c r="B46" s="949"/>
      <c r="C46" s="949"/>
      <c r="D46" s="949"/>
      <c r="E46" s="949"/>
      <c r="F46" s="949"/>
      <c r="G46" s="949"/>
      <c r="H46" s="949"/>
      <c r="I46" s="949"/>
      <c r="J46" s="949"/>
      <c r="K46" s="949"/>
      <c r="L46" s="949"/>
      <c r="M46" s="949"/>
      <c r="N46" s="949"/>
      <c r="O46" s="949"/>
      <c r="P46" s="949"/>
      <c r="Q46" s="949"/>
      <c r="R46" s="949"/>
      <c r="S46" s="949"/>
      <c r="T46" s="949"/>
      <c r="U46" s="949"/>
      <c r="V46" s="949"/>
      <c r="W46" s="949"/>
      <c r="X46" s="949"/>
      <c r="Y46" s="949"/>
      <c r="Z46" s="949"/>
      <c r="AA46" s="949"/>
      <c r="AB46" s="949"/>
      <c r="AC46" s="949"/>
      <c r="AD46" s="949"/>
      <c r="AE46" s="949"/>
      <c r="AF46" s="949"/>
      <c r="AG46" s="949"/>
      <c r="AH46" s="949"/>
      <c r="AI46" s="949"/>
      <c r="AJ46" s="949"/>
      <c r="AK46" s="949"/>
      <c r="AL46" s="949"/>
      <c r="AM46" s="949"/>
      <c r="AN46" s="949"/>
      <c r="AO46" s="949"/>
      <c r="AP46" s="949"/>
      <c r="AQ46" s="949"/>
      <c r="AR46" s="949"/>
      <c r="AS46" s="949"/>
      <c r="AT46" s="949"/>
      <c r="AU46" s="949"/>
      <c r="AV46" s="949"/>
      <c r="AW46" s="949"/>
      <c r="AX46" s="949"/>
      <c r="AY46" s="949"/>
      <c r="AZ46" s="949"/>
    </row>
    <row r="47" spans="1:52" ht="12" customHeight="1" x14ac:dyDescent="0.25">
      <c r="A47" s="950"/>
      <c r="B47" s="950"/>
      <c r="C47" s="950"/>
      <c r="D47" s="950"/>
      <c r="E47" s="950"/>
      <c r="F47" s="950"/>
      <c r="G47" s="950"/>
      <c r="H47" s="950"/>
      <c r="I47" s="950"/>
      <c r="J47" s="950"/>
      <c r="K47" s="950"/>
      <c r="L47" s="950"/>
      <c r="M47" s="950"/>
      <c r="N47" s="950"/>
      <c r="O47" s="950"/>
      <c r="P47" s="950"/>
      <c r="Q47" s="950"/>
      <c r="R47" s="950"/>
      <c r="S47" s="950"/>
      <c r="T47" s="950"/>
      <c r="U47" s="950"/>
      <c r="V47" s="950"/>
      <c r="W47" s="950"/>
      <c r="X47" s="950"/>
      <c r="Y47" s="950"/>
      <c r="Z47" s="950"/>
      <c r="AA47" s="950"/>
      <c r="AB47" s="950"/>
      <c r="AC47" s="950"/>
      <c r="AD47" s="950"/>
      <c r="AE47" s="950"/>
      <c r="AF47" s="950"/>
      <c r="AG47" s="950"/>
      <c r="AH47" s="950"/>
      <c r="AI47" s="950"/>
      <c r="AJ47" s="950"/>
      <c r="AK47" s="950"/>
      <c r="AL47" s="950"/>
      <c r="AM47" s="950"/>
      <c r="AN47" s="950"/>
      <c r="AO47" s="950"/>
      <c r="AP47" s="950"/>
      <c r="AQ47" s="950"/>
      <c r="AR47" s="950"/>
      <c r="AS47" s="950"/>
      <c r="AT47" s="950"/>
      <c r="AU47" s="950"/>
      <c r="AV47" s="950"/>
      <c r="AW47" s="950"/>
      <c r="AX47" s="950"/>
      <c r="AY47" s="950"/>
      <c r="AZ47" s="950"/>
    </row>
    <row r="48" spans="1:52" ht="15" customHeight="1" x14ac:dyDescent="0.25">
      <c r="A48" s="949" t="s">
        <v>790</v>
      </c>
      <c r="B48" s="949"/>
      <c r="C48" s="949"/>
      <c r="D48" s="949"/>
      <c r="E48" s="949"/>
      <c r="F48" s="949"/>
      <c r="G48" s="949"/>
      <c r="H48" s="949"/>
      <c r="I48" s="949"/>
      <c r="J48" s="949"/>
      <c r="K48" s="949"/>
      <c r="L48" s="949"/>
      <c r="M48" s="949"/>
      <c r="N48" s="949"/>
      <c r="O48" s="949"/>
      <c r="P48" s="949"/>
      <c r="Q48" s="949"/>
      <c r="R48" s="949"/>
      <c r="S48" s="949"/>
      <c r="T48" s="949"/>
      <c r="U48" s="949"/>
      <c r="V48" s="949"/>
      <c r="W48" s="949"/>
      <c r="X48" s="949"/>
      <c r="Y48" s="949"/>
      <c r="Z48" s="949"/>
      <c r="AA48" s="949"/>
      <c r="AB48" s="949"/>
      <c r="AC48" s="949"/>
      <c r="AD48" s="949"/>
      <c r="AE48" s="949"/>
      <c r="AF48" s="949"/>
      <c r="AG48" s="949"/>
      <c r="AH48" s="949"/>
      <c r="AI48" s="949"/>
      <c r="AJ48" s="949"/>
      <c r="AK48" s="949"/>
      <c r="AL48" s="949"/>
      <c r="AM48" s="949"/>
      <c r="AN48" s="949"/>
      <c r="AO48" s="949"/>
      <c r="AP48" s="949"/>
      <c r="AQ48" s="949"/>
      <c r="AR48" s="949"/>
      <c r="AS48" s="949"/>
      <c r="AT48" s="949"/>
      <c r="AU48" s="949"/>
      <c r="AV48" s="949"/>
      <c r="AW48" s="949"/>
      <c r="AX48" s="949"/>
      <c r="AY48" s="949"/>
      <c r="AZ48" s="949"/>
    </row>
    <row r="49" spans="1:54" ht="36" customHeight="1" x14ac:dyDescent="0.25">
      <c r="A49" s="980" t="s">
        <v>816</v>
      </c>
      <c r="B49" s="980"/>
      <c r="C49" s="980"/>
      <c r="D49" s="980"/>
      <c r="E49" s="980"/>
      <c r="F49" s="980"/>
      <c r="G49" s="980"/>
      <c r="H49" s="980"/>
      <c r="I49" s="980"/>
      <c r="J49" s="980"/>
      <c r="K49" s="980"/>
      <c r="L49" s="980"/>
      <c r="M49" s="980"/>
      <c r="N49" s="980"/>
      <c r="O49" s="980"/>
      <c r="P49" s="980"/>
      <c r="Q49" s="980"/>
      <c r="R49" s="980"/>
      <c r="S49" s="980"/>
      <c r="T49" s="980"/>
      <c r="U49" s="980"/>
      <c r="V49" s="980"/>
      <c r="W49" s="980"/>
      <c r="X49" s="980"/>
      <c r="Y49" s="980"/>
      <c r="Z49" s="980"/>
      <c r="AA49" s="980"/>
      <c r="AB49" s="980"/>
      <c r="AC49" s="980"/>
      <c r="AD49" s="980"/>
      <c r="AE49" s="980"/>
      <c r="AF49" s="980"/>
      <c r="AG49" s="980"/>
      <c r="AH49" s="980"/>
      <c r="AI49" s="980"/>
      <c r="AJ49" s="980"/>
      <c r="AK49" s="980"/>
      <c r="AL49" s="980"/>
      <c r="AM49" s="980"/>
      <c r="AN49" s="980"/>
      <c r="AO49" s="980"/>
      <c r="AP49" s="980"/>
      <c r="AQ49" s="980"/>
      <c r="AR49" s="980"/>
      <c r="AS49" s="980"/>
      <c r="AT49" s="980"/>
      <c r="AU49" s="980"/>
      <c r="AV49" s="980"/>
      <c r="AW49" s="980"/>
      <c r="AX49" s="980"/>
      <c r="AY49" s="980"/>
      <c r="AZ49" s="980"/>
    </row>
    <row r="50" spans="1:54" ht="12" customHeight="1" x14ac:dyDescent="0.3">
      <c r="A50" s="984" t="str">
        <f>ПОДПИСИ!B14</f>
        <v>Начальник геодезического отдела ООО «Электромонтаж-110»</v>
      </c>
      <c r="B50" s="984"/>
      <c r="C50" s="984"/>
      <c r="D50" s="984"/>
      <c r="E50" s="984"/>
      <c r="F50" s="984"/>
      <c r="G50" s="984"/>
      <c r="H50" s="984"/>
      <c r="I50" s="984"/>
      <c r="J50" s="984"/>
      <c r="K50" s="984"/>
      <c r="L50" s="984"/>
      <c r="M50" s="984"/>
      <c r="N50" s="984"/>
      <c r="O50" s="984"/>
      <c r="P50" s="984"/>
      <c r="Q50" s="984"/>
      <c r="R50" s="984"/>
      <c r="S50" s="984"/>
      <c r="T50" s="984"/>
      <c r="U50" s="984"/>
      <c r="V50" s="984"/>
      <c r="W50" s="984"/>
      <c r="X50" s="984"/>
      <c r="Y50" s="984"/>
      <c r="Z50" s="984"/>
      <c r="AA50" s="984"/>
      <c r="AB50" s="984"/>
      <c r="AC50" s="984"/>
      <c r="AD50" s="984"/>
      <c r="AE50" s="984"/>
      <c r="AF50" s="984"/>
      <c r="AG50" s="984"/>
      <c r="AH50" s="984"/>
      <c r="AI50" s="984"/>
      <c r="AJ50" s="984"/>
      <c r="AK50" s="984"/>
      <c r="AL50" s="984"/>
      <c r="AM50" s="984"/>
      <c r="AN50" s="984"/>
      <c r="AO50" s="984"/>
      <c r="AP50" s="984"/>
      <c r="AQ50" s="984"/>
      <c r="AR50" s="984"/>
      <c r="AS50" s="984"/>
      <c r="AT50" s="984"/>
      <c r="AU50" s="984"/>
      <c r="AV50" s="984"/>
      <c r="AW50" s="984"/>
      <c r="AX50" s="984"/>
      <c r="AY50" s="984"/>
      <c r="AZ50" s="984"/>
      <c r="BA50" s="323"/>
      <c r="BB50" s="294"/>
    </row>
    <row r="51" spans="1:54" ht="12" customHeight="1" x14ac:dyDescent="0.25">
      <c r="A51" s="985" t="str">
        <f>CONCATENATE(ПОДПИСИ!C14," ",ПОДПИСИ!F14)</f>
        <v>Фатахова Е.Я. Приказ №365 от 01.07.2024</v>
      </c>
      <c r="B51" s="985"/>
      <c r="C51" s="985"/>
      <c r="D51" s="985"/>
      <c r="E51" s="985"/>
      <c r="F51" s="985"/>
      <c r="G51" s="985"/>
      <c r="H51" s="985"/>
      <c r="I51" s="985"/>
      <c r="J51" s="985"/>
      <c r="K51" s="985"/>
      <c r="L51" s="985"/>
      <c r="M51" s="985"/>
      <c r="N51" s="985"/>
      <c r="O51" s="985"/>
      <c r="P51" s="985"/>
      <c r="Q51" s="985"/>
      <c r="R51" s="985"/>
      <c r="S51" s="985"/>
      <c r="T51" s="985"/>
      <c r="U51" s="985"/>
      <c r="V51" s="985"/>
      <c r="W51" s="985"/>
      <c r="X51" s="985"/>
      <c r="Y51" s="985"/>
      <c r="Z51" s="985"/>
      <c r="AA51" s="985"/>
      <c r="AB51" s="985"/>
      <c r="AC51" s="985"/>
      <c r="AD51" s="985"/>
      <c r="AE51" s="985"/>
      <c r="AF51" s="985"/>
      <c r="AG51" s="985"/>
      <c r="AH51" s="985"/>
      <c r="AI51" s="985"/>
      <c r="AJ51" s="985"/>
      <c r="AK51" s="985"/>
      <c r="AL51" s="985"/>
      <c r="AM51" s="985"/>
      <c r="AN51" s="985"/>
      <c r="AO51" s="985"/>
      <c r="AP51" s="985"/>
      <c r="AQ51" s="985"/>
      <c r="AR51" s="985"/>
      <c r="AS51" s="985"/>
      <c r="AT51" s="985"/>
      <c r="AU51" s="985"/>
      <c r="AV51" s="985"/>
      <c r="AW51" s="985"/>
      <c r="AX51" s="985"/>
      <c r="AY51" s="985"/>
      <c r="AZ51" s="985"/>
    </row>
    <row r="52" spans="1:54" ht="6" customHeight="1" x14ac:dyDescent="0.25">
      <c r="A52" s="973" t="s">
        <v>789</v>
      </c>
      <c r="B52" s="973"/>
      <c r="C52" s="973"/>
      <c r="D52" s="973"/>
      <c r="E52" s="973"/>
      <c r="F52" s="973"/>
      <c r="G52" s="973"/>
      <c r="H52" s="973"/>
      <c r="I52" s="973"/>
      <c r="J52" s="973"/>
      <c r="K52" s="973"/>
      <c r="L52" s="973"/>
      <c r="M52" s="973"/>
      <c r="N52" s="973"/>
      <c r="O52" s="973"/>
      <c r="P52" s="973"/>
      <c r="Q52" s="973"/>
      <c r="R52" s="973"/>
      <c r="S52" s="973"/>
      <c r="T52" s="973"/>
      <c r="U52" s="973"/>
      <c r="V52" s="973"/>
      <c r="W52" s="973"/>
      <c r="X52" s="973"/>
      <c r="Y52" s="973"/>
      <c r="Z52" s="973"/>
      <c r="AA52" s="973"/>
      <c r="AB52" s="973"/>
      <c r="AC52" s="973"/>
      <c r="AD52" s="973"/>
      <c r="AE52" s="973"/>
      <c r="AF52" s="973"/>
      <c r="AG52" s="973"/>
      <c r="AH52" s="973"/>
      <c r="AI52" s="973"/>
      <c r="AJ52" s="973"/>
      <c r="AK52" s="973"/>
      <c r="AL52" s="973"/>
      <c r="AM52" s="973"/>
      <c r="AN52" s="973"/>
      <c r="AO52" s="973"/>
      <c r="AP52" s="973"/>
      <c r="AQ52" s="973"/>
      <c r="AR52" s="973"/>
      <c r="AS52" s="973"/>
      <c r="AT52" s="973"/>
      <c r="AU52" s="973"/>
      <c r="AV52" s="973"/>
      <c r="AW52" s="973"/>
      <c r="AX52" s="973"/>
      <c r="AY52" s="973"/>
      <c r="AZ52" s="973"/>
    </row>
    <row r="53" spans="1:54" ht="12" customHeight="1" x14ac:dyDescent="0.25">
      <c r="A53" s="986"/>
      <c r="B53" s="986"/>
      <c r="C53" s="986"/>
      <c r="D53" s="986"/>
      <c r="E53" s="986"/>
      <c r="F53" s="986"/>
      <c r="G53" s="986"/>
      <c r="H53" s="986"/>
      <c r="I53" s="986"/>
      <c r="J53" s="986"/>
      <c r="K53" s="986"/>
      <c r="L53" s="986"/>
      <c r="M53" s="986"/>
      <c r="N53" s="986"/>
      <c r="O53" s="986"/>
      <c r="P53" s="986"/>
      <c r="Q53" s="986"/>
      <c r="R53" s="986"/>
      <c r="S53" s="986"/>
      <c r="T53" s="986"/>
      <c r="U53" s="986"/>
      <c r="V53" s="986"/>
      <c r="W53" s="986"/>
      <c r="X53" s="986"/>
      <c r="Y53" s="986"/>
      <c r="Z53" s="986"/>
      <c r="AA53" s="986"/>
      <c r="AB53" s="986"/>
      <c r="AC53" s="986"/>
      <c r="AD53" s="986"/>
      <c r="AE53" s="986"/>
      <c r="AF53" s="986"/>
      <c r="AG53" s="986"/>
      <c r="AH53" s="986"/>
      <c r="AI53" s="986"/>
      <c r="AJ53" s="986"/>
      <c r="AK53" s="986"/>
      <c r="AL53" s="986"/>
      <c r="AM53" s="986"/>
      <c r="AN53" s="986"/>
      <c r="AO53" s="986"/>
      <c r="AP53" s="986"/>
      <c r="AQ53" s="986"/>
      <c r="AR53" s="986"/>
      <c r="AS53" s="986"/>
      <c r="AT53" s="986"/>
      <c r="AU53" s="986"/>
      <c r="AV53" s="986"/>
      <c r="AW53" s="986"/>
      <c r="AX53" s="986"/>
      <c r="AY53" s="986"/>
      <c r="AZ53" s="986"/>
    </row>
    <row r="54" spans="1:54" ht="15" customHeight="1" x14ac:dyDescent="0.25">
      <c r="A54" s="949" t="s">
        <v>790</v>
      </c>
      <c r="B54" s="949"/>
      <c r="C54" s="949"/>
      <c r="D54" s="949"/>
      <c r="E54" s="949"/>
      <c r="F54" s="949"/>
      <c r="G54" s="949"/>
      <c r="H54" s="949"/>
      <c r="I54" s="949"/>
      <c r="J54" s="949"/>
      <c r="K54" s="949"/>
      <c r="L54" s="949"/>
      <c r="M54" s="949"/>
      <c r="N54" s="949"/>
      <c r="O54" s="949"/>
      <c r="P54" s="949"/>
      <c r="Q54" s="949"/>
      <c r="R54" s="949"/>
      <c r="S54" s="949"/>
      <c r="T54" s="949"/>
      <c r="U54" s="949"/>
      <c r="V54" s="949"/>
      <c r="W54" s="949"/>
      <c r="X54" s="949"/>
      <c r="Y54" s="949"/>
      <c r="Z54" s="949"/>
      <c r="AA54" s="949"/>
      <c r="AB54" s="949"/>
      <c r="AC54" s="949"/>
      <c r="AD54" s="949"/>
      <c r="AE54" s="949"/>
      <c r="AF54" s="949"/>
      <c r="AG54" s="949"/>
      <c r="AH54" s="949"/>
      <c r="AI54" s="949"/>
      <c r="AJ54" s="949"/>
      <c r="AK54" s="949"/>
      <c r="AL54" s="949"/>
      <c r="AM54" s="949"/>
      <c r="AN54" s="949"/>
      <c r="AO54" s="949"/>
      <c r="AP54" s="949"/>
      <c r="AQ54" s="949"/>
      <c r="AR54" s="949"/>
      <c r="AS54" s="949"/>
      <c r="AT54" s="949"/>
      <c r="AU54" s="949"/>
      <c r="AV54" s="949"/>
      <c r="AW54" s="949"/>
      <c r="AX54" s="949"/>
      <c r="AY54" s="949"/>
      <c r="AZ54" s="949"/>
    </row>
    <row r="55" spans="1:54" ht="11.25" customHeight="1" outlineLevel="1" x14ac:dyDescent="0.25">
      <c r="A55" s="957" t="s">
        <v>80</v>
      </c>
      <c r="B55" s="957"/>
      <c r="C55" s="957"/>
      <c r="D55" s="957"/>
      <c r="E55" s="957"/>
      <c r="F55" s="957"/>
      <c r="G55" s="957"/>
      <c r="H55" s="957"/>
      <c r="I55" s="957"/>
      <c r="J55" s="957"/>
      <c r="K55" s="957"/>
      <c r="L55" s="957"/>
      <c r="M55" s="957"/>
      <c r="N55" s="957"/>
      <c r="O55" s="957"/>
      <c r="P55" s="957"/>
      <c r="Q55" s="957"/>
      <c r="R55" s="957"/>
      <c r="S55" s="957"/>
      <c r="T55" s="957"/>
      <c r="U55" s="957"/>
      <c r="V55" s="957"/>
      <c r="W55" s="957"/>
      <c r="X55" s="957"/>
      <c r="Y55" s="957"/>
      <c r="Z55" s="957"/>
      <c r="AA55" s="957"/>
      <c r="AB55" s="957"/>
      <c r="AC55" s="957"/>
      <c r="AD55" s="957"/>
      <c r="AE55" s="957"/>
      <c r="AF55" s="957"/>
      <c r="AG55" s="957"/>
      <c r="AH55" s="957"/>
      <c r="AI55" s="957"/>
      <c r="AJ55" s="957"/>
      <c r="AK55" s="957"/>
    </row>
    <row r="56" spans="1:54" ht="24" customHeight="1" outlineLevel="1" x14ac:dyDescent="0.25">
      <c r="A56" s="958" t="str">
        <f>IF(ПОДПИСИ!B9="","",CONCATENATE(ПОДПИСИ!B6," ",ПОДПИСИ!C6," ",ПОДПИСИ!F6))</f>
        <v xml:space="preserve">     </v>
      </c>
      <c r="B56" s="958"/>
      <c r="C56" s="958"/>
      <c r="D56" s="958"/>
      <c r="E56" s="958"/>
      <c r="F56" s="958"/>
      <c r="G56" s="958"/>
      <c r="H56" s="958"/>
      <c r="I56" s="958"/>
      <c r="J56" s="958"/>
      <c r="K56" s="958"/>
      <c r="L56" s="958"/>
      <c r="M56" s="958"/>
      <c r="N56" s="958"/>
      <c r="O56" s="958"/>
      <c r="P56" s="958"/>
      <c r="Q56" s="958"/>
      <c r="R56" s="958"/>
      <c r="S56" s="958"/>
      <c r="T56" s="958"/>
      <c r="U56" s="958"/>
      <c r="V56" s="958"/>
      <c r="W56" s="958"/>
      <c r="X56" s="958"/>
      <c r="Y56" s="958"/>
      <c r="Z56" s="958"/>
      <c r="AA56" s="958"/>
      <c r="AB56" s="958"/>
      <c r="AC56" s="958"/>
      <c r="AD56" s="958"/>
      <c r="AE56" s="958"/>
      <c r="AF56" s="958"/>
      <c r="AG56" s="958"/>
      <c r="AH56" s="958"/>
      <c r="AI56" s="958"/>
      <c r="AJ56" s="958"/>
      <c r="AK56" s="958"/>
      <c r="AL56" s="958"/>
      <c r="AM56" s="958"/>
      <c r="AN56" s="958"/>
      <c r="AO56" s="958"/>
      <c r="AP56" s="958"/>
      <c r="AQ56" s="958"/>
      <c r="AR56" s="958"/>
      <c r="AS56" s="958"/>
      <c r="AT56" s="958"/>
      <c r="AU56" s="958"/>
      <c r="AV56" s="958"/>
      <c r="AW56" s="958"/>
      <c r="AX56" s="958"/>
      <c r="AY56" s="958"/>
      <c r="AZ56" s="958"/>
    </row>
    <row r="57" spans="1:54" ht="9.75" customHeight="1" outlineLevel="1" x14ac:dyDescent="0.25">
      <c r="A57" s="959" t="s">
        <v>529</v>
      </c>
      <c r="B57" s="959"/>
      <c r="C57" s="959"/>
      <c r="D57" s="959"/>
      <c r="E57" s="959"/>
      <c r="F57" s="959"/>
      <c r="G57" s="959"/>
      <c r="H57" s="959"/>
      <c r="I57" s="959"/>
      <c r="J57" s="959"/>
      <c r="K57" s="959"/>
      <c r="L57" s="959"/>
      <c r="M57" s="959"/>
      <c r="N57" s="959"/>
      <c r="O57" s="959"/>
      <c r="P57" s="959"/>
      <c r="Q57" s="959"/>
      <c r="R57" s="959"/>
      <c r="S57" s="959"/>
      <c r="T57" s="959"/>
      <c r="U57" s="959"/>
      <c r="V57" s="959"/>
      <c r="W57" s="959"/>
      <c r="X57" s="959"/>
      <c r="Y57" s="959"/>
      <c r="Z57" s="959"/>
      <c r="AA57" s="959"/>
      <c r="AB57" s="959"/>
      <c r="AC57" s="959"/>
      <c r="AD57" s="959"/>
      <c r="AE57" s="959"/>
      <c r="AF57" s="959"/>
      <c r="AG57" s="959"/>
      <c r="AH57" s="959"/>
      <c r="AI57" s="959"/>
      <c r="AJ57" s="959"/>
      <c r="AK57" s="959"/>
      <c r="AL57" s="959"/>
      <c r="AM57" s="959"/>
      <c r="AN57" s="959"/>
      <c r="AO57" s="959"/>
      <c r="AP57" s="959"/>
      <c r="AQ57" s="959"/>
      <c r="AR57" s="959"/>
      <c r="AS57" s="959"/>
      <c r="AT57" s="959"/>
      <c r="AU57" s="959"/>
      <c r="AV57" s="959"/>
      <c r="AW57" s="959"/>
      <c r="AX57" s="959"/>
      <c r="AY57" s="959"/>
      <c r="AZ57" s="959"/>
    </row>
    <row r="58" spans="1:54" ht="12" customHeight="1" x14ac:dyDescent="0.25">
      <c r="A58" s="981" t="s">
        <v>434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</row>
    <row r="59" spans="1:54" ht="12" customHeight="1" x14ac:dyDescent="0.25">
      <c r="A59" s="991" t="str">
        <f>ФОРМА!D25</f>
        <v>воздушной линии 10кВ</v>
      </c>
      <c r="B59" s="991"/>
      <c r="C59" s="991"/>
      <c r="D59" s="991"/>
      <c r="E59" s="991"/>
      <c r="F59" s="991"/>
      <c r="G59" s="991"/>
      <c r="H59" s="991"/>
      <c r="I59" s="991"/>
      <c r="J59" s="991"/>
      <c r="K59" s="991"/>
      <c r="L59" s="991"/>
      <c r="M59" s="991"/>
      <c r="N59" s="991"/>
      <c r="O59" s="991"/>
      <c r="P59" s="991"/>
      <c r="Q59" s="991"/>
      <c r="R59" s="991"/>
      <c r="S59" s="991"/>
      <c r="T59" s="991"/>
      <c r="U59" s="991"/>
      <c r="V59" s="991"/>
      <c r="W59" s="991"/>
      <c r="X59" s="991"/>
      <c r="Y59" s="991"/>
      <c r="Z59" s="991"/>
      <c r="AA59" s="991"/>
      <c r="AB59" s="991"/>
      <c r="AC59" s="991"/>
      <c r="AD59" s="991"/>
      <c r="AE59" s="991"/>
      <c r="AF59" s="991"/>
      <c r="AG59" s="991"/>
      <c r="AH59" s="991"/>
      <c r="AI59" s="991"/>
      <c r="AJ59" s="991"/>
      <c r="AK59" s="991"/>
      <c r="AL59" s="991"/>
      <c r="AM59" s="991"/>
      <c r="AN59" s="991"/>
      <c r="AO59" s="991"/>
      <c r="AP59" s="991"/>
      <c r="AQ59" s="991"/>
      <c r="AR59" s="991"/>
      <c r="AS59" s="991"/>
      <c r="AT59" s="991"/>
      <c r="AU59" s="991"/>
      <c r="AV59" s="991"/>
      <c r="AW59" s="991"/>
      <c r="AX59" s="991"/>
      <c r="AY59" s="991"/>
      <c r="AZ59" s="991"/>
    </row>
    <row r="60" spans="1:54" ht="12" customHeight="1" x14ac:dyDescent="0.25">
      <c r="A60" s="987" t="s">
        <v>435</v>
      </c>
      <c r="B60" s="987"/>
      <c r="C60" s="987"/>
      <c r="D60" s="987"/>
      <c r="E60" s="987"/>
      <c r="F60" s="987"/>
      <c r="G60" s="987"/>
      <c r="H60" s="987"/>
      <c r="I60" s="987"/>
      <c r="J60" s="987"/>
      <c r="K60" s="987"/>
      <c r="L60" s="987"/>
      <c r="M60" s="987"/>
      <c r="N60" s="987"/>
      <c r="O60" s="987"/>
      <c r="P60" s="987"/>
      <c r="Q60" s="987"/>
      <c r="R60" s="987"/>
      <c r="S60" s="987"/>
      <c r="T60" s="987"/>
      <c r="U60" s="987"/>
      <c r="V60" s="987"/>
      <c r="W60" s="987"/>
      <c r="X60" s="987"/>
      <c r="Y60" s="987"/>
      <c r="Z60" s="987"/>
      <c r="AA60" s="987"/>
      <c r="AB60" s="987"/>
      <c r="AC60" s="987"/>
      <c r="AD60" s="987"/>
      <c r="AE60" s="987"/>
      <c r="AF60" s="987"/>
      <c r="AG60" s="987"/>
      <c r="AH60" s="987"/>
      <c r="AI60" s="987"/>
      <c r="AJ60" s="987"/>
      <c r="AK60" s="987"/>
      <c r="AL60" s="987"/>
      <c r="AM60" s="987"/>
      <c r="AN60" s="987"/>
      <c r="AO60" s="987"/>
      <c r="AP60" s="987"/>
      <c r="AQ60" s="987"/>
      <c r="AR60" s="987"/>
      <c r="AS60" s="987"/>
      <c r="AT60" s="987"/>
      <c r="AU60" s="987"/>
      <c r="AV60" s="987"/>
      <c r="AW60" s="987"/>
      <c r="AX60" s="987"/>
      <c r="AY60" s="987"/>
      <c r="AZ60" s="987"/>
    </row>
    <row r="61" spans="1:54" ht="34.950000000000003" customHeight="1" x14ac:dyDescent="0.25">
      <c r="A61" s="98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1" s="988"/>
      <c r="C61" s="988"/>
      <c r="D61" s="988"/>
      <c r="E61" s="988"/>
      <c r="F61" s="988"/>
      <c r="G61" s="988"/>
      <c r="H61" s="988"/>
      <c r="I61" s="988"/>
      <c r="J61" s="988"/>
      <c r="K61" s="988"/>
      <c r="L61" s="988"/>
      <c r="M61" s="988"/>
      <c r="N61" s="988"/>
      <c r="O61" s="988"/>
      <c r="P61" s="988"/>
      <c r="Q61" s="988"/>
      <c r="R61" s="988"/>
      <c r="S61" s="988"/>
      <c r="T61" s="988"/>
      <c r="U61" s="988"/>
      <c r="V61" s="988"/>
      <c r="W61" s="988"/>
      <c r="X61" s="988"/>
      <c r="Y61" s="988"/>
      <c r="Z61" s="988"/>
      <c r="AA61" s="988"/>
      <c r="AB61" s="988"/>
      <c r="AC61" s="988"/>
      <c r="AD61" s="988"/>
      <c r="AE61" s="988"/>
      <c r="AF61" s="988"/>
      <c r="AG61" s="988"/>
      <c r="AH61" s="988"/>
      <c r="AI61" s="988"/>
      <c r="AJ61" s="988"/>
      <c r="AK61" s="988"/>
      <c r="AL61" s="988"/>
      <c r="AM61" s="988"/>
      <c r="AN61" s="988"/>
      <c r="AO61" s="988"/>
      <c r="AP61" s="988"/>
      <c r="AQ61" s="988"/>
      <c r="AR61" s="988"/>
      <c r="AS61" s="988"/>
      <c r="AT61" s="988"/>
      <c r="AU61" s="988"/>
      <c r="AV61" s="988"/>
      <c r="AW61" s="988"/>
      <c r="AX61" s="988"/>
      <c r="AY61" s="988"/>
      <c r="AZ61" s="988"/>
    </row>
    <row r="62" spans="1:54" ht="6" customHeight="1" x14ac:dyDescent="0.25">
      <c r="A62" s="989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2" s="989"/>
      <c r="C62" s="989"/>
      <c r="D62" s="989"/>
      <c r="E62" s="989"/>
      <c r="F62" s="989"/>
      <c r="G62" s="989"/>
      <c r="H62" s="989"/>
      <c r="I62" s="989"/>
      <c r="J62" s="989"/>
      <c r="K62" s="989"/>
      <c r="L62" s="989"/>
      <c r="M62" s="989"/>
      <c r="N62" s="989"/>
      <c r="O62" s="989"/>
      <c r="P62" s="989"/>
      <c r="Q62" s="989"/>
      <c r="R62" s="989"/>
      <c r="S62" s="989"/>
      <c r="T62" s="989"/>
      <c r="U62" s="989"/>
      <c r="V62" s="989"/>
      <c r="W62" s="989"/>
      <c r="X62" s="989"/>
      <c r="Y62" s="989"/>
      <c r="Z62" s="989"/>
      <c r="AA62" s="989"/>
      <c r="AB62" s="989"/>
      <c r="AC62" s="989"/>
      <c r="AD62" s="989"/>
      <c r="AE62" s="989"/>
      <c r="AF62" s="989"/>
      <c r="AG62" s="989"/>
      <c r="AH62" s="989"/>
      <c r="AI62" s="989"/>
      <c r="AJ62" s="989"/>
      <c r="AK62" s="989"/>
      <c r="AL62" s="989"/>
      <c r="AM62" s="989"/>
      <c r="AN62" s="989"/>
      <c r="AO62" s="989"/>
      <c r="AP62" s="989"/>
      <c r="AQ62" s="989"/>
      <c r="AR62" s="989"/>
      <c r="AS62" s="989"/>
      <c r="AT62" s="989"/>
      <c r="AU62" s="989"/>
      <c r="AV62" s="989"/>
      <c r="AW62" s="989"/>
      <c r="AX62" s="989"/>
      <c r="AY62" s="989"/>
      <c r="AZ62" s="989"/>
    </row>
    <row r="63" spans="1:54" ht="12" customHeight="1" x14ac:dyDescent="0.25">
      <c r="A63" s="990" t="s">
        <v>437</v>
      </c>
      <c r="B63" s="990"/>
      <c r="C63" s="990"/>
      <c r="D63" s="990"/>
      <c r="E63" s="990"/>
      <c r="F63" s="990"/>
      <c r="G63" s="990"/>
      <c r="H63" s="990"/>
      <c r="I63" s="990"/>
      <c r="J63" s="990"/>
      <c r="K63" s="990"/>
      <c r="L63" s="990"/>
      <c r="M63" s="990"/>
      <c r="N63" s="990"/>
      <c r="O63" s="990"/>
      <c r="P63" s="990"/>
      <c r="Q63" s="990"/>
      <c r="R63" s="990"/>
      <c r="S63" s="990"/>
      <c r="T63" s="990"/>
      <c r="U63" s="990"/>
      <c r="V63" s="990"/>
      <c r="W63" s="990"/>
      <c r="X63" s="990"/>
      <c r="Y63" s="990"/>
      <c r="Z63" s="990"/>
      <c r="AA63" s="990"/>
      <c r="AB63" s="990"/>
      <c r="AC63" s="990"/>
      <c r="AD63" s="990"/>
      <c r="AE63" s="990"/>
      <c r="AF63" s="990"/>
      <c r="AG63" s="990"/>
      <c r="AH63" s="990"/>
      <c r="AI63" s="990"/>
      <c r="AJ63" s="990"/>
      <c r="AK63" s="990"/>
      <c r="AL63" s="990"/>
      <c r="AM63" s="990"/>
      <c r="AN63" s="990"/>
      <c r="AO63" s="990"/>
      <c r="AP63" s="990"/>
      <c r="AQ63" s="990"/>
      <c r="AR63" s="990"/>
      <c r="AS63" s="990"/>
      <c r="AT63" s="990"/>
      <c r="AU63" s="990"/>
      <c r="AV63" s="990"/>
      <c r="AW63" s="990"/>
      <c r="AX63" s="990"/>
      <c r="AY63" s="990"/>
      <c r="AZ63" s="990"/>
    </row>
    <row r="64" spans="1:54" ht="12" customHeight="1" x14ac:dyDescent="0.25">
      <c r="A64" s="990" t="s">
        <v>438</v>
      </c>
      <c r="B64" s="990"/>
      <c r="C64" s="990"/>
      <c r="D64" s="990"/>
      <c r="E64" s="990"/>
      <c r="F64" s="990"/>
      <c r="G64" s="990"/>
      <c r="H64" s="990"/>
      <c r="I64" s="990"/>
      <c r="J64" s="990"/>
      <c r="K64" s="990"/>
      <c r="L64" s="990"/>
      <c r="M64" s="990"/>
      <c r="N64" s="990"/>
      <c r="O64" s="990"/>
      <c r="P64" s="990"/>
      <c r="Q64" s="990"/>
      <c r="R64" s="990"/>
      <c r="S64" s="990"/>
      <c r="T64" s="990"/>
      <c r="U64" s="991" t="str">
        <f>ФОРМА!B9</f>
        <v>СЭС-21-052603-ЭС1</v>
      </c>
      <c r="V64" s="991"/>
      <c r="W64" s="991"/>
      <c r="X64" s="991"/>
      <c r="Y64" s="991"/>
      <c r="Z64" s="991"/>
      <c r="AA64" s="991"/>
      <c r="AB64" s="991"/>
      <c r="AC64" s="991"/>
      <c r="AD64" s="991"/>
      <c r="AE64" s="991"/>
      <c r="AF64" s="991"/>
      <c r="AG64" s="991"/>
      <c r="AH64" s="991"/>
      <c r="AI64" s="991"/>
      <c r="AJ64" s="991"/>
      <c r="AK64" s="991"/>
      <c r="AL64" s="991"/>
      <c r="AM64" s="991"/>
      <c r="AN64" s="991"/>
      <c r="AO64" s="991"/>
      <c r="AP64" s="991"/>
      <c r="AQ64" s="991"/>
      <c r="AR64" s="991"/>
      <c r="AS64" s="991"/>
      <c r="AT64" s="991"/>
      <c r="AU64" s="991"/>
      <c r="AV64" s="991"/>
      <c r="AW64" s="991"/>
      <c r="AX64" s="991"/>
      <c r="AY64" s="991"/>
      <c r="AZ64" s="991"/>
    </row>
    <row r="65" spans="1:56" s="325" customFormat="1" ht="6" customHeight="1" x14ac:dyDescent="0.3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983" t="s">
        <v>574</v>
      </c>
      <c r="V65" s="983"/>
      <c r="W65" s="983"/>
      <c r="X65" s="983"/>
      <c r="Y65" s="983"/>
      <c r="Z65" s="983"/>
      <c r="AA65" s="983"/>
      <c r="AB65" s="983"/>
      <c r="AC65" s="983"/>
      <c r="AD65" s="983"/>
      <c r="AE65" s="983"/>
      <c r="AF65" s="983"/>
      <c r="AG65" s="983"/>
      <c r="AH65" s="983"/>
      <c r="AI65" s="983"/>
      <c r="AJ65" s="983"/>
      <c r="AK65" s="983"/>
      <c r="AL65" s="983"/>
      <c r="AM65" s="983"/>
      <c r="AN65" s="983"/>
      <c r="AO65" s="983"/>
      <c r="AP65" s="983"/>
      <c r="AQ65" s="983"/>
      <c r="AR65" s="983"/>
      <c r="AS65" s="983"/>
      <c r="AT65" s="983"/>
      <c r="AU65" s="983"/>
      <c r="AV65" s="983"/>
      <c r="AW65" s="983"/>
      <c r="AX65" s="983"/>
      <c r="AY65" s="983"/>
      <c r="AZ65" s="983"/>
    </row>
    <row r="66" spans="1:56" ht="12" customHeight="1" x14ac:dyDescent="0.25">
      <c r="A66" s="991" t="str">
        <f>ФОРМА!B8</f>
        <v>ООО «Электромонтаж-110»</v>
      </c>
      <c r="B66" s="991"/>
      <c r="C66" s="991"/>
      <c r="D66" s="991"/>
      <c r="E66" s="991"/>
      <c r="F66" s="991"/>
      <c r="G66" s="991"/>
      <c r="H66" s="991"/>
      <c r="I66" s="991"/>
      <c r="J66" s="991"/>
      <c r="K66" s="991"/>
      <c r="L66" s="991"/>
      <c r="M66" s="991"/>
      <c r="N66" s="991"/>
      <c r="O66" s="991"/>
      <c r="P66" s="991"/>
      <c r="Q66" s="991"/>
      <c r="R66" s="991"/>
      <c r="S66" s="991"/>
      <c r="T66" s="991"/>
      <c r="U66" s="991"/>
      <c r="V66" s="991"/>
      <c r="W66" s="991"/>
      <c r="X66" s="991"/>
      <c r="Y66" s="991"/>
      <c r="Z66" s="991"/>
      <c r="AA66" s="991"/>
      <c r="AB66" s="991"/>
      <c r="AC66" s="991"/>
      <c r="AD66" s="991"/>
      <c r="AE66" s="991"/>
      <c r="AF66" s="991"/>
      <c r="AG66" s="991"/>
      <c r="AH66" s="991"/>
      <c r="AI66" s="991"/>
      <c r="AJ66" s="991"/>
      <c r="AK66" s="991"/>
      <c r="AL66" s="991"/>
      <c r="AM66" s="991"/>
      <c r="AN66" s="991"/>
      <c r="AO66" s="991"/>
      <c r="AP66" s="991"/>
      <c r="AQ66" s="991"/>
      <c r="AR66" s="991"/>
      <c r="AS66" s="991"/>
      <c r="AT66" s="991"/>
      <c r="AU66" s="991"/>
      <c r="AV66" s="991"/>
      <c r="AW66" s="991"/>
      <c r="AX66" s="991"/>
      <c r="AY66" s="991"/>
      <c r="AZ66" s="991"/>
    </row>
    <row r="67" spans="1:56" s="302" customFormat="1" ht="6" customHeight="1" x14ac:dyDescent="0.3">
      <c r="A67" s="989" t="s">
        <v>577</v>
      </c>
      <c r="B67" s="989"/>
      <c r="C67" s="989"/>
      <c r="D67" s="989"/>
      <c r="E67" s="989"/>
      <c r="F67" s="989"/>
      <c r="G67" s="989"/>
      <c r="H67" s="989"/>
      <c r="I67" s="989"/>
      <c r="J67" s="989"/>
      <c r="K67" s="989"/>
      <c r="L67" s="989"/>
      <c r="M67" s="989"/>
      <c r="N67" s="989"/>
      <c r="O67" s="989"/>
      <c r="P67" s="989"/>
      <c r="Q67" s="989"/>
      <c r="R67" s="989"/>
      <c r="S67" s="989"/>
      <c r="T67" s="989"/>
      <c r="U67" s="989"/>
      <c r="V67" s="989"/>
      <c r="W67" s="989"/>
      <c r="X67" s="989"/>
      <c r="Y67" s="989"/>
      <c r="Z67" s="989"/>
      <c r="AA67" s="989"/>
      <c r="AB67" s="989"/>
      <c r="AC67" s="989"/>
      <c r="AD67" s="989"/>
      <c r="AE67" s="989"/>
      <c r="AF67" s="989"/>
      <c r="AG67" s="989"/>
      <c r="AH67" s="989"/>
      <c r="AI67" s="989"/>
      <c r="AJ67" s="989"/>
      <c r="AK67" s="989"/>
      <c r="AL67" s="989"/>
      <c r="AM67" s="989"/>
      <c r="AN67" s="989"/>
      <c r="AO67" s="989"/>
      <c r="AP67" s="989"/>
      <c r="AQ67" s="989"/>
      <c r="AR67" s="989"/>
      <c r="AS67" s="989"/>
      <c r="AT67" s="989"/>
      <c r="AU67" s="989"/>
      <c r="AV67" s="989"/>
      <c r="AW67" s="989"/>
      <c r="AX67" s="989"/>
      <c r="AY67" s="989"/>
      <c r="AZ67" s="989"/>
      <c r="BA67" s="989"/>
    </row>
    <row r="68" spans="1:56" ht="12" customHeight="1" x14ac:dyDescent="0.25">
      <c r="A68" s="995" t="s">
        <v>439</v>
      </c>
      <c r="B68" s="995"/>
      <c r="C68" s="995"/>
      <c r="D68" s="995"/>
      <c r="E68" s="995"/>
      <c r="F68" s="995"/>
      <c r="G68" s="995"/>
      <c r="H68" s="995"/>
      <c r="I68" s="995"/>
      <c r="J68" s="995"/>
      <c r="K68" s="995"/>
      <c r="L68" s="995"/>
      <c r="M68" s="995"/>
      <c r="N68" s="995"/>
      <c r="O68" s="995"/>
      <c r="P68" s="995"/>
      <c r="Q68" s="995"/>
      <c r="R68" s="995"/>
      <c r="S68" s="992" t="s">
        <v>440</v>
      </c>
      <c r="T68" s="992"/>
      <c r="U68" s="992"/>
      <c r="V68" s="992"/>
      <c r="W68" s="992"/>
      <c r="X68" s="992"/>
      <c r="Y68" s="992"/>
      <c r="Z68" s="992"/>
      <c r="AA68" s="992"/>
      <c r="AB68" s="992"/>
      <c r="AC68" s="992"/>
      <c r="AD68" s="992"/>
      <c r="AE68" s="992"/>
      <c r="AF68" s="992"/>
      <c r="AG68" s="992"/>
      <c r="AH68" s="992"/>
      <c r="AI68" s="992"/>
      <c r="AJ68" s="992"/>
      <c r="AK68" s="992"/>
      <c r="AL68" s="992"/>
      <c r="AM68" s="992"/>
      <c r="AN68" s="992"/>
      <c r="AO68" s="992"/>
      <c r="AP68" s="992"/>
      <c r="AQ68" s="992"/>
      <c r="AR68" s="992"/>
      <c r="AS68" s="992"/>
      <c r="AT68" s="992"/>
      <c r="AU68" s="992"/>
      <c r="AV68" s="992"/>
      <c r="AW68" s="992"/>
      <c r="AX68" s="992"/>
      <c r="AY68" s="992"/>
      <c r="AZ68" s="992"/>
    </row>
    <row r="69" spans="1:56" ht="12" customHeight="1" x14ac:dyDescent="0.25">
      <c r="A69" s="996" t="s">
        <v>526</v>
      </c>
      <c r="B69" s="996"/>
      <c r="C69" s="996"/>
      <c r="D69" s="996"/>
      <c r="E69" s="996"/>
      <c r="F69" s="996"/>
      <c r="G69" s="996"/>
      <c r="H69" s="996"/>
      <c r="I69" s="996"/>
      <c r="J69" s="996"/>
      <c r="K69" s="996"/>
      <c r="L69" s="996"/>
      <c r="M69" s="996"/>
      <c r="N69" s="996"/>
      <c r="O69" s="996"/>
      <c r="P69" s="996"/>
      <c r="Q69" s="996"/>
      <c r="R69" s="996"/>
      <c r="S69" s="996"/>
      <c r="T69" s="996"/>
      <c r="U69" s="996"/>
      <c r="V69" s="996"/>
      <c r="W69" s="996"/>
      <c r="X69" s="996"/>
      <c r="Y69" s="996"/>
      <c r="Z69" s="996"/>
      <c r="AA69" s="996"/>
      <c r="AB69" s="996"/>
      <c r="AC69" s="996"/>
      <c r="AD69" s="996"/>
      <c r="AE69" s="996"/>
      <c r="AF69" s="996"/>
      <c r="AG69" s="996"/>
      <c r="AH69" s="996"/>
      <c r="AI69" s="996"/>
      <c r="AJ69" s="996"/>
      <c r="AK69" s="996"/>
      <c r="AL69" s="996"/>
      <c r="AM69" s="996"/>
      <c r="AN69" s="996"/>
      <c r="AO69" s="996"/>
      <c r="AP69" s="996"/>
      <c r="AQ69" s="996"/>
      <c r="AR69" s="996"/>
      <c r="AS69" s="996"/>
      <c r="AT69" s="996"/>
      <c r="AU69" s="996"/>
      <c r="AV69" s="996"/>
      <c r="AW69" s="996"/>
      <c r="AX69" s="996"/>
      <c r="AY69" s="996"/>
      <c r="AZ69" s="996"/>
      <c r="BD69" s="291"/>
    </row>
    <row r="70" spans="1:56" ht="12" customHeight="1" x14ac:dyDescent="0.25">
      <c r="A70" s="981" t="s">
        <v>441</v>
      </c>
      <c r="B70" s="981"/>
      <c r="C70" s="981"/>
      <c r="D70" s="981"/>
      <c r="E70" s="981"/>
      <c r="F70" s="981"/>
      <c r="G70" s="981"/>
      <c r="H70" s="981"/>
      <c r="I70" s="981"/>
      <c r="J70" s="981"/>
      <c r="K70" s="981"/>
      <c r="L70" s="981"/>
      <c r="M70" s="981"/>
      <c r="N70" s="981"/>
      <c r="O70" s="981"/>
      <c r="P70" s="981"/>
      <c r="Q70" s="981"/>
      <c r="R70" s="981"/>
      <c r="S70" s="981"/>
      <c r="T70" s="981"/>
      <c r="U70" s="981"/>
      <c r="V70" s="981"/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D70" s="291"/>
    </row>
    <row r="71" spans="1:56" ht="12" customHeight="1" x14ac:dyDescent="0.25">
      <c r="A71" s="981" t="s">
        <v>527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326"/>
      <c r="BD71" s="297"/>
    </row>
    <row r="72" spans="1:56" ht="12" customHeight="1" x14ac:dyDescent="0.25">
      <c r="A72" s="992" t="str">
        <f>ФОРМА!B9</f>
        <v>СЭС-21-052603-ЭС1</v>
      </c>
      <c r="B72" s="992"/>
      <c r="C72" s="992"/>
      <c r="D72" s="992"/>
      <c r="E72" s="992"/>
      <c r="F72" s="992"/>
      <c r="G72" s="992"/>
      <c r="H72" s="992"/>
      <c r="I72" s="992"/>
      <c r="J72" s="992"/>
      <c r="K72" s="992"/>
      <c r="L72" s="992"/>
      <c r="M72" s="992"/>
      <c r="N72" s="992"/>
      <c r="O72" s="992"/>
      <c r="P72" s="992"/>
      <c r="Q72" s="992"/>
      <c r="R72" s="992"/>
      <c r="S72" s="992"/>
      <c r="T72" s="992"/>
      <c r="U72" s="992"/>
      <c r="V72" s="992"/>
      <c r="W72" s="992"/>
      <c r="X72" s="992"/>
      <c r="Y72" s="992"/>
      <c r="Z72" s="992"/>
      <c r="AA72" s="992"/>
      <c r="AB72" s="992"/>
      <c r="AC72" s="992"/>
      <c r="AD72" s="992"/>
      <c r="AE72" s="992"/>
      <c r="AF72" s="992"/>
      <c r="AG72" s="992"/>
      <c r="AH72" s="992"/>
      <c r="AI72" s="992"/>
      <c r="AJ72" s="992"/>
      <c r="AK72" s="992"/>
      <c r="AL72" s="992"/>
      <c r="AM72" s="992"/>
      <c r="AN72" s="992"/>
      <c r="AO72" s="992"/>
      <c r="AP72" s="992"/>
      <c r="AQ72" s="992"/>
      <c r="AR72" s="992"/>
      <c r="AS72" s="992"/>
      <c r="AT72" s="992"/>
      <c r="AU72" s="992"/>
      <c r="AV72" s="992"/>
      <c r="AW72" s="992"/>
      <c r="AX72" s="992"/>
      <c r="AY72" s="992"/>
      <c r="AZ72" s="992"/>
      <c r="BD72" s="297"/>
    </row>
    <row r="73" spans="1:56" s="327" customFormat="1" ht="6" customHeight="1" x14ac:dyDescent="0.3">
      <c r="A73" s="993" t="s">
        <v>574</v>
      </c>
      <c r="B73" s="993"/>
      <c r="C73" s="993"/>
      <c r="D73" s="993"/>
      <c r="E73" s="993"/>
      <c r="F73" s="993"/>
      <c r="G73" s="993"/>
      <c r="H73" s="993"/>
      <c r="I73" s="993"/>
      <c r="J73" s="993"/>
      <c r="K73" s="993"/>
      <c r="L73" s="993"/>
      <c r="M73" s="993"/>
      <c r="N73" s="993"/>
      <c r="O73" s="993"/>
      <c r="P73" s="993"/>
      <c r="Q73" s="993"/>
      <c r="R73" s="993"/>
      <c r="S73" s="993"/>
      <c r="T73" s="993"/>
      <c r="U73" s="993"/>
      <c r="V73" s="993"/>
      <c r="W73" s="993"/>
      <c r="X73" s="993"/>
      <c r="Y73" s="993"/>
      <c r="Z73" s="993"/>
      <c r="AA73" s="993"/>
      <c r="AB73" s="993"/>
      <c r="AC73" s="993"/>
      <c r="AD73" s="993"/>
      <c r="AE73" s="993"/>
      <c r="AF73" s="993"/>
      <c r="AG73" s="993"/>
      <c r="AH73" s="993"/>
      <c r="AI73" s="993"/>
      <c r="AJ73" s="993"/>
      <c r="AK73" s="993"/>
      <c r="AL73" s="993"/>
      <c r="AM73" s="993"/>
      <c r="AN73" s="993"/>
      <c r="AO73" s="993"/>
      <c r="AP73" s="993"/>
      <c r="AQ73" s="993"/>
      <c r="AR73" s="993"/>
      <c r="AS73" s="993"/>
      <c r="AT73" s="993"/>
      <c r="AU73" s="993"/>
      <c r="AV73" s="993"/>
      <c r="AW73" s="993"/>
      <c r="AX73" s="993"/>
      <c r="AY73" s="993"/>
      <c r="AZ73" s="993"/>
    </row>
    <row r="74" spans="1:56" ht="12" customHeight="1" x14ac:dyDescent="0.25">
      <c r="A74" s="994" t="str">
        <f>ФОРМА!B8</f>
        <v>ООО «Электромонтаж-110»</v>
      </c>
      <c r="B74" s="994"/>
      <c r="C74" s="994"/>
      <c r="D74" s="994"/>
      <c r="E74" s="994"/>
      <c r="F74" s="994"/>
      <c r="G74" s="994"/>
      <c r="H74" s="994"/>
      <c r="I74" s="994"/>
      <c r="J74" s="994"/>
      <c r="K74" s="994"/>
      <c r="L74" s="994"/>
      <c r="M74" s="994"/>
      <c r="N74" s="994"/>
      <c r="O74" s="994"/>
      <c r="P74" s="994"/>
      <c r="Q74" s="994"/>
      <c r="R74" s="994"/>
      <c r="S74" s="994"/>
      <c r="T74" s="994"/>
      <c r="U74" s="994"/>
      <c r="V74" s="994"/>
      <c r="W74" s="994"/>
      <c r="X74" s="994"/>
      <c r="Y74" s="994"/>
      <c r="Z74" s="994"/>
      <c r="AA74" s="994"/>
      <c r="AB74" s="994"/>
      <c r="AC74" s="994"/>
      <c r="AD74" s="994"/>
      <c r="AE74" s="994"/>
      <c r="AF74" s="994"/>
      <c r="AG74" s="994"/>
      <c r="AH74" s="994"/>
      <c r="AI74" s="994"/>
      <c r="AJ74" s="994"/>
      <c r="AK74" s="994"/>
      <c r="AL74" s="994"/>
      <c r="AM74" s="994"/>
      <c r="AN74" s="994"/>
      <c r="AO74" s="994"/>
      <c r="AP74" s="994"/>
      <c r="AQ74" s="994"/>
      <c r="AR74" s="994"/>
      <c r="AS74" s="994"/>
      <c r="AT74" s="994"/>
      <c r="AU74" s="994"/>
      <c r="AV74" s="994"/>
      <c r="AW74" s="994"/>
      <c r="AX74" s="994"/>
      <c r="AY74" s="994"/>
      <c r="AZ74" s="994"/>
      <c r="BD74" s="297"/>
    </row>
    <row r="75" spans="1:56" s="328" customFormat="1" ht="6" customHeight="1" x14ac:dyDescent="0.3">
      <c r="A75" s="993" t="s">
        <v>576</v>
      </c>
      <c r="B75" s="993"/>
      <c r="C75" s="993"/>
      <c r="D75" s="993"/>
      <c r="E75" s="993"/>
      <c r="F75" s="993"/>
      <c r="G75" s="993"/>
      <c r="H75" s="993"/>
      <c r="I75" s="993"/>
      <c r="J75" s="993"/>
      <c r="K75" s="993"/>
      <c r="L75" s="993"/>
      <c r="M75" s="993"/>
      <c r="N75" s="993"/>
      <c r="O75" s="993"/>
      <c r="P75" s="993"/>
      <c r="Q75" s="993"/>
      <c r="R75" s="993"/>
      <c r="S75" s="993"/>
      <c r="T75" s="993"/>
      <c r="U75" s="993"/>
      <c r="V75" s="993"/>
      <c r="W75" s="993"/>
      <c r="X75" s="993"/>
      <c r="Y75" s="993"/>
      <c r="Z75" s="993"/>
      <c r="AA75" s="993"/>
      <c r="AB75" s="993"/>
      <c r="AC75" s="993"/>
      <c r="AD75" s="993"/>
      <c r="AE75" s="993"/>
      <c r="AF75" s="993"/>
      <c r="AG75" s="993"/>
      <c r="AH75" s="993"/>
      <c r="AI75" s="993"/>
      <c r="AJ75" s="993"/>
      <c r="AK75" s="993"/>
      <c r="AL75" s="993"/>
      <c r="AM75" s="993"/>
      <c r="AN75" s="993"/>
      <c r="AO75" s="993"/>
      <c r="AP75" s="993"/>
      <c r="AQ75" s="993"/>
      <c r="AR75" s="993"/>
      <c r="AS75" s="993"/>
      <c r="AT75" s="993"/>
      <c r="AU75" s="993"/>
      <c r="AV75" s="993"/>
      <c r="AW75" s="993"/>
      <c r="AX75" s="993"/>
      <c r="AY75" s="993"/>
      <c r="AZ75" s="993"/>
    </row>
    <row r="76" spans="1:56" ht="12" customHeight="1" x14ac:dyDescent="0.25">
      <c r="A76" s="1001" t="s">
        <v>728</v>
      </c>
      <c r="B76" s="1001"/>
      <c r="C76" s="1001"/>
      <c r="D76" s="1001"/>
      <c r="E76" s="1001"/>
      <c r="F76" s="1001"/>
      <c r="G76" s="1001"/>
      <c r="H76" s="1001"/>
      <c r="I76" s="1001"/>
      <c r="J76" s="1001"/>
      <c r="K76" s="1001"/>
      <c r="L76" s="1001"/>
      <c r="M76" s="1001"/>
      <c r="N76" s="1001"/>
      <c r="O76" s="1001"/>
      <c r="P76" s="1001"/>
      <c r="Q76" s="1001"/>
      <c r="R76" s="1001"/>
      <c r="S76" s="1001"/>
      <c r="T76" s="1001"/>
      <c r="U76" s="1001"/>
      <c r="V76" s="1001"/>
      <c r="W76" s="1001"/>
      <c r="X76" s="1001"/>
      <c r="Y76" s="1001"/>
      <c r="Z76" s="1001"/>
      <c r="AA76" s="1001"/>
      <c r="AB76" s="1001"/>
      <c r="AC76" s="1001"/>
      <c r="AD76" s="1001"/>
      <c r="AE76" s="1001"/>
      <c r="AF76" s="1001"/>
      <c r="AG76" s="1001"/>
      <c r="AH76" s="1001"/>
      <c r="AI76" s="1001"/>
      <c r="AJ76" s="1001"/>
      <c r="AK76" s="1001"/>
      <c r="AL76" s="1001"/>
      <c r="AM76" s="1001"/>
      <c r="AN76" s="1001"/>
      <c r="AO76" s="1001"/>
      <c r="AP76" s="1001"/>
      <c r="AQ76" s="1001"/>
      <c r="AR76" s="1001"/>
      <c r="AS76" s="1001"/>
      <c r="AT76" s="1001"/>
      <c r="AU76" s="1001"/>
      <c r="AV76" s="1001"/>
      <c r="AW76" s="1001"/>
      <c r="AX76" s="1001"/>
      <c r="AY76" s="1001"/>
      <c r="AZ76" s="1001"/>
    </row>
    <row r="77" spans="1:56" s="314" customFormat="1" ht="6" customHeight="1" x14ac:dyDescent="0.3">
      <c r="A77" s="1002" t="s">
        <v>575</v>
      </c>
      <c r="B77" s="1002"/>
      <c r="C77" s="1002"/>
      <c r="D77" s="1002"/>
      <c r="E77" s="1002"/>
      <c r="F77" s="1002"/>
      <c r="G77" s="1002"/>
      <c r="H77" s="1002"/>
      <c r="I77" s="1002"/>
      <c r="J77" s="1002"/>
      <c r="K77" s="1002"/>
      <c r="L77" s="1002"/>
      <c r="M77" s="1002"/>
      <c r="N77" s="1002"/>
      <c r="O77" s="1002"/>
      <c r="P77" s="1002"/>
      <c r="Q77" s="1002"/>
      <c r="R77" s="1002"/>
      <c r="S77" s="1002"/>
      <c r="T77" s="1002"/>
      <c r="U77" s="1002"/>
      <c r="V77" s="1002"/>
      <c r="W77" s="1002"/>
      <c r="X77" s="1002"/>
      <c r="Y77" s="1002"/>
      <c r="Z77" s="1002"/>
      <c r="AA77" s="1002"/>
      <c r="AB77" s="1002"/>
      <c r="AC77" s="1002"/>
      <c r="AD77" s="1002"/>
      <c r="AE77" s="1002"/>
      <c r="AF77" s="1002"/>
      <c r="AG77" s="1002"/>
      <c r="AH77" s="1002"/>
      <c r="AI77" s="1002"/>
      <c r="AJ77" s="1002"/>
      <c r="AK77" s="1002"/>
      <c r="AL77" s="1002"/>
      <c r="AM77" s="1002"/>
      <c r="AN77" s="1002"/>
      <c r="AO77" s="1002"/>
      <c r="AP77" s="1002"/>
      <c r="AQ77" s="1002"/>
      <c r="AR77" s="1002"/>
      <c r="AS77" s="1002"/>
      <c r="AT77" s="1002"/>
      <c r="AU77" s="1002"/>
      <c r="AV77" s="1002"/>
      <c r="AW77" s="1002"/>
      <c r="AX77" s="1002"/>
      <c r="AY77" s="1002"/>
      <c r="AZ77" s="1002"/>
    </row>
    <row r="78" spans="1:56" x14ac:dyDescent="0.25">
      <c r="A78" s="997" t="s">
        <v>442</v>
      </c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  <c r="AA78" s="997"/>
      <c r="AB78" s="997"/>
      <c r="AC78" s="997"/>
      <c r="AD78" s="997"/>
      <c r="AE78" s="997"/>
      <c r="AF78" s="997"/>
      <c r="AG78" s="997"/>
      <c r="AH78" s="997"/>
      <c r="AI78" s="997"/>
      <c r="AJ78" s="997"/>
      <c r="AK78" s="997"/>
    </row>
    <row r="79" spans="1:56" ht="14.4" x14ac:dyDescent="0.3">
      <c r="U79" s="1003"/>
      <c r="V79" s="1003"/>
      <c r="W79" s="1003"/>
      <c r="X79" s="1003"/>
      <c r="Y79" s="1003"/>
      <c r="Z79" s="1003"/>
      <c r="AA79" s="1003"/>
      <c r="AB79" s="1003"/>
      <c r="AC79" s="1003"/>
      <c r="AD79" s="1003"/>
      <c r="AE79" s="1003"/>
      <c r="AF79" s="1003"/>
      <c r="AG79" s="1003"/>
      <c r="AH79" s="1003"/>
      <c r="AI79" s="1003"/>
      <c r="AJ79" s="1003"/>
      <c r="AK79" s="1003"/>
      <c r="AL79" s="1003"/>
      <c r="AM79" s="1003"/>
      <c r="AN79" s="1003"/>
      <c r="AO79" s="1003"/>
      <c r="AP79" s="1003"/>
      <c r="AQ79" s="1003"/>
      <c r="AR79" s="1003"/>
      <c r="AS79" s="1003"/>
      <c r="AT79" s="1003"/>
      <c r="AU79" s="1003"/>
      <c r="AV79" s="1003"/>
      <c r="AW79" s="1003"/>
      <c r="AX79" s="1003"/>
      <c r="AY79" s="1003"/>
      <c r="AZ79" s="1003"/>
    </row>
    <row r="80" spans="1:56" ht="12" customHeight="1" x14ac:dyDescent="0.25">
      <c r="A80" s="957" t="s">
        <v>87</v>
      </c>
      <c r="B80" s="957"/>
      <c r="C80" s="957"/>
      <c r="D80" s="957"/>
      <c r="E80" s="957"/>
      <c r="F80" s="957"/>
      <c r="G80" s="957"/>
      <c r="H80" s="957"/>
      <c r="I80" s="957"/>
      <c r="J80" s="957"/>
      <c r="K80" s="957"/>
      <c r="L80" s="957"/>
      <c r="M80" s="957"/>
      <c r="N80" s="957"/>
      <c r="O80" s="957"/>
      <c r="P80" s="1004" t="s">
        <v>65</v>
      </c>
      <c r="Q80" s="1004"/>
      <c r="R80" s="1004"/>
      <c r="S80" s="1004"/>
      <c r="T80" s="1004"/>
      <c r="U80" s="1004"/>
      <c r="V80" s="1004"/>
      <c r="W80" s="1004"/>
      <c r="X80" s="1004"/>
      <c r="Y80" s="1004"/>
      <c r="Z80" s="1004"/>
      <c r="AA80" s="1004"/>
      <c r="AB80" s="1004"/>
      <c r="AC80" s="1004"/>
      <c r="AD80" s="1004"/>
      <c r="AE80" s="1004"/>
      <c r="AF80" s="1004"/>
      <c r="AG80" s="1004"/>
      <c r="AH80" s="1004"/>
      <c r="AI80" s="1004"/>
      <c r="AJ80" s="1004"/>
      <c r="AK80" s="1004"/>
      <c r="AL80" s="1004"/>
      <c r="AM80" s="1004"/>
      <c r="AN80" s="1004"/>
      <c r="AO80" s="1004"/>
      <c r="AP80" s="1004"/>
      <c r="AQ80" s="1004"/>
      <c r="AR80" s="1004"/>
      <c r="AS80" s="1004"/>
      <c r="AT80" s="1004"/>
      <c r="AU80" s="1004"/>
      <c r="AV80" s="1004"/>
      <c r="AW80" s="1004"/>
      <c r="AX80" s="1004"/>
      <c r="AY80" s="1004"/>
      <c r="AZ80" s="1004"/>
    </row>
    <row r="81" spans="1:53" ht="11.25" customHeight="1" x14ac:dyDescent="0.25"/>
    <row r="82" spans="1:53" ht="12" customHeight="1" x14ac:dyDescent="0.25">
      <c r="A82" s="997" t="s">
        <v>91</v>
      </c>
      <c r="B82" s="997"/>
      <c r="C82" s="997"/>
      <c r="D82" s="997"/>
      <c r="E82" s="997"/>
      <c r="F82" s="997"/>
      <c r="G82" s="997"/>
      <c r="H82" s="997"/>
      <c r="I82" s="997"/>
      <c r="J82" s="998">
        <f>ФОРМА!F5</f>
        <v>2</v>
      </c>
      <c r="K82" s="998"/>
      <c r="L82" s="998"/>
      <c r="M82" s="998"/>
      <c r="N82" s="998"/>
      <c r="O82" s="998"/>
      <c r="P82" s="957" t="s">
        <v>798</v>
      </c>
      <c r="Q82" s="957"/>
      <c r="R82" s="957"/>
      <c r="S82" s="957"/>
      <c r="T82" s="957"/>
      <c r="U82" s="957"/>
      <c r="V82" s="957"/>
      <c r="W82" s="957"/>
      <c r="X82" s="957"/>
      <c r="Y82" s="957"/>
      <c r="Z82" s="957"/>
      <c r="AA82" s="957"/>
      <c r="AB82" s="957"/>
      <c r="AC82" s="957"/>
      <c r="AD82" s="957"/>
      <c r="AE82" s="957"/>
      <c r="AF82" s="957"/>
      <c r="AG82" s="957"/>
      <c r="AH82" s="957"/>
      <c r="AI82" s="957"/>
      <c r="AJ82" s="957"/>
      <c r="AK82" s="957"/>
      <c r="AL82" s="957"/>
      <c r="AM82" s="957"/>
      <c r="AN82" s="957"/>
      <c r="AO82" s="957"/>
      <c r="AP82" s="957"/>
      <c r="AQ82" s="957"/>
      <c r="AR82" s="957"/>
      <c r="AS82" s="957"/>
      <c r="AT82" s="957"/>
      <c r="AU82" s="957"/>
      <c r="AV82" s="957"/>
      <c r="AW82" s="957"/>
      <c r="AX82" s="957"/>
      <c r="AY82" s="957"/>
      <c r="AZ82" s="957"/>
    </row>
    <row r="84" spans="1:53" ht="12" customHeight="1" x14ac:dyDescent="0.25">
      <c r="A84" s="997" t="s">
        <v>88</v>
      </c>
      <c r="B84" s="997"/>
      <c r="C84" s="997"/>
      <c r="D84" s="997"/>
      <c r="E84" s="997"/>
      <c r="F84" s="997"/>
      <c r="G84" s="997"/>
      <c r="H84" s="999" t="str">
        <f>ФОРМА!E25</f>
        <v>План строительства</v>
      </c>
      <c r="I84" s="999"/>
      <c r="J84" s="999"/>
      <c r="K84" s="999"/>
      <c r="L84" s="999"/>
      <c r="M84" s="999"/>
      <c r="N84" s="999"/>
      <c r="O84" s="999"/>
      <c r="P84" s="999"/>
      <c r="Q84" s="999"/>
      <c r="R84" s="999"/>
      <c r="S84" s="999"/>
      <c r="T84" s="999"/>
      <c r="U84" s="999"/>
      <c r="V84" s="999"/>
      <c r="W84" s="999"/>
      <c r="X84" s="999"/>
      <c r="Y84" s="999"/>
      <c r="Z84" s="999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</row>
    <row r="85" spans="1:53" s="325" customFormat="1" ht="6" customHeight="1" x14ac:dyDescent="0.3">
      <c r="H85" s="1000" t="s">
        <v>528</v>
      </c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</row>
    <row r="86" spans="1:53" ht="24" customHeight="1" x14ac:dyDescent="0.25">
      <c r="A86" s="1005" t="s">
        <v>782</v>
      </c>
      <c r="B86" s="1005"/>
      <c r="C86" s="1005"/>
      <c r="D86" s="1005"/>
      <c r="E86" s="1005"/>
      <c r="F86" s="1005"/>
      <c r="G86" s="1005"/>
      <c r="H86" s="1005"/>
      <c r="I86" s="1005"/>
      <c r="J86" s="1005"/>
      <c r="K86" s="1005"/>
      <c r="L86" s="1005"/>
      <c r="M86" s="1005"/>
      <c r="N86" s="1005"/>
      <c r="O86" s="1005"/>
      <c r="P86" s="1005"/>
      <c r="Q86" s="1005"/>
      <c r="R86" s="1005"/>
      <c r="S86" s="1005"/>
      <c r="T86" s="1005"/>
      <c r="U86" s="1005"/>
      <c r="V86" s="1005"/>
      <c r="W86" s="1005"/>
      <c r="X86" s="1005"/>
      <c r="Y86" s="1005"/>
      <c r="Z86" s="1005"/>
      <c r="AA86" s="1005"/>
      <c r="AB86" s="1005"/>
      <c r="AC86" s="1005"/>
      <c r="AD86" s="1005"/>
      <c r="AE86" s="1005"/>
      <c r="AF86" s="1005"/>
      <c r="AG86" s="1005"/>
      <c r="AH86" s="1005"/>
      <c r="AI86" s="1005"/>
      <c r="AJ86" s="1005"/>
      <c r="AK86" s="1005"/>
      <c r="AL86" s="1005"/>
      <c r="AM86" s="1005"/>
      <c r="AN86" s="1005"/>
      <c r="AO86" s="1005"/>
      <c r="AP86" s="1005"/>
      <c r="AQ86" s="1005"/>
      <c r="AR86" s="1005"/>
      <c r="AS86" s="1005"/>
      <c r="AT86" s="1005"/>
      <c r="AU86" s="1005"/>
      <c r="AV86" s="1005"/>
      <c r="AW86" s="1005"/>
      <c r="AX86" s="1005"/>
      <c r="AY86" s="1005"/>
      <c r="AZ86" s="1005"/>
    </row>
    <row r="87" spans="1:53" ht="28.95" customHeight="1" x14ac:dyDescent="0.3">
      <c r="A87" s="1009" t="str">
        <f>IF(ПОДПИСИ!B9="",ПОДПИСИ!D6,ПОДПИСИ!D9)</f>
        <v>Жамойдин Ф.Ф.</v>
      </c>
      <c r="B87" s="1009"/>
      <c r="C87" s="1009"/>
      <c r="D87" s="1009"/>
      <c r="E87" s="1009"/>
      <c r="F87" s="1009"/>
      <c r="G87" s="1009"/>
      <c r="H87" s="1009"/>
      <c r="I87" s="1009"/>
      <c r="J87" s="1009"/>
      <c r="K87" s="1009"/>
      <c r="L87" s="1009"/>
      <c r="M87" s="1009"/>
      <c r="N87" s="1009"/>
      <c r="O87" s="1009"/>
      <c r="P87" s="1009"/>
      <c r="Q87" s="1009"/>
      <c r="R87" s="1009"/>
      <c r="S87" s="1009"/>
      <c r="T87" s="1009"/>
      <c r="U87" s="1009"/>
      <c r="V87" s="1009"/>
      <c r="W87" s="1009"/>
      <c r="X87" s="1009"/>
      <c r="Y87" s="1009"/>
      <c r="Z87" s="1010"/>
      <c r="AA87" s="1010"/>
      <c r="AB87" s="1010"/>
      <c r="AC87" s="1010"/>
      <c r="AD87" s="1010"/>
      <c r="AE87" s="1010"/>
      <c r="AF87" s="1010"/>
      <c r="AG87" s="1010"/>
      <c r="AH87" s="1010"/>
      <c r="AI87" s="1010"/>
      <c r="AJ87" s="1010"/>
      <c r="AK87" s="1010"/>
      <c r="AL87" s="1010"/>
      <c r="AM87" s="1010"/>
      <c r="AN87" s="1010"/>
      <c r="AO87" s="1011"/>
      <c r="AP87" s="1011"/>
      <c r="AQ87" s="1011"/>
      <c r="AR87" s="1011"/>
      <c r="AS87" s="1011"/>
      <c r="AT87" s="1011"/>
      <c r="AU87" s="1011"/>
      <c r="AV87" s="1011"/>
      <c r="AW87" s="1011"/>
      <c r="AX87" s="1011"/>
      <c r="AY87" s="1011"/>
      <c r="AZ87" s="1011"/>
    </row>
    <row r="88" spans="1:53" s="314" customFormat="1" ht="6" customHeight="1" x14ac:dyDescent="0.3">
      <c r="A88" s="983" t="s">
        <v>801</v>
      </c>
      <c r="B88" s="983"/>
      <c r="C88" s="983"/>
      <c r="D88" s="983"/>
      <c r="E88" s="983"/>
      <c r="F88" s="983"/>
      <c r="G88" s="983"/>
      <c r="H88" s="983"/>
      <c r="I88" s="983"/>
      <c r="J88" s="983"/>
      <c r="K88" s="983"/>
      <c r="L88" s="983"/>
      <c r="M88" s="983"/>
      <c r="N88" s="983"/>
      <c r="O88" s="983"/>
      <c r="P88" s="983"/>
      <c r="Q88" s="983"/>
      <c r="R88" s="983"/>
      <c r="S88" s="983"/>
      <c r="T88" s="983"/>
      <c r="U88" s="983"/>
      <c r="V88" s="983"/>
      <c r="W88" s="983"/>
      <c r="X88" s="983"/>
      <c r="Y88" s="983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983" t="s">
        <v>49</v>
      </c>
      <c r="AP88" s="983"/>
      <c r="AQ88" s="983"/>
      <c r="AR88" s="983"/>
      <c r="AS88" s="983"/>
      <c r="AT88" s="983"/>
      <c r="AU88" s="983"/>
      <c r="AV88" s="983"/>
      <c r="AW88" s="983"/>
      <c r="AX88" s="983"/>
      <c r="AY88" s="983"/>
      <c r="AZ88" s="983"/>
    </row>
    <row r="89" spans="1:53" ht="6" customHeight="1" x14ac:dyDescent="0.25"/>
    <row r="90" spans="1:53" ht="12" customHeight="1" x14ac:dyDescent="0.25">
      <c r="A90" s="1005" t="s">
        <v>817</v>
      </c>
      <c r="B90" s="957"/>
      <c r="C90" s="957"/>
      <c r="D90" s="957"/>
      <c r="E90" s="957"/>
      <c r="F90" s="957"/>
      <c r="G90" s="957"/>
      <c r="H90" s="957"/>
      <c r="I90" s="957"/>
      <c r="J90" s="957"/>
      <c r="K90" s="957"/>
      <c r="L90" s="957"/>
      <c r="M90" s="957"/>
      <c r="N90" s="957"/>
      <c r="O90" s="957"/>
      <c r="P90" s="957"/>
      <c r="Q90" s="957"/>
      <c r="R90" s="957"/>
      <c r="S90" s="957"/>
      <c r="T90" s="957"/>
      <c r="U90" s="957"/>
      <c r="V90" s="957"/>
      <c r="W90" s="957"/>
      <c r="X90" s="957"/>
      <c r="Y90" s="957"/>
      <c r="Z90" s="957"/>
      <c r="AA90" s="957"/>
      <c r="AB90" s="957"/>
      <c r="AC90" s="957"/>
      <c r="AD90" s="957"/>
      <c r="AE90" s="957"/>
      <c r="AF90" s="957"/>
      <c r="AG90" s="957"/>
      <c r="AH90" s="957"/>
      <c r="AI90" s="957"/>
      <c r="AJ90" s="957"/>
      <c r="AK90" s="957"/>
      <c r="AL90" s="957"/>
      <c r="AM90" s="957"/>
      <c r="AN90" s="957"/>
      <c r="AO90" s="957"/>
      <c r="AP90" s="957"/>
      <c r="AQ90" s="957"/>
      <c r="AR90" s="957"/>
      <c r="AS90" s="957"/>
      <c r="AT90" s="957"/>
      <c r="AU90" s="957"/>
      <c r="AV90" s="957"/>
      <c r="AW90" s="957"/>
      <c r="AX90" s="957"/>
      <c r="AY90" s="957"/>
      <c r="AZ90" s="957"/>
    </row>
    <row r="91" spans="1:53" ht="28.95" customHeight="1" x14ac:dyDescent="0.3">
      <c r="A91" s="1006" t="str">
        <f>ПОДПИСИ!D15</f>
        <v>Шлёнский С.В.</v>
      </c>
      <c r="B91" s="1006"/>
      <c r="C91" s="1006"/>
      <c r="D91" s="1006"/>
      <c r="E91" s="1006"/>
      <c r="F91" s="1006"/>
      <c r="G91" s="1006"/>
      <c r="H91" s="1006"/>
      <c r="I91" s="1006"/>
      <c r="J91" s="1006"/>
      <c r="K91" s="1006"/>
      <c r="L91" s="1006"/>
      <c r="M91" s="1006"/>
      <c r="N91" s="1006"/>
      <c r="O91" s="1006"/>
      <c r="P91" s="1006"/>
      <c r="Q91" s="1006"/>
      <c r="R91" s="1006"/>
      <c r="S91" s="1006"/>
      <c r="T91" s="1006"/>
      <c r="U91" s="1006"/>
      <c r="V91" s="1006"/>
      <c r="W91" s="1006"/>
      <c r="X91" s="1006"/>
      <c r="Y91" s="1006"/>
      <c r="Z91" s="1007"/>
      <c r="AA91" s="1007"/>
      <c r="AB91" s="1007"/>
      <c r="AC91" s="1007"/>
      <c r="AD91" s="1007"/>
      <c r="AE91" s="1007"/>
      <c r="AF91" s="1007"/>
      <c r="AG91" s="1007"/>
      <c r="AH91" s="1007"/>
      <c r="AI91" s="1007"/>
      <c r="AJ91" s="1007"/>
      <c r="AK91" s="1007"/>
      <c r="AL91" s="1007"/>
      <c r="AM91" s="1007"/>
      <c r="AN91" s="1007"/>
      <c r="AO91" s="1008"/>
      <c r="AP91" s="1008"/>
      <c r="AQ91" s="1008"/>
      <c r="AR91" s="1008"/>
      <c r="AS91" s="1008"/>
      <c r="AT91" s="1008"/>
      <c r="AU91" s="1008"/>
      <c r="AV91" s="1008"/>
      <c r="AW91" s="1008"/>
      <c r="AX91" s="1008"/>
      <c r="AY91" s="1008"/>
      <c r="AZ91" s="1008"/>
      <c r="BA91" s="330"/>
    </row>
    <row r="92" spans="1:53" s="333" customFormat="1" ht="6" customHeight="1" x14ac:dyDescent="0.15">
      <c r="A92" s="983" t="s">
        <v>801</v>
      </c>
      <c r="B92" s="983"/>
      <c r="C92" s="983"/>
      <c r="D92" s="983"/>
      <c r="E92" s="983"/>
      <c r="F92" s="983"/>
      <c r="G92" s="983"/>
      <c r="H92" s="983"/>
      <c r="I92" s="983"/>
      <c r="J92" s="983"/>
      <c r="K92" s="983"/>
      <c r="L92" s="983"/>
      <c r="M92" s="983"/>
      <c r="N92" s="983"/>
      <c r="O92" s="983"/>
      <c r="P92" s="983"/>
      <c r="Q92" s="983"/>
      <c r="R92" s="983"/>
      <c r="S92" s="983"/>
      <c r="T92" s="983"/>
      <c r="U92" s="983"/>
      <c r="V92" s="983"/>
      <c r="W92" s="983"/>
      <c r="X92" s="983"/>
      <c r="Y92" s="983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983" t="s">
        <v>49</v>
      </c>
      <c r="AP92" s="983"/>
      <c r="AQ92" s="983"/>
      <c r="AR92" s="983"/>
      <c r="AS92" s="983"/>
      <c r="AT92" s="983"/>
      <c r="AU92" s="983"/>
      <c r="AV92" s="983"/>
      <c r="AW92" s="983"/>
      <c r="AX92" s="983"/>
      <c r="AY92" s="983"/>
      <c r="AZ92" s="983"/>
      <c r="BA92" s="332"/>
    </row>
    <row r="93" spans="1:53" ht="6" customHeight="1" x14ac:dyDescent="0.25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 x14ac:dyDescent="0.25">
      <c r="A94" s="1014" t="s">
        <v>813</v>
      </c>
      <c r="B94" s="1014"/>
      <c r="C94" s="1014"/>
      <c r="D94" s="1014"/>
      <c r="E94" s="1014"/>
      <c r="F94" s="1014"/>
      <c r="G94" s="1014"/>
      <c r="H94" s="1014"/>
      <c r="I94" s="1014"/>
      <c r="J94" s="1014"/>
      <c r="K94" s="1014"/>
      <c r="L94" s="1014"/>
      <c r="M94" s="1014"/>
      <c r="N94" s="1014"/>
      <c r="O94" s="1014"/>
      <c r="P94" s="1014"/>
      <c r="Q94" s="1014"/>
      <c r="R94" s="1014"/>
      <c r="S94" s="1014"/>
      <c r="T94" s="1014"/>
      <c r="U94" s="1014"/>
      <c r="V94" s="1014"/>
      <c r="W94" s="1014"/>
      <c r="X94" s="1014"/>
      <c r="Y94" s="1014"/>
      <c r="Z94" s="1014"/>
      <c r="AA94" s="1014"/>
      <c r="AB94" s="1014"/>
      <c r="AC94" s="1014"/>
      <c r="AD94" s="1014"/>
      <c r="AE94" s="1014"/>
      <c r="AF94" s="1014"/>
      <c r="AG94" s="1014"/>
      <c r="AH94" s="1014"/>
      <c r="AI94" s="1014"/>
      <c r="AJ94" s="1014"/>
      <c r="AK94" s="1014"/>
      <c r="AL94" s="1014"/>
      <c r="AM94" s="1014"/>
      <c r="AN94" s="1014"/>
      <c r="AO94" s="1014"/>
      <c r="AP94" s="1014"/>
      <c r="AQ94" s="1014"/>
      <c r="AR94" s="1014"/>
      <c r="AS94" s="1014"/>
      <c r="AT94" s="1014"/>
      <c r="AU94" s="1014"/>
      <c r="AV94" s="1014"/>
      <c r="AW94" s="1014"/>
      <c r="AX94" s="1014"/>
      <c r="AY94" s="1014"/>
      <c r="AZ94" s="1014"/>
      <c r="BA94" s="330"/>
    </row>
    <row r="95" spans="1:53" ht="28.95" customHeight="1" x14ac:dyDescent="0.3">
      <c r="A95" s="1006" t="str">
        <f>ПОДПИСИ!D17</f>
        <v>Шлёнский С.В.</v>
      </c>
      <c r="B95" s="1006"/>
      <c r="C95" s="1006"/>
      <c r="D95" s="1006"/>
      <c r="E95" s="1006"/>
      <c r="F95" s="1006"/>
      <c r="G95" s="1006"/>
      <c r="H95" s="1006"/>
      <c r="I95" s="1006"/>
      <c r="J95" s="1006"/>
      <c r="K95" s="1006"/>
      <c r="L95" s="1006"/>
      <c r="M95" s="1006"/>
      <c r="N95" s="1006"/>
      <c r="O95" s="1006"/>
      <c r="P95" s="1006"/>
      <c r="Q95" s="1006"/>
      <c r="R95" s="1006"/>
      <c r="S95" s="1006"/>
      <c r="T95" s="1006"/>
      <c r="U95" s="1006"/>
      <c r="V95" s="1006"/>
      <c r="W95" s="1006"/>
      <c r="X95" s="1006"/>
      <c r="Y95" s="1006"/>
      <c r="Z95" s="1007"/>
      <c r="AA95" s="1007"/>
      <c r="AB95" s="1007"/>
      <c r="AC95" s="1007"/>
      <c r="AD95" s="1007"/>
      <c r="AE95" s="1007"/>
      <c r="AF95" s="1007"/>
      <c r="AG95" s="1007"/>
      <c r="AH95" s="1007"/>
      <c r="AI95" s="1007"/>
      <c r="AJ95" s="1007"/>
      <c r="AK95" s="1007"/>
      <c r="AL95" s="1007"/>
      <c r="AM95" s="1007"/>
      <c r="AN95" s="1007"/>
      <c r="AO95" s="1015" t="s">
        <v>64</v>
      </c>
      <c r="AP95" s="1015"/>
      <c r="AQ95" s="1015"/>
      <c r="AR95" s="1015"/>
      <c r="AS95" s="1015"/>
      <c r="AT95" s="1015"/>
      <c r="AU95" s="1015"/>
      <c r="AV95" s="1015"/>
      <c r="AW95" s="1015"/>
      <c r="AX95" s="1015"/>
      <c r="AY95" s="1015"/>
      <c r="AZ95" s="1015"/>
      <c r="BA95" s="1015"/>
    </row>
    <row r="96" spans="1:53" ht="6" customHeight="1" x14ac:dyDescent="0.25">
      <c r="A96" s="983" t="s">
        <v>801</v>
      </c>
      <c r="B96" s="983"/>
      <c r="C96" s="983"/>
      <c r="D96" s="983"/>
      <c r="E96" s="983"/>
      <c r="F96" s="983"/>
      <c r="G96" s="983"/>
      <c r="H96" s="983"/>
      <c r="I96" s="983"/>
      <c r="J96" s="983"/>
      <c r="K96" s="983"/>
      <c r="L96" s="983"/>
      <c r="M96" s="983"/>
      <c r="N96" s="983"/>
      <c r="O96" s="983"/>
      <c r="P96" s="983"/>
      <c r="Q96" s="983"/>
      <c r="R96" s="983"/>
      <c r="S96" s="983"/>
      <c r="T96" s="983"/>
      <c r="U96" s="983"/>
      <c r="V96" s="983"/>
      <c r="W96" s="983"/>
      <c r="X96" s="983"/>
      <c r="Y96" s="983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983" t="s">
        <v>49</v>
      </c>
      <c r="AP96" s="983"/>
      <c r="AQ96" s="983"/>
      <c r="AR96" s="983"/>
      <c r="AS96" s="983"/>
      <c r="AT96" s="983"/>
      <c r="AU96" s="983"/>
      <c r="AV96" s="983"/>
      <c r="AW96" s="983"/>
      <c r="AX96" s="983"/>
      <c r="AY96" s="983"/>
      <c r="AZ96" s="983"/>
      <c r="BA96" s="330"/>
    </row>
    <row r="97" spans="1:55" ht="6" customHeight="1" x14ac:dyDescent="0.25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 x14ac:dyDescent="0.25">
      <c r="A98" s="1012" t="s">
        <v>803</v>
      </c>
      <c r="B98" s="1013"/>
      <c r="C98" s="1013"/>
      <c r="D98" s="1013"/>
      <c r="E98" s="1013"/>
      <c r="F98" s="1013"/>
      <c r="G98" s="1013"/>
      <c r="H98" s="1013"/>
      <c r="I98" s="1013"/>
      <c r="J98" s="1013"/>
      <c r="K98" s="1013"/>
      <c r="L98" s="1013"/>
      <c r="M98" s="1013"/>
      <c r="N98" s="1013"/>
      <c r="O98" s="1013"/>
      <c r="P98" s="1013"/>
      <c r="Q98" s="1013"/>
      <c r="R98" s="1013"/>
      <c r="S98" s="1013"/>
      <c r="T98" s="1013"/>
      <c r="U98" s="1013"/>
      <c r="V98" s="1013"/>
      <c r="W98" s="1013"/>
      <c r="X98" s="1013"/>
      <c r="Y98" s="1013"/>
      <c r="Z98" s="1013"/>
      <c r="AA98" s="1013"/>
      <c r="AB98" s="1013"/>
      <c r="AC98" s="1013"/>
      <c r="AD98" s="1013"/>
      <c r="AE98" s="1013"/>
      <c r="AF98" s="1013"/>
      <c r="AG98" s="1013"/>
      <c r="AH98" s="1013"/>
      <c r="AI98" s="1013"/>
      <c r="AJ98" s="1013"/>
      <c r="AK98" s="1013"/>
      <c r="AL98" s="1013"/>
      <c r="AM98" s="1013"/>
      <c r="AN98" s="1013"/>
      <c r="AO98" s="1013"/>
      <c r="AP98" s="1013"/>
      <c r="AQ98" s="1013"/>
      <c r="AR98" s="1013"/>
      <c r="AS98" s="1013"/>
      <c r="AT98" s="1013"/>
      <c r="AU98" s="1013"/>
      <c r="AV98" s="1013"/>
      <c r="AW98" s="1013"/>
      <c r="AX98" s="1013"/>
      <c r="AY98" s="1013"/>
      <c r="AZ98" s="1013"/>
      <c r="BA98" s="330"/>
    </row>
    <row r="99" spans="1:55" ht="28.95" customHeight="1" x14ac:dyDescent="0.3">
      <c r="A99" s="1006" t="str">
        <f>ПОДПИСИ!D19</f>
        <v xml:space="preserve"> </v>
      </c>
      <c r="B99" s="1006"/>
      <c r="C99" s="1006"/>
      <c r="D99" s="1006"/>
      <c r="E99" s="1006"/>
      <c r="F99" s="1006"/>
      <c r="G99" s="1006"/>
      <c r="H99" s="1006"/>
      <c r="I99" s="1006"/>
      <c r="J99" s="1006"/>
      <c r="K99" s="1006"/>
      <c r="L99" s="1006"/>
      <c r="M99" s="1006"/>
      <c r="N99" s="1006"/>
      <c r="O99" s="1006"/>
      <c r="P99" s="1006"/>
      <c r="Q99" s="1006"/>
      <c r="R99" s="1006"/>
      <c r="S99" s="1006"/>
      <c r="T99" s="1006"/>
      <c r="U99" s="1006"/>
      <c r="V99" s="1006"/>
      <c r="W99" s="1006"/>
      <c r="X99" s="1006"/>
      <c r="Y99" s="1006"/>
      <c r="Z99" s="1007"/>
      <c r="AA99" s="1007"/>
      <c r="AB99" s="1007"/>
      <c r="AC99" s="1007"/>
      <c r="AD99" s="1007"/>
      <c r="AE99" s="1007"/>
      <c r="AF99" s="1007"/>
      <c r="AG99" s="1007"/>
      <c r="AH99" s="1007"/>
      <c r="AI99" s="1007"/>
      <c r="AJ99" s="1007"/>
      <c r="AK99" s="1007"/>
      <c r="AL99" s="1007"/>
      <c r="AM99" s="1007"/>
      <c r="AN99" s="1007"/>
      <c r="AO99" s="1008" t="s">
        <v>64</v>
      </c>
      <c r="AP99" s="1008"/>
      <c r="AQ99" s="1008"/>
      <c r="AR99" s="1008"/>
      <c r="AS99" s="1008"/>
      <c r="AT99" s="1008"/>
      <c r="AU99" s="1008"/>
      <c r="AV99" s="1008"/>
      <c r="AW99" s="1008"/>
      <c r="AX99" s="1008"/>
      <c r="AY99" s="1008"/>
      <c r="AZ99" s="1008"/>
      <c r="BA99" s="336"/>
    </row>
    <row r="100" spans="1:55" ht="6" customHeight="1" x14ac:dyDescent="0.25">
      <c r="A100" s="983" t="s">
        <v>801</v>
      </c>
      <c r="B100" s="983"/>
      <c r="C100" s="983"/>
      <c r="D100" s="983"/>
      <c r="E100" s="983"/>
      <c r="F100" s="983"/>
      <c r="G100" s="983"/>
      <c r="H100" s="983"/>
      <c r="I100" s="983"/>
      <c r="J100" s="983"/>
      <c r="K100" s="983"/>
      <c r="L100" s="983"/>
      <c r="M100" s="983"/>
      <c r="N100" s="983"/>
      <c r="O100" s="983"/>
      <c r="P100" s="983"/>
      <c r="Q100" s="983"/>
      <c r="R100" s="983"/>
      <c r="S100" s="983"/>
      <c r="T100" s="983"/>
      <c r="U100" s="983"/>
      <c r="V100" s="983"/>
      <c r="W100" s="983"/>
      <c r="X100" s="983"/>
      <c r="Y100" s="983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983" t="s">
        <v>49</v>
      </c>
      <c r="AP100" s="983"/>
      <c r="AQ100" s="983"/>
      <c r="AR100" s="983"/>
      <c r="AS100" s="983"/>
      <c r="AT100" s="983"/>
      <c r="AU100" s="983"/>
      <c r="AV100" s="983"/>
      <c r="AW100" s="983"/>
      <c r="AX100" s="983"/>
      <c r="AY100" s="983"/>
      <c r="AZ100" s="983"/>
      <c r="BA100" s="330"/>
    </row>
    <row r="101" spans="1:55" ht="6" customHeight="1" x14ac:dyDescent="0.25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 x14ac:dyDescent="0.25">
      <c r="A102" s="1012" t="s">
        <v>818</v>
      </c>
      <c r="B102" s="1012"/>
      <c r="C102" s="1012"/>
      <c r="D102" s="1012"/>
      <c r="E102" s="1012"/>
      <c r="F102" s="1012"/>
      <c r="G102" s="1012"/>
      <c r="H102" s="1012"/>
      <c r="I102" s="1012"/>
      <c r="J102" s="1012"/>
      <c r="K102" s="1012"/>
      <c r="L102" s="1012"/>
      <c r="M102" s="1012"/>
      <c r="N102" s="1012"/>
      <c r="O102" s="1012"/>
      <c r="P102" s="1012"/>
      <c r="Q102" s="1012"/>
      <c r="R102" s="1012"/>
      <c r="S102" s="1012"/>
      <c r="T102" s="1012"/>
      <c r="U102" s="1012"/>
      <c r="V102" s="1012"/>
      <c r="W102" s="1012"/>
      <c r="X102" s="1012"/>
      <c r="Y102" s="1012"/>
      <c r="Z102" s="1012"/>
      <c r="AA102" s="1012"/>
      <c r="AB102" s="1012"/>
      <c r="AC102" s="1012"/>
      <c r="AD102" s="1012"/>
      <c r="AE102" s="1012"/>
      <c r="AF102" s="1012"/>
      <c r="AG102" s="1012"/>
      <c r="AH102" s="1012"/>
      <c r="AI102" s="1012"/>
      <c r="AJ102" s="1012"/>
      <c r="AK102" s="1012"/>
      <c r="AL102" s="1012"/>
      <c r="AM102" s="1012"/>
      <c r="AN102" s="1012"/>
      <c r="AO102" s="1012"/>
      <c r="AP102" s="1012"/>
      <c r="AQ102" s="1012"/>
      <c r="AR102" s="1012"/>
      <c r="AS102" s="1012"/>
      <c r="AT102" s="1012"/>
      <c r="AU102" s="1012"/>
      <c r="AV102" s="1012"/>
      <c r="AW102" s="1012"/>
      <c r="AX102" s="1012"/>
      <c r="AY102" s="1012"/>
      <c r="AZ102" s="1012"/>
      <c r="BA102" s="330"/>
    </row>
    <row r="103" spans="1:55" ht="28.95" customHeight="1" x14ac:dyDescent="0.3">
      <c r="A103" s="1006" t="str">
        <f>ПОДПИСИ!D14</f>
        <v>Фатахова Е.Я.</v>
      </c>
      <c r="B103" s="1006"/>
      <c r="C103" s="1006"/>
      <c r="D103" s="1006"/>
      <c r="E103" s="1006"/>
      <c r="F103" s="1006"/>
      <c r="G103" s="1006"/>
      <c r="H103" s="1006"/>
      <c r="I103" s="1006"/>
      <c r="J103" s="1006"/>
      <c r="K103" s="1006"/>
      <c r="L103" s="1006"/>
      <c r="M103" s="1006"/>
      <c r="N103" s="1006"/>
      <c r="O103" s="1006"/>
      <c r="P103" s="1006"/>
      <c r="Q103" s="1006"/>
      <c r="R103" s="1006"/>
      <c r="S103" s="1006"/>
      <c r="T103" s="1006"/>
      <c r="U103" s="1006"/>
      <c r="V103" s="1006"/>
      <c r="W103" s="1006"/>
      <c r="X103" s="1006"/>
      <c r="Y103" s="1006"/>
      <c r="Z103" s="1007"/>
      <c r="AA103" s="1007"/>
      <c r="AB103" s="1007"/>
      <c r="AC103" s="1007"/>
      <c r="AD103" s="1007"/>
      <c r="AE103" s="1007"/>
      <c r="AF103" s="1007"/>
      <c r="AG103" s="1007"/>
      <c r="AH103" s="1007"/>
      <c r="AI103" s="1007"/>
      <c r="AJ103" s="1007"/>
      <c r="AK103" s="1007"/>
      <c r="AL103" s="1007"/>
      <c r="AM103" s="1007"/>
      <c r="AN103" s="1007"/>
      <c r="AO103" s="1008"/>
      <c r="AP103" s="1008"/>
      <c r="AQ103" s="1008"/>
      <c r="AR103" s="1008"/>
      <c r="AS103" s="1008"/>
      <c r="AT103" s="1008"/>
      <c r="AU103" s="1008"/>
      <c r="AV103" s="1008"/>
      <c r="AW103" s="1008"/>
      <c r="AX103" s="1008"/>
      <c r="AY103" s="1008"/>
      <c r="AZ103" s="1008"/>
      <c r="BA103" s="337"/>
      <c r="BB103" s="316"/>
      <c r="BC103" s="316"/>
    </row>
    <row r="104" spans="1:55" s="305" customFormat="1" ht="6" customHeight="1" x14ac:dyDescent="0.2">
      <c r="A104" s="983" t="s">
        <v>801</v>
      </c>
      <c r="B104" s="983"/>
      <c r="C104" s="983"/>
      <c r="D104" s="983"/>
      <c r="E104" s="983"/>
      <c r="F104" s="983"/>
      <c r="G104" s="983"/>
      <c r="H104" s="983"/>
      <c r="I104" s="983"/>
      <c r="J104" s="983"/>
      <c r="K104" s="983"/>
      <c r="L104" s="983"/>
      <c r="M104" s="983"/>
      <c r="N104" s="983"/>
      <c r="O104" s="983"/>
      <c r="P104" s="983"/>
      <c r="Q104" s="983"/>
      <c r="R104" s="983"/>
      <c r="S104" s="983"/>
      <c r="T104" s="983"/>
      <c r="U104" s="983"/>
      <c r="V104" s="983"/>
      <c r="W104" s="983"/>
      <c r="X104" s="983"/>
      <c r="Y104" s="983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983" t="s">
        <v>49</v>
      </c>
      <c r="AP104" s="983"/>
      <c r="AQ104" s="983"/>
      <c r="AR104" s="983"/>
      <c r="AS104" s="983"/>
      <c r="AT104" s="983"/>
      <c r="AU104" s="983"/>
      <c r="AV104" s="983"/>
      <c r="AW104" s="983"/>
      <c r="AX104" s="983"/>
      <c r="AY104" s="983"/>
      <c r="AZ104" s="983"/>
    </row>
    <row r="105" spans="1:55" x14ac:dyDescent="0.25">
      <c r="A105" s="967" t="s">
        <v>938</v>
      </c>
      <c r="B105" s="967"/>
      <c r="C105" s="967"/>
      <c r="D105" s="967"/>
      <c r="E105" s="967"/>
      <c r="F105" s="967"/>
      <c r="G105" s="967"/>
      <c r="H105" s="967"/>
      <c r="I105" s="967"/>
      <c r="J105" s="967"/>
      <c r="K105" s="967"/>
      <c r="L105" s="967"/>
      <c r="M105" s="967"/>
      <c r="N105" s="967"/>
      <c r="O105" s="967"/>
      <c r="P105" s="967"/>
      <c r="Q105" s="967"/>
      <c r="R105" s="967"/>
      <c r="S105" s="967"/>
      <c r="T105" s="967"/>
      <c r="U105" s="967"/>
      <c r="V105" s="967"/>
      <c r="W105" s="967"/>
      <c r="X105" s="967"/>
      <c r="Y105" s="967"/>
      <c r="Z105" s="967"/>
      <c r="AA105" s="967"/>
      <c r="AB105" s="967"/>
      <c r="AC105" s="967"/>
      <c r="AD105" s="967"/>
      <c r="AE105" s="967"/>
      <c r="AF105" s="967"/>
      <c r="AG105" s="967"/>
      <c r="AH105" s="967"/>
      <c r="AI105" s="967"/>
      <c r="AJ105" s="967"/>
      <c r="AK105" s="967"/>
      <c r="AL105" s="967"/>
      <c r="AM105" s="967"/>
      <c r="AN105" s="967"/>
      <c r="AO105" s="967"/>
      <c r="AP105" s="967"/>
      <c r="AQ105" s="967"/>
      <c r="AR105" s="967"/>
      <c r="AS105" s="967"/>
      <c r="AT105" s="967"/>
      <c r="AU105" s="967"/>
      <c r="AV105" s="967"/>
      <c r="AW105" s="967"/>
      <c r="AX105" s="967"/>
      <c r="AY105" s="967"/>
      <c r="AZ105" s="967"/>
    </row>
    <row r="106" spans="1:55" ht="28.95" customHeight="1" x14ac:dyDescent="0.3">
      <c r="A106" s="963" t="str">
        <f>IF(ПОДПИСИ!D9="","",ПОДПИСИ!D6)</f>
        <v xml:space="preserve"> </v>
      </c>
      <c r="B106" s="963"/>
      <c r="C106" s="963"/>
      <c r="D106" s="963"/>
      <c r="E106" s="963"/>
      <c r="F106" s="963"/>
      <c r="G106" s="963"/>
      <c r="H106" s="963"/>
      <c r="I106" s="963"/>
      <c r="J106" s="963"/>
      <c r="K106" s="963"/>
      <c r="L106" s="963"/>
      <c r="M106" s="963"/>
      <c r="N106" s="963"/>
      <c r="O106" s="963"/>
      <c r="P106" s="963"/>
      <c r="Q106" s="963"/>
      <c r="R106" s="963"/>
      <c r="S106" s="963"/>
      <c r="T106" s="963"/>
      <c r="U106" s="963"/>
      <c r="V106" s="963"/>
      <c r="W106" s="963"/>
      <c r="X106" s="963"/>
      <c r="Y106" s="963"/>
      <c r="Z106" s="964"/>
      <c r="AA106" s="964"/>
      <c r="AB106" s="964"/>
      <c r="AC106" s="964"/>
      <c r="AD106" s="964"/>
      <c r="AE106" s="964"/>
      <c r="AF106" s="964"/>
      <c r="AG106" s="964"/>
      <c r="AH106" s="964"/>
      <c r="AI106" s="964"/>
      <c r="AJ106" s="964"/>
      <c r="AK106" s="964"/>
      <c r="AL106" s="964"/>
      <c r="AM106" s="964"/>
      <c r="AN106" s="964"/>
      <c r="AO106" s="965"/>
      <c r="AP106" s="965"/>
      <c r="AQ106" s="965"/>
      <c r="AR106" s="965"/>
      <c r="AS106" s="965"/>
      <c r="AT106" s="965"/>
      <c r="AU106" s="965"/>
      <c r="AV106" s="965"/>
      <c r="AW106" s="965"/>
      <c r="AX106" s="965"/>
      <c r="AY106" s="965"/>
      <c r="AZ106" s="965"/>
    </row>
    <row r="107" spans="1:55" ht="9" customHeight="1" x14ac:dyDescent="0.25">
      <c r="A107" s="929" t="s">
        <v>801</v>
      </c>
      <c r="B107" s="929"/>
      <c r="C107" s="929"/>
      <c r="D107" s="929"/>
      <c r="E107" s="929"/>
      <c r="F107" s="929"/>
      <c r="G107" s="929"/>
      <c r="H107" s="929"/>
      <c r="I107" s="929"/>
      <c r="J107" s="929"/>
      <c r="K107" s="929"/>
      <c r="L107" s="929"/>
      <c r="M107" s="929"/>
      <c r="N107" s="929"/>
      <c r="O107" s="929"/>
      <c r="P107" s="929"/>
      <c r="Q107" s="929"/>
      <c r="R107" s="929"/>
      <c r="S107" s="929"/>
      <c r="T107" s="929"/>
      <c r="U107" s="929"/>
      <c r="V107" s="929"/>
      <c r="W107" s="929"/>
      <c r="X107" s="929"/>
      <c r="Y107" s="929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929" t="s">
        <v>49</v>
      </c>
      <c r="AP107" s="929"/>
      <c r="AQ107" s="929"/>
      <c r="AR107" s="929"/>
      <c r="AS107" s="929"/>
      <c r="AT107" s="929"/>
      <c r="AU107" s="929"/>
      <c r="AV107" s="929"/>
      <c r="AW107" s="929"/>
      <c r="AX107" s="929"/>
      <c r="AY107" s="929"/>
      <c r="AZ107" s="929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4" customWidth="1"/>
    <col min="25" max="25" width="4.5546875" style="284" customWidth="1"/>
    <col min="26" max="51" width="1.6640625" style="284" customWidth="1"/>
    <col min="52" max="52" width="4.109375" style="284" customWidth="1"/>
    <col min="53" max="53" width="0.109375" style="284" hidden="1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968" t="s">
        <v>573</v>
      </c>
      <c r="B1" s="968"/>
      <c r="C1" s="968"/>
      <c r="D1" s="968"/>
      <c r="E1" s="968"/>
      <c r="F1" s="968"/>
      <c r="G1" s="968"/>
      <c r="H1" s="968"/>
      <c r="I1" s="968"/>
      <c r="J1" s="968"/>
      <c r="K1" s="968"/>
      <c r="L1" s="968"/>
      <c r="M1" s="968"/>
      <c r="N1" s="968"/>
      <c r="O1" s="968"/>
      <c r="P1" s="968"/>
      <c r="Q1" s="968"/>
      <c r="R1" s="968"/>
      <c r="S1" s="968"/>
      <c r="T1" s="968"/>
      <c r="U1" s="968"/>
      <c r="V1" s="968"/>
      <c r="W1" s="968"/>
      <c r="X1" s="968"/>
      <c r="Y1" s="968"/>
      <c r="Z1" s="968"/>
      <c r="AA1" s="968"/>
      <c r="AB1" s="968"/>
      <c r="AC1" s="968"/>
      <c r="AD1" s="968"/>
      <c r="AE1" s="968"/>
      <c r="AF1" s="968"/>
      <c r="AG1" s="968"/>
      <c r="AH1" s="968"/>
      <c r="AI1" s="968"/>
      <c r="AJ1" s="968"/>
      <c r="AK1" s="968"/>
      <c r="AL1" s="968"/>
      <c r="AM1" s="968"/>
      <c r="AN1" s="968"/>
      <c r="AO1" s="968"/>
      <c r="AP1" s="968"/>
      <c r="AQ1" s="968"/>
      <c r="AR1" s="968"/>
      <c r="AS1" s="968"/>
      <c r="AT1" s="968"/>
      <c r="AU1" s="968"/>
      <c r="AV1" s="968"/>
      <c r="AW1" s="968"/>
      <c r="AX1" s="968"/>
      <c r="AY1" s="968"/>
      <c r="AZ1" s="968"/>
      <c r="BA1" s="317"/>
    </row>
    <row r="2" spans="1:63" ht="12" customHeight="1" x14ac:dyDescent="0.25">
      <c r="A2" s="969" t="s">
        <v>73</v>
      </c>
      <c r="B2" s="969"/>
      <c r="C2" s="969"/>
      <c r="D2" s="969"/>
      <c r="E2" s="969"/>
      <c r="F2" s="969"/>
      <c r="G2" s="969"/>
      <c r="H2" s="969"/>
      <c r="I2" s="969"/>
      <c r="J2" s="969"/>
      <c r="K2" s="969"/>
      <c r="L2" s="969"/>
      <c r="M2" s="969"/>
      <c r="N2" s="969"/>
      <c r="O2" s="969"/>
      <c r="P2" s="969"/>
      <c r="Q2" s="969"/>
      <c r="R2" s="969"/>
      <c r="S2" s="969"/>
      <c r="T2" s="969"/>
      <c r="U2" s="969"/>
      <c r="V2" s="969"/>
      <c r="W2" s="969"/>
      <c r="X2" s="969"/>
      <c r="Y2" s="969"/>
      <c r="Z2" s="969"/>
      <c r="AA2" s="969"/>
      <c r="AB2" s="969"/>
      <c r="AC2" s="969"/>
      <c r="AD2" s="969"/>
      <c r="AE2" s="969"/>
      <c r="AF2" s="969"/>
      <c r="AG2" s="969"/>
      <c r="AH2" s="969"/>
      <c r="AI2" s="969"/>
      <c r="AJ2" s="969"/>
      <c r="AK2" s="969"/>
      <c r="AL2" s="969"/>
      <c r="AM2" s="969"/>
      <c r="AN2" s="969"/>
      <c r="AO2" s="969"/>
      <c r="AP2" s="969"/>
      <c r="AQ2" s="969"/>
      <c r="AR2" s="969"/>
      <c r="AS2" s="969"/>
      <c r="AT2" s="969"/>
      <c r="AU2" s="969"/>
      <c r="AV2" s="969"/>
      <c r="AW2" s="969"/>
      <c r="AX2" s="969"/>
      <c r="AY2" s="969"/>
      <c r="AZ2" s="969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7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70"/>
      <c r="C3" s="970"/>
      <c r="D3" s="970"/>
      <c r="E3" s="970"/>
      <c r="F3" s="970"/>
      <c r="G3" s="970"/>
      <c r="H3" s="970"/>
      <c r="I3" s="970"/>
      <c r="J3" s="970"/>
      <c r="K3" s="970"/>
      <c r="L3" s="970"/>
      <c r="M3" s="970"/>
      <c r="N3" s="970"/>
      <c r="O3" s="970"/>
      <c r="P3" s="970"/>
      <c r="Q3" s="970"/>
      <c r="R3" s="970"/>
      <c r="S3" s="970"/>
      <c r="T3" s="970"/>
      <c r="U3" s="970"/>
      <c r="V3" s="970"/>
      <c r="W3" s="970"/>
      <c r="X3" s="970"/>
      <c r="Y3" s="970"/>
      <c r="Z3" s="970"/>
      <c r="AA3" s="970"/>
      <c r="AB3" s="970"/>
      <c r="AC3" s="970"/>
      <c r="AD3" s="970"/>
      <c r="AE3" s="970"/>
      <c r="AF3" s="970"/>
      <c r="AG3" s="970"/>
      <c r="AH3" s="970"/>
      <c r="AI3" s="970"/>
      <c r="AJ3" s="970"/>
      <c r="AK3" s="970"/>
      <c r="AL3" s="970"/>
      <c r="AM3" s="970"/>
      <c r="AN3" s="970"/>
      <c r="AO3" s="970"/>
      <c r="AP3" s="970"/>
      <c r="AQ3" s="970"/>
      <c r="AR3" s="970"/>
      <c r="AS3" s="970"/>
      <c r="AT3" s="970"/>
      <c r="AU3" s="970"/>
      <c r="AV3" s="970"/>
      <c r="AW3" s="970"/>
      <c r="AX3" s="970"/>
      <c r="AY3" s="970"/>
      <c r="AZ3" s="970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 x14ac:dyDescent="0.2">
      <c r="A4" s="971" t="s">
        <v>806</v>
      </c>
      <c r="B4" s="971"/>
      <c r="C4" s="971"/>
      <c r="D4" s="971"/>
      <c r="E4" s="971"/>
      <c r="F4" s="971"/>
      <c r="G4" s="971"/>
      <c r="H4" s="971"/>
      <c r="I4" s="971"/>
      <c r="J4" s="971"/>
      <c r="K4" s="971"/>
      <c r="L4" s="971"/>
      <c r="M4" s="971"/>
      <c r="N4" s="971"/>
      <c r="O4" s="971"/>
      <c r="P4" s="971"/>
      <c r="Q4" s="971"/>
      <c r="R4" s="971"/>
      <c r="S4" s="971"/>
      <c r="T4" s="971"/>
      <c r="U4" s="971"/>
      <c r="V4" s="971"/>
      <c r="W4" s="971"/>
      <c r="X4" s="971"/>
      <c r="Y4" s="971"/>
      <c r="Z4" s="971"/>
      <c r="AA4" s="971"/>
      <c r="AB4" s="971"/>
      <c r="AC4" s="971"/>
      <c r="AD4" s="971"/>
      <c r="AE4" s="971"/>
      <c r="AF4" s="971"/>
      <c r="AG4" s="971"/>
      <c r="AH4" s="971"/>
      <c r="AI4" s="971"/>
      <c r="AJ4" s="971"/>
      <c r="AK4" s="971"/>
      <c r="AL4" s="971"/>
      <c r="AM4" s="971"/>
      <c r="AN4" s="971"/>
      <c r="AO4" s="971"/>
      <c r="AP4" s="971"/>
      <c r="AQ4" s="971"/>
      <c r="AR4" s="971"/>
      <c r="AS4" s="971"/>
      <c r="AT4" s="971"/>
      <c r="AU4" s="971"/>
      <c r="AV4" s="971"/>
      <c r="AW4" s="971"/>
      <c r="AX4" s="971"/>
      <c r="AY4" s="971"/>
      <c r="AZ4" s="971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947" t="s">
        <v>773</v>
      </c>
      <c r="B5" s="947"/>
      <c r="C5" s="947"/>
      <c r="D5" s="947"/>
      <c r="E5" s="947"/>
      <c r="F5" s="947"/>
      <c r="G5" s="947"/>
      <c r="H5" s="947"/>
      <c r="I5" s="947"/>
      <c r="J5" s="947"/>
      <c r="K5" s="947"/>
      <c r="L5" s="947"/>
      <c r="M5" s="947"/>
      <c r="N5" s="947"/>
      <c r="O5" s="947"/>
      <c r="P5" s="947"/>
      <c r="Q5" s="947"/>
      <c r="R5" s="947"/>
      <c r="S5" s="947"/>
      <c r="T5" s="947"/>
      <c r="U5" s="947"/>
      <c r="V5" s="947"/>
      <c r="W5" s="947"/>
      <c r="X5" s="947"/>
      <c r="Y5" s="947"/>
      <c r="Z5" s="947"/>
      <c r="AA5" s="947"/>
      <c r="AB5" s="947"/>
      <c r="AC5" s="947"/>
      <c r="AD5" s="947"/>
      <c r="AE5" s="947"/>
      <c r="AF5" s="947"/>
      <c r="AG5" s="947"/>
      <c r="AH5" s="947"/>
      <c r="AI5" s="947"/>
      <c r="AJ5" s="947"/>
      <c r="AK5" s="947"/>
      <c r="AL5" s="947"/>
      <c r="AM5" s="947"/>
      <c r="AN5" s="947"/>
      <c r="AO5" s="947"/>
      <c r="AP5" s="947"/>
      <c r="AQ5" s="947"/>
      <c r="AR5" s="947"/>
      <c r="AS5" s="947"/>
      <c r="AT5" s="947"/>
      <c r="AU5" s="947"/>
      <c r="AV5" s="947"/>
      <c r="AW5" s="947"/>
      <c r="AX5" s="947"/>
      <c r="AY5" s="947"/>
      <c r="AZ5" s="947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972" t="str">
        <f>ФОРМА!B2</f>
        <v>ПАО "Россети Ленэнерго"</v>
      </c>
      <c r="B6" s="972"/>
      <c r="C6" s="972"/>
      <c r="D6" s="972"/>
      <c r="E6" s="972"/>
      <c r="F6" s="972"/>
      <c r="G6" s="972"/>
      <c r="H6" s="972"/>
      <c r="I6" s="972"/>
      <c r="J6" s="972"/>
      <c r="K6" s="972"/>
      <c r="L6" s="972"/>
      <c r="M6" s="972"/>
      <c r="N6" s="972"/>
      <c r="O6" s="972"/>
      <c r="P6" s="972"/>
      <c r="Q6" s="972"/>
      <c r="R6" s="972"/>
      <c r="S6" s="972"/>
      <c r="T6" s="972"/>
      <c r="U6" s="972"/>
      <c r="V6" s="972"/>
      <c r="W6" s="972"/>
      <c r="X6" s="972"/>
      <c r="Y6" s="972"/>
      <c r="Z6" s="972"/>
      <c r="AA6" s="972"/>
      <c r="AB6" s="972"/>
      <c r="AC6" s="972"/>
      <c r="AD6" s="972"/>
      <c r="AE6" s="972"/>
      <c r="AF6" s="972"/>
      <c r="AG6" s="972"/>
      <c r="AH6" s="972"/>
      <c r="AI6" s="972"/>
      <c r="AJ6" s="972"/>
      <c r="AK6" s="972"/>
      <c r="AL6" s="972"/>
      <c r="AM6" s="972"/>
      <c r="AN6" s="972"/>
      <c r="AO6" s="972"/>
      <c r="AP6" s="972"/>
      <c r="AQ6" s="972"/>
      <c r="AR6" s="972"/>
      <c r="AS6" s="972"/>
      <c r="AT6" s="972"/>
      <c r="AU6" s="972"/>
      <c r="AV6" s="972"/>
      <c r="AW6" s="972"/>
      <c r="AX6" s="972"/>
      <c r="AY6" s="972"/>
      <c r="AZ6" s="972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971" t="s">
        <v>807</v>
      </c>
      <c r="B7" s="971"/>
      <c r="C7" s="971"/>
      <c r="D7" s="971"/>
      <c r="E7" s="971"/>
      <c r="F7" s="971"/>
      <c r="G7" s="971"/>
      <c r="H7" s="971"/>
      <c r="I7" s="971"/>
      <c r="J7" s="971"/>
      <c r="K7" s="971"/>
      <c r="L7" s="971"/>
      <c r="M7" s="971"/>
      <c r="N7" s="971"/>
      <c r="O7" s="971"/>
      <c r="P7" s="971"/>
      <c r="Q7" s="971"/>
      <c r="R7" s="971"/>
      <c r="S7" s="971"/>
      <c r="T7" s="971"/>
      <c r="U7" s="971"/>
      <c r="V7" s="971"/>
      <c r="W7" s="971"/>
      <c r="X7" s="971"/>
      <c r="Y7" s="971"/>
      <c r="Z7" s="971"/>
      <c r="AA7" s="971"/>
      <c r="AB7" s="971"/>
      <c r="AC7" s="971"/>
      <c r="AD7" s="971"/>
      <c r="AE7" s="971"/>
      <c r="AF7" s="971"/>
      <c r="AG7" s="971"/>
      <c r="AH7" s="971"/>
      <c r="AI7" s="971"/>
      <c r="AJ7" s="971"/>
      <c r="AK7" s="971"/>
      <c r="AL7" s="971"/>
      <c r="AM7" s="971"/>
      <c r="AN7" s="971"/>
      <c r="AO7" s="971"/>
      <c r="AP7" s="971"/>
      <c r="AQ7" s="971"/>
      <c r="AR7" s="971"/>
      <c r="AS7" s="971"/>
      <c r="AT7" s="971"/>
      <c r="AU7" s="971"/>
      <c r="AV7" s="971"/>
      <c r="AW7" s="971"/>
      <c r="AX7" s="971"/>
      <c r="AY7" s="971"/>
      <c r="AZ7" s="971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95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 x14ac:dyDescent="0.2">
      <c r="A9" s="973" t="s">
        <v>808</v>
      </c>
      <c r="B9" s="973"/>
      <c r="C9" s="973"/>
      <c r="D9" s="973"/>
      <c r="E9" s="973"/>
      <c r="F9" s="973"/>
      <c r="G9" s="973"/>
      <c r="H9" s="973"/>
      <c r="I9" s="973"/>
      <c r="J9" s="973"/>
      <c r="K9" s="973"/>
      <c r="L9" s="973"/>
      <c r="M9" s="973"/>
      <c r="N9" s="973"/>
      <c r="O9" s="973"/>
      <c r="P9" s="973"/>
      <c r="Q9" s="973"/>
      <c r="R9" s="973"/>
      <c r="S9" s="973"/>
      <c r="T9" s="973"/>
      <c r="U9" s="973"/>
      <c r="V9" s="973"/>
      <c r="W9" s="973"/>
      <c r="X9" s="973"/>
      <c r="Y9" s="973"/>
      <c r="Z9" s="973"/>
      <c r="AA9" s="973"/>
      <c r="AB9" s="973"/>
      <c r="AC9" s="973"/>
      <c r="AD9" s="973"/>
      <c r="AE9" s="973"/>
      <c r="AF9" s="973"/>
      <c r="AG9" s="973"/>
      <c r="AH9" s="973"/>
      <c r="AI9" s="973"/>
      <c r="AJ9" s="973"/>
      <c r="AK9" s="973"/>
      <c r="AL9" s="973"/>
      <c r="AM9" s="973"/>
      <c r="AN9" s="973"/>
      <c r="AO9" s="973"/>
      <c r="AP9" s="973"/>
      <c r="AQ9" s="973"/>
      <c r="AR9" s="973"/>
      <c r="AS9" s="973"/>
      <c r="AT9" s="973"/>
      <c r="AU9" s="973"/>
      <c r="AV9" s="973"/>
      <c r="AW9" s="973"/>
      <c r="AX9" s="973"/>
      <c r="AY9" s="973"/>
      <c r="AZ9" s="973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 x14ac:dyDescent="0.25">
      <c r="A10" s="969" t="s">
        <v>777</v>
      </c>
      <c r="B10" s="969"/>
      <c r="C10" s="969"/>
      <c r="D10" s="969"/>
      <c r="E10" s="969"/>
      <c r="F10" s="969"/>
      <c r="G10" s="969"/>
      <c r="H10" s="969"/>
      <c r="I10" s="969"/>
      <c r="J10" s="969"/>
      <c r="K10" s="969"/>
      <c r="L10" s="969"/>
      <c r="M10" s="969"/>
      <c r="N10" s="969"/>
      <c r="O10" s="969"/>
      <c r="P10" s="969"/>
      <c r="Q10" s="969"/>
      <c r="R10" s="969"/>
      <c r="S10" s="969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69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 x14ac:dyDescent="0.25">
      <c r="A11" s="1218" t="str">
        <f>ФОРМА!B3</f>
        <v>ООО «Электромонтаж-110»</v>
      </c>
      <c r="B11" s="1218"/>
      <c r="C11" s="1218"/>
      <c r="D11" s="1218"/>
      <c r="E11" s="1218"/>
      <c r="F11" s="1218"/>
      <c r="G11" s="1218"/>
      <c r="H11" s="1218"/>
      <c r="I11" s="1218"/>
      <c r="J11" s="1218"/>
      <c r="K11" s="1218"/>
      <c r="L11" s="1218"/>
      <c r="M11" s="1218"/>
      <c r="N11" s="1218"/>
      <c r="O11" s="1218"/>
      <c r="P11" s="1218"/>
      <c r="Q11" s="1218"/>
      <c r="R11" s="1218"/>
      <c r="S11" s="1218"/>
      <c r="T11" s="1218"/>
      <c r="U11" s="1218"/>
      <c r="V11" s="1218"/>
      <c r="W11" s="1218"/>
      <c r="X11" s="1218"/>
      <c r="Y11" s="1218"/>
      <c r="Z11" s="1218"/>
      <c r="AA11" s="1218"/>
      <c r="AB11" s="1218"/>
      <c r="AC11" s="1218"/>
      <c r="AD11" s="1218"/>
      <c r="AE11" s="1218"/>
      <c r="AF11" s="1218"/>
      <c r="AG11" s="1218"/>
      <c r="AH11" s="1218"/>
      <c r="AI11" s="1218"/>
      <c r="AJ11" s="1218"/>
      <c r="AK11" s="1218"/>
      <c r="AL11" s="1218"/>
      <c r="AM11" s="1218"/>
      <c r="AN11" s="1218"/>
      <c r="AO11" s="1218"/>
      <c r="AP11" s="1218"/>
      <c r="AQ11" s="1218"/>
      <c r="AR11" s="1218"/>
      <c r="AS11" s="1218"/>
      <c r="AT11" s="1218"/>
      <c r="AU11" s="1218"/>
      <c r="AV11" s="1218"/>
      <c r="AW11" s="1218"/>
      <c r="AX11" s="1218"/>
      <c r="AY11" s="1218"/>
      <c r="AZ11" s="1218"/>
      <c r="BA11" s="1218"/>
    </row>
    <row r="12" spans="1:63" s="305" customFormat="1" ht="6" customHeight="1" x14ac:dyDescent="0.2">
      <c r="A12" s="971" t="s">
        <v>807</v>
      </c>
      <c r="B12" s="971"/>
      <c r="C12" s="971"/>
      <c r="D12" s="971"/>
      <c r="E12" s="971"/>
      <c r="F12" s="971"/>
      <c r="G12" s="971"/>
      <c r="H12" s="971"/>
      <c r="I12" s="971"/>
      <c r="J12" s="971"/>
      <c r="K12" s="971"/>
      <c r="L12" s="971"/>
      <c r="M12" s="971"/>
      <c r="N12" s="971"/>
      <c r="O12" s="971"/>
      <c r="P12" s="971"/>
      <c r="Q12" s="971"/>
      <c r="R12" s="971"/>
      <c r="S12" s="971"/>
      <c r="T12" s="971"/>
      <c r="U12" s="971"/>
      <c r="V12" s="971"/>
      <c r="W12" s="971"/>
      <c r="X12" s="971"/>
      <c r="Y12" s="971"/>
      <c r="Z12" s="971"/>
      <c r="AA12" s="971"/>
      <c r="AB12" s="971"/>
      <c r="AC12" s="971"/>
      <c r="AD12" s="971"/>
      <c r="AE12" s="971"/>
      <c r="AF12" s="971"/>
      <c r="AG12" s="971"/>
      <c r="AH12" s="971"/>
      <c r="AI12" s="971"/>
      <c r="AJ12" s="971"/>
      <c r="AK12" s="971"/>
      <c r="AL12" s="971"/>
      <c r="AM12" s="971"/>
      <c r="AN12" s="971"/>
      <c r="AO12" s="971"/>
      <c r="AP12" s="971"/>
      <c r="AQ12" s="971"/>
      <c r="AR12" s="971"/>
      <c r="AS12" s="971"/>
      <c r="AT12" s="971"/>
      <c r="AU12" s="971"/>
      <c r="AV12" s="971"/>
      <c r="AW12" s="971"/>
      <c r="AX12" s="971"/>
      <c r="AY12" s="971"/>
      <c r="AZ12" s="971"/>
      <c r="BA12" s="318"/>
    </row>
    <row r="13" spans="1:63" ht="24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</row>
    <row r="14" spans="1:63" s="305" customFormat="1" ht="21" customHeight="1" x14ac:dyDescent="0.2">
      <c r="A14" s="973" t="s">
        <v>809</v>
      </c>
      <c r="B14" s="973"/>
      <c r="C14" s="973"/>
      <c r="D14" s="973"/>
      <c r="E14" s="973"/>
      <c r="F14" s="973"/>
      <c r="G14" s="973"/>
      <c r="H14" s="973"/>
      <c r="I14" s="973"/>
      <c r="J14" s="973"/>
      <c r="K14" s="973"/>
      <c r="L14" s="973"/>
      <c r="M14" s="973"/>
      <c r="N14" s="973"/>
      <c r="O14" s="973"/>
      <c r="P14" s="973"/>
      <c r="Q14" s="973"/>
      <c r="R14" s="973"/>
      <c r="S14" s="973"/>
      <c r="T14" s="973"/>
      <c r="U14" s="973"/>
      <c r="V14" s="973"/>
      <c r="W14" s="973"/>
      <c r="X14" s="973"/>
      <c r="Y14" s="973"/>
      <c r="Z14" s="973"/>
      <c r="AA14" s="973"/>
      <c r="AB14" s="973"/>
      <c r="AC14" s="973"/>
      <c r="AD14" s="973"/>
      <c r="AE14" s="973"/>
      <c r="AF14" s="973"/>
      <c r="AG14" s="973"/>
      <c r="AH14" s="973"/>
      <c r="AI14" s="973"/>
      <c r="AJ14" s="973"/>
      <c r="AK14" s="973"/>
      <c r="AL14" s="973"/>
      <c r="AM14" s="973"/>
      <c r="AN14" s="973"/>
      <c r="AO14" s="973"/>
      <c r="AP14" s="973"/>
      <c r="AQ14" s="973"/>
      <c r="AR14" s="973"/>
      <c r="AS14" s="973"/>
      <c r="AT14" s="973"/>
      <c r="AU14" s="973"/>
      <c r="AV14" s="973"/>
      <c r="AW14" s="973"/>
      <c r="AX14" s="973"/>
      <c r="AY14" s="973"/>
      <c r="AZ14" s="973"/>
      <c r="BA14" s="318"/>
    </row>
    <row r="15" spans="1:63" ht="13.5" customHeight="1" x14ac:dyDescent="0.25">
      <c r="A15" s="969" t="s">
        <v>75</v>
      </c>
      <c r="B15" s="969"/>
      <c r="C15" s="969"/>
      <c r="D15" s="969"/>
      <c r="E15" s="969"/>
      <c r="F15" s="969"/>
      <c r="G15" s="969"/>
      <c r="H15" s="969"/>
      <c r="I15" s="969"/>
      <c r="J15" s="969"/>
      <c r="K15" s="969"/>
      <c r="L15" s="969"/>
      <c r="M15" s="969"/>
      <c r="N15" s="969"/>
      <c r="O15" s="969"/>
      <c r="P15" s="969"/>
      <c r="Q15" s="969"/>
      <c r="R15" s="969"/>
      <c r="S15" s="969"/>
      <c r="T15" s="969"/>
      <c r="U15" s="969"/>
      <c r="V15" s="969"/>
      <c r="W15" s="969"/>
      <c r="X15" s="969"/>
      <c r="Y15" s="969"/>
      <c r="Z15" s="969"/>
      <c r="AA15" s="969"/>
      <c r="AB15" s="969"/>
      <c r="AC15" s="969"/>
      <c r="AD15" s="969"/>
      <c r="AE15" s="969"/>
      <c r="AF15" s="969"/>
      <c r="AG15" s="969"/>
      <c r="AH15" s="969"/>
      <c r="AI15" s="969"/>
      <c r="AJ15" s="969"/>
      <c r="AK15" s="969"/>
      <c r="AL15" s="969"/>
      <c r="AM15" s="969"/>
      <c r="AN15" s="969"/>
      <c r="AO15" s="969"/>
      <c r="AP15" s="969"/>
      <c r="AQ15" s="969"/>
      <c r="AR15" s="969"/>
      <c r="AS15" s="969"/>
      <c r="AT15" s="969"/>
      <c r="AU15" s="969"/>
      <c r="AV15" s="969"/>
      <c r="AW15" s="969"/>
      <c r="AX15" s="969"/>
      <c r="AY15" s="969"/>
      <c r="AZ15" s="969"/>
      <c r="BA15" s="317"/>
    </row>
    <row r="16" spans="1:63" ht="12" customHeight="1" x14ac:dyDescent="0.25">
      <c r="A16" s="1218" t="str">
        <f>ФОРМА!B8</f>
        <v>ООО «Электромонтаж-110»</v>
      </c>
      <c r="B16" s="1218"/>
      <c r="C16" s="1218"/>
      <c r="D16" s="1218"/>
      <c r="E16" s="1218"/>
      <c r="F16" s="1218"/>
      <c r="G16" s="1218"/>
      <c r="H16" s="1218"/>
      <c r="I16" s="1218"/>
      <c r="J16" s="1218"/>
      <c r="K16" s="1218"/>
      <c r="L16" s="1218"/>
      <c r="M16" s="1218"/>
      <c r="N16" s="1218"/>
      <c r="O16" s="1218"/>
      <c r="P16" s="1218"/>
      <c r="Q16" s="1218"/>
      <c r="R16" s="1218"/>
      <c r="S16" s="1218"/>
      <c r="T16" s="1218"/>
      <c r="U16" s="1218"/>
      <c r="V16" s="1218"/>
      <c r="W16" s="1218"/>
      <c r="X16" s="1218"/>
      <c r="Y16" s="1218"/>
      <c r="Z16" s="1218"/>
      <c r="AA16" s="1218"/>
      <c r="AB16" s="1218"/>
      <c r="AC16" s="1218"/>
      <c r="AD16" s="1218"/>
      <c r="AE16" s="1218"/>
      <c r="AF16" s="1218"/>
      <c r="AG16" s="1218"/>
      <c r="AH16" s="1218"/>
      <c r="AI16" s="1218"/>
      <c r="AJ16" s="1218"/>
      <c r="AK16" s="1218"/>
      <c r="AL16" s="1218"/>
      <c r="AM16" s="1218"/>
      <c r="AN16" s="1218"/>
      <c r="AO16" s="1218"/>
      <c r="AP16" s="1218"/>
      <c r="AQ16" s="1218"/>
      <c r="AR16" s="1218"/>
      <c r="AS16" s="1218"/>
      <c r="AT16" s="1218"/>
      <c r="AU16" s="1218"/>
      <c r="AV16" s="1218"/>
      <c r="AW16" s="1218"/>
      <c r="AX16" s="1218"/>
      <c r="AY16" s="1218"/>
      <c r="AZ16" s="1218"/>
      <c r="BA16" s="1218"/>
    </row>
    <row r="17" spans="1:53" s="305" customFormat="1" ht="9.6" x14ac:dyDescent="0.2">
      <c r="A17" s="971" t="s">
        <v>807</v>
      </c>
      <c r="B17" s="971"/>
      <c r="C17" s="97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971"/>
      <c r="R17" s="971"/>
      <c r="S17" s="971"/>
      <c r="T17" s="971"/>
      <c r="U17" s="971"/>
      <c r="V17" s="971"/>
      <c r="W17" s="971"/>
      <c r="X17" s="971"/>
      <c r="Y17" s="971"/>
      <c r="Z17" s="971"/>
      <c r="AA17" s="971"/>
      <c r="AB17" s="971"/>
      <c r="AC17" s="971"/>
      <c r="AD17" s="971"/>
      <c r="AE17" s="971"/>
      <c r="AF17" s="971"/>
      <c r="AG17" s="971"/>
      <c r="AH17" s="971"/>
      <c r="AI17" s="971"/>
      <c r="AJ17" s="971"/>
      <c r="AK17" s="971"/>
      <c r="AL17" s="971"/>
      <c r="AM17" s="971"/>
      <c r="AN17" s="971"/>
      <c r="AO17" s="971"/>
      <c r="AP17" s="971"/>
      <c r="AQ17" s="971"/>
      <c r="AR17" s="971"/>
      <c r="AS17" s="971"/>
      <c r="AT17" s="971"/>
      <c r="AU17" s="971"/>
      <c r="AV17" s="971"/>
      <c r="AW17" s="971"/>
      <c r="AX17" s="971"/>
      <c r="AY17" s="971"/>
      <c r="AZ17" s="971"/>
      <c r="BA17" s="318"/>
    </row>
    <row r="18" spans="1:53" ht="22.2" customHeight="1" x14ac:dyDescent="0.25">
      <c r="A18" s="1218" t="str">
        <f>ФОРМА!D8</f>
        <v>ОГРН 1089847302225, ИНН 7842391090, КПП 780101001, 199004, город Санкт-Петербург, пр-кт Средний В.О., д. 4 литер а, пом/ком 6н/177</v>
      </c>
      <c r="B18" s="1218"/>
      <c r="C18" s="1218"/>
      <c r="D18" s="1218"/>
      <c r="E18" s="1218"/>
      <c r="F18" s="1218"/>
      <c r="G18" s="1218"/>
      <c r="H18" s="1218"/>
      <c r="I18" s="1218"/>
      <c r="J18" s="1218"/>
      <c r="K18" s="1218"/>
      <c r="L18" s="1218"/>
      <c r="M18" s="1218"/>
      <c r="N18" s="1218"/>
      <c r="O18" s="1218"/>
      <c r="P18" s="1218"/>
      <c r="Q18" s="1218"/>
      <c r="R18" s="1218"/>
      <c r="S18" s="1218"/>
      <c r="T18" s="1218"/>
      <c r="U18" s="1218"/>
      <c r="V18" s="1218"/>
      <c r="W18" s="1218"/>
      <c r="X18" s="1218"/>
      <c r="Y18" s="1218"/>
      <c r="Z18" s="1218"/>
      <c r="AA18" s="1218"/>
      <c r="AB18" s="1218"/>
      <c r="AC18" s="1218"/>
      <c r="AD18" s="1218"/>
      <c r="AE18" s="1218"/>
      <c r="AF18" s="1218"/>
      <c r="AG18" s="1218"/>
      <c r="AH18" s="1218"/>
      <c r="AI18" s="1218"/>
      <c r="AJ18" s="1218"/>
      <c r="AK18" s="1218"/>
      <c r="AL18" s="1218"/>
      <c r="AM18" s="1218"/>
      <c r="AN18" s="1218"/>
      <c r="AO18" s="1218"/>
      <c r="AP18" s="1218"/>
      <c r="AQ18" s="1218"/>
      <c r="AR18" s="1218"/>
      <c r="AS18" s="1218"/>
      <c r="AT18" s="1218"/>
      <c r="AU18" s="1218"/>
      <c r="AV18" s="1218"/>
      <c r="AW18" s="1218"/>
      <c r="AX18" s="1218"/>
      <c r="AY18" s="1218"/>
      <c r="AZ18" s="1218"/>
      <c r="BA18" s="317"/>
    </row>
    <row r="19" spans="1:53" s="305" customFormat="1" ht="9" customHeight="1" x14ac:dyDescent="0.2">
      <c r="A19" s="973" t="s">
        <v>775</v>
      </c>
      <c r="B19" s="973"/>
      <c r="C19" s="973"/>
      <c r="D19" s="973"/>
      <c r="E19" s="973"/>
      <c r="F19" s="973"/>
      <c r="G19" s="973"/>
      <c r="H19" s="973"/>
      <c r="I19" s="973"/>
      <c r="J19" s="973"/>
      <c r="K19" s="973"/>
      <c r="L19" s="973"/>
      <c r="M19" s="973"/>
      <c r="N19" s="973"/>
      <c r="O19" s="973"/>
      <c r="P19" s="973"/>
      <c r="Q19" s="973"/>
      <c r="R19" s="973"/>
      <c r="S19" s="973"/>
      <c r="T19" s="973"/>
      <c r="U19" s="973"/>
      <c r="V19" s="973"/>
      <c r="W19" s="973"/>
      <c r="X19" s="973"/>
      <c r="Y19" s="973"/>
      <c r="Z19" s="973"/>
      <c r="AA19" s="973"/>
      <c r="AB19" s="973"/>
      <c r="AC19" s="973"/>
      <c r="AD19" s="973"/>
      <c r="AE19" s="973"/>
      <c r="AF19" s="973"/>
      <c r="AG19" s="973"/>
      <c r="AH19" s="973"/>
      <c r="AI19" s="973"/>
      <c r="AJ19" s="973"/>
      <c r="AK19" s="973"/>
      <c r="AL19" s="973"/>
      <c r="AM19" s="973"/>
      <c r="AN19" s="973"/>
      <c r="AO19" s="973"/>
      <c r="AP19" s="973"/>
      <c r="AQ19" s="973"/>
      <c r="AR19" s="973"/>
      <c r="AS19" s="973"/>
      <c r="AT19" s="973"/>
      <c r="AU19" s="973"/>
      <c r="AV19" s="973"/>
      <c r="AW19" s="973"/>
      <c r="AX19" s="973"/>
      <c r="AY19" s="973"/>
      <c r="AZ19" s="973"/>
      <c r="BA19" s="318"/>
    </row>
    <row r="20" spans="1:53" s="305" customFormat="1" ht="15" customHeight="1" x14ac:dyDescent="0.2">
      <c r="A20" s="950"/>
      <c r="B20" s="950"/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0"/>
      <c r="N20" s="950"/>
      <c r="O20" s="950"/>
      <c r="P20" s="950"/>
      <c r="Q20" s="950"/>
      <c r="R20" s="950"/>
      <c r="S20" s="950"/>
      <c r="T20" s="950"/>
      <c r="U20" s="950"/>
      <c r="V20" s="950"/>
      <c r="W20" s="950"/>
      <c r="X20" s="950"/>
      <c r="Y20" s="950"/>
      <c r="Z20" s="950"/>
      <c r="AA20" s="950"/>
      <c r="AB20" s="950"/>
      <c r="AC20" s="950"/>
      <c r="AD20" s="950"/>
      <c r="AE20" s="950"/>
      <c r="AF20" s="950"/>
      <c r="AG20" s="950"/>
      <c r="AH20" s="950"/>
      <c r="AI20" s="950"/>
      <c r="AJ20" s="950"/>
      <c r="AK20" s="950"/>
      <c r="AL20" s="950"/>
      <c r="AM20" s="950"/>
      <c r="AN20" s="950"/>
      <c r="AO20" s="950"/>
      <c r="AP20" s="950"/>
      <c r="AQ20" s="950"/>
      <c r="AR20" s="950"/>
      <c r="AS20" s="950"/>
      <c r="AT20" s="950"/>
      <c r="AU20" s="950"/>
      <c r="AV20" s="950"/>
      <c r="AW20" s="950"/>
      <c r="AX20" s="950"/>
      <c r="AY20" s="950"/>
      <c r="AZ20" s="950"/>
      <c r="BA20" s="318"/>
    </row>
    <row r="21" spans="1:53" s="305" customFormat="1" ht="15" customHeight="1" x14ac:dyDescent="0.2">
      <c r="A21" s="949" t="s">
        <v>810</v>
      </c>
      <c r="B21" s="949"/>
      <c r="C21" s="949"/>
      <c r="D21" s="949"/>
      <c r="E21" s="949"/>
      <c r="F21" s="949"/>
      <c r="G21" s="949"/>
      <c r="H21" s="949"/>
      <c r="I21" s="949"/>
      <c r="J21" s="949"/>
      <c r="K21" s="949"/>
      <c r="L21" s="949"/>
      <c r="M21" s="949"/>
      <c r="N21" s="949"/>
      <c r="O21" s="949"/>
      <c r="P21" s="949"/>
      <c r="Q21" s="949"/>
      <c r="R21" s="949"/>
      <c r="S21" s="949"/>
      <c r="T21" s="949"/>
      <c r="U21" s="949"/>
      <c r="V21" s="949"/>
      <c r="W21" s="949"/>
      <c r="X21" s="949"/>
      <c r="Y21" s="949"/>
      <c r="Z21" s="949"/>
      <c r="AA21" s="949"/>
      <c r="AB21" s="949"/>
      <c r="AC21" s="949"/>
      <c r="AD21" s="949"/>
      <c r="AE21" s="949"/>
      <c r="AF21" s="949"/>
      <c r="AG21" s="949"/>
      <c r="AH21" s="949"/>
      <c r="AI21" s="949"/>
      <c r="AJ21" s="949"/>
      <c r="AK21" s="949"/>
      <c r="AL21" s="949"/>
      <c r="AM21" s="949"/>
      <c r="AN21" s="949"/>
      <c r="AO21" s="949"/>
      <c r="AP21" s="949"/>
      <c r="AQ21" s="949"/>
      <c r="AR21" s="949"/>
      <c r="AS21" s="949"/>
      <c r="AT21" s="949"/>
      <c r="AU21" s="949"/>
      <c r="AV21" s="949"/>
      <c r="AW21" s="949"/>
      <c r="AX21" s="949"/>
      <c r="AY21" s="949"/>
      <c r="AZ21" s="949"/>
      <c r="BA21" s="318"/>
    </row>
    <row r="22" spans="1:53" ht="5.4" customHeight="1" x14ac:dyDescent="0.25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7" customHeight="1" x14ac:dyDescent="0.25">
      <c r="A23" s="976" t="s">
        <v>523</v>
      </c>
      <c r="B23" s="977"/>
      <c r="C23" s="977"/>
      <c r="D23" s="977"/>
      <c r="E23" s="977"/>
      <c r="F23" s="977"/>
      <c r="G23" s="977"/>
      <c r="H23" s="977"/>
      <c r="I23" s="977"/>
      <c r="J23" s="977"/>
      <c r="K23" s="977"/>
      <c r="L23" s="977"/>
      <c r="M23" s="977"/>
      <c r="N23" s="977"/>
      <c r="O23" s="977"/>
      <c r="P23" s="977"/>
      <c r="Q23" s="977"/>
      <c r="R23" s="977"/>
      <c r="S23" s="977"/>
      <c r="T23" s="977"/>
      <c r="U23" s="977"/>
      <c r="V23" s="977"/>
      <c r="W23" s="977"/>
      <c r="X23" s="977"/>
      <c r="Y23" s="977"/>
      <c r="Z23" s="977"/>
      <c r="AA23" s="977"/>
      <c r="AB23" s="977"/>
      <c r="AC23" s="977"/>
      <c r="AD23" s="977"/>
      <c r="AE23" s="977"/>
      <c r="AF23" s="977"/>
      <c r="AG23" s="977"/>
      <c r="AH23" s="977"/>
      <c r="AI23" s="977"/>
      <c r="AJ23" s="977"/>
      <c r="AK23" s="977"/>
      <c r="AL23" s="977"/>
      <c r="AM23" s="977"/>
      <c r="AN23" s="977"/>
      <c r="AO23" s="977"/>
      <c r="AP23" s="977"/>
      <c r="AQ23" s="977"/>
      <c r="AR23" s="977"/>
      <c r="AS23" s="977"/>
      <c r="AT23" s="977"/>
      <c r="AU23" s="977"/>
      <c r="AV23" s="977"/>
      <c r="AW23" s="977"/>
      <c r="AX23" s="977"/>
      <c r="AY23" s="977"/>
      <c r="AZ23" s="977"/>
      <c r="BA23" s="317"/>
    </row>
    <row r="24" spans="1:53" ht="6.75" customHeight="1" x14ac:dyDescent="0.25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 x14ac:dyDescent="0.3">
      <c r="A25" s="978" t="s">
        <v>19</v>
      </c>
      <c r="B25" s="978"/>
      <c r="C25" s="944">
        <f>ФОРМА!B27</f>
        <v>0</v>
      </c>
      <c r="D25" s="944"/>
      <c r="E25" s="944"/>
      <c r="F25" s="944"/>
      <c r="G25" s="944"/>
      <c r="H25" s="944"/>
      <c r="I25" s="944"/>
      <c r="J25" s="944"/>
      <c r="K25" s="944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979"/>
      <c r="AH25" s="979"/>
      <c r="AI25" s="979"/>
      <c r="AJ25" s="322"/>
      <c r="AK25" s="322"/>
      <c r="AL25" s="946">
        <f>ФОРМА!C27</f>
        <v>45354</v>
      </c>
      <c r="AM25" s="944"/>
      <c r="AN25" s="944"/>
      <c r="AO25" s="944"/>
      <c r="AP25" s="944"/>
      <c r="AQ25" s="944"/>
      <c r="AR25" s="944"/>
      <c r="AS25" s="944"/>
      <c r="AT25" s="944"/>
      <c r="AU25" s="944"/>
      <c r="AV25" s="944"/>
      <c r="AW25" s="979"/>
      <c r="AX25" s="979"/>
      <c r="AY25" s="979"/>
      <c r="AZ25" s="979"/>
      <c r="BA25" s="317"/>
    </row>
    <row r="26" spans="1:53" s="305" customFormat="1" ht="6" customHeight="1" x14ac:dyDescent="0.2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971" t="s">
        <v>459</v>
      </c>
      <c r="AM26" s="971"/>
      <c r="AN26" s="971"/>
      <c r="AO26" s="971"/>
      <c r="AP26" s="971"/>
      <c r="AQ26" s="971"/>
      <c r="AR26" s="971"/>
      <c r="AS26" s="971"/>
      <c r="AT26" s="971"/>
      <c r="AU26" s="971"/>
      <c r="AV26" s="971"/>
      <c r="AW26" s="318"/>
      <c r="AX26" s="318"/>
      <c r="AY26" s="318"/>
      <c r="AZ26" s="318"/>
      <c r="BA26" s="318"/>
    </row>
    <row r="27" spans="1:53" ht="24" customHeight="1" x14ac:dyDescent="0.25">
      <c r="A27" s="947" t="s">
        <v>782</v>
      </c>
      <c r="B27" s="947"/>
      <c r="C27" s="947"/>
      <c r="D27" s="947"/>
      <c r="E27" s="947"/>
      <c r="F27" s="947"/>
      <c r="G27" s="947"/>
      <c r="H27" s="947"/>
      <c r="I27" s="947"/>
      <c r="J27" s="947"/>
      <c r="K27" s="947"/>
      <c r="L27" s="947"/>
      <c r="M27" s="947"/>
      <c r="N27" s="947"/>
      <c r="O27" s="947"/>
      <c r="P27" s="947"/>
      <c r="Q27" s="947"/>
      <c r="R27" s="947"/>
      <c r="S27" s="947"/>
      <c r="T27" s="947"/>
      <c r="U27" s="947"/>
      <c r="V27" s="947"/>
      <c r="W27" s="947"/>
      <c r="X27" s="947"/>
      <c r="Y27" s="947"/>
      <c r="Z27" s="947"/>
      <c r="AA27" s="947"/>
      <c r="AB27" s="947"/>
      <c r="AC27" s="947"/>
      <c r="AD27" s="947"/>
      <c r="AE27" s="947"/>
      <c r="AF27" s="947"/>
      <c r="AG27" s="947"/>
      <c r="AH27" s="947"/>
      <c r="AI27" s="947"/>
      <c r="AJ27" s="947"/>
      <c r="AK27" s="947"/>
      <c r="AL27" s="947"/>
      <c r="AM27" s="947"/>
      <c r="AN27" s="947"/>
      <c r="AO27" s="947"/>
      <c r="AP27" s="947"/>
      <c r="AQ27" s="947"/>
      <c r="AR27" s="947"/>
      <c r="AS27" s="947"/>
      <c r="AT27" s="947"/>
      <c r="AU27" s="947"/>
      <c r="AV27" s="947"/>
      <c r="AW27" s="947"/>
      <c r="AX27" s="947"/>
      <c r="AY27" s="947"/>
      <c r="AZ27" s="947"/>
      <c r="BA27" s="317"/>
    </row>
    <row r="28" spans="1:53" ht="12" customHeight="1" x14ac:dyDescent="0.25">
      <c r="A28" s="974" t="str">
        <f>IF(ПОДПИСИ!B9="",ПОДПИСИ!B6,ПОДПИСИ!B9)</f>
        <v>Ведущий инженер отдела строительного контроля АО "ЛЭСР"</v>
      </c>
      <c r="B28" s="974"/>
      <c r="C28" s="974"/>
      <c r="D28" s="974"/>
      <c r="E28" s="974"/>
      <c r="F28" s="974"/>
      <c r="G28" s="974"/>
      <c r="H28" s="974"/>
      <c r="I28" s="974"/>
      <c r="J28" s="974"/>
      <c r="K28" s="974"/>
      <c r="L28" s="974"/>
      <c r="M28" s="974"/>
      <c r="N28" s="974"/>
      <c r="O28" s="974"/>
      <c r="P28" s="974"/>
      <c r="Q28" s="974"/>
      <c r="R28" s="974"/>
      <c r="S28" s="974"/>
      <c r="T28" s="974"/>
      <c r="U28" s="974"/>
      <c r="V28" s="974"/>
      <c r="W28" s="974"/>
      <c r="X28" s="974"/>
      <c r="Y28" s="974"/>
      <c r="Z28" s="974"/>
      <c r="AA28" s="974"/>
      <c r="AB28" s="974"/>
      <c r="AC28" s="974"/>
      <c r="AD28" s="974"/>
      <c r="AE28" s="974"/>
      <c r="AF28" s="974"/>
      <c r="AG28" s="974"/>
      <c r="AH28" s="974"/>
      <c r="AI28" s="974"/>
      <c r="AJ28" s="974"/>
      <c r="AK28" s="974"/>
      <c r="AL28" s="974"/>
      <c r="AM28" s="974"/>
      <c r="AN28" s="974"/>
      <c r="AO28" s="974"/>
      <c r="AP28" s="974"/>
      <c r="AQ28" s="974"/>
      <c r="AR28" s="974"/>
      <c r="AS28" s="974"/>
      <c r="AT28" s="974"/>
      <c r="AU28" s="974"/>
      <c r="AV28" s="974"/>
      <c r="AW28" s="974"/>
      <c r="AX28" s="974"/>
      <c r="AY28" s="974"/>
      <c r="AZ28" s="974"/>
      <c r="BA28" s="317"/>
    </row>
    <row r="29" spans="1:53" ht="12" customHeight="1" x14ac:dyDescent="0.25">
      <c r="A29" s="975" t="str">
        <f>IF(ПОДПИСИ!C9="",ПОДПИСИ!C6,CONCATENATE(ПОДПИСИ!C9,", ",ПОДПИСИ!F9))</f>
        <v xml:space="preserve">Жамойдин Ф.Ф.,  </v>
      </c>
      <c r="B29" s="975"/>
      <c r="C29" s="975"/>
      <c r="D29" s="975"/>
      <c r="E29" s="975"/>
      <c r="F29" s="975"/>
      <c r="G29" s="975"/>
      <c r="H29" s="975"/>
      <c r="I29" s="975"/>
      <c r="J29" s="975"/>
      <c r="K29" s="975"/>
      <c r="L29" s="975"/>
      <c r="M29" s="975"/>
      <c r="N29" s="975"/>
      <c r="O29" s="975"/>
      <c r="P29" s="975"/>
      <c r="Q29" s="975"/>
      <c r="R29" s="975"/>
      <c r="S29" s="975"/>
      <c r="T29" s="975"/>
      <c r="U29" s="975"/>
      <c r="V29" s="975"/>
      <c r="W29" s="975"/>
      <c r="X29" s="975"/>
      <c r="Y29" s="975"/>
      <c r="Z29" s="975"/>
      <c r="AA29" s="975"/>
      <c r="AB29" s="975"/>
      <c r="AC29" s="975"/>
      <c r="AD29" s="975"/>
      <c r="AE29" s="975"/>
      <c r="AF29" s="975"/>
      <c r="AG29" s="975"/>
      <c r="AH29" s="975"/>
      <c r="AI29" s="975"/>
      <c r="AJ29" s="975"/>
      <c r="AK29" s="975"/>
      <c r="AL29" s="975"/>
      <c r="AM29" s="975"/>
      <c r="AN29" s="975"/>
      <c r="AO29" s="975"/>
      <c r="AP29" s="975"/>
      <c r="AQ29" s="975"/>
      <c r="AR29" s="975"/>
      <c r="AS29" s="975"/>
      <c r="AT29" s="975"/>
      <c r="AU29" s="975"/>
      <c r="AV29" s="975"/>
      <c r="AW29" s="975"/>
      <c r="AX29" s="975"/>
      <c r="AY29" s="975"/>
      <c r="AZ29" s="975"/>
      <c r="BA29" s="317"/>
    </row>
    <row r="30" spans="1:53" ht="13.95" customHeight="1" x14ac:dyDescent="0.25">
      <c r="A30" s="973" t="s">
        <v>783</v>
      </c>
      <c r="B30" s="973"/>
      <c r="C30" s="973"/>
      <c r="D30" s="973"/>
      <c r="E30" s="973"/>
      <c r="F30" s="973"/>
      <c r="G30" s="973"/>
      <c r="H30" s="973"/>
      <c r="I30" s="973"/>
      <c r="J30" s="973"/>
      <c r="K30" s="973"/>
      <c r="L30" s="973"/>
      <c r="M30" s="973"/>
      <c r="N30" s="973"/>
      <c r="O30" s="973"/>
      <c r="P30" s="973"/>
      <c r="Q30" s="973"/>
      <c r="R30" s="973"/>
      <c r="S30" s="973"/>
      <c r="T30" s="973"/>
      <c r="U30" s="973"/>
      <c r="V30" s="973"/>
      <c r="W30" s="973"/>
      <c r="X30" s="973"/>
      <c r="Y30" s="973"/>
      <c r="Z30" s="973"/>
      <c r="AA30" s="973"/>
      <c r="AB30" s="973"/>
      <c r="AC30" s="973"/>
      <c r="AD30" s="973"/>
      <c r="AE30" s="973"/>
      <c r="AF30" s="973"/>
      <c r="AG30" s="973"/>
      <c r="AH30" s="973"/>
      <c r="AI30" s="973"/>
      <c r="AJ30" s="973"/>
      <c r="AK30" s="973"/>
      <c r="AL30" s="973"/>
      <c r="AM30" s="973"/>
      <c r="AN30" s="973"/>
      <c r="AO30" s="973"/>
      <c r="AP30" s="973"/>
      <c r="AQ30" s="973"/>
      <c r="AR30" s="973"/>
      <c r="AS30" s="973"/>
      <c r="AT30" s="973"/>
      <c r="AU30" s="973"/>
      <c r="AV30" s="973"/>
      <c r="AW30" s="973"/>
      <c r="AX30" s="973"/>
      <c r="AY30" s="973"/>
      <c r="AZ30" s="973"/>
      <c r="BA30" s="317"/>
    </row>
    <row r="31" spans="1:53" ht="15" customHeight="1" x14ac:dyDescent="0.25">
      <c r="A31" s="950"/>
      <c r="B31" s="950"/>
      <c r="C31" s="950"/>
      <c r="D31" s="950"/>
      <c r="E31" s="950"/>
      <c r="F31" s="950"/>
      <c r="G31" s="950"/>
      <c r="H31" s="950"/>
      <c r="I31" s="950"/>
      <c r="J31" s="950"/>
      <c r="K31" s="950"/>
      <c r="L31" s="950"/>
      <c r="M31" s="950"/>
      <c r="N31" s="950"/>
      <c r="O31" s="950"/>
      <c r="P31" s="950"/>
      <c r="Q31" s="950"/>
      <c r="R31" s="950"/>
      <c r="S31" s="950"/>
      <c r="T31" s="950"/>
      <c r="U31" s="950"/>
      <c r="V31" s="950"/>
      <c r="W31" s="950"/>
      <c r="X31" s="950"/>
      <c r="Y31" s="950"/>
      <c r="Z31" s="950"/>
      <c r="AA31" s="950"/>
      <c r="AB31" s="950"/>
      <c r="AC31" s="950"/>
      <c r="AD31" s="950"/>
      <c r="AE31" s="950"/>
      <c r="AF31" s="950"/>
      <c r="AG31" s="950"/>
      <c r="AH31" s="950"/>
      <c r="AI31" s="950"/>
      <c r="AJ31" s="950"/>
      <c r="AK31" s="950"/>
      <c r="AL31" s="950"/>
      <c r="AM31" s="950"/>
      <c r="AN31" s="950"/>
      <c r="AO31" s="950"/>
      <c r="AP31" s="950"/>
      <c r="AQ31" s="950"/>
      <c r="AR31" s="950"/>
      <c r="AS31" s="950"/>
      <c r="AT31" s="950"/>
      <c r="AU31" s="950"/>
      <c r="AV31" s="950"/>
      <c r="AW31" s="950"/>
      <c r="AX31" s="950"/>
      <c r="AY31" s="950"/>
      <c r="AZ31" s="950"/>
      <c r="BA31" s="317"/>
    </row>
    <row r="32" spans="1:53" ht="21.75" customHeight="1" x14ac:dyDescent="0.25">
      <c r="A32" s="949" t="s">
        <v>811</v>
      </c>
      <c r="B32" s="949"/>
      <c r="C32" s="949"/>
      <c r="D32" s="949"/>
      <c r="E32" s="949"/>
      <c r="F32" s="949"/>
      <c r="G32" s="949"/>
      <c r="H32" s="949"/>
      <c r="I32" s="949"/>
      <c r="J32" s="949"/>
      <c r="K32" s="949"/>
      <c r="L32" s="949"/>
      <c r="M32" s="949"/>
      <c r="N32" s="949"/>
      <c r="O32" s="949"/>
      <c r="P32" s="949"/>
      <c r="Q32" s="949"/>
      <c r="R32" s="949"/>
      <c r="S32" s="949"/>
      <c r="T32" s="949"/>
      <c r="U32" s="949"/>
      <c r="V32" s="949"/>
      <c r="W32" s="949"/>
      <c r="X32" s="949"/>
      <c r="Y32" s="949"/>
      <c r="Z32" s="949"/>
      <c r="AA32" s="949"/>
      <c r="AB32" s="949"/>
      <c r="AC32" s="949"/>
      <c r="AD32" s="949"/>
      <c r="AE32" s="949"/>
      <c r="AF32" s="949"/>
      <c r="AG32" s="949"/>
      <c r="AH32" s="949"/>
      <c r="AI32" s="949"/>
      <c r="AJ32" s="949"/>
      <c r="AK32" s="949"/>
      <c r="AL32" s="949"/>
      <c r="AM32" s="949"/>
      <c r="AN32" s="949"/>
      <c r="AO32" s="949"/>
      <c r="AP32" s="949"/>
      <c r="AQ32" s="949"/>
      <c r="AR32" s="949"/>
      <c r="AS32" s="949"/>
      <c r="AT32" s="949"/>
      <c r="AU32" s="949"/>
      <c r="AV32" s="949"/>
      <c r="AW32" s="949"/>
      <c r="AX32" s="949"/>
      <c r="AY32" s="949"/>
      <c r="AZ32" s="949"/>
      <c r="BA32" s="317"/>
    </row>
    <row r="33" spans="1:52" ht="12" customHeight="1" x14ac:dyDescent="0.25">
      <c r="A33" s="980" t="s">
        <v>785</v>
      </c>
      <c r="B33" s="981"/>
      <c r="C33" s="981"/>
      <c r="D33" s="981"/>
      <c r="E33" s="981"/>
      <c r="F33" s="981"/>
      <c r="G33" s="981"/>
      <c r="H33" s="981"/>
      <c r="I33" s="981"/>
      <c r="J33" s="981"/>
      <c r="K33" s="981"/>
      <c r="L33" s="981"/>
      <c r="M33" s="981"/>
      <c r="N33" s="981"/>
      <c r="O33" s="981"/>
      <c r="P33" s="981"/>
      <c r="Q33" s="981"/>
      <c r="R33" s="981"/>
      <c r="S33" s="981"/>
      <c r="T33" s="981"/>
      <c r="U33" s="981"/>
      <c r="V33" s="981"/>
      <c r="W33" s="981"/>
      <c r="X33" s="981"/>
      <c r="Y33" s="981"/>
      <c r="Z33" s="981"/>
      <c r="AA33" s="981"/>
      <c r="AB33" s="981"/>
      <c r="AC33" s="981"/>
      <c r="AD33" s="981"/>
      <c r="AE33" s="981"/>
      <c r="AF33" s="981"/>
      <c r="AG33" s="981"/>
      <c r="AH33" s="981"/>
      <c r="AI33" s="981"/>
      <c r="AJ33" s="981"/>
      <c r="AK33" s="981"/>
      <c r="AL33" s="981"/>
      <c r="AM33" s="981"/>
      <c r="AN33" s="981"/>
      <c r="AO33" s="981"/>
      <c r="AP33" s="981"/>
      <c r="AQ33" s="981"/>
      <c r="AR33" s="981"/>
      <c r="AS33" s="981"/>
      <c r="AT33" s="981"/>
      <c r="AU33" s="981"/>
      <c r="AV33" s="981"/>
      <c r="AW33" s="981"/>
      <c r="AX33" s="981"/>
      <c r="AY33" s="981"/>
      <c r="AZ33" s="981"/>
    </row>
    <row r="34" spans="1:52" ht="12" customHeight="1" x14ac:dyDescent="0.25">
      <c r="A34" s="948" t="str">
        <f>ПОДПИСИ!B15</f>
        <v>Заместитель генерального директора по капитальному  строительству ООО «Электромонтаж-110»</v>
      </c>
      <c r="B34" s="948"/>
      <c r="C34" s="948"/>
      <c r="D34" s="948"/>
      <c r="E34" s="948"/>
      <c r="F34" s="948"/>
      <c r="G34" s="948"/>
      <c r="H34" s="948"/>
      <c r="I34" s="948"/>
      <c r="J34" s="948"/>
      <c r="K34" s="948"/>
      <c r="L34" s="948"/>
      <c r="M34" s="948"/>
      <c r="N34" s="948"/>
      <c r="O34" s="948"/>
      <c r="P34" s="948"/>
      <c r="Q34" s="948"/>
      <c r="R34" s="948"/>
      <c r="S34" s="948"/>
      <c r="T34" s="948"/>
      <c r="U34" s="948"/>
      <c r="V34" s="948"/>
      <c r="W34" s="948"/>
      <c r="X34" s="948"/>
      <c r="Y34" s="948"/>
      <c r="Z34" s="948"/>
      <c r="AA34" s="948"/>
      <c r="AB34" s="948"/>
      <c r="AC34" s="948"/>
      <c r="AD34" s="948"/>
      <c r="AE34" s="948"/>
      <c r="AF34" s="948"/>
      <c r="AG34" s="948"/>
      <c r="AH34" s="948"/>
      <c r="AI34" s="948"/>
      <c r="AJ34" s="948"/>
      <c r="AK34" s="948"/>
      <c r="AL34" s="948"/>
      <c r="AM34" s="948"/>
      <c r="AN34" s="948"/>
      <c r="AO34" s="948"/>
      <c r="AP34" s="948"/>
      <c r="AQ34" s="948"/>
      <c r="AR34" s="948"/>
      <c r="AS34" s="948"/>
      <c r="AT34" s="948"/>
      <c r="AU34" s="948"/>
      <c r="AV34" s="948"/>
      <c r="AW34" s="948"/>
      <c r="AX34" s="948"/>
      <c r="AY34" s="948"/>
      <c r="AZ34" s="948"/>
    </row>
    <row r="35" spans="1:52" ht="12" customHeight="1" x14ac:dyDescent="0.25">
      <c r="A35" s="982" t="str">
        <f>CONCATENATE(ПОДПИСИ!C15," ",ПОДПИСИ!F15)</f>
        <v>Шлёнский С.В. Приказ №365 от 01.07.2024</v>
      </c>
      <c r="B35" s="982"/>
      <c r="C35" s="982"/>
      <c r="D35" s="982"/>
      <c r="E35" s="982"/>
      <c r="F35" s="982"/>
      <c r="G35" s="982"/>
      <c r="H35" s="982"/>
      <c r="I35" s="982"/>
      <c r="J35" s="982"/>
      <c r="K35" s="982"/>
      <c r="L35" s="982"/>
      <c r="M35" s="982"/>
      <c r="N35" s="982"/>
      <c r="O35" s="982"/>
      <c r="P35" s="982"/>
      <c r="Q35" s="982"/>
      <c r="R35" s="982"/>
      <c r="S35" s="982"/>
      <c r="T35" s="982"/>
      <c r="U35" s="982"/>
      <c r="V35" s="982"/>
      <c r="W35" s="982"/>
      <c r="X35" s="982"/>
      <c r="Y35" s="982"/>
      <c r="Z35" s="982"/>
      <c r="AA35" s="982"/>
      <c r="AB35" s="982"/>
      <c r="AC35" s="982"/>
      <c r="AD35" s="982"/>
      <c r="AE35" s="982"/>
      <c r="AF35" s="982"/>
      <c r="AG35" s="982"/>
      <c r="AH35" s="982"/>
      <c r="AI35" s="982"/>
      <c r="AJ35" s="982"/>
      <c r="AK35" s="982"/>
      <c r="AL35" s="982"/>
      <c r="AM35" s="982"/>
      <c r="AN35" s="982"/>
      <c r="AO35" s="982"/>
      <c r="AP35" s="982"/>
      <c r="AQ35" s="982"/>
      <c r="AR35" s="982"/>
      <c r="AS35" s="982"/>
      <c r="AT35" s="982"/>
      <c r="AU35" s="982"/>
      <c r="AV35" s="982"/>
      <c r="AW35" s="982"/>
      <c r="AX35" s="982"/>
      <c r="AY35" s="982"/>
      <c r="AZ35" s="982"/>
    </row>
    <row r="36" spans="1:52" ht="6" customHeight="1" x14ac:dyDescent="0.25">
      <c r="A36" s="983" t="s">
        <v>812</v>
      </c>
      <c r="B36" s="983"/>
      <c r="C36" s="983"/>
      <c r="D36" s="983"/>
      <c r="E36" s="983"/>
      <c r="F36" s="983"/>
      <c r="G36" s="983"/>
      <c r="H36" s="983"/>
      <c r="I36" s="983"/>
      <c r="J36" s="983"/>
      <c r="K36" s="983"/>
      <c r="L36" s="983"/>
      <c r="M36" s="983"/>
      <c r="N36" s="983"/>
      <c r="O36" s="983"/>
      <c r="P36" s="983"/>
      <c r="Q36" s="983"/>
      <c r="R36" s="983"/>
      <c r="S36" s="983"/>
      <c r="T36" s="983"/>
      <c r="U36" s="983"/>
      <c r="V36" s="983"/>
      <c r="W36" s="983"/>
      <c r="X36" s="983"/>
      <c r="Y36" s="983"/>
      <c r="Z36" s="983"/>
      <c r="AA36" s="983"/>
      <c r="AB36" s="983"/>
      <c r="AC36" s="983"/>
      <c r="AD36" s="983"/>
      <c r="AE36" s="983"/>
      <c r="AF36" s="983"/>
      <c r="AG36" s="983"/>
      <c r="AH36" s="983"/>
      <c r="AI36" s="983"/>
      <c r="AJ36" s="983"/>
      <c r="AK36" s="983"/>
      <c r="AL36" s="983"/>
      <c r="AM36" s="983"/>
      <c r="AN36" s="983"/>
      <c r="AO36" s="983"/>
      <c r="AP36" s="983"/>
      <c r="AQ36" s="983"/>
      <c r="AR36" s="983"/>
      <c r="AS36" s="983"/>
      <c r="AT36" s="983"/>
      <c r="AU36" s="983"/>
      <c r="AV36" s="983"/>
      <c r="AW36" s="983"/>
      <c r="AX36" s="983"/>
      <c r="AY36" s="983"/>
      <c r="AZ36" s="983"/>
    </row>
    <row r="37" spans="1:52" ht="24" customHeight="1" x14ac:dyDescent="0.25">
      <c r="A37" s="947" t="s">
        <v>813</v>
      </c>
      <c r="B37" s="947"/>
      <c r="C37" s="947"/>
      <c r="D37" s="947"/>
      <c r="E37" s="947"/>
      <c r="F37" s="947"/>
      <c r="G37" s="947"/>
      <c r="H37" s="947"/>
      <c r="I37" s="947"/>
      <c r="J37" s="947"/>
      <c r="K37" s="947"/>
      <c r="L37" s="947"/>
      <c r="M37" s="947"/>
      <c r="N37" s="947"/>
      <c r="O37" s="947"/>
      <c r="P37" s="947"/>
      <c r="Q37" s="947"/>
      <c r="R37" s="947"/>
      <c r="S37" s="947"/>
      <c r="T37" s="947"/>
      <c r="U37" s="947"/>
      <c r="V37" s="947"/>
      <c r="W37" s="947"/>
      <c r="X37" s="947"/>
      <c r="Y37" s="947"/>
      <c r="Z37" s="947"/>
      <c r="AA37" s="947"/>
      <c r="AB37" s="947"/>
      <c r="AC37" s="947"/>
      <c r="AD37" s="947"/>
      <c r="AE37" s="947"/>
      <c r="AF37" s="947"/>
      <c r="AG37" s="947"/>
      <c r="AH37" s="947"/>
      <c r="AI37" s="947"/>
      <c r="AJ37" s="947"/>
      <c r="AK37" s="947"/>
      <c r="AL37" s="947"/>
      <c r="AM37" s="947"/>
      <c r="AN37" s="947"/>
      <c r="AO37" s="947"/>
      <c r="AP37" s="947"/>
      <c r="AQ37" s="947"/>
      <c r="AR37" s="947"/>
      <c r="AS37" s="947"/>
      <c r="AT37" s="947"/>
      <c r="AU37" s="947"/>
      <c r="AV37" s="947"/>
      <c r="AW37" s="947"/>
      <c r="AX37" s="947"/>
      <c r="AY37" s="947"/>
      <c r="AZ37" s="947"/>
    </row>
    <row r="38" spans="1:52" ht="12" customHeight="1" x14ac:dyDescent="0.25">
      <c r="A38" s="948" t="str">
        <f>ПОДПИСИ!B17</f>
        <v>Заместитель генерального директора по капитальному  строительству ООО «Электромонтаж-110»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</row>
    <row r="39" spans="1:52" ht="12" customHeight="1" x14ac:dyDescent="0.25">
      <c r="A39" s="948" t="str">
        <f>CONCATENATE(ПОДПИСИ!C17," ",ПОДПИСИ!F17)</f>
        <v>Шлёнский С.В. Приказ №365 от 01.07.2024</v>
      </c>
      <c r="B39" s="948"/>
      <c r="C39" s="948"/>
      <c r="D39" s="948"/>
      <c r="E39" s="948"/>
      <c r="F39" s="948"/>
      <c r="G39" s="948"/>
      <c r="H39" s="948"/>
      <c r="I39" s="948"/>
      <c r="J39" s="948"/>
      <c r="K39" s="948"/>
      <c r="L39" s="948"/>
      <c r="M39" s="948"/>
      <c r="N39" s="948"/>
      <c r="O39" s="948"/>
      <c r="P39" s="948"/>
      <c r="Q39" s="948"/>
      <c r="R39" s="948"/>
      <c r="S39" s="948"/>
      <c r="T39" s="948"/>
      <c r="U39" s="948"/>
      <c r="V39" s="948"/>
      <c r="W39" s="948"/>
      <c r="X39" s="948"/>
      <c r="Y39" s="948"/>
      <c r="Z39" s="948"/>
      <c r="AA39" s="948"/>
      <c r="AB39" s="948"/>
      <c r="AC39" s="948"/>
      <c r="AD39" s="948"/>
      <c r="AE39" s="948"/>
      <c r="AF39" s="948"/>
      <c r="AG39" s="948"/>
      <c r="AH39" s="948"/>
      <c r="AI39" s="948"/>
      <c r="AJ39" s="948"/>
      <c r="AK39" s="948"/>
      <c r="AL39" s="948"/>
      <c r="AM39" s="948"/>
      <c r="AN39" s="948"/>
      <c r="AO39" s="948"/>
      <c r="AP39" s="948"/>
      <c r="AQ39" s="948"/>
      <c r="AR39" s="948"/>
      <c r="AS39" s="948"/>
      <c r="AT39" s="948"/>
      <c r="AU39" s="948"/>
      <c r="AV39" s="948"/>
      <c r="AW39" s="948"/>
      <c r="AX39" s="948"/>
      <c r="AY39" s="948"/>
      <c r="AZ39" s="948"/>
    </row>
    <row r="40" spans="1:52" ht="15" customHeight="1" x14ac:dyDescent="0.25">
      <c r="A40" s="949" t="s">
        <v>783</v>
      </c>
      <c r="B40" s="949"/>
      <c r="C40" s="949"/>
      <c r="D40" s="949"/>
      <c r="E40" s="949"/>
      <c r="F40" s="949"/>
      <c r="G40" s="949"/>
      <c r="H40" s="949"/>
      <c r="I40" s="949"/>
      <c r="J40" s="949"/>
      <c r="K40" s="949"/>
      <c r="L40" s="949"/>
      <c r="M40" s="949"/>
      <c r="N40" s="949"/>
      <c r="O40" s="949"/>
      <c r="P40" s="949"/>
      <c r="Q40" s="949"/>
      <c r="R40" s="949"/>
      <c r="S40" s="949"/>
      <c r="T40" s="949"/>
      <c r="U40" s="949"/>
      <c r="V40" s="949"/>
      <c r="W40" s="949"/>
      <c r="X40" s="949"/>
      <c r="Y40" s="949"/>
      <c r="Z40" s="949"/>
      <c r="AA40" s="949"/>
      <c r="AB40" s="949"/>
      <c r="AC40" s="949"/>
      <c r="AD40" s="949"/>
      <c r="AE40" s="949"/>
      <c r="AF40" s="949"/>
      <c r="AG40" s="949"/>
      <c r="AH40" s="949"/>
      <c r="AI40" s="949"/>
      <c r="AJ40" s="949"/>
      <c r="AK40" s="949"/>
      <c r="AL40" s="949"/>
      <c r="AM40" s="949"/>
      <c r="AN40" s="949"/>
      <c r="AO40" s="949"/>
      <c r="AP40" s="949"/>
      <c r="AQ40" s="949"/>
      <c r="AR40" s="949"/>
      <c r="AS40" s="949"/>
      <c r="AT40" s="949"/>
      <c r="AU40" s="949"/>
      <c r="AV40" s="949"/>
      <c r="AW40" s="949"/>
      <c r="AX40" s="949"/>
      <c r="AY40" s="949"/>
      <c r="AZ40" s="949"/>
    </row>
    <row r="41" spans="1:52" ht="12" customHeight="1" x14ac:dyDescent="0.25">
      <c r="A41" s="950"/>
      <c r="B41" s="950"/>
      <c r="C41" s="950"/>
      <c r="D41" s="950"/>
      <c r="E41" s="950"/>
      <c r="F41" s="950"/>
      <c r="G41" s="950"/>
      <c r="H41" s="950"/>
      <c r="I41" s="950"/>
      <c r="J41" s="950"/>
      <c r="K41" s="950"/>
      <c r="L41" s="950"/>
      <c r="M41" s="950"/>
      <c r="N41" s="950"/>
      <c r="O41" s="950"/>
      <c r="P41" s="950"/>
      <c r="Q41" s="950"/>
      <c r="R41" s="950"/>
      <c r="S41" s="950"/>
      <c r="T41" s="950"/>
      <c r="U41" s="950"/>
      <c r="V41" s="950"/>
      <c r="W41" s="950"/>
      <c r="X41" s="950"/>
      <c r="Y41" s="950"/>
      <c r="Z41" s="950"/>
      <c r="AA41" s="950"/>
      <c r="AB41" s="950"/>
      <c r="AC41" s="950"/>
      <c r="AD41" s="950"/>
      <c r="AE41" s="950"/>
      <c r="AF41" s="950"/>
      <c r="AG41" s="950"/>
      <c r="AH41" s="950"/>
      <c r="AI41" s="950"/>
      <c r="AJ41" s="950"/>
      <c r="AK41" s="950"/>
      <c r="AL41" s="950"/>
      <c r="AM41" s="950"/>
      <c r="AN41" s="950"/>
      <c r="AO41" s="950"/>
      <c r="AP41" s="950"/>
      <c r="AQ41" s="950"/>
      <c r="AR41" s="950"/>
      <c r="AS41" s="950"/>
      <c r="AT41" s="950"/>
      <c r="AU41" s="950"/>
      <c r="AV41" s="950"/>
      <c r="AW41" s="950"/>
      <c r="AX41" s="950"/>
      <c r="AY41" s="950"/>
      <c r="AZ41" s="950"/>
    </row>
    <row r="42" spans="1:52" ht="6.75" customHeight="1" x14ac:dyDescent="0.25">
      <c r="A42" s="949" t="s">
        <v>814</v>
      </c>
      <c r="B42" s="949"/>
      <c r="C42" s="949"/>
      <c r="D42" s="949"/>
      <c r="E42" s="949"/>
      <c r="F42" s="949"/>
      <c r="G42" s="949"/>
      <c r="H42" s="949"/>
      <c r="I42" s="949"/>
      <c r="J42" s="949"/>
      <c r="K42" s="949"/>
      <c r="L42" s="949"/>
      <c r="M42" s="949"/>
      <c r="N42" s="949"/>
      <c r="O42" s="949"/>
      <c r="P42" s="949"/>
      <c r="Q42" s="949"/>
      <c r="R42" s="949"/>
      <c r="S42" s="949"/>
      <c r="T42" s="949"/>
      <c r="U42" s="949"/>
      <c r="V42" s="949"/>
      <c r="W42" s="949"/>
      <c r="X42" s="949"/>
      <c r="Y42" s="949"/>
      <c r="Z42" s="949"/>
      <c r="AA42" s="949"/>
      <c r="AB42" s="949"/>
      <c r="AC42" s="949"/>
      <c r="AD42" s="949"/>
      <c r="AE42" s="949"/>
      <c r="AF42" s="949"/>
      <c r="AG42" s="949"/>
      <c r="AH42" s="949"/>
      <c r="AI42" s="949"/>
      <c r="AJ42" s="949"/>
      <c r="AK42" s="949"/>
      <c r="AL42" s="949"/>
      <c r="AM42" s="949"/>
      <c r="AN42" s="949"/>
      <c r="AO42" s="949"/>
      <c r="AP42" s="949"/>
      <c r="AQ42" s="949"/>
      <c r="AR42" s="949"/>
      <c r="AS42" s="949"/>
      <c r="AT42" s="949"/>
      <c r="AU42" s="949"/>
      <c r="AV42" s="949"/>
      <c r="AW42" s="949"/>
      <c r="AX42" s="949"/>
      <c r="AY42" s="949"/>
      <c r="AZ42" s="949"/>
    </row>
    <row r="43" spans="1:52" ht="35.25" customHeight="1" x14ac:dyDescent="0.25">
      <c r="A43" s="947" t="s">
        <v>815</v>
      </c>
      <c r="B43" s="947"/>
      <c r="C43" s="947"/>
      <c r="D43" s="947"/>
      <c r="E43" s="947"/>
      <c r="F43" s="947"/>
      <c r="G43" s="947"/>
      <c r="H43" s="947"/>
      <c r="I43" s="947"/>
      <c r="J43" s="947"/>
      <c r="K43" s="947"/>
      <c r="L43" s="947"/>
      <c r="M43" s="947"/>
      <c r="N43" s="947"/>
      <c r="O43" s="947"/>
      <c r="P43" s="947"/>
      <c r="Q43" s="947"/>
      <c r="R43" s="947"/>
      <c r="S43" s="947"/>
      <c r="T43" s="947"/>
      <c r="U43" s="947"/>
      <c r="V43" s="947"/>
      <c r="W43" s="947"/>
      <c r="X43" s="947"/>
      <c r="Y43" s="947"/>
      <c r="Z43" s="947"/>
      <c r="AA43" s="947"/>
      <c r="AB43" s="947"/>
      <c r="AC43" s="947"/>
      <c r="AD43" s="947"/>
      <c r="AE43" s="947"/>
      <c r="AF43" s="947"/>
      <c r="AG43" s="947"/>
      <c r="AH43" s="947"/>
      <c r="AI43" s="947"/>
      <c r="AJ43" s="947"/>
      <c r="AK43" s="947"/>
      <c r="AL43" s="947"/>
      <c r="AM43" s="947"/>
      <c r="AN43" s="947"/>
      <c r="AO43" s="947"/>
      <c r="AP43" s="947"/>
      <c r="AQ43" s="947"/>
      <c r="AR43" s="947"/>
      <c r="AS43" s="947"/>
      <c r="AT43" s="947"/>
      <c r="AU43" s="947"/>
      <c r="AV43" s="947"/>
      <c r="AW43" s="947"/>
      <c r="AX43" s="947"/>
      <c r="AY43" s="947"/>
      <c r="AZ43" s="947"/>
    </row>
    <row r="44" spans="1:52" ht="12" customHeight="1" x14ac:dyDescent="0.25">
      <c r="A44" s="948" t="str">
        <f>ПОДПИСИ!B19</f>
        <v xml:space="preserve"> </v>
      </c>
      <c r="B44" s="948"/>
      <c r="C44" s="948"/>
      <c r="D44" s="948"/>
      <c r="E44" s="948"/>
      <c r="F44" s="948"/>
      <c r="G44" s="948"/>
      <c r="H44" s="948"/>
      <c r="I44" s="948"/>
      <c r="J44" s="948"/>
      <c r="K44" s="948"/>
      <c r="L44" s="948"/>
      <c r="M44" s="948"/>
      <c r="N44" s="948"/>
      <c r="O44" s="948"/>
      <c r="P44" s="948"/>
      <c r="Q44" s="948"/>
      <c r="R44" s="948"/>
      <c r="S44" s="948"/>
      <c r="T44" s="948"/>
      <c r="U44" s="948"/>
      <c r="V44" s="948"/>
      <c r="W44" s="948"/>
      <c r="X44" s="948"/>
      <c r="Y44" s="948"/>
      <c r="Z44" s="948"/>
      <c r="AA44" s="948"/>
      <c r="AB44" s="948"/>
      <c r="AC44" s="948"/>
      <c r="AD44" s="948"/>
      <c r="AE44" s="948"/>
      <c r="AF44" s="948"/>
      <c r="AG44" s="948"/>
      <c r="AH44" s="948"/>
      <c r="AI44" s="948"/>
      <c r="AJ44" s="948"/>
      <c r="AK44" s="948"/>
      <c r="AL44" s="948"/>
      <c r="AM44" s="948"/>
      <c r="AN44" s="948"/>
      <c r="AO44" s="948"/>
      <c r="AP44" s="948"/>
      <c r="AQ44" s="948"/>
      <c r="AR44" s="948"/>
      <c r="AS44" s="948"/>
      <c r="AT44" s="948"/>
      <c r="AU44" s="948"/>
      <c r="AV44" s="948"/>
      <c r="AW44" s="948"/>
      <c r="AX44" s="948"/>
      <c r="AY44" s="948"/>
      <c r="AZ44" s="948"/>
    </row>
    <row r="45" spans="1:52" ht="12" customHeight="1" x14ac:dyDescent="0.25">
      <c r="A45" s="948" t="str">
        <f>CONCATENATE(ПОДПИСИ!C19," ",ПОДПИСИ!F19)</f>
        <v xml:space="preserve">  </v>
      </c>
      <c r="B45" s="948"/>
      <c r="C45" s="948"/>
      <c r="D45" s="948"/>
      <c r="E45" s="948"/>
      <c r="F45" s="948"/>
      <c r="G45" s="948"/>
      <c r="H45" s="948"/>
      <c r="I45" s="948"/>
      <c r="J45" s="948"/>
      <c r="K45" s="948"/>
      <c r="L45" s="948"/>
      <c r="M45" s="948"/>
      <c r="N45" s="948"/>
      <c r="O45" s="948"/>
      <c r="P45" s="948"/>
      <c r="Q45" s="948"/>
      <c r="R45" s="948"/>
      <c r="S45" s="948"/>
      <c r="T45" s="948"/>
      <c r="U45" s="948"/>
      <c r="V45" s="948"/>
      <c r="W45" s="948"/>
      <c r="X45" s="948"/>
      <c r="Y45" s="948"/>
      <c r="Z45" s="948"/>
      <c r="AA45" s="948"/>
      <c r="AB45" s="948"/>
      <c r="AC45" s="948"/>
      <c r="AD45" s="948"/>
      <c r="AE45" s="948"/>
      <c r="AF45" s="948"/>
      <c r="AG45" s="948"/>
      <c r="AH45" s="948"/>
      <c r="AI45" s="948"/>
      <c r="AJ45" s="948"/>
      <c r="AK45" s="948"/>
      <c r="AL45" s="948"/>
      <c r="AM45" s="948"/>
      <c r="AN45" s="948"/>
      <c r="AO45" s="948"/>
      <c r="AP45" s="948"/>
      <c r="AQ45" s="948"/>
      <c r="AR45" s="948"/>
      <c r="AS45" s="948"/>
      <c r="AT45" s="948"/>
      <c r="AU45" s="948"/>
      <c r="AV45" s="948"/>
      <c r="AW45" s="948"/>
      <c r="AX45" s="948"/>
      <c r="AY45" s="948"/>
      <c r="AZ45" s="948"/>
    </row>
    <row r="46" spans="1:52" ht="6" customHeight="1" x14ac:dyDescent="0.25">
      <c r="A46" s="949" t="s">
        <v>789</v>
      </c>
      <c r="B46" s="949"/>
      <c r="C46" s="949"/>
      <c r="D46" s="949"/>
      <c r="E46" s="949"/>
      <c r="F46" s="949"/>
      <c r="G46" s="949"/>
      <c r="H46" s="949"/>
      <c r="I46" s="949"/>
      <c r="J46" s="949"/>
      <c r="K46" s="949"/>
      <c r="L46" s="949"/>
      <c r="M46" s="949"/>
      <c r="N46" s="949"/>
      <c r="O46" s="949"/>
      <c r="P46" s="949"/>
      <c r="Q46" s="949"/>
      <c r="R46" s="949"/>
      <c r="S46" s="949"/>
      <c r="T46" s="949"/>
      <c r="U46" s="949"/>
      <c r="V46" s="949"/>
      <c r="W46" s="949"/>
      <c r="X46" s="949"/>
      <c r="Y46" s="949"/>
      <c r="Z46" s="949"/>
      <c r="AA46" s="949"/>
      <c r="AB46" s="949"/>
      <c r="AC46" s="949"/>
      <c r="AD46" s="949"/>
      <c r="AE46" s="949"/>
      <c r="AF46" s="949"/>
      <c r="AG46" s="949"/>
      <c r="AH46" s="949"/>
      <c r="AI46" s="949"/>
      <c r="AJ46" s="949"/>
      <c r="AK46" s="949"/>
      <c r="AL46" s="949"/>
      <c r="AM46" s="949"/>
      <c r="AN46" s="949"/>
      <c r="AO46" s="949"/>
      <c r="AP46" s="949"/>
      <c r="AQ46" s="949"/>
      <c r="AR46" s="949"/>
      <c r="AS46" s="949"/>
      <c r="AT46" s="949"/>
      <c r="AU46" s="949"/>
      <c r="AV46" s="949"/>
      <c r="AW46" s="949"/>
      <c r="AX46" s="949"/>
      <c r="AY46" s="949"/>
      <c r="AZ46" s="949"/>
    </row>
    <row r="47" spans="1:52" ht="12" customHeight="1" x14ac:dyDescent="0.25">
      <c r="A47" s="950"/>
      <c r="B47" s="950"/>
      <c r="C47" s="950"/>
      <c r="D47" s="950"/>
      <c r="E47" s="950"/>
      <c r="F47" s="950"/>
      <c r="G47" s="950"/>
      <c r="H47" s="950"/>
      <c r="I47" s="950"/>
      <c r="J47" s="950"/>
      <c r="K47" s="950"/>
      <c r="L47" s="950"/>
      <c r="M47" s="950"/>
      <c r="N47" s="950"/>
      <c r="O47" s="950"/>
      <c r="P47" s="950"/>
      <c r="Q47" s="950"/>
      <c r="R47" s="950"/>
      <c r="S47" s="950"/>
      <c r="T47" s="950"/>
      <c r="U47" s="950"/>
      <c r="V47" s="950"/>
      <c r="W47" s="950"/>
      <c r="X47" s="950"/>
      <c r="Y47" s="950"/>
      <c r="Z47" s="950"/>
      <c r="AA47" s="950"/>
      <c r="AB47" s="950"/>
      <c r="AC47" s="950"/>
      <c r="AD47" s="950"/>
      <c r="AE47" s="950"/>
      <c r="AF47" s="950"/>
      <c r="AG47" s="950"/>
      <c r="AH47" s="950"/>
      <c r="AI47" s="950"/>
      <c r="AJ47" s="950"/>
      <c r="AK47" s="950"/>
      <c r="AL47" s="950"/>
      <c r="AM47" s="950"/>
      <c r="AN47" s="950"/>
      <c r="AO47" s="950"/>
      <c r="AP47" s="950"/>
      <c r="AQ47" s="950"/>
      <c r="AR47" s="950"/>
      <c r="AS47" s="950"/>
      <c r="AT47" s="950"/>
      <c r="AU47" s="950"/>
      <c r="AV47" s="950"/>
      <c r="AW47" s="950"/>
      <c r="AX47" s="950"/>
      <c r="AY47" s="950"/>
      <c r="AZ47" s="950"/>
    </row>
    <row r="48" spans="1:52" ht="15" customHeight="1" x14ac:dyDescent="0.25">
      <c r="A48" s="949" t="s">
        <v>790</v>
      </c>
      <c r="B48" s="949"/>
      <c r="C48" s="949"/>
      <c r="D48" s="949"/>
      <c r="E48" s="949"/>
      <c r="F48" s="949"/>
      <c r="G48" s="949"/>
      <c r="H48" s="949"/>
      <c r="I48" s="949"/>
      <c r="J48" s="949"/>
      <c r="K48" s="949"/>
      <c r="L48" s="949"/>
      <c r="M48" s="949"/>
      <c r="N48" s="949"/>
      <c r="O48" s="949"/>
      <c r="P48" s="949"/>
      <c r="Q48" s="949"/>
      <c r="R48" s="949"/>
      <c r="S48" s="949"/>
      <c r="T48" s="949"/>
      <c r="U48" s="949"/>
      <c r="V48" s="949"/>
      <c r="W48" s="949"/>
      <c r="X48" s="949"/>
      <c r="Y48" s="949"/>
      <c r="Z48" s="949"/>
      <c r="AA48" s="949"/>
      <c r="AB48" s="949"/>
      <c r="AC48" s="949"/>
      <c r="AD48" s="949"/>
      <c r="AE48" s="949"/>
      <c r="AF48" s="949"/>
      <c r="AG48" s="949"/>
      <c r="AH48" s="949"/>
      <c r="AI48" s="949"/>
      <c r="AJ48" s="949"/>
      <c r="AK48" s="949"/>
      <c r="AL48" s="949"/>
      <c r="AM48" s="949"/>
      <c r="AN48" s="949"/>
      <c r="AO48" s="949"/>
      <c r="AP48" s="949"/>
      <c r="AQ48" s="949"/>
      <c r="AR48" s="949"/>
      <c r="AS48" s="949"/>
      <c r="AT48" s="949"/>
      <c r="AU48" s="949"/>
      <c r="AV48" s="949"/>
      <c r="AW48" s="949"/>
      <c r="AX48" s="949"/>
      <c r="AY48" s="949"/>
      <c r="AZ48" s="949"/>
    </row>
    <row r="49" spans="1:54" ht="36" customHeight="1" x14ac:dyDescent="0.25">
      <c r="A49" s="980" t="s">
        <v>816</v>
      </c>
      <c r="B49" s="980"/>
      <c r="C49" s="980"/>
      <c r="D49" s="980"/>
      <c r="E49" s="980"/>
      <c r="F49" s="980"/>
      <c r="G49" s="980"/>
      <c r="H49" s="980"/>
      <c r="I49" s="980"/>
      <c r="J49" s="980"/>
      <c r="K49" s="980"/>
      <c r="L49" s="980"/>
      <c r="M49" s="980"/>
      <c r="N49" s="980"/>
      <c r="O49" s="980"/>
      <c r="P49" s="980"/>
      <c r="Q49" s="980"/>
      <c r="R49" s="980"/>
      <c r="S49" s="980"/>
      <c r="T49" s="980"/>
      <c r="U49" s="980"/>
      <c r="V49" s="980"/>
      <c r="W49" s="980"/>
      <c r="X49" s="980"/>
      <c r="Y49" s="980"/>
      <c r="Z49" s="980"/>
      <c r="AA49" s="980"/>
      <c r="AB49" s="980"/>
      <c r="AC49" s="980"/>
      <c r="AD49" s="980"/>
      <c r="AE49" s="980"/>
      <c r="AF49" s="980"/>
      <c r="AG49" s="980"/>
      <c r="AH49" s="980"/>
      <c r="AI49" s="980"/>
      <c r="AJ49" s="980"/>
      <c r="AK49" s="980"/>
      <c r="AL49" s="980"/>
      <c r="AM49" s="980"/>
      <c r="AN49" s="980"/>
      <c r="AO49" s="980"/>
      <c r="AP49" s="980"/>
      <c r="AQ49" s="980"/>
      <c r="AR49" s="980"/>
      <c r="AS49" s="980"/>
      <c r="AT49" s="980"/>
      <c r="AU49" s="980"/>
      <c r="AV49" s="980"/>
      <c r="AW49" s="980"/>
      <c r="AX49" s="980"/>
      <c r="AY49" s="980"/>
      <c r="AZ49" s="980"/>
    </row>
    <row r="50" spans="1:54" ht="12" customHeight="1" x14ac:dyDescent="0.3">
      <c r="A50" s="1219" t="str">
        <f>ПОДПИСИ!B14</f>
        <v>Начальник геодезического отдела ООО «Электромонтаж-110»</v>
      </c>
      <c r="B50" s="1219"/>
      <c r="C50" s="1219"/>
      <c r="D50" s="1219"/>
      <c r="E50" s="1219"/>
      <c r="F50" s="1219"/>
      <c r="G50" s="1219"/>
      <c r="H50" s="1219"/>
      <c r="I50" s="1219"/>
      <c r="J50" s="1219"/>
      <c r="K50" s="1219"/>
      <c r="L50" s="1219"/>
      <c r="M50" s="1219"/>
      <c r="N50" s="1219"/>
      <c r="O50" s="1219"/>
      <c r="P50" s="1219"/>
      <c r="Q50" s="1219"/>
      <c r="R50" s="1219"/>
      <c r="S50" s="1219"/>
      <c r="T50" s="1219"/>
      <c r="U50" s="1219"/>
      <c r="V50" s="1219"/>
      <c r="W50" s="1219"/>
      <c r="X50" s="1219"/>
      <c r="Y50" s="1219"/>
      <c r="Z50" s="1219"/>
      <c r="AA50" s="1219"/>
      <c r="AB50" s="1219"/>
      <c r="AC50" s="1219"/>
      <c r="AD50" s="1219"/>
      <c r="AE50" s="1219"/>
      <c r="AF50" s="1219"/>
      <c r="AG50" s="1219"/>
      <c r="AH50" s="1219"/>
      <c r="AI50" s="1219"/>
      <c r="AJ50" s="1219"/>
      <c r="AK50" s="1219"/>
      <c r="AL50" s="1219"/>
      <c r="AM50" s="1219"/>
      <c r="AN50" s="1219"/>
      <c r="AO50" s="1219"/>
      <c r="AP50" s="1219"/>
      <c r="AQ50" s="1219"/>
      <c r="AR50" s="1219"/>
      <c r="AS50" s="1219"/>
      <c r="AT50" s="1219"/>
      <c r="AU50" s="1219"/>
      <c r="AV50" s="1219"/>
      <c r="AW50" s="1219"/>
      <c r="AX50" s="1219"/>
      <c r="AY50" s="1219"/>
      <c r="AZ50" s="1219"/>
      <c r="BA50" s="323"/>
      <c r="BB50" s="294"/>
    </row>
    <row r="51" spans="1:54" ht="12" customHeight="1" x14ac:dyDescent="0.25">
      <c r="A51" s="985" t="str">
        <f>CONCATENATE(ПОДПИСИ!C14," ",ПОДПИСИ!F14)</f>
        <v>Фатахова Е.Я. Приказ №365 от 01.07.2024</v>
      </c>
      <c r="B51" s="985"/>
      <c r="C51" s="985"/>
      <c r="D51" s="985"/>
      <c r="E51" s="985"/>
      <c r="F51" s="985"/>
      <c r="G51" s="985"/>
      <c r="H51" s="985"/>
      <c r="I51" s="985"/>
      <c r="J51" s="985"/>
      <c r="K51" s="985"/>
      <c r="L51" s="985"/>
      <c r="M51" s="985"/>
      <c r="N51" s="985"/>
      <c r="O51" s="985"/>
      <c r="P51" s="985"/>
      <c r="Q51" s="985"/>
      <c r="R51" s="985"/>
      <c r="S51" s="985"/>
      <c r="T51" s="985"/>
      <c r="U51" s="985"/>
      <c r="V51" s="985"/>
      <c r="W51" s="985"/>
      <c r="X51" s="985"/>
      <c r="Y51" s="985"/>
      <c r="Z51" s="985"/>
      <c r="AA51" s="985"/>
      <c r="AB51" s="985"/>
      <c r="AC51" s="985"/>
      <c r="AD51" s="985"/>
      <c r="AE51" s="985"/>
      <c r="AF51" s="985"/>
      <c r="AG51" s="985"/>
      <c r="AH51" s="985"/>
      <c r="AI51" s="985"/>
      <c r="AJ51" s="985"/>
      <c r="AK51" s="985"/>
      <c r="AL51" s="985"/>
      <c r="AM51" s="985"/>
      <c r="AN51" s="985"/>
      <c r="AO51" s="985"/>
      <c r="AP51" s="985"/>
      <c r="AQ51" s="985"/>
      <c r="AR51" s="985"/>
      <c r="AS51" s="985"/>
      <c r="AT51" s="985"/>
      <c r="AU51" s="985"/>
      <c r="AV51" s="985"/>
      <c r="AW51" s="985"/>
      <c r="AX51" s="985"/>
      <c r="AY51" s="985"/>
      <c r="AZ51" s="985"/>
    </row>
    <row r="52" spans="1:54" ht="6" customHeight="1" x14ac:dyDescent="0.25">
      <c r="A52" s="973" t="s">
        <v>789</v>
      </c>
      <c r="B52" s="973"/>
      <c r="C52" s="973"/>
      <c r="D52" s="973"/>
      <c r="E52" s="973"/>
      <c r="F52" s="973"/>
      <c r="G52" s="973"/>
      <c r="H52" s="973"/>
      <c r="I52" s="973"/>
      <c r="J52" s="973"/>
      <c r="K52" s="973"/>
      <c r="L52" s="973"/>
      <c r="M52" s="973"/>
      <c r="N52" s="973"/>
      <c r="O52" s="973"/>
      <c r="P52" s="973"/>
      <c r="Q52" s="973"/>
      <c r="R52" s="973"/>
      <c r="S52" s="973"/>
      <c r="T52" s="973"/>
      <c r="U52" s="973"/>
      <c r="V52" s="973"/>
      <c r="W52" s="973"/>
      <c r="X52" s="973"/>
      <c r="Y52" s="973"/>
      <c r="Z52" s="973"/>
      <c r="AA52" s="973"/>
      <c r="AB52" s="973"/>
      <c r="AC52" s="973"/>
      <c r="AD52" s="973"/>
      <c r="AE52" s="973"/>
      <c r="AF52" s="973"/>
      <c r="AG52" s="973"/>
      <c r="AH52" s="973"/>
      <c r="AI52" s="973"/>
      <c r="AJ52" s="973"/>
      <c r="AK52" s="973"/>
      <c r="AL52" s="973"/>
      <c r="AM52" s="973"/>
      <c r="AN52" s="973"/>
      <c r="AO52" s="973"/>
      <c r="AP52" s="973"/>
      <c r="AQ52" s="973"/>
      <c r="AR52" s="973"/>
      <c r="AS52" s="973"/>
      <c r="AT52" s="973"/>
      <c r="AU52" s="973"/>
      <c r="AV52" s="973"/>
      <c r="AW52" s="973"/>
      <c r="AX52" s="973"/>
      <c r="AY52" s="973"/>
      <c r="AZ52" s="973"/>
    </row>
    <row r="53" spans="1:54" ht="12" customHeight="1" x14ac:dyDescent="0.25">
      <c r="A53" s="986"/>
      <c r="B53" s="986"/>
      <c r="C53" s="986"/>
      <c r="D53" s="986"/>
      <c r="E53" s="986"/>
      <c r="F53" s="986"/>
      <c r="G53" s="986"/>
      <c r="H53" s="986"/>
      <c r="I53" s="986"/>
      <c r="J53" s="986"/>
      <c r="K53" s="986"/>
      <c r="L53" s="986"/>
      <c r="M53" s="986"/>
      <c r="N53" s="986"/>
      <c r="O53" s="986"/>
      <c r="P53" s="986"/>
      <c r="Q53" s="986"/>
      <c r="R53" s="986"/>
      <c r="S53" s="986"/>
      <c r="T53" s="986"/>
      <c r="U53" s="986"/>
      <c r="V53" s="986"/>
      <c r="W53" s="986"/>
      <c r="X53" s="986"/>
      <c r="Y53" s="986"/>
      <c r="Z53" s="986"/>
      <c r="AA53" s="986"/>
      <c r="AB53" s="986"/>
      <c r="AC53" s="986"/>
      <c r="AD53" s="986"/>
      <c r="AE53" s="986"/>
      <c r="AF53" s="986"/>
      <c r="AG53" s="986"/>
      <c r="AH53" s="986"/>
      <c r="AI53" s="986"/>
      <c r="AJ53" s="986"/>
      <c r="AK53" s="986"/>
      <c r="AL53" s="986"/>
      <c r="AM53" s="986"/>
      <c r="AN53" s="986"/>
      <c r="AO53" s="986"/>
      <c r="AP53" s="986"/>
      <c r="AQ53" s="986"/>
      <c r="AR53" s="986"/>
      <c r="AS53" s="986"/>
      <c r="AT53" s="986"/>
      <c r="AU53" s="986"/>
      <c r="AV53" s="986"/>
      <c r="AW53" s="986"/>
      <c r="AX53" s="986"/>
      <c r="AY53" s="986"/>
      <c r="AZ53" s="986"/>
    </row>
    <row r="54" spans="1:54" ht="15" customHeight="1" x14ac:dyDescent="0.25">
      <c r="A54" s="949" t="s">
        <v>790</v>
      </c>
      <c r="B54" s="949"/>
      <c r="C54" s="949"/>
      <c r="D54" s="949"/>
      <c r="E54" s="949"/>
      <c r="F54" s="949"/>
      <c r="G54" s="949"/>
      <c r="H54" s="949"/>
      <c r="I54" s="949"/>
      <c r="J54" s="949"/>
      <c r="K54" s="949"/>
      <c r="L54" s="949"/>
      <c r="M54" s="949"/>
      <c r="N54" s="949"/>
      <c r="O54" s="949"/>
      <c r="P54" s="949"/>
      <c r="Q54" s="949"/>
      <c r="R54" s="949"/>
      <c r="S54" s="949"/>
      <c r="T54" s="949"/>
      <c r="U54" s="949"/>
      <c r="V54" s="949"/>
      <c r="W54" s="949"/>
      <c r="X54" s="949"/>
      <c r="Y54" s="949"/>
      <c r="Z54" s="949"/>
      <c r="AA54" s="949"/>
      <c r="AB54" s="949"/>
      <c r="AC54" s="949"/>
      <c r="AD54" s="949"/>
      <c r="AE54" s="949"/>
      <c r="AF54" s="949"/>
      <c r="AG54" s="949"/>
      <c r="AH54" s="949"/>
      <c r="AI54" s="949"/>
      <c r="AJ54" s="949"/>
      <c r="AK54" s="949"/>
      <c r="AL54" s="949"/>
      <c r="AM54" s="949"/>
      <c r="AN54" s="949"/>
      <c r="AO54" s="949"/>
      <c r="AP54" s="949"/>
      <c r="AQ54" s="949"/>
      <c r="AR54" s="949"/>
      <c r="AS54" s="949"/>
      <c r="AT54" s="949"/>
      <c r="AU54" s="949"/>
      <c r="AV54" s="949"/>
      <c r="AW54" s="949"/>
      <c r="AX54" s="949"/>
      <c r="AY54" s="949"/>
      <c r="AZ54" s="949"/>
    </row>
    <row r="55" spans="1:54" ht="13.5" customHeight="1" outlineLevel="1" x14ac:dyDescent="0.25">
      <c r="A55" s="957" t="s">
        <v>80</v>
      </c>
      <c r="B55" s="957"/>
      <c r="C55" s="957"/>
      <c r="D55" s="957"/>
      <c r="E55" s="957"/>
      <c r="F55" s="957"/>
      <c r="G55" s="957"/>
      <c r="H55" s="957"/>
      <c r="I55" s="957"/>
      <c r="J55" s="957"/>
      <c r="K55" s="957"/>
      <c r="L55" s="957"/>
      <c r="M55" s="957"/>
      <c r="N55" s="957"/>
      <c r="O55" s="957"/>
      <c r="P55" s="957"/>
      <c r="Q55" s="957"/>
      <c r="R55" s="957"/>
      <c r="S55" s="957"/>
      <c r="T55" s="957"/>
      <c r="U55" s="957"/>
      <c r="V55" s="957"/>
      <c r="W55" s="957"/>
      <c r="X55" s="957"/>
      <c r="Y55" s="957"/>
      <c r="Z55" s="957"/>
      <c r="AA55" s="957"/>
      <c r="AB55" s="957"/>
      <c r="AC55" s="957"/>
      <c r="AD55" s="957"/>
      <c r="AE55" s="957"/>
      <c r="AF55" s="957"/>
      <c r="AG55" s="957"/>
      <c r="AH55" s="957"/>
      <c r="AI55" s="957"/>
      <c r="AJ55" s="957"/>
      <c r="AK55" s="957"/>
    </row>
    <row r="56" spans="1:54" ht="23.25" customHeight="1" outlineLevel="1" x14ac:dyDescent="0.25">
      <c r="A56" s="958" t="str">
        <f>IF(ПОДПИСИ!B9="","",CONCATENATE(ПОДПИСИ!B6," ",ПОДПИСИ!C6," ",ПОДПИСИ!F6))</f>
        <v xml:space="preserve">     </v>
      </c>
      <c r="B56" s="958"/>
      <c r="C56" s="958"/>
      <c r="D56" s="958"/>
      <c r="E56" s="958"/>
      <c r="F56" s="958"/>
      <c r="G56" s="958"/>
      <c r="H56" s="958"/>
      <c r="I56" s="958"/>
      <c r="J56" s="958"/>
      <c r="K56" s="958"/>
      <c r="L56" s="958"/>
      <c r="M56" s="958"/>
      <c r="N56" s="958"/>
      <c r="O56" s="958"/>
      <c r="P56" s="958"/>
      <c r="Q56" s="958"/>
      <c r="R56" s="958"/>
      <c r="S56" s="958"/>
      <c r="T56" s="958"/>
      <c r="U56" s="958"/>
      <c r="V56" s="958"/>
      <c r="W56" s="958"/>
      <c r="X56" s="958"/>
      <c r="Y56" s="958"/>
      <c r="Z56" s="958"/>
      <c r="AA56" s="958"/>
      <c r="AB56" s="958"/>
      <c r="AC56" s="958"/>
      <c r="AD56" s="958"/>
      <c r="AE56" s="958"/>
      <c r="AF56" s="958"/>
      <c r="AG56" s="958"/>
      <c r="AH56" s="958"/>
      <c r="AI56" s="958"/>
      <c r="AJ56" s="958"/>
      <c r="AK56" s="958"/>
      <c r="AL56" s="958"/>
      <c r="AM56" s="958"/>
      <c r="AN56" s="958"/>
      <c r="AO56" s="958"/>
      <c r="AP56" s="958"/>
      <c r="AQ56" s="958"/>
      <c r="AR56" s="958"/>
      <c r="AS56" s="958"/>
      <c r="AT56" s="958"/>
      <c r="AU56" s="958"/>
      <c r="AV56" s="958"/>
      <c r="AW56" s="958"/>
      <c r="AX56" s="958"/>
      <c r="AY56" s="958"/>
      <c r="AZ56" s="958"/>
    </row>
    <row r="57" spans="1:54" ht="9.75" customHeight="1" outlineLevel="1" x14ac:dyDescent="0.25">
      <c r="A57" s="959" t="s">
        <v>529</v>
      </c>
      <c r="B57" s="959"/>
      <c r="C57" s="959"/>
      <c r="D57" s="959"/>
      <c r="E57" s="959"/>
      <c r="F57" s="959"/>
      <c r="G57" s="959"/>
      <c r="H57" s="959"/>
      <c r="I57" s="959"/>
      <c r="J57" s="959"/>
      <c r="K57" s="959"/>
      <c r="L57" s="959"/>
      <c r="M57" s="959"/>
      <c r="N57" s="959"/>
      <c r="O57" s="959"/>
      <c r="P57" s="959"/>
      <c r="Q57" s="959"/>
      <c r="R57" s="959"/>
      <c r="S57" s="959"/>
      <c r="T57" s="959"/>
      <c r="U57" s="959"/>
      <c r="V57" s="959"/>
      <c r="W57" s="959"/>
      <c r="X57" s="959"/>
      <c r="Y57" s="959"/>
      <c r="Z57" s="959"/>
      <c r="AA57" s="959"/>
      <c r="AB57" s="959"/>
      <c r="AC57" s="959"/>
      <c r="AD57" s="959"/>
      <c r="AE57" s="959"/>
      <c r="AF57" s="959"/>
      <c r="AG57" s="959"/>
      <c r="AH57" s="959"/>
      <c r="AI57" s="959"/>
      <c r="AJ57" s="959"/>
      <c r="AK57" s="959"/>
      <c r="AL57" s="959"/>
      <c r="AM57" s="959"/>
      <c r="AN57" s="959"/>
      <c r="AO57" s="959"/>
      <c r="AP57" s="959"/>
      <c r="AQ57" s="959"/>
      <c r="AR57" s="959"/>
      <c r="AS57" s="959"/>
      <c r="AT57" s="959"/>
      <c r="AU57" s="959"/>
      <c r="AV57" s="959"/>
      <c r="AW57" s="959"/>
      <c r="AX57" s="959"/>
      <c r="AY57" s="959"/>
      <c r="AZ57" s="959"/>
    </row>
    <row r="58" spans="1:54" ht="12" customHeight="1" x14ac:dyDescent="0.25">
      <c r="A58" s="981" t="s">
        <v>434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</row>
    <row r="59" spans="1:54" ht="12" customHeight="1" x14ac:dyDescent="0.25">
      <c r="A59" s="991" t="str">
        <f>ФОРМА!D27</f>
        <v>воздушной линии 0,4кВ</v>
      </c>
      <c r="B59" s="991"/>
      <c r="C59" s="991"/>
      <c r="D59" s="991"/>
      <c r="E59" s="991"/>
      <c r="F59" s="991"/>
      <c r="G59" s="991"/>
      <c r="H59" s="991"/>
      <c r="I59" s="991"/>
      <c r="J59" s="991"/>
      <c r="K59" s="991"/>
      <c r="L59" s="991"/>
      <c r="M59" s="991"/>
      <c r="N59" s="991"/>
      <c r="O59" s="991"/>
      <c r="P59" s="991"/>
      <c r="Q59" s="991"/>
      <c r="R59" s="991"/>
      <c r="S59" s="991"/>
      <c r="T59" s="991"/>
      <c r="U59" s="991"/>
      <c r="V59" s="991"/>
      <c r="W59" s="991"/>
      <c r="X59" s="991"/>
      <c r="Y59" s="991"/>
      <c r="Z59" s="991"/>
      <c r="AA59" s="991"/>
      <c r="AB59" s="991"/>
      <c r="AC59" s="991"/>
      <c r="AD59" s="991"/>
      <c r="AE59" s="991"/>
      <c r="AF59" s="991"/>
      <c r="AG59" s="991"/>
      <c r="AH59" s="991"/>
      <c r="AI59" s="991"/>
      <c r="AJ59" s="991"/>
      <c r="AK59" s="991"/>
      <c r="AL59" s="991"/>
      <c r="AM59" s="991"/>
      <c r="AN59" s="991"/>
      <c r="AO59" s="991"/>
      <c r="AP59" s="991"/>
      <c r="AQ59" s="991"/>
      <c r="AR59" s="991"/>
      <c r="AS59" s="991"/>
      <c r="AT59" s="991"/>
      <c r="AU59" s="991"/>
      <c r="AV59" s="991"/>
      <c r="AW59" s="991"/>
      <c r="AX59" s="991"/>
      <c r="AY59" s="991"/>
      <c r="AZ59" s="991"/>
    </row>
    <row r="60" spans="1:54" ht="12" customHeight="1" x14ac:dyDescent="0.25">
      <c r="A60" s="987" t="s">
        <v>435</v>
      </c>
      <c r="B60" s="987"/>
      <c r="C60" s="987"/>
      <c r="D60" s="987"/>
      <c r="E60" s="987"/>
      <c r="F60" s="987"/>
      <c r="G60" s="987"/>
      <c r="H60" s="987"/>
      <c r="I60" s="987"/>
      <c r="J60" s="987"/>
      <c r="K60" s="987"/>
      <c r="L60" s="987"/>
      <c r="M60" s="987"/>
      <c r="N60" s="987"/>
      <c r="O60" s="987"/>
      <c r="P60" s="987"/>
      <c r="Q60" s="987"/>
      <c r="R60" s="987"/>
      <c r="S60" s="987"/>
      <c r="T60" s="987"/>
      <c r="U60" s="987"/>
      <c r="V60" s="987"/>
      <c r="W60" s="987"/>
      <c r="X60" s="987"/>
      <c r="Y60" s="987"/>
      <c r="Z60" s="987"/>
      <c r="AA60" s="987"/>
      <c r="AB60" s="987"/>
      <c r="AC60" s="987"/>
      <c r="AD60" s="987"/>
      <c r="AE60" s="987"/>
      <c r="AF60" s="987"/>
      <c r="AG60" s="987"/>
      <c r="AH60" s="987"/>
      <c r="AI60" s="987"/>
      <c r="AJ60" s="987"/>
      <c r="AK60" s="987"/>
      <c r="AL60" s="987"/>
      <c r="AM60" s="987"/>
      <c r="AN60" s="987"/>
      <c r="AO60" s="987"/>
      <c r="AP60" s="987"/>
      <c r="AQ60" s="987"/>
      <c r="AR60" s="987"/>
      <c r="AS60" s="987"/>
      <c r="AT60" s="987"/>
      <c r="AU60" s="987"/>
      <c r="AV60" s="987"/>
      <c r="AW60" s="987"/>
      <c r="AX60" s="987"/>
      <c r="AY60" s="987"/>
      <c r="AZ60" s="987"/>
    </row>
    <row r="61" spans="1:54" ht="34.950000000000003" customHeight="1" x14ac:dyDescent="0.25">
      <c r="A61" s="98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1" s="988"/>
      <c r="C61" s="988"/>
      <c r="D61" s="988"/>
      <c r="E61" s="988"/>
      <c r="F61" s="988"/>
      <c r="G61" s="988"/>
      <c r="H61" s="988"/>
      <c r="I61" s="988"/>
      <c r="J61" s="988"/>
      <c r="K61" s="988"/>
      <c r="L61" s="988"/>
      <c r="M61" s="988"/>
      <c r="N61" s="988"/>
      <c r="O61" s="988"/>
      <c r="P61" s="988"/>
      <c r="Q61" s="988"/>
      <c r="R61" s="988"/>
      <c r="S61" s="988"/>
      <c r="T61" s="988"/>
      <c r="U61" s="988"/>
      <c r="V61" s="988"/>
      <c r="W61" s="988"/>
      <c r="X61" s="988"/>
      <c r="Y61" s="988"/>
      <c r="Z61" s="988"/>
      <c r="AA61" s="988"/>
      <c r="AB61" s="988"/>
      <c r="AC61" s="988"/>
      <c r="AD61" s="988"/>
      <c r="AE61" s="988"/>
      <c r="AF61" s="988"/>
      <c r="AG61" s="988"/>
      <c r="AH61" s="988"/>
      <c r="AI61" s="988"/>
      <c r="AJ61" s="988"/>
      <c r="AK61" s="988"/>
      <c r="AL61" s="988"/>
      <c r="AM61" s="988"/>
      <c r="AN61" s="988"/>
      <c r="AO61" s="988"/>
      <c r="AP61" s="988"/>
      <c r="AQ61" s="988"/>
      <c r="AR61" s="988"/>
      <c r="AS61" s="988"/>
      <c r="AT61" s="988"/>
      <c r="AU61" s="988"/>
      <c r="AV61" s="988"/>
      <c r="AW61" s="988"/>
      <c r="AX61" s="988"/>
      <c r="AY61" s="988"/>
      <c r="AZ61" s="988"/>
    </row>
    <row r="62" spans="1:54" ht="6" customHeight="1" x14ac:dyDescent="0.25">
      <c r="A62" s="989" t="s">
        <v>436</v>
      </c>
      <c r="B62" s="989"/>
      <c r="C62" s="989"/>
      <c r="D62" s="989"/>
      <c r="E62" s="989"/>
      <c r="F62" s="989"/>
      <c r="G62" s="989"/>
      <c r="H62" s="989"/>
      <c r="I62" s="989"/>
      <c r="J62" s="989"/>
      <c r="K62" s="989"/>
      <c r="L62" s="989"/>
      <c r="M62" s="989"/>
      <c r="N62" s="989"/>
      <c r="O62" s="989"/>
      <c r="P62" s="989"/>
      <c r="Q62" s="989"/>
      <c r="R62" s="989"/>
      <c r="S62" s="989"/>
      <c r="T62" s="989"/>
      <c r="U62" s="989"/>
      <c r="V62" s="989"/>
      <c r="W62" s="989"/>
      <c r="X62" s="989"/>
      <c r="Y62" s="989"/>
      <c r="Z62" s="989"/>
      <c r="AA62" s="989"/>
      <c r="AB62" s="989"/>
      <c r="AC62" s="989"/>
      <c r="AD62" s="989"/>
      <c r="AE62" s="989"/>
      <c r="AF62" s="989"/>
      <c r="AG62" s="989"/>
      <c r="AH62" s="989"/>
      <c r="AI62" s="989"/>
      <c r="AJ62" s="989"/>
      <c r="AK62" s="989"/>
      <c r="AL62" s="989"/>
      <c r="AM62" s="989"/>
      <c r="AN62" s="989"/>
      <c r="AO62" s="989"/>
      <c r="AP62" s="989"/>
      <c r="AQ62" s="989"/>
      <c r="AR62" s="989"/>
      <c r="AS62" s="989"/>
      <c r="AT62" s="989"/>
      <c r="AU62" s="989"/>
      <c r="AV62" s="989"/>
      <c r="AW62" s="989"/>
      <c r="AX62" s="989"/>
      <c r="AY62" s="989"/>
      <c r="AZ62" s="989"/>
    </row>
    <row r="63" spans="1:54" ht="12" customHeight="1" x14ac:dyDescent="0.25">
      <c r="A63" s="990" t="s">
        <v>437</v>
      </c>
      <c r="B63" s="990"/>
      <c r="C63" s="990"/>
      <c r="D63" s="990"/>
      <c r="E63" s="990"/>
      <c r="F63" s="990"/>
      <c r="G63" s="990"/>
      <c r="H63" s="990"/>
      <c r="I63" s="990"/>
      <c r="J63" s="990"/>
      <c r="K63" s="990"/>
      <c r="L63" s="990"/>
      <c r="M63" s="990"/>
      <c r="N63" s="990"/>
      <c r="O63" s="990"/>
      <c r="P63" s="990"/>
      <c r="Q63" s="990"/>
      <c r="R63" s="990"/>
      <c r="S63" s="990"/>
      <c r="T63" s="990"/>
      <c r="U63" s="990"/>
      <c r="V63" s="990"/>
      <c r="W63" s="990"/>
      <c r="X63" s="990"/>
      <c r="Y63" s="990"/>
      <c r="Z63" s="990"/>
      <c r="AA63" s="990"/>
      <c r="AB63" s="990"/>
      <c r="AC63" s="990"/>
      <c r="AD63" s="990"/>
      <c r="AE63" s="990"/>
      <c r="AF63" s="990"/>
      <c r="AG63" s="990"/>
      <c r="AH63" s="990"/>
      <c r="AI63" s="990"/>
      <c r="AJ63" s="990"/>
      <c r="AK63" s="990"/>
      <c r="AL63" s="990"/>
      <c r="AM63" s="990"/>
      <c r="AN63" s="990"/>
      <c r="AO63" s="990"/>
      <c r="AP63" s="990"/>
      <c r="AQ63" s="990"/>
      <c r="AR63" s="990"/>
      <c r="AS63" s="990"/>
      <c r="AT63" s="990"/>
      <c r="AU63" s="990"/>
      <c r="AV63" s="990"/>
      <c r="AW63" s="990"/>
      <c r="AX63" s="990"/>
      <c r="AY63" s="990"/>
      <c r="AZ63" s="990"/>
    </row>
    <row r="64" spans="1:54" ht="12" customHeight="1" x14ac:dyDescent="0.25">
      <c r="A64" s="990" t="s">
        <v>438</v>
      </c>
      <c r="B64" s="990"/>
      <c r="C64" s="990"/>
      <c r="D64" s="990"/>
      <c r="E64" s="990"/>
      <c r="F64" s="990"/>
      <c r="G64" s="990"/>
      <c r="H64" s="990"/>
      <c r="I64" s="990"/>
      <c r="J64" s="990"/>
      <c r="K64" s="990"/>
      <c r="L64" s="990"/>
      <c r="M64" s="990"/>
      <c r="N64" s="990"/>
      <c r="O64" s="990"/>
      <c r="P64" s="990"/>
      <c r="Q64" s="990"/>
      <c r="R64" s="990"/>
      <c r="S64" s="990"/>
      <c r="T64" s="990"/>
      <c r="U64" s="991" t="str">
        <f>ФОРМА!B9</f>
        <v>СЭС-21-052603-ЭС1</v>
      </c>
      <c r="V64" s="991"/>
      <c r="W64" s="991"/>
      <c r="X64" s="991"/>
      <c r="Y64" s="991"/>
      <c r="Z64" s="991"/>
      <c r="AA64" s="991"/>
      <c r="AB64" s="991"/>
      <c r="AC64" s="991"/>
      <c r="AD64" s="991"/>
      <c r="AE64" s="991"/>
      <c r="AF64" s="991"/>
      <c r="AG64" s="991"/>
      <c r="AH64" s="991"/>
      <c r="AI64" s="991"/>
      <c r="AJ64" s="991"/>
      <c r="AK64" s="991"/>
      <c r="AL64" s="991"/>
      <c r="AM64" s="991"/>
      <c r="AN64" s="991"/>
      <c r="AO64" s="991"/>
      <c r="AP64" s="991"/>
      <c r="AQ64" s="991"/>
      <c r="AR64" s="991"/>
      <c r="AS64" s="991"/>
      <c r="AT64" s="991"/>
      <c r="AU64" s="991"/>
      <c r="AV64" s="991"/>
      <c r="AW64" s="991"/>
      <c r="AX64" s="991"/>
      <c r="AY64" s="991"/>
      <c r="AZ64" s="991"/>
    </row>
    <row r="65" spans="1:56" s="325" customFormat="1" ht="6" customHeight="1" x14ac:dyDescent="0.3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983" t="s">
        <v>574</v>
      </c>
      <c r="V65" s="983"/>
      <c r="W65" s="983"/>
      <c r="X65" s="983"/>
      <c r="Y65" s="983"/>
      <c r="Z65" s="983"/>
      <c r="AA65" s="983"/>
      <c r="AB65" s="983"/>
      <c r="AC65" s="983"/>
      <c r="AD65" s="983"/>
      <c r="AE65" s="983"/>
      <c r="AF65" s="983"/>
      <c r="AG65" s="983"/>
      <c r="AH65" s="983"/>
      <c r="AI65" s="983"/>
      <c r="AJ65" s="983"/>
      <c r="AK65" s="983"/>
      <c r="AL65" s="983"/>
      <c r="AM65" s="983"/>
      <c r="AN65" s="983"/>
      <c r="AO65" s="983"/>
      <c r="AP65" s="983"/>
      <c r="AQ65" s="983"/>
      <c r="AR65" s="983"/>
      <c r="AS65" s="983"/>
      <c r="AT65" s="983"/>
      <c r="AU65" s="983"/>
      <c r="AV65" s="983"/>
      <c r="AW65" s="983"/>
      <c r="AX65" s="983"/>
      <c r="AY65" s="983"/>
      <c r="AZ65" s="983"/>
    </row>
    <row r="66" spans="1:56" ht="12" customHeight="1" x14ac:dyDescent="0.25">
      <c r="A66" s="991" t="str">
        <f>ФОРМА!B8</f>
        <v>ООО «Электромонтаж-110»</v>
      </c>
      <c r="B66" s="991"/>
      <c r="C66" s="991"/>
      <c r="D66" s="991"/>
      <c r="E66" s="991"/>
      <c r="F66" s="991"/>
      <c r="G66" s="991"/>
      <c r="H66" s="991"/>
      <c r="I66" s="991"/>
      <c r="J66" s="991"/>
      <c r="K66" s="991"/>
      <c r="L66" s="991"/>
      <c r="M66" s="991"/>
      <c r="N66" s="991"/>
      <c r="O66" s="991"/>
      <c r="P66" s="991"/>
      <c r="Q66" s="991"/>
      <c r="R66" s="991"/>
      <c r="S66" s="991"/>
      <c r="T66" s="991"/>
      <c r="U66" s="991"/>
      <c r="V66" s="991"/>
      <c r="W66" s="991"/>
      <c r="X66" s="991"/>
      <c r="Y66" s="991"/>
      <c r="Z66" s="991"/>
      <c r="AA66" s="991"/>
      <c r="AB66" s="991"/>
      <c r="AC66" s="991"/>
      <c r="AD66" s="991"/>
      <c r="AE66" s="991"/>
      <c r="AF66" s="991"/>
      <c r="AG66" s="991"/>
      <c r="AH66" s="991"/>
      <c r="AI66" s="991"/>
      <c r="AJ66" s="991"/>
      <c r="AK66" s="991"/>
      <c r="AL66" s="991"/>
      <c r="AM66" s="991"/>
      <c r="AN66" s="991"/>
      <c r="AO66" s="991"/>
      <c r="AP66" s="991"/>
      <c r="AQ66" s="991"/>
      <c r="AR66" s="991"/>
      <c r="AS66" s="991"/>
      <c r="AT66" s="991"/>
      <c r="AU66" s="991"/>
      <c r="AV66" s="991"/>
      <c r="AW66" s="991"/>
      <c r="AX66" s="991"/>
      <c r="AY66" s="991"/>
      <c r="AZ66" s="991"/>
    </row>
    <row r="67" spans="1:56" s="302" customFormat="1" ht="6" customHeight="1" x14ac:dyDescent="0.3">
      <c r="A67" s="989" t="s">
        <v>577</v>
      </c>
      <c r="B67" s="989"/>
      <c r="C67" s="989"/>
      <c r="D67" s="989"/>
      <c r="E67" s="989"/>
      <c r="F67" s="989"/>
      <c r="G67" s="989"/>
      <c r="H67" s="989"/>
      <c r="I67" s="989"/>
      <c r="J67" s="989"/>
      <c r="K67" s="989"/>
      <c r="L67" s="989"/>
      <c r="M67" s="989"/>
      <c r="N67" s="989"/>
      <c r="O67" s="989"/>
      <c r="P67" s="989"/>
      <c r="Q67" s="989"/>
      <c r="R67" s="989"/>
      <c r="S67" s="989"/>
      <c r="T67" s="989"/>
      <c r="U67" s="989"/>
      <c r="V67" s="989"/>
      <c r="W67" s="989"/>
      <c r="X67" s="989"/>
      <c r="Y67" s="989"/>
      <c r="Z67" s="989"/>
      <c r="AA67" s="989"/>
      <c r="AB67" s="989"/>
      <c r="AC67" s="989"/>
      <c r="AD67" s="989"/>
      <c r="AE67" s="989"/>
      <c r="AF67" s="989"/>
      <c r="AG67" s="989"/>
      <c r="AH67" s="989"/>
      <c r="AI67" s="989"/>
      <c r="AJ67" s="989"/>
      <c r="AK67" s="989"/>
      <c r="AL67" s="989"/>
      <c r="AM67" s="989"/>
      <c r="AN67" s="989"/>
      <c r="AO67" s="989"/>
      <c r="AP67" s="989"/>
      <c r="AQ67" s="989"/>
      <c r="AR67" s="989"/>
      <c r="AS67" s="989"/>
      <c r="AT67" s="989"/>
      <c r="AU67" s="989"/>
      <c r="AV67" s="989"/>
      <c r="AW67" s="989"/>
      <c r="AX67" s="989"/>
      <c r="AY67" s="989"/>
      <c r="AZ67" s="989"/>
      <c r="BA67" s="989"/>
    </row>
    <row r="68" spans="1:56" ht="12" customHeight="1" x14ac:dyDescent="0.25">
      <c r="A68" s="995" t="s">
        <v>439</v>
      </c>
      <c r="B68" s="995"/>
      <c r="C68" s="995"/>
      <c r="D68" s="995"/>
      <c r="E68" s="995"/>
      <c r="F68" s="995"/>
      <c r="G68" s="995"/>
      <c r="H68" s="995"/>
      <c r="I68" s="995"/>
      <c r="J68" s="995"/>
      <c r="K68" s="995"/>
      <c r="L68" s="995"/>
      <c r="M68" s="995"/>
      <c r="N68" s="995"/>
      <c r="O68" s="995"/>
      <c r="P68" s="995"/>
      <c r="Q68" s="995"/>
      <c r="R68" s="995"/>
      <c r="S68" s="992" t="s">
        <v>440</v>
      </c>
      <c r="T68" s="992"/>
      <c r="U68" s="992"/>
      <c r="V68" s="992"/>
      <c r="W68" s="992"/>
      <c r="X68" s="992"/>
      <c r="Y68" s="992"/>
      <c r="Z68" s="992"/>
      <c r="AA68" s="992"/>
      <c r="AB68" s="992"/>
      <c r="AC68" s="992"/>
      <c r="AD68" s="992"/>
      <c r="AE68" s="992"/>
      <c r="AF68" s="992"/>
      <c r="AG68" s="992"/>
      <c r="AH68" s="992"/>
      <c r="AI68" s="992"/>
      <c r="AJ68" s="992"/>
      <c r="AK68" s="992"/>
      <c r="AL68" s="992"/>
      <c r="AM68" s="992"/>
      <c r="AN68" s="992"/>
      <c r="AO68" s="992"/>
      <c r="AP68" s="992"/>
      <c r="AQ68" s="992"/>
      <c r="AR68" s="992"/>
      <c r="AS68" s="992"/>
      <c r="AT68" s="992"/>
      <c r="AU68" s="992"/>
      <c r="AV68" s="992"/>
      <c r="AW68" s="992"/>
      <c r="AX68" s="992"/>
      <c r="AY68" s="992"/>
      <c r="AZ68" s="992"/>
    </row>
    <row r="69" spans="1:56" ht="12" customHeight="1" x14ac:dyDescent="0.25">
      <c r="A69" s="996" t="s">
        <v>526</v>
      </c>
      <c r="B69" s="996"/>
      <c r="C69" s="996"/>
      <c r="D69" s="996"/>
      <c r="E69" s="996"/>
      <c r="F69" s="996"/>
      <c r="G69" s="996"/>
      <c r="H69" s="996"/>
      <c r="I69" s="996"/>
      <c r="J69" s="996"/>
      <c r="K69" s="996"/>
      <c r="L69" s="996"/>
      <c r="M69" s="996"/>
      <c r="N69" s="996"/>
      <c r="O69" s="996"/>
      <c r="P69" s="996"/>
      <c r="Q69" s="996"/>
      <c r="R69" s="996"/>
      <c r="S69" s="996"/>
      <c r="T69" s="996"/>
      <c r="U69" s="996"/>
      <c r="V69" s="996"/>
      <c r="W69" s="996"/>
      <c r="X69" s="996"/>
      <c r="Y69" s="996"/>
      <c r="Z69" s="996"/>
      <c r="AA69" s="996"/>
      <c r="AB69" s="996"/>
      <c r="AC69" s="996"/>
      <c r="AD69" s="996"/>
      <c r="AE69" s="996"/>
      <c r="AF69" s="996"/>
      <c r="AG69" s="996"/>
      <c r="AH69" s="996"/>
      <c r="AI69" s="996"/>
      <c r="AJ69" s="996"/>
      <c r="AK69" s="996"/>
      <c r="AL69" s="996"/>
      <c r="AM69" s="996"/>
      <c r="AN69" s="996"/>
      <c r="AO69" s="996"/>
      <c r="AP69" s="996"/>
      <c r="AQ69" s="996"/>
      <c r="AR69" s="996"/>
      <c r="AS69" s="996"/>
      <c r="AT69" s="996"/>
      <c r="AU69" s="996"/>
      <c r="AV69" s="996"/>
      <c r="AW69" s="996"/>
      <c r="AX69" s="996"/>
      <c r="AY69" s="996"/>
      <c r="AZ69" s="996"/>
      <c r="BD69" s="291"/>
    </row>
    <row r="70" spans="1:56" ht="12" customHeight="1" x14ac:dyDescent="0.25">
      <c r="A70" s="981" t="s">
        <v>441</v>
      </c>
      <c r="B70" s="981"/>
      <c r="C70" s="981"/>
      <c r="D70" s="981"/>
      <c r="E70" s="981"/>
      <c r="F70" s="981"/>
      <c r="G70" s="981"/>
      <c r="H70" s="981"/>
      <c r="I70" s="981"/>
      <c r="J70" s="981"/>
      <c r="K70" s="981"/>
      <c r="L70" s="981"/>
      <c r="M70" s="981"/>
      <c r="N70" s="981"/>
      <c r="O70" s="981"/>
      <c r="P70" s="981"/>
      <c r="Q70" s="981"/>
      <c r="R70" s="981"/>
      <c r="S70" s="981"/>
      <c r="T70" s="981"/>
      <c r="U70" s="981"/>
      <c r="V70" s="981"/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D70" s="291"/>
    </row>
    <row r="71" spans="1:56" ht="12" customHeight="1" x14ac:dyDescent="0.25">
      <c r="A71" s="981" t="s">
        <v>527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326"/>
      <c r="BD71" s="297"/>
    </row>
    <row r="72" spans="1:56" ht="12" customHeight="1" x14ac:dyDescent="0.25">
      <c r="A72" s="992" t="str">
        <f>ФОРМА!B9</f>
        <v>СЭС-21-052603-ЭС1</v>
      </c>
      <c r="B72" s="992"/>
      <c r="C72" s="992"/>
      <c r="D72" s="992"/>
      <c r="E72" s="992"/>
      <c r="F72" s="992"/>
      <c r="G72" s="992"/>
      <c r="H72" s="992"/>
      <c r="I72" s="992"/>
      <c r="J72" s="992"/>
      <c r="K72" s="992"/>
      <c r="L72" s="992"/>
      <c r="M72" s="992"/>
      <c r="N72" s="992"/>
      <c r="O72" s="992"/>
      <c r="P72" s="992"/>
      <c r="Q72" s="992"/>
      <c r="R72" s="992"/>
      <c r="S72" s="992"/>
      <c r="T72" s="992"/>
      <c r="U72" s="992"/>
      <c r="V72" s="992"/>
      <c r="W72" s="992"/>
      <c r="X72" s="992"/>
      <c r="Y72" s="992"/>
      <c r="Z72" s="992"/>
      <c r="AA72" s="992"/>
      <c r="AB72" s="992"/>
      <c r="AC72" s="992"/>
      <c r="AD72" s="992"/>
      <c r="AE72" s="992"/>
      <c r="AF72" s="992"/>
      <c r="AG72" s="992"/>
      <c r="AH72" s="992"/>
      <c r="AI72" s="992"/>
      <c r="AJ72" s="992"/>
      <c r="AK72" s="992"/>
      <c r="AL72" s="992"/>
      <c r="AM72" s="992"/>
      <c r="AN72" s="992"/>
      <c r="AO72" s="992"/>
      <c r="AP72" s="992"/>
      <c r="AQ72" s="992"/>
      <c r="AR72" s="992"/>
      <c r="AS72" s="992"/>
      <c r="AT72" s="992"/>
      <c r="AU72" s="992"/>
      <c r="AV72" s="992"/>
      <c r="AW72" s="992"/>
      <c r="AX72" s="992"/>
      <c r="AY72" s="992"/>
      <c r="AZ72" s="992"/>
      <c r="BD72" s="297"/>
    </row>
    <row r="73" spans="1:56" s="327" customFormat="1" ht="6" customHeight="1" x14ac:dyDescent="0.3">
      <c r="A73" s="993" t="s">
        <v>574</v>
      </c>
      <c r="B73" s="993"/>
      <c r="C73" s="993"/>
      <c r="D73" s="993"/>
      <c r="E73" s="993"/>
      <c r="F73" s="993"/>
      <c r="G73" s="993"/>
      <c r="H73" s="993"/>
      <c r="I73" s="993"/>
      <c r="J73" s="993"/>
      <c r="K73" s="993"/>
      <c r="L73" s="993"/>
      <c r="M73" s="993"/>
      <c r="N73" s="993"/>
      <c r="O73" s="993"/>
      <c r="P73" s="993"/>
      <c r="Q73" s="993"/>
      <c r="R73" s="993"/>
      <c r="S73" s="993"/>
      <c r="T73" s="993"/>
      <c r="U73" s="993"/>
      <c r="V73" s="993"/>
      <c r="W73" s="993"/>
      <c r="X73" s="993"/>
      <c r="Y73" s="993"/>
      <c r="Z73" s="993"/>
      <c r="AA73" s="993"/>
      <c r="AB73" s="993"/>
      <c r="AC73" s="993"/>
      <c r="AD73" s="993"/>
      <c r="AE73" s="993"/>
      <c r="AF73" s="993"/>
      <c r="AG73" s="993"/>
      <c r="AH73" s="993"/>
      <c r="AI73" s="993"/>
      <c r="AJ73" s="993"/>
      <c r="AK73" s="993"/>
      <c r="AL73" s="993"/>
      <c r="AM73" s="993"/>
      <c r="AN73" s="993"/>
      <c r="AO73" s="993"/>
      <c r="AP73" s="993"/>
      <c r="AQ73" s="993"/>
      <c r="AR73" s="993"/>
      <c r="AS73" s="993"/>
      <c r="AT73" s="993"/>
      <c r="AU73" s="993"/>
      <c r="AV73" s="993"/>
      <c r="AW73" s="993"/>
      <c r="AX73" s="993"/>
      <c r="AY73" s="993"/>
      <c r="AZ73" s="993"/>
    </row>
    <row r="74" spans="1:56" ht="12" customHeight="1" x14ac:dyDescent="0.25">
      <c r="A74" s="994" t="str">
        <f>ФОРМА!B8</f>
        <v>ООО «Электромонтаж-110»</v>
      </c>
      <c r="B74" s="994"/>
      <c r="C74" s="994"/>
      <c r="D74" s="994"/>
      <c r="E74" s="994"/>
      <c r="F74" s="994"/>
      <c r="G74" s="994"/>
      <c r="H74" s="994"/>
      <c r="I74" s="994"/>
      <c r="J74" s="994"/>
      <c r="K74" s="994"/>
      <c r="L74" s="994"/>
      <c r="M74" s="994"/>
      <c r="N74" s="994"/>
      <c r="O74" s="994"/>
      <c r="P74" s="994"/>
      <c r="Q74" s="994"/>
      <c r="R74" s="994"/>
      <c r="S74" s="994"/>
      <c r="T74" s="994"/>
      <c r="U74" s="994"/>
      <c r="V74" s="994"/>
      <c r="W74" s="994"/>
      <c r="X74" s="994"/>
      <c r="Y74" s="994"/>
      <c r="Z74" s="994"/>
      <c r="AA74" s="994"/>
      <c r="AB74" s="994"/>
      <c r="AC74" s="994"/>
      <c r="AD74" s="994"/>
      <c r="AE74" s="994"/>
      <c r="AF74" s="994"/>
      <c r="AG74" s="994"/>
      <c r="AH74" s="994"/>
      <c r="AI74" s="994"/>
      <c r="AJ74" s="994"/>
      <c r="AK74" s="994"/>
      <c r="AL74" s="994"/>
      <c r="AM74" s="994"/>
      <c r="AN74" s="994"/>
      <c r="AO74" s="994"/>
      <c r="AP74" s="994"/>
      <c r="AQ74" s="994"/>
      <c r="AR74" s="994"/>
      <c r="AS74" s="994"/>
      <c r="AT74" s="994"/>
      <c r="AU74" s="994"/>
      <c r="AV74" s="994"/>
      <c r="AW74" s="994"/>
      <c r="AX74" s="994"/>
      <c r="AY74" s="994"/>
      <c r="AZ74" s="994"/>
      <c r="BD74" s="297"/>
    </row>
    <row r="75" spans="1:56" s="328" customFormat="1" ht="6" customHeight="1" x14ac:dyDescent="0.3">
      <c r="A75" s="993" t="s">
        <v>576</v>
      </c>
      <c r="B75" s="993"/>
      <c r="C75" s="993"/>
      <c r="D75" s="993"/>
      <c r="E75" s="993"/>
      <c r="F75" s="993"/>
      <c r="G75" s="993"/>
      <c r="H75" s="993"/>
      <c r="I75" s="993"/>
      <c r="J75" s="993"/>
      <c r="K75" s="993"/>
      <c r="L75" s="993"/>
      <c r="M75" s="993"/>
      <c r="N75" s="993"/>
      <c r="O75" s="993"/>
      <c r="P75" s="993"/>
      <c r="Q75" s="993"/>
      <c r="R75" s="993"/>
      <c r="S75" s="993"/>
      <c r="T75" s="993"/>
      <c r="U75" s="993"/>
      <c r="V75" s="993"/>
      <c r="W75" s="993"/>
      <c r="X75" s="993"/>
      <c r="Y75" s="993"/>
      <c r="Z75" s="993"/>
      <c r="AA75" s="993"/>
      <c r="AB75" s="993"/>
      <c r="AC75" s="993"/>
      <c r="AD75" s="993"/>
      <c r="AE75" s="993"/>
      <c r="AF75" s="993"/>
      <c r="AG75" s="993"/>
      <c r="AH75" s="993"/>
      <c r="AI75" s="993"/>
      <c r="AJ75" s="993"/>
      <c r="AK75" s="993"/>
      <c r="AL75" s="993"/>
      <c r="AM75" s="993"/>
      <c r="AN75" s="993"/>
      <c r="AO75" s="993"/>
      <c r="AP75" s="993"/>
      <c r="AQ75" s="993"/>
      <c r="AR75" s="993"/>
      <c r="AS75" s="993"/>
      <c r="AT75" s="993"/>
      <c r="AU75" s="993"/>
      <c r="AV75" s="993"/>
      <c r="AW75" s="993"/>
      <c r="AX75" s="993"/>
      <c r="AY75" s="993"/>
      <c r="AZ75" s="993"/>
    </row>
    <row r="76" spans="1:56" ht="12" customHeight="1" x14ac:dyDescent="0.25">
      <c r="A76" s="1001" t="s">
        <v>728</v>
      </c>
      <c r="B76" s="1001"/>
      <c r="C76" s="1001"/>
      <c r="D76" s="1001"/>
      <c r="E76" s="1001"/>
      <c r="F76" s="1001"/>
      <c r="G76" s="1001"/>
      <c r="H76" s="1001"/>
      <c r="I76" s="1001"/>
      <c r="J76" s="1001"/>
      <c r="K76" s="1001"/>
      <c r="L76" s="1001"/>
      <c r="M76" s="1001"/>
      <c r="N76" s="1001"/>
      <c r="O76" s="1001"/>
      <c r="P76" s="1001"/>
      <c r="Q76" s="1001"/>
      <c r="R76" s="1001"/>
      <c r="S76" s="1001"/>
      <c r="T76" s="1001"/>
      <c r="U76" s="1001"/>
      <c r="V76" s="1001"/>
      <c r="W76" s="1001"/>
      <c r="X76" s="1001"/>
      <c r="Y76" s="1001"/>
      <c r="Z76" s="1001"/>
      <c r="AA76" s="1001"/>
      <c r="AB76" s="1001"/>
      <c r="AC76" s="1001"/>
      <c r="AD76" s="1001"/>
      <c r="AE76" s="1001"/>
      <c r="AF76" s="1001"/>
      <c r="AG76" s="1001"/>
      <c r="AH76" s="1001"/>
      <c r="AI76" s="1001"/>
      <c r="AJ76" s="1001"/>
      <c r="AK76" s="1001"/>
      <c r="AL76" s="1001"/>
      <c r="AM76" s="1001"/>
      <c r="AN76" s="1001"/>
      <c r="AO76" s="1001"/>
      <c r="AP76" s="1001"/>
      <c r="AQ76" s="1001"/>
      <c r="AR76" s="1001"/>
      <c r="AS76" s="1001"/>
      <c r="AT76" s="1001"/>
      <c r="AU76" s="1001"/>
      <c r="AV76" s="1001"/>
      <c r="AW76" s="1001"/>
      <c r="AX76" s="1001"/>
      <c r="AY76" s="1001"/>
      <c r="AZ76" s="1001"/>
    </row>
    <row r="77" spans="1:56" s="314" customFormat="1" ht="6" customHeight="1" x14ac:dyDescent="0.3">
      <c r="A77" s="1002" t="s">
        <v>575</v>
      </c>
      <c r="B77" s="1002"/>
      <c r="C77" s="1002"/>
      <c r="D77" s="1002"/>
      <c r="E77" s="1002"/>
      <c r="F77" s="1002"/>
      <c r="G77" s="1002"/>
      <c r="H77" s="1002"/>
      <c r="I77" s="1002"/>
      <c r="J77" s="1002"/>
      <c r="K77" s="1002"/>
      <c r="L77" s="1002"/>
      <c r="M77" s="1002"/>
      <c r="N77" s="1002"/>
      <c r="O77" s="1002"/>
      <c r="P77" s="1002"/>
      <c r="Q77" s="1002"/>
      <c r="R77" s="1002"/>
      <c r="S77" s="1002"/>
      <c r="T77" s="1002"/>
      <c r="U77" s="1002"/>
      <c r="V77" s="1002"/>
      <c r="W77" s="1002"/>
      <c r="X77" s="1002"/>
      <c r="Y77" s="1002"/>
      <c r="Z77" s="1002"/>
      <c r="AA77" s="1002"/>
      <c r="AB77" s="1002"/>
      <c r="AC77" s="1002"/>
      <c r="AD77" s="1002"/>
      <c r="AE77" s="1002"/>
      <c r="AF77" s="1002"/>
      <c r="AG77" s="1002"/>
      <c r="AH77" s="1002"/>
      <c r="AI77" s="1002"/>
      <c r="AJ77" s="1002"/>
      <c r="AK77" s="1002"/>
      <c r="AL77" s="1002"/>
      <c r="AM77" s="1002"/>
      <c r="AN77" s="1002"/>
      <c r="AO77" s="1002"/>
      <c r="AP77" s="1002"/>
      <c r="AQ77" s="1002"/>
      <c r="AR77" s="1002"/>
      <c r="AS77" s="1002"/>
      <c r="AT77" s="1002"/>
      <c r="AU77" s="1002"/>
      <c r="AV77" s="1002"/>
      <c r="AW77" s="1002"/>
      <c r="AX77" s="1002"/>
      <c r="AY77" s="1002"/>
      <c r="AZ77" s="1002"/>
    </row>
    <row r="78" spans="1:56" x14ac:dyDescent="0.25">
      <c r="A78" s="997" t="s">
        <v>442</v>
      </c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  <c r="AA78" s="997"/>
      <c r="AB78" s="997"/>
      <c r="AC78" s="997"/>
      <c r="AD78" s="997"/>
      <c r="AE78" s="997"/>
      <c r="AF78" s="997"/>
      <c r="AG78" s="997"/>
      <c r="AH78" s="997"/>
      <c r="AI78" s="997"/>
      <c r="AJ78" s="997"/>
      <c r="AK78" s="997"/>
    </row>
    <row r="79" spans="1:56" ht="14.4" x14ac:dyDescent="0.3">
      <c r="U79" s="1003"/>
      <c r="V79" s="1003"/>
      <c r="W79" s="1003"/>
      <c r="X79" s="1003"/>
      <c r="Y79" s="1003"/>
      <c r="Z79" s="1003"/>
      <c r="AA79" s="1003"/>
      <c r="AB79" s="1003"/>
      <c r="AC79" s="1003"/>
      <c r="AD79" s="1003"/>
      <c r="AE79" s="1003"/>
      <c r="AF79" s="1003"/>
      <c r="AG79" s="1003"/>
      <c r="AH79" s="1003"/>
      <c r="AI79" s="1003"/>
      <c r="AJ79" s="1003"/>
      <c r="AK79" s="1003"/>
      <c r="AL79" s="1003"/>
      <c r="AM79" s="1003"/>
      <c r="AN79" s="1003"/>
      <c r="AO79" s="1003"/>
      <c r="AP79" s="1003"/>
      <c r="AQ79" s="1003"/>
      <c r="AR79" s="1003"/>
      <c r="AS79" s="1003"/>
      <c r="AT79" s="1003"/>
      <c r="AU79" s="1003"/>
      <c r="AV79" s="1003"/>
      <c r="AW79" s="1003"/>
      <c r="AX79" s="1003"/>
      <c r="AY79" s="1003"/>
      <c r="AZ79" s="1003"/>
    </row>
    <row r="80" spans="1:56" ht="12" customHeight="1" x14ac:dyDescent="0.25">
      <c r="A80" s="957" t="s">
        <v>87</v>
      </c>
      <c r="B80" s="957"/>
      <c r="C80" s="957"/>
      <c r="D80" s="957"/>
      <c r="E80" s="957"/>
      <c r="F80" s="957"/>
      <c r="G80" s="957"/>
      <c r="H80" s="957"/>
      <c r="I80" s="957"/>
      <c r="J80" s="957"/>
      <c r="K80" s="957"/>
      <c r="L80" s="957"/>
      <c r="M80" s="957"/>
      <c r="N80" s="957"/>
      <c r="O80" s="957"/>
      <c r="P80" s="1004" t="s">
        <v>65</v>
      </c>
      <c r="Q80" s="1004"/>
      <c r="R80" s="1004"/>
      <c r="S80" s="1004"/>
      <c r="T80" s="1004"/>
      <c r="U80" s="1004"/>
      <c r="V80" s="1004"/>
      <c r="W80" s="1004"/>
      <c r="X80" s="1004"/>
      <c r="Y80" s="1004"/>
      <c r="Z80" s="1004"/>
      <c r="AA80" s="1004"/>
      <c r="AB80" s="1004"/>
      <c r="AC80" s="1004"/>
      <c r="AD80" s="1004"/>
      <c r="AE80" s="1004"/>
      <c r="AF80" s="1004"/>
      <c r="AG80" s="1004"/>
      <c r="AH80" s="1004"/>
      <c r="AI80" s="1004"/>
      <c r="AJ80" s="1004"/>
      <c r="AK80" s="1004"/>
      <c r="AL80" s="1004"/>
      <c r="AM80" s="1004"/>
      <c r="AN80" s="1004"/>
      <c r="AO80" s="1004"/>
      <c r="AP80" s="1004"/>
      <c r="AQ80" s="1004"/>
      <c r="AR80" s="1004"/>
      <c r="AS80" s="1004"/>
      <c r="AT80" s="1004"/>
      <c r="AU80" s="1004"/>
      <c r="AV80" s="1004"/>
      <c r="AW80" s="1004"/>
      <c r="AX80" s="1004"/>
      <c r="AY80" s="1004"/>
      <c r="AZ80" s="1004"/>
    </row>
    <row r="81" spans="1:53" ht="11.25" customHeight="1" x14ac:dyDescent="0.25"/>
    <row r="82" spans="1:53" ht="12" customHeight="1" x14ac:dyDescent="0.25">
      <c r="A82" s="997" t="s">
        <v>91</v>
      </c>
      <c r="B82" s="997"/>
      <c r="C82" s="997"/>
      <c r="D82" s="997"/>
      <c r="E82" s="997"/>
      <c r="F82" s="997"/>
      <c r="G82" s="997"/>
      <c r="H82" s="997"/>
      <c r="I82" s="997"/>
      <c r="J82" s="998">
        <f>ФОРМА!F5</f>
        <v>2</v>
      </c>
      <c r="K82" s="998"/>
      <c r="L82" s="998"/>
      <c r="M82" s="998"/>
      <c r="N82" s="998"/>
      <c r="O82" s="998"/>
      <c r="P82" s="957" t="s">
        <v>798</v>
      </c>
      <c r="Q82" s="957"/>
      <c r="R82" s="957"/>
      <c r="S82" s="957"/>
      <c r="T82" s="957"/>
      <c r="U82" s="957"/>
      <c r="V82" s="957"/>
      <c r="W82" s="957"/>
      <c r="X82" s="957"/>
      <c r="Y82" s="957"/>
      <c r="Z82" s="957"/>
      <c r="AA82" s="957"/>
      <c r="AB82" s="957"/>
      <c r="AC82" s="957"/>
      <c r="AD82" s="957"/>
      <c r="AE82" s="957"/>
      <c r="AF82" s="957"/>
      <c r="AG82" s="957"/>
      <c r="AH82" s="957"/>
      <c r="AI82" s="957"/>
      <c r="AJ82" s="957"/>
      <c r="AK82" s="957"/>
      <c r="AL82" s="957"/>
      <c r="AM82" s="957"/>
      <c r="AN82" s="957"/>
      <c r="AO82" s="957"/>
      <c r="AP82" s="957"/>
      <c r="AQ82" s="957"/>
      <c r="AR82" s="957"/>
      <c r="AS82" s="957"/>
      <c r="AT82" s="957"/>
      <c r="AU82" s="957"/>
      <c r="AV82" s="957"/>
      <c r="AW82" s="957"/>
      <c r="AX82" s="957"/>
      <c r="AY82" s="957"/>
      <c r="AZ82" s="957"/>
    </row>
    <row r="84" spans="1:53" ht="12" customHeight="1" x14ac:dyDescent="0.25">
      <c r="A84" s="997" t="s">
        <v>88</v>
      </c>
      <c r="B84" s="997"/>
      <c r="C84" s="997"/>
      <c r="D84" s="997"/>
      <c r="E84" s="997"/>
      <c r="F84" s="997"/>
      <c r="G84" s="997"/>
      <c r="H84" s="999" t="str">
        <f>ФОРМА!E27</f>
        <v>План строительства</v>
      </c>
      <c r="I84" s="999"/>
      <c r="J84" s="999"/>
      <c r="K84" s="999"/>
      <c r="L84" s="999"/>
      <c r="M84" s="999"/>
      <c r="N84" s="999"/>
      <c r="O84" s="999"/>
      <c r="P84" s="999"/>
      <c r="Q84" s="999"/>
      <c r="R84" s="999"/>
      <c r="S84" s="999"/>
      <c r="T84" s="999"/>
      <c r="U84" s="999"/>
      <c r="V84" s="999"/>
      <c r="W84" s="999"/>
      <c r="X84" s="999"/>
      <c r="Y84" s="999"/>
      <c r="Z84" s="999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</row>
    <row r="85" spans="1:53" s="325" customFormat="1" ht="6" customHeight="1" x14ac:dyDescent="0.3">
      <c r="H85" s="1000" t="s">
        <v>528</v>
      </c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</row>
    <row r="86" spans="1:53" ht="24" customHeight="1" x14ac:dyDescent="0.25">
      <c r="A86" s="1005" t="s">
        <v>782</v>
      </c>
      <c r="B86" s="1005"/>
      <c r="C86" s="1005"/>
      <c r="D86" s="1005"/>
      <c r="E86" s="1005"/>
      <c r="F86" s="1005"/>
      <c r="G86" s="1005"/>
      <c r="H86" s="1005"/>
      <c r="I86" s="1005"/>
      <c r="J86" s="1005"/>
      <c r="K86" s="1005"/>
      <c r="L86" s="1005"/>
      <c r="M86" s="1005"/>
      <c r="N86" s="1005"/>
      <c r="O86" s="1005"/>
      <c r="P86" s="1005"/>
      <c r="Q86" s="1005"/>
      <c r="R86" s="1005"/>
      <c r="S86" s="1005"/>
      <c r="T86" s="1005"/>
      <c r="U86" s="1005"/>
      <c r="V86" s="1005"/>
      <c r="W86" s="1005"/>
      <c r="X86" s="1005"/>
      <c r="Y86" s="1005"/>
      <c r="Z86" s="1005"/>
      <c r="AA86" s="1005"/>
      <c r="AB86" s="1005"/>
      <c r="AC86" s="1005"/>
      <c r="AD86" s="1005"/>
      <c r="AE86" s="1005"/>
      <c r="AF86" s="1005"/>
      <c r="AG86" s="1005"/>
      <c r="AH86" s="1005"/>
      <c r="AI86" s="1005"/>
      <c r="AJ86" s="1005"/>
      <c r="AK86" s="1005"/>
      <c r="AL86" s="1005"/>
      <c r="AM86" s="1005"/>
      <c r="AN86" s="1005"/>
      <c r="AO86" s="1005"/>
      <c r="AP86" s="1005"/>
      <c r="AQ86" s="1005"/>
      <c r="AR86" s="1005"/>
      <c r="AS86" s="1005"/>
      <c r="AT86" s="1005"/>
      <c r="AU86" s="1005"/>
      <c r="AV86" s="1005"/>
      <c r="AW86" s="1005"/>
      <c r="AX86" s="1005"/>
      <c r="AY86" s="1005"/>
      <c r="AZ86" s="1005"/>
    </row>
    <row r="87" spans="1:53" ht="28.95" customHeight="1" x14ac:dyDescent="0.3">
      <c r="A87" s="1009" t="str">
        <f>IF(ПОДПИСИ!B9="",ПОДПИСИ!D6,ПОДПИСИ!D9)</f>
        <v>Жамойдин Ф.Ф.</v>
      </c>
      <c r="B87" s="1009"/>
      <c r="C87" s="1009"/>
      <c r="D87" s="1009"/>
      <c r="E87" s="1009"/>
      <c r="F87" s="1009"/>
      <c r="G87" s="1009"/>
      <c r="H87" s="1009"/>
      <c r="I87" s="1009"/>
      <c r="J87" s="1009"/>
      <c r="K87" s="1009"/>
      <c r="L87" s="1009"/>
      <c r="M87" s="1009"/>
      <c r="N87" s="1009"/>
      <c r="O87" s="1009"/>
      <c r="P87" s="1009"/>
      <c r="Q87" s="1009"/>
      <c r="R87" s="1009"/>
      <c r="S87" s="1009"/>
      <c r="T87" s="1009"/>
      <c r="U87" s="1009"/>
      <c r="V87" s="1009"/>
      <c r="W87" s="1009"/>
      <c r="X87" s="1009"/>
      <c r="Y87" s="1009"/>
      <c r="Z87" s="1010"/>
      <c r="AA87" s="1010"/>
      <c r="AB87" s="1010"/>
      <c r="AC87" s="1010"/>
      <c r="AD87" s="1010"/>
      <c r="AE87" s="1010"/>
      <c r="AF87" s="1010"/>
      <c r="AG87" s="1010"/>
      <c r="AH87" s="1010"/>
      <c r="AI87" s="1010"/>
      <c r="AJ87" s="1010"/>
      <c r="AK87" s="1010"/>
      <c r="AL87" s="1010"/>
      <c r="AM87" s="1010"/>
      <c r="AN87" s="1010"/>
      <c r="AO87" s="1011"/>
      <c r="AP87" s="1011"/>
      <c r="AQ87" s="1011"/>
      <c r="AR87" s="1011"/>
      <c r="AS87" s="1011"/>
      <c r="AT87" s="1011"/>
      <c r="AU87" s="1011"/>
      <c r="AV87" s="1011"/>
      <c r="AW87" s="1011"/>
      <c r="AX87" s="1011"/>
      <c r="AY87" s="1011"/>
      <c r="AZ87" s="1011"/>
    </row>
    <row r="88" spans="1:53" s="314" customFormat="1" ht="6" customHeight="1" x14ac:dyDescent="0.3">
      <c r="A88" s="983" t="s">
        <v>801</v>
      </c>
      <c r="B88" s="983"/>
      <c r="C88" s="983"/>
      <c r="D88" s="983"/>
      <c r="E88" s="983"/>
      <c r="F88" s="983"/>
      <c r="G88" s="983"/>
      <c r="H88" s="983"/>
      <c r="I88" s="983"/>
      <c r="J88" s="983"/>
      <c r="K88" s="983"/>
      <c r="L88" s="983"/>
      <c r="M88" s="983"/>
      <c r="N88" s="983"/>
      <c r="O88" s="983"/>
      <c r="P88" s="983"/>
      <c r="Q88" s="983"/>
      <c r="R88" s="983"/>
      <c r="S88" s="983"/>
      <c r="T88" s="983"/>
      <c r="U88" s="983"/>
      <c r="V88" s="983"/>
      <c r="W88" s="983"/>
      <c r="X88" s="983"/>
      <c r="Y88" s="983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983" t="s">
        <v>49</v>
      </c>
      <c r="AP88" s="983"/>
      <c r="AQ88" s="983"/>
      <c r="AR88" s="983"/>
      <c r="AS88" s="983"/>
      <c r="AT88" s="983"/>
      <c r="AU88" s="983"/>
      <c r="AV88" s="983"/>
      <c r="AW88" s="983"/>
      <c r="AX88" s="983"/>
      <c r="AY88" s="983"/>
      <c r="AZ88" s="983"/>
    </row>
    <row r="89" spans="1:53" ht="6" customHeight="1" x14ac:dyDescent="0.25"/>
    <row r="90" spans="1:53" ht="12" customHeight="1" x14ac:dyDescent="0.25">
      <c r="A90" s="1005" t="s">
        <v>817</v>
      </c>
      <c r="B90" s="957"/>
      <c r="C90" s="957"/>
      <c r="D90" s="957"/>
      <c r="E90" s="957"/>
      <c r="F90" s="957"/>
      <c r="G90" s="957"/>
      <c r="H90" s="957"/>
      <c r="I90" s="957"/>
      <c r="J90" s="957"/>
      <c r="K90" s="957"/>
      <c r="L90" s="957"/>
      <c r="M90" s="957"/>
      <c r="N90" s="957"/>
      <c r="O90" s="957"/>
      <c r="P90" s="957"/>
      <c r="Q90" s="957"/>
      <c r="R90" s="957"/>
      <c r="S90" s="957"/>
      <c r="T90" s="957"/>
      <c r="U90" s="957"/>
      <c r="V90" s="957"/>
      <c r="W90" s="957"/>
      <c r="X90" s="957"/>
      <c r="Y90" s="957"/>
      <c r="Z90" s="957"/>
      <c r="AA90" s="957"/>
      <c r="AB90" s="957"/>
      <c r="AC90" s="957"/>
      <c r="AD90" s="957"/>
      <c r="AE90" s="957"/>
      <c r="AF90" s="957"/>
      <c r="AG90" s="957"/>
      <c r="AH90" s="957"/>
      <c r="AI90" s="957"/>
      <c r="AJ90" s="957"/>
      <c r="AK90" s="957"/>
      <c r="AL90" s="957"/>
      <c r="AM90" s="957"/>
      <c r="AN90" s="957"/>
      <c r="AO90" s="957"/>
      <c r="AP90" s="957"/>
      <c r="AQ90" s="957"/>
      <c r="AR90" s="957"/>
      <c r="AS90" s="957"/>
      <c r="AT90" s="957"/>
      <c r="AU90" s="957"/>
      <c r="AV90" s="957"/>
      <c r="AW90" s="957"/>
      <c r="AX90" s="957"/>
      <c r="AY90" s="957"/>
      <c r="AZ90" s="957"/>
    </row>
    <row r="91" spans="1:53" ht="28.95" customHeight="1" x14ac:dyDescent="0.3">
      <c r="A91" s="1006" t="str">
        <f>ПОДПИСИ!D15</f>
        <v>Шлёнский С.В.</v>
      </c>
      <c r="B91" s="1006"/>
      <c r="C91" s="1006"/>
      <c r="D91" s="1006"/>
      <c r="E91" s="1006"/>
      <c r="F91" s="1006"/>
      <c r="G91" s="1006"/>
      <c r="H91" s="1006"/>
      <c r="I91" s="1006"/>
      <c r="J91" s="1006"/>
      <c r="K91" s="1006"/>
      <c r="L91" s="1006"/>
      <c r="M91" s="1006"/>
      <c r="N91" s="1006"/>
      <c r="O91" s="1006"/>
      <c r="P91" s="1006"/>
      <c r="Q91" s="1006"/>
      <c r="R91" s="1006"/>
      <c r="S91" s="1006"/>
      <c r="T91" s="1006"/>
      <c r="U91" s="1006"/>
      <c r="V91" s="1006"/>
      <c r="W91" s="1006"/>
      <c r="X91" s="1006"/>
      <c r="Y91" s="1006"/>
      <c r="Z91" s="1007"/>
      <c r="AA91" s="1007"/>
      <c r="AB91" s="1007"/>
      <c r="AC91" s="1007"/>
      <c r="AD91" s="1007"/>
      <c r="AE91" s="1007"/>
      <c r="AF91" s="1007"/>
      <c r="AG91" s="1007"/>
      <c r="AH91" s="1007"/>
      <c r="AI91" s="1007"/>
      <c r="AJ91" s="1007"/>
      <c r="AK91" s="1007"/>
      <c r="AL91" s="1007"/>
      <c r="AM91" s="1007"/>
      <c r="AN91" s="1007"/>
      <c r="AO91" s="1008"/>
      <c r="AP91" s="1008"/>
      <c r="AQ91" s="1008"/>
      <c r="AR91" s="1008"/>
      <c r="AS91" s="1008"/>
      <c r="AT91" s="1008"/>
      <c r="AU91" s="1008"/>
      <c r="AV91" s="1008"/>
      <c r="AW91" s="1008"/>
      <c r="AX91" s="1008"/>
      <c r="AY91" s="1008"/>
      <c r="AZ91" s="1008"/>
      <c r="BA91" s="330"/>
    </row>
    <row r="92" spans="1:53" s="333" customFormat="1" ht="6" customHeight="1" x14ac:dyDescent="0.15">
      <c r="A92" s="983" t="s">
        <v>801</v>
      </c>
      <c r="B92" s="983"/>
      <c r="C92" s="983"/>
      <c r="D92" s="983"/>
      <c r="E92" s="983"/>
      <c r="F92" s="983"/>
      <c r="G92" s="983"/>
      <c r="H92" s="983"/>
      <c r="I92" s="983"/>
      <c r="J92" s="983"/>
      <c r="K92" s="983"/>
      <c r="L92" s="983"/>
      <c r="M92" s="983"/>
      <c r="N92" s="983"/>
      <c r="O92" s="983"/>
      <c r="P92" s="983"/>
      <c r="Q92" s="983"/>
      <c r="R92" s="983"/>
      <c r="S92" s="983"/>
      <c r="T92" s="983"/>
      <c r="U92" s="983"/>
      <c r="V92" s="983"/>
      <c r="W92" s="983"/>
      <c r="X92" s="983"/>
      <c r="Y92" s="983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983" t="s">
        <v>49</v>
      </c>
      <c r="AP92" s="983"/>
      <c r="AQ92" s="983"/>
      <c r="AR92" s="983"/>
      <c r="AS92" s="983"/>
      <c r="AT92" s="983"/>
      <c r="AU92" s="983"/>
      <c r="AV92" s="983"/>
      <c r="AW92" s="983"/>
      <c r="AX92" s="983"/>
      <c r="AY92" s="983"/>
      <c r="AZ92" s="983"/>
      <c r="BA92" s="332"/>
    </row>
    <row r="93" spans="1:53" ht="6" customHeight="1" x14ac:dyDescent="0.25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 x14ac:dyDescent="0.25">
      <c r="A94" s="1014" t="s">
        <v>813</v>
      </c>
      <c r="B94" s="1014"/>
      <c r="C94" s="1014"/>
      <c r="D94" s="1014"/>
      <c r="E94" s="1014"/>
      <c r="F94" s="1014"/>
      <c r="G94" s="1014"/>
      <c r="H94" s="1014"/>
      <c r="I94" s="1014"/>
      <c r="J94" s="1014"/>
      <c r="K94" s="1014"/>
      <c r="L94" s="1014"/>
      <c r="M94" s="1014"/>
      <c r="N94" s="1014"/>
      <c r="O94" s="1014"/>
      <c r="P94" s="1014"/>
      <c r="Q94" s="1014"/>
      <c r="R94" s="1014"/>
      <c r="S94" s="1014"/>
      <c r="T94" s="1014"/>
      <c r="U94" s="1014"/>
      <c r="V94" s="1014"/>
      <c r="W94" s="1014"/>
      <c r="X94" s="1014"/>
      <c r="Y94" s="1014"/>
      <c r="Z94" s="1014"/>
      <c r="AA94" s="1014"/>
      <c r="AB94" s="1014"/>
      <c r="AC94" s="1014"/>
      <c r="AD94" s="1014"/>
      <c r="AE94" s="1014"/>
      <c r="AF94" s="1014"/>
      <c r="AG94" s="1014"/>
      <c r="AH94" s="1014"/>
      <c r="AI94" s="1014"/>
      <c r="AJ94" s="1014"/>
      <c r="AK94" s="1014"/>
      <c r="AL94" s="1014"/>
      <c r="AM94" s="1014"/>
      <c r="AN94" s="1014"/>
      <c r="AO94" s="1014"/>
      <c r="AP94" s="1014"/>
      <c r="AQ94" s="1014"/>
      <c r="AR94" s="1014"/>
      <c r="AS94" s="1014"/>
      <c r="AT94" s="1014"/>
      <c r="AU94" s="1014"/>
      <c r="AV94" s="1014"/>
      <c r="AW94" s="1014"/>
      <c r="AX94" s="1014"/>
      <c r="AY94" s="1014"/>
      <c r="AZ94" s="1014"/>
      <c r="BA94" s="330"/>
    </row>
    <row r="95" spans="1:53" ht="28.95" customHeight="1" x14ac:dyDescent="0.3">
      <c r="A95" s="1006" t="str">
        <f>ПОДПИСИ!D17</f>
        <v>Шлёнский С.В.</v>
      </c>
      <c r="B95" s="1006"/>
      <c r="C95" s="1006"/>
      <c r="D95" s="1006"/>
      <c r="E95" s="1006"/>
      <c r="F95" s="1006"/>
      <c r="G95" s="1006"/>
      <c r="H95" s="1006"/>
      <c r="I95" s="1006"/>
      <c r="J95" s="1006"/>
      <c r="K95" s="1006"/>
      <c r="L95" s="1006"/>
      <c r="M95" s="1006"/>
      <c r="N95" s="1006"/>
      <c r="O95" s="1006"/>
      <c r="P95" s="1006"/>
      <c r="Q95" s="1006"/>
      <c r="R95" s="1006"/>
      <c r="S95" s="1006"/>
      <c r="T95" s="1006"/>
      <c r="U95" s="1006"/>
      <c r="V95" s="1006"/>
      <c r="W95" s="1006"/>
      <c r="X95" s="1006"/>
      <c r="Y95" s="1006"/>
      <c r="Z95" s="1007"/>
      <c r="AA95" s="1007"/>
      <c r="AB95" s="1007"/>
      <c r="AC95" s="1007"/>
      <c r="AD95" s="1007"/>
      <c r="AE95" s="1007"/>
      <c r="AF95" s="1007"/>
      <c r="AG95" s="1007"/>
      <c r="AH95" s="1007"/>
      <c r="AI95" s="1007"/>
      <c r="AJ95" s="1007"/>
      <c r="AK95" s="1007"/>
      <c r="AL95" s="1007"/>
      <c r="AM95" s="1007"/>
      <c r="AN95" s="1007"/>
      <c r="AO95" s="1015" t="s">
        <v>64</v>
      </c>
      <c r="AP95" s="1015"/>
      <c r="AQ95" s="1015"/>
      <c r="AR95" s="1015"/>
      <c r="AS95" s="1015"/>
      <c r="AT95" s="1015"/>
      <c r="AU95" s="1015"/>
      <c r="AV95" s="1015"/>
      <c r="AW95" s="1015"/>
      <c r="AX95" s="1015"/>
      <c r="AY95" s="1015"/>
      <c r="AZ95" s="1015"/>
      <c r="BA95" s="1015"/>
    </row>
    <row r="96" spans="1:53" ht="6" customHeight="1" x14ac:dyDescent="0.25">
      <c r="A96" s="983" t="s">
        <v>801</v>
      </c>
      <c r="B96" s="983"/>
      <c r="C96" s="983"/>
      <c r="D96" s="983"/>
      <c r="E96" s="983"/>
      <c r="F96" s="983"/>
      <c r="G96" s="983"/>
      <c r="H96" s="983"/>
      <c r="I96" s="983"/>
      <c r="J96" s="983"/>
      <c r="K96" s="983"/>
      <c r="L96" s="983"/>
      <c r="M96" s="983"/>
      <c r="N96" s="983"/>
      <c r="O96" s="983"/>
      <c r="P96" s="983"/>
      <c r="Q96" s="983"/>
      <c r="R96" s="983"/>
      <c r="S96" s="983"/>
      <c r="T96" s="983"/>
      <c r="U96" s="983"/>
      <c r="V96" s="983"/>
      <c r="W96" s="983"/>
      <c r="X96" s="983"/>
      <c r="Y96" s="983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983" t="s">
        <v>49</v>
      </c>
      <c r="AP96" s="983"/>
      <c r="AQ96" s="983"/>
      <c r="AR96" s="983"/>
      <c r="AS96" s="983"/>
      <c r="AT96" s="983"/>
      <c r="AU96" s="983"/>
      <c r="AV96" s="983"/>
      <c r="AW96" s="983"/>
      <c r="AX96" s="983"/>
      <c r="AY96" s="983"/>
      <c r="AZ96" s="983"/>
      <c r="BA96" s="330"/>
    </row>
    <row r="97" spans="1:55" ht="6" customHeight="1" x14ac:dyDescent="0.25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 x14ac:dyDescent="0.25">
      <c r="A98" s="1012" t="s">
        <v>803</v>
      </c>
      <c r="B98" s="1013"/>
      <c r="C98" s="1013"/>
      <c r="D98" s="1013"/>
      <c r="E98" s="1013"/>
      <c r="F98" s="1013"/>
      <c r="G98" s="1013"/>
      <c r="H98" s="1013"/>
      <c r="I98" s="1013"/>
      <c r="J98" s="1013"/>
      <c r="K98" s="1013"/>
      <c r="L98" s="1013"/>
      <c r="M98" s="1013"/>
      <c r="N98" s="1013"/>
      <c r="O98" s="1013"/>
      <c r="P98" s="1013"/>
      <c r="Q98" s="1013"/>
      <c r="R98" s="1013"/>
      <c r="S98" s="1013"/>
      <c r="T98" s="1013"/>
      <c r="U98" s="1013"/>
      <c r="V98" s="1013"/>
      <c r="W98" s="1013"/>
      <c r="X98" s="1013"/>
      <c r="Y98" s="1013"/>
      <c r="Z98" s="1013"/>
      <c r="AA98" s="1013"/>
      <c r="AB98" s="1013"/>
      <c r="AC98" s="1013"/>
      <c r="AD98" s="1013"/>
      <c r="AE98" s="1013"/>
      <c r="AF98" s="1013"/>
      <c r="AG98" s="1013"/>
      <c r="AH98" s="1013"/>
      <c r="AI98" s="1013"/>
      <c r="AJ98" s="1013"/>
      <c r="AK98" s="1013"/>
      <c r="AL98" s="1013"/>
      <c r="AM98" s="1013"/>
      <c r="AN98" s="1013"/>
      <c r="AO98" s="1013"/>
      <c r="AP98" s="1013"/>
      <c r="AQ98" s="1013"/>
      <c r="AR98" s="1013"/>
      <c r="AS98" s="1013"/>
      <c r="AT98" s="1013"/>
      <c r="AU98" s="1013"/>
      <c r="AV98" s="1013"/>
      <c r="AW98" s="1013"/>
      <c r="AX98" s="1013"/>
      <c r="AY98" s="1013"/>
      <c r="AZ98" s="1013"/>
      <c r="BA98" s="330"/>
    </row>
    <row r="99" spans="1:55" ht="28.95" customHeight="1" x14ac:dyDescent="0.3">
      <c r="A99" s="1006" t="str">
        <f>ПОДПИСИ!D19</f>
        <v xml:space="preserve"> </v>
      </c>
      <c r="B99" s="1006"/>
      <c r="C99" s="1006"/>
      <c r="D99" s="1006"/>
      <c r="E99" s="1006"/>
      <c r="F99" s="1006"/>
      <c r="G99" s="1006"/>
      <c r="H99" s="1006"/>
      <c r="I99" s="1006"/>
      <c r="J99" s="1006"/>
      <c r="K99" s="1006"/>
      <c r="L99" s="1006"/>
      <c r="M99" s="1006"/>
      <c r="N99" s="1006"/>
      <c r="O99" s="1006"/>
      <c r="P99" s="1006"/>
      <c r="Q99" s="1006"/>
      <c r="R99" s="1006"/>
      <c r="S99" s="1006"/>
      <c r="T99" s="1006"/>
      <c r="U99" s="1006"/>
      <c r="V99" s="1006"/>
      <c r="W99" s="1006"/>
      <c r="X99" s="1006"/>
      <c r="Y99" s="1006"/>
      <c r="Z99" s="1007"/>
      <c r="AA99" s="1007"/>
      <c r="AB99" s="1007"/>
      <c r="AC99" s="1007"/>
      <c r="AD99" s="1007"/>
      <c r="AE99" s="1007"/>
      <c r="AF99" s="1007"/>
      <c r="AG99" s="1007"/>
      <c r="AH99" s="1007"/>
      <c r="AI99" s="1007"/>
      <c r="AJ99" s="1007"/>
      <c r="AK99" s="1007"/>
      <c r="AL99" s="1007"/>
      <c r="AM99" s="1007"/>
      <c r="AN99" s="1007"/>
      <c r="AO99" s="1008" t="s">
        <v>64</v>
      </c>
      <c r="AP99" s="1008"/>
      <c r="AQ99" s="1008"/>
      <c r="AR99" s="1008"/>
      <c r="AS99" s="1008"/>
      <c r="AT99" s="1008"/>
      <c r="AU99" s="1008"/>
      <c r="AV99" s="1008"/>
      <c r="AW99" s="1008"/>
      <c r="AX99" s="1008"/>
      <c r="AY99" s="1008"/>
      <c r="AZ99" s="1008"/>
      <c r="BA99" s="336"/>
    </row>
    <row r="100" spans="1:55" ht="6" customHeight="1" x14ac:dyDescent="0.25">
      <c r="A100" s="983" t="s">
        <v>801</v>
      </c>
      <c r="B100" s="983"/>
      <c r="C100" s="983"/>
      <c r="D100" s="983"/>
      <c r="E100" s="983"/>
      <c r="F100" s="983"/>
      <c r="G100" s="983"/>
      <c r="H100" s="983"/>
      <c r="I100" s="983"/>
      <c r="J100" s="983"/>
      <c r="K100" s="983"/>
      <c r="L100" s="983"/>
      <c r="M100" s="983"/>
      <c r="N100" s="983"/>
      <c r="O100" s="983"/>
      <c r="P100" s="983"/>
      <c r="Q100" s="983"/>
      <c r="R100" s="983"/>
      <c r="S100" s="983"/>
      <c r="T100" s="983"/>
      <c r="U100" s="983"/>
      <c r="V100" s="983"/>
      <c r="W100" s="983"/>
      <c r="X100" s="983"/>
      <c r="Y100" s="983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983" t="s">
        <v>49</v>
      </c>
      <c r="AP100" s="983"/>
      <c r="AQ100" s="983"/>
      <c r="AR100" s="983"/>
      <c r="AS100" s="983"/>
      <c r="AT100" s="983"/>
      <c r="AU100" s="983"/>
      <c r="AV100" s="983"/>
      <c r="AW100" s="983"/>
      <c r="AX100" s="983"/>
      <c r="AY100" s="983"/>
      <c r="AZ100" s="983"/>
      <c r="BA100" s="330"/>
    </row>
    <row r="101" spans="1:55" ht="6" customHeight="1" x14ac:dyDescent="0.25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 x14ac:dyDescent="0.25">
      <c r="A102" s="1012" t="s">
        <v>818</v>
      </c>
      <c r="B102" s="1012"/>
      <c r="C102" s="1012"/>
      <c r="D102" s="1012"/>
      <c r="E102" s="1012"/>
      <c r="F102" s="1012"/>
      <c r="G102" s="1012"/>
      <c r="H102" s="1012"/>
      <c r="I102" s="1012"/>
      <c r="J102" s="1012"/>
      <c r="K102" s="1012"/>
      <c r="L102" s="1012"/>
      <c r="M102" s="1012"/>
      <c r="N102" s="1012"/>
      <c r="O102" s="1012"/>
      <c r="P102" s="1012"/>
      <c r="Q102" s="1012"/>
      <c r="R102" s="1012"/>
      <c r="S102" s="1012"/>
      <c r="T102" s="1012"/>
      <c r="U102" s="1012"/>
      <c r="V102" s="1012"/>
      <c r="W102" s="1012"/>
      <c r="X102" s="1012"/>
      <c r="Y102" s="1012"/>
      <c r="Z102" s="1012"/>
      <c r="AA102" s="1012"/>
      <c r="AB102" s="1012"/>
      <c r="AC102" s="1012"/>
      <c r="AD102" s="1012"/>
      <c r="AE102" s="1012"/>
      <c r="AF102" s="1012"/>
      <c r="AG102" s="1012"/>
      <c r="AH102" s="1012"/>
      <c r="AI102" s="1012"/>
      <c r="AJ102" s="1012"/>
      <c r="AK102" s="1012"/>
      <c r="AL102" s="1012"/>
      <c r="AM102" s="1012"/>
      <c r="AN102" s="1012"/>
      <c r="AO102" s="1012"/>
      <c r="AP102" s="1012"/>
      <c r="AQ102" s="1012"/>
      <c r="AR102" s="1012"/>
      <c r="AS102" s="1012"/>
      <c r="AT102" s="1012"/>
      <c r="AU102" s="1012"/>
      <c r="AV102" s="1012"/>
      <c r="AW102" s="1012"/>
      <c r="AX102" s="1012"/>
      <c r="AY102" s="1012"/>
      <c r="AZ102" s="1012"/>
      <c r="BA102" s="330"/>
    </row>
    <row r="103" spans="1:55" ht="28.95" customHeight="1" x14ac:dyDescent="0.3">
      <c r="A103" s="1006" t="str">
        <f>ПОДПИСИ!D14</f>
        <v>Фатахова Е.Я.</v>
      </c>
      <c r="B103" s="1006"/>
      <c r="C103" s="1006"/>
      <c r="D103" s="1006"/>
      <c r="E103" s="1006"/>
      <c r="F103" s="1006"/>
      <c r="G103" s="1006"/>
      <c r="H103" s="1006"/>
      <c r="I103" s="1006"/>
      <c r="J103" s="1006"/>
      <c r="K103" s="1006"/>
      <c r="L103" s="1006"/>
      <c r="M103" s="1006"/>
      <c r="N103" s="1006"/>
      <c r="O103" s="1006"/>
      <c r="P103" s="1006"/>
      <c r="Q103" s="1006"/>
      <c r="R103" s="1006"/>
      <c r="S103" s="1006"/>
      <c r="T103" s="1006"/>
      <c r="U103" s="1006"/>
      <c r="V103" s="1006"/>
      <c r="W103" s="1006"/>
      <c r="X103" s="1006"/>
      <c r="Y103" s="1006"/>
      <c r="Z103" s="1007"/>
      <c r="AA103" s="1007"/>
      <c r="AB103" s="1007"/>
      <c r="AC103" s="1007"/>
      <c r="AD103" s="1007"/>
      <c r="AE103" s="1007"/>
      <c r="AF103" s="1007"/>
      <c r="AG103" s="1007"/>
      <c r="AH103" s="1007"/>
      <c r="AI103" s="1007"/>
      <c r="AJ103" s="1007"/>
      <c r="AK103" s="1007"/>
      <c r="AL103" s="1007"/>
      <c r="AM103" s="1007"/>
      <c r="AN103" s="1007"/>
      <c r="AO103" s="1008"/>
      <c r="AP103" s="1008"/>
      <c r="AQ103" s="1008"/>
      <c r="AR103" s="1008"/>
      <c r="AS103" s="1008"/>
      <c r="AT103" s="1008"/>
      <c r="AU103" s="1008"/>
      <c r="AV103" s="1008"/>
      <c r="AW103" s="1008"/>
      <c r="AX103" s="1008"/>
      <c r="AY103" s="1008"/>
      <c r="AZ103" s="1008"/>
      <c r="BA103" s="337"/>
      <c r="BB103" s="316"/>
      <c r="BC103" s="316"/>
    </row>
    <row r="104" spans="1:55" s="305" customFormat="1" ht="6" customHeight="1" x14ac:dyDescent="0.2">
      <c r="A104" s="983" t="s">
        <v>801</v>
      </c>
      <c r="B104" s="983"/>
      <c r="C104" s="983"/>
      <c r="D104" s="983"/>
      <c r="E104" s="983"/>
      <c r="F104" s="983"/>
      <c r="G104" s="983"/>
      <c r="H104" s="983"/>
      <c r="I104" s="983"/>
      <c r="J104" s="983"/>
      <c r="K104" s="983"/>
      <c r="L104" s="983"/>
      <c r="M104" s="983"/>
      <c r="N104" s="983"/>
      <c r="O104" s="983"/>
      <c r="P104" s="983"/>
      <c r="Q104" s="983"/>
      <c r="R104" s="983"/>
      <c r="S104" s="983"/>
      <c r="T104" s="983"/>
      <c r="U104" s="983"/>
      <c r="V104" s="983"/>
      <c r="W104" s="983"/>
      <c r="X104" s="983"/>
      <c r="Y104" s="983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983" t="s">
        <v>49</v>
      </c>
      <c r="AP104" s="983"/>
      <c r="AQ104" s="983"/>
      <c r="AR104" s="983"/>
      <c r="AS104" s="983"/>
      <c r="AT104" s="983"/>
      <c r="AU104" s="983"/>
      <c r="AV104" s="983"/>
      <c r="AW104" s="983"/>
      <c r="AX104" s="983"/>
      <c r="AY104" s="983"/>
      <c r="AZ104" s="983"/>
    </row>
    <row r="105" spans="1:55" x14ac:dyDescent="0.25">
      <c r="A105" s="967" t="s">
        <v>938</v>
      </c>
      <c r="B105" s="967"/>
      <c r="C105" s="967"/>
      <c r="D105" s="967"/>
      <c r="E105" s="967"/>
      <c r="F105" s="967"/>
      <c r="G105" s="967"/>
      <c r="H105" s="967"/>
      <c r="I105" s="967"/>
      <c r="J105" s="967"/>
      <c r="K105" s="967"/>
      <c r="L105" s="967"/>
      <c r="M105" s="967"/>
      <c r="N105" s="967"/>
      <c r="O105" s="967"/>
      <c r="P105" s="967"/>
      <c r="Q105" s="967"/>
      <c r="R105" s="967"/>
      <c r="S105" s="967"/>
      <c r="T105" s="967"/>
      <c r="U105" s="967"/>
      <c r="V105" s="967"/>
      <c r="W105" s="967"/>
      <c r="X105" s="967"/>
      <c r="Y105" s="967"/>
      <c r="Z105" s="967"/>
      <c r="AA105" s="967"/>
      <c r="AB105" s="967"/>
      <c r="AC105" s="967"/>
      <c r="AD105" s="967"/>
      <c r="AE105" s="967"/>
      <c r="AF105" s="967"/>
      <c r="AG105" s="967"/>
      <c r="AH105" s="967"/>
      <c r="AI105" s="967"/>
      <c r="AJ105" s="967"/>
      <c r="AK105" s="967"/>
      <c r="AL105" s="967"/>
      <c r="AM105" s="967"/>
      <c r="AN105" s="967"/>
      <c r="AO105" s="967"/>
      <c r="AP105" s="967"/>
      <c r="AQ105" s="967"/>
      <c r="AR105" s="967"/>
      <c r="AS105" s="967"/>
      <c r="AT105" s="967"/>
      <c r="AU105" s="967"/>
      <c r="AV105" s="967"/>
      <c r="AW105" s="967"/>
      <c r="AX105" s="967"/>
      <c r="AY105" s="967"/>
      <c r="AZ105" s="967"/>
    </row>
    <row r="106" spans="1:55" ht="28.95" customHeight="1" x14ac:dyDescent="0.3">
      <c r="A106" s="963" t="str">
        <f>IF(ПОДПИСИ!D9="","",ПОДПИСИ!D6)</f>
        <v xml:space="preserve"> </v>
      </c>
      <c r="B106" s="963"/>
      <c r="C106" s="963"/>
      <c r="D106" s="963"/>
      <c r="E106" s="963"/>
      <c r="F106" s="963"/>
      <c r="G106" s="963"/>
      <c r="H106" s="963"/>
      <c r="I106" s="963"/>
      <c r="J106" s="963"/>
      <c r="K106" s="963"/>
      <c r="L106" s="963"/>
      <c r="M106" s="963"/>
      <c r="N106" s="963"/>
      <c r="O106" s="963"/>
      <c r="P106" s="963"/>
      <c r="Q106" s="963"/>
      <c r="R106" s="963"/>
      <c r="S106" s="963"/>
      <c r="T106" s="963"/>
      <c r="U106" s="963"/>
      <c r="V106" s="963"/>
      <c r="W106" s="963"/>
      <c r="X106" s="963"/>
      <c r="Y106" s="963"/>
      <c r="Z106" s="964"/>
      <c r="AA106" s="964"/>
      <c r="AB106" s="964"/>
      <c r="AC106" s="964"/>
      <c r="AD106" s="964"/>
      <c r="AE106" s="964"/>
      <c r="AF106" s="964"/>
      <c r="AG106" s="964"/>
      <c r="AH106" s="964"/>
      <c r="AI106" s="964"/>
      <c r="AJ106" s="964"/>
      <c r="AK106" s="964"/>
      <c r="AL106" s="964"/>
      <c r="AM106" s="964"/>
      <c r="AN106" s="964"/>
      <c r="AO106" s="965"/>
      <c r="AP106" s="965"/>
      <c r="AQ106" s="965"/>
      <c r="AR106" s="965"/>
      <c r="AS106" s="965"/>
      <c r="AT106" s="965"/>
      <c r="AU106" s="965"/>
      <c r="AV106" s="965"/>
      <c r="AW106" s="965"/>
      <c r="AX106" s="965"/>
      <c r="AY106" s="965"/>
      <c r="AZ106" s="965"/>
    </row>
    <row r="107" spans="1:55" x14ac:dyDescent="0.25">
      <c r="A107" s="929" t="s">
        <v>801</v>
      </c>
      <c r="B107" s="929"/>
      <c r="C107" s="929"/>
      <c r="D107" s="929"/>
      <c r="E107" s="929"/>
      <c r="F107" s="929"/>
      <c r="G107" s="929"/>
      <c r="H107" s="929"/>
      <c r="I107" s="929"/>
      <c r="J107" s="929"/>
      <c r="K107" s="929"/>
      <c r="L107" s="929"/>
      <c r="M107" s="929"/>
      <c r="N107" s="929"/>
      <c r="O107" s="929"/>
      <c r="P107" s="929"/>
      <c r="Q107" s="929"/>
      <c r="R107" s="929"/>
      <c r="S107" s="929"/>
      <c r="T107" s="929"/>
      <c r="U107" s="929"/>
      <c r="V107" s="929"/>
      <c r="W107" s="929"/>
      <c r="X107" s="929"/>
      <c r="Y107" s="929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929" t="s">
        <v>49</v>
      </c>
      <c r="AP107" s="929"/>
      <c r="AQ107" s="929"/>
      <c r="AR107" s="929"/>
      <c r="AS107" s="929"/>
      <c r="AT107" s="929"/>
      <c r="AU107" s="929"/>
      <c r="AV107" s="929"/>
      <c r="AW107" s="929"/>
      <c r="AX107" s="929"/>
      <c r="AY107" s="929"/>
      <c r="AZ107" s="929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92D050"/>
    <pageSetUpPr fitToPage="1"/>
  </sheetPr>
  <dimension ref="A1:BK103"/>
  <sheetViews>
    <sheetView view="pageBreakPreview" topLeftCell="AK50" zoomScaleNormal="100" zoomScaleSheetLayoutView="100" workbookViewId="0">
      <selection activeCell="A49" sqref="A49:BP49"/>
    </sheetView>
  </sheetViews>
  <sheetFormatPr defaultRowHeight="13.8" outlineLevelRow="1" x14ac:dyDescent="0.25"/>
  <cols>
    <col min="1" max="52" width="1.6640625" style="284" customWidth="1"/>
    <col min="53" max="53" width="0.109375" style="284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935" t="s">
        <v>573</v>
      </c>
      <c r="B1" s="935"/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935"/>
      <c r="O1" s="935"/>
      <c r="P1" s="935"/>
      <c r="Q1" s="935"/>
      <c r="R1" s="935"/>
      <c r="S1" s="935"/>
      <c r="T1" s="935"/>
      <c r="U1" s="935"/>
      <c r="V1" s="935"/>
      <c r="W1" s="935"/>
      <c r="X1" s="935"/>
      <c r="Y1" s="935"/>
      <c r="Z1" s="935"/>
      <c r="AA1" s="935"/>
      <c r="AB1" s="935"/>
      <c r="AC1" s="935"/>
      <c r="AD1" s="935"/>
      <c r="AE1" s="935"/>
      <c r="AF1" s="935"/>
      <c r="AG1" s="935"/>
      <c r="AH1" s="935"/>
      <c r="AI1" s="935"/>
      <c r="AJ1" s="935"/>
      <c r="AK1" s="935"/>
      <c r="AL1" s="935"/>
      <c r="AM1" s="935"/>
      <c r="AN1" s="935"/>
      <c r="AO1" s="935"/>
      <c r="AP1" s="935"/>
      <c r="AQ1" s="935"/>
      <c r="AR1" s="935"/>
      <c r="AS1" s="935"/>
      <c r="AT1" s="935"/>
      <c r="AU1" s="935"/>
      <c r="AV1" s="935"/>
      <c r="AW1" s="935"/>
      <c r="AX1" s="935"/>
      <c r="AY1" s="935"/>
      <c r="AZ1" s="935"/>
    </row>
    <row r="2" spans="1:63" ht="12" customHeight="1" x14ac:dyDescent="0.25">
      <c r="A2" s="934" t="s">
        <v>73</v>
      </c>
      <c r="B2" s="934"/>
      <c r="C2" s="934"/>
      <c r="D2" s="934"/>
      <c r="E2" s="934"/>
      <c r="F2" s="934"/>
      <c r="G2" s="934"/>
      <c r="H2" s="934"/>
      <c r="I2" s="934"/>
      <c r="J2" s="934"/>
      <c r="K2" s="934"/>
      <c r="L2" s="934"/>
      <c r="M2" s="934"/>
      <c r="N2" s="934"/>
      <c r="O2" s="934"/>
      <c r="P2" s="934"/>
      <c r="Q2" s="934"/>
      <c r="R2" s="934"/>
      <c r="S2" s="934"/>
      <c r="T2" s="934"/>
      <c r="U2" s="934"/>
      <c r="V2" s="934"/>
      <c r="W2" s="934"/>
      <c r="X2" s="934"/>
      <c r="Y2" s="934"/>
      <c r="Z2" s="934"/>
      <c r="AA2" s="934"/>
      <c r="AB2" s="934"/>
      <c r="AC2" s="934"/>
      <c r="AD2" s="934"/>
      <c r="AE2" s="934"/>
      <c r="AF2" s="934"/>
      <c r="AG2" s="934"/>
      <c r="AH2" s="934"/>
      <c r="AI2" s="934"/>
      <c r="AJ2" s="934"/>
      <c r="AK2" s="934"/>
      <c r="AL2" s="934"/>
      <c r="AM2" s="934"/>
      <c r="AN2" s="934"/>
      <c r="AO2" s="934"/>
      <c r="AP2" s="934"/>
      <c r="AQ2" s="934"/>
      <c r="AR2" s="934"/>
      <c r="AS2" s="934"/>
      <c r="AT2" s="934"/>
      <c r="AU2" s="934"/>
      <c r="AV2" s="934"/>
      <c r="AW2" s="934"/>
      <c r="AX2" s="934"/>
      <c r="AY2" s="934"/>
      <c r="AZ2" s="934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3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3">
      <c r="A4" s="929" t="s">
        <v>521</v>
      </c>
      <c r="B4" s="929"/>
      <c r="C4" s="929"/>
      <c r="D4" s="929"/>
      <c r="E4" s="929"/>
      <c r="F4" s="929"/>
      <c r="G4" s="929"/>
      <c r="H4" s="929"/>
      <c r="I4" s="929"/>
      <c r="J4" s="929"/>
      <c r="K4" s="929"/>
      <c r="L4" s="929"/>
      <c r="M4" s="929"/>
      <c r="N4" s="929"/>
      <c r="O4" s="929"/>
      <c r="P4" s="929"/>
      <c r="Q4" s="929"/>
      <c r="R4" s="929"/>
      <c r="S4" s="929"/>
      <c r="T4" s="929"/>
      <c r="U4" s="929"/>
      <c r="V4" s="929"/>
      <c r="W4" s="929"/>
      <c r="X4" s="929"/>
      <c r="Y4" s="929"/>
      <c r="Z4" s="929"/>
      <c r="AA4" s="929"/>
      <c r="AB4" s="929"/>
      <c r="AC4" s="929"/>
      <c r="AD4" s="929"/>
      <c r="AE4" s="929"/>
      <c r="AF4" s="929"/>
      <c r="AG4" s="929"/>
      <c r="AH4" s="929"/>
      <c r="AI4" s="929"/>
      <c r="AJ4" s="929"/>
      <c r="AK4" s="929"/>
      <c r="AL4" s="929"/>
      <c r="AM4" s="929"/>
      <c r="AN4" s="929"/>
      <c r="AO4" s="929"/>
      <c r="AP4" s="929"/>
      <c r="AQ4" s="929"/>
      <c r="AR4" s="929"/>
      <c r="AS4" s="929"/>
      <c r="AT4" s="929"/>
      <c r="AU4" s="929"/>
      <c r="AV4" s="929"/>
      <c r="AW4" s="929"/>
      <c r="AX4" s="929"/>
      <c r="AY4" s="929"/>
      <c r="AZ4" s="929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 x14ac:dyDescent="0.25">
      <c r="A5" s="936" t="s">
        <v>773</v>
      </c>
      <c r="B5" s="936"/>
      <c r="C5" s="936"/>
      <c r="D5" s="936"/>
      <c r="E5" s="936"/>
      <c r="F5" s="936"/>
      <c r="G5" s="936"/>
      <c r="H5" s="936"/>
      <c r="I5" s="936"/>
      <c r="J5" s="936"/>
      <c r="K5" s="936"/>
      <c r="L5" s="936"/>
      <c r="M5" s="936"/>
      <c r="N5" s="936"/>
      <c r="O5" s="936"/>
      <c r="P5" s="936"/>
      <c r="Q5" s="936"/>
      <c r="R5" s="936"/>
      <c r="S5" s="936"/>
      <c r="T5" s="936"/>
      <c r="U5" s="936"/>
      <c r="V5" s="936"/>
      <c r="W5" s="936"/>
      <c r="X5" s="936"/>
      <c r="Y5" s="936"/>
      <c r="Z5" s="936"/>
      <c r="AA5" s="936"/>
      <c r="AB5" s="936"/>
      <c r="AC5" s="936"/>
      <c r="AD5" s="936"/>
      <c r="AE5" s="936"/>
      <c r="AF5" s="936"/>
      <c r="AG5" s="936"/>
      <c r="AH5" s="936"/>
      <c r="AI5" s="936"/>
      <c r="AJ5" s="936"/>
      <c r="AK5" s="936"/>
      <c r="AL5" s="936"/>
      <c r="AM5" s="936"/>
      <c r="AN5" s="936"/>
      <c r="AO5" s="936"/>
      <c r="AP5" s="936"/>
      <c r="AQ5" s="936"/>
      <c r="AR5" s="936"/>
      <c r="AS5" s="936"/>
      <c r="AT5" s="936"/>
      <c r="AU5" s="936"/>
      <c r="AV5" s="936"/>
      <c r="AW5" s="936"/>
      <c r="AX5" s="936"/>
      <c r="AY5" s="936"/>
      <c r="AZ5" s="936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930" t="str">
        <f>ФОРМА!B2</f>
        <v>ПАО "Россети Ленэнерго"</v>
      </c>
      <c r="B6" s="930"/>
      <c r="C6" s="930"/>
      <c r="D6" s="930"/>
      <c r="E6" s="930"/>
      <c r="F6" s="930"/>
      <c r="G6" s="930"/>
      <c r="H6" s="930"/>
      <c r="I6" s="930"/>
      <c r="J6" s="930"/>
      <c r="K6" s="930"/>
      <c r="L6" s="930"/>
      <c r="M6" s="930"/>
      <c r="N6" s="930"/>
      <c r="O6" s="930"/>
      <c r="P6" s="930"/>
      <c r="Q6" s="930"/>
      <c r="R6" s="930"/>
      <c r="S6" s="930"/>
      <c r="T6" s="930"/>
      <c r="U6" s="930"/>
      <c r="V6" s="930"/>
      <c r="W6" s="930"/>
      <c r="X6" s="930"/>
      <c r="Y6" s="930"/>
      <c r="Z6" s="930"/>
      <c r="AA6" s="930"/>
      <c r="AB6" s="930"/>
      <c r="AC6" s="930"/>
      <c r="AD6" s="930"/>
      <c r="AE6" s="930"/>
      <c r="AF6" s="930"/>
      <c r="AG6" s="930"/>
      <c r="AH6" s="930"/>
      <c r="AI6" s="930"/>
      <c r="AJ6" s="930"/>
      <c r="AK6" s="930"/>
      <c r="AL6" s="930"/>
      <c r="AM6" s="930"/>
      <c r="AN6" s="930"/>
      <c r="AO6" s="930"/>
      <c r="AP6" s="930"/>
      <c r="AQ6" s="930"/>
      <c r="AR6" s="930"/>
      <c r="AS6" s="930"/>
      <c r="AT6" s="930"/>
      <c r="AU6" s="930"/>
      <c r="AV6" s="930"/>
      <c r="AW6" s="930"/>
      <c r="AX6" s="930"/>
      <c r="AY6" s="930"/>
      <c r="AZ6" s="930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929" t="s">
        <v>774</v>
      </c>
      <c r="B7" s="929"/>
      <c r="C7" s="929"/>
      <c r="D7" s="929"/>
      <c r="E7" s="929"/>
      <c r="F7" s="929"/>
      <c r="G7" s="929"/>
      <c r="H7" s="929"/>
      <c r="I7" s="929"/>
      <c r="J7" s="929"/>
      <c r="K7" s="929"/>
      <c r="L7" s="929"/>
      <c r="M7" s="929"/>
      <c r="N7" s="929"/>
      <c r="O7" s="929"/>
      <c r="P7" s="929"/>
      <c r="Q7" s="929"/>
      <c r="R7" s="929"/>
      <c r="S7" s="929"/>
      <c r="T7" s="929"/>
      <c r="U7" s="929"/>
      <c r="V7" s="929"/>
      <c r="W7" s="929"/>
      <c r="X7" s="929"/>
      <c r="Y7" s="929"/>
      <c r="Z7" s="929"/>
      <c r="AA7" s="929"/>
      <c r="AB7" s="929"/>
      <c r="AC7" s="929"/>
      <c r="AD7" s="929"/>
      <c r="AE7" s="929"/>
      <c r="AF7" s="929"/>
      <c r="AG7" s="929"/>
      <c r="AH7" s="929"/>
      <c r="AI7" s="929"/>
      <c r="AJ7" s="929"/>
      <c r="AK7" s="929"/>
      <c r="AL7" s="929"/>
      <c r="AM7" s="929"/>
      <c r="AN7" s="929"/>
      <c r="AO7" s="929"/>
      <c r="AP7" s="929"/>
      <c r="AQ7" s="929"/>
      <c r="AR7" s="929"/>
      <c r="AS7" s="929"/>
      <c r="AT7" s="929"/>
      <c r="AU7" s="929"/>
      <c r="AV7" s="929"/>
      <c r="AW7" s="929"/>
      <c r="AX7" s="929"/>
      <c r="AY7" s="929"/>
      <c r="AZ7" s="929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48.6" customHeight="1" x14ac:dyDescent="0.25">
      <c r="A8" s="93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 x14ac:dyDescent="0.2">
      <c r="A9" s="931" t="s">
        <v>775</v>
      </c>
      <c r="B9" s="931"/>
      <c r="C9" s="931"/>
      <c r="D9" s="931"/>
      <c r="E9" s="931"/>
      <c r="F9" s="931"/>
      <c r="G9" s="931"/>
      <c r="H9" s="931"/>
      <c r="I9" s="931"/>
      <c r="J9" s="931"/>
      <c r="K9" s="931"/>
      <c r="L9" s="931"/>
      <c r="M9" s="931"/>
      <c r="N9" s="931"/>
      <c r="O9" s="931"/>
      <c r="P9" s="931"/>
      <c r="Q9" s="931"/>
      <c r="R9" s="931"/>
      <c r="S9" s="931"/>
      <c r="T9" s="931"/>
      <c r="U9" s="931"/>
      <c r="V9" s="931"/>
      <c r="W9" s="931"/>
      <c r="X9" s="931"/>
      <c r="Y9" s="931"/>
      <c r="Z9" s="931"/>
      <c r="AA9" s="931"/>
      <c r="AB9" s="931"/>
      <c r="AC9" s="931"/>
      <c r="AD9" s="931"/>
      <c r="AE9" s="931"/>
      <c r="AF9" s="931"/>
      <c r="AG9" s="931"/>
      <c r="AH9" s="931"/>
      <c r="AI9" s="931"/>
      <c r="AJ9" s="931"/>
      <c r="AK9" s="931"/>
      <c r="AL9" s="931"/>
      <c r="AM9" s="931"/>
      <c r="AN9" s="931"/>
      <c r="AO9" s="931"/>
      <c r="AP9" s="931"/>
      <c r="AQ9" s="931"/>
      <c r="AR9" s="931"/>
      <c r="AS9" s="931"/>
      <c r="AT9" s="931"/>
      <c r="AU9" s="931"/>
      <c r="AV9" s="931"/>
      <c r="AW9" s="931"/>
      <c r="AX9" s="931"/>
      <c r="AY9" s="931"/>
      <c r="AZ9" s="931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.6" x14ac:dyDescent="0.2">
      <c r="A10" s="932"/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932"/>
      <c r="AQ10" s="932"/>
      <c r="AR10" s="932"/>
      <c r="AS10" s="932"/>
      <c r="AT10" s="932"/>
      <c r="AU10" s="932"/>
      <c r="AV10" s="932"/>
      <c r="AW10" s="932"/>
      <c r="AX10" s="932"/>
      <c r="AY10" s="932"/>
      <c r="AZ10" s="932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 x14ac:dyDescent="0.2">
      <c r="A11" s="933" t="s">
        <v>776</v>
      </c>
      <c r="B11" s="933"/>
      <c r="C11" s="933"/>
      <c r="D11" s="933"/>
      <c r="E11" s="933"/>
      <c r="F11" s="933"/>
      <c r="G11" s="933"/>
      <c r="H11" s="933"/>
      <c r="I11" s="933"/>
      <c r="J11" s="933"/>
      <c r="K11" s="933"/>
      <c r="L11" s="933"/>
      <c r="M11" s="933"/>
      <c r="N11" s="933"/>
      <c r="O11" s="933"/>
      <c r="P11" s="933"/>
      <c r="Q11" s="933"/>
      <c r="R11" s="933"/>
      <c r="S11" s="933"/>
      <c r="T11" s="933"/>
      <c r="U11" s="933"/>
      <c r="V11" s="933"/>
      <c r="W11" s="933"/>
      <c r="X11" s="933"/>
      <c r="Y11" s="933"/>
      <c r="Z11" s="933"/>
      <c r="AA11" s="933"/>
      <c r="AB11" s="933"/>
      <c r="AC11" s="933"/>
      <c r="AD11" s="933"/>
      <c r="AE11" s="933"/>
      <c r="AF11" s="933"/>
      <c r="AG11" s="933"/>
      <c r="AH11" s="933"/>
      <c r="AI11" s="933"/>
      <c r="AJ11" s="933"/>
      <c r="AK11" s="933"/>
      <c r="AL11" s="933"/>
      <c r="AM11" s="933"/>
      <c r="AN11" s="933"/>
      <c r="AO11" s="933"/>
      <c r="AP11" s="933"/>
      <c r="AQ11" s="933"/>
      <c r="AR11" s="933"/>
      <c r="AS11" s="933"/>
      <c r="AT11" s="933"/>
      <c r="AU11" s="933"/>
      <c r="AV11" s="933"/>
      <c r="AW11" s="933"/>
      <c r="AX11" s="933"/>
      <c r="AY11" s="933"/>
      <c r="AZ11" s="933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 x14ac:dyDescent="0.25">
      <c r="A12" s="934" t="s">
        <v>777</v>
      </c>
      <c r="B12" s="934"/>
      <c r="C12" s="934"/>
      <c r="D12" s="934"/>
      <c r="E12" s="934"/>
      <c r="F12" s="934"/>
      <c r="G12" s="934"/>
      <c r="H12" s="934"/>
      <c r="I12" s="934"/>
      <c r="J12" s="934"/>
      <c r="K12" s="934"/>
      <c r="L12" s="934"/>
      <c r="M12" s="934"/>
      <c r="N12" s="934"/>
      <c r="O12" s="934"/>
      <c r="P12" s="934"/>
      <c r="Q12" s="934"/>
      <c r="R12" s="934"/>
      <c r="S12" s="934"/>
      <c r="T12" s="934"/>
      <c r="U12" s="934"/>
      <c r="V12" s="934"/>
      <c r="W12" s="934"/>
      <c r="X12" s="934"/>
      <c r="Y12" s="934"/>
      <c r="Z12" s="934"/>
      <c r="AA12" s="934"/>
      <c r="AB12" s="934"/>
      <c r="AC12" s="934"/>
      <c r="AD12" s="934"/>
      <c r="AE12" s="934"/>
      <c r="AF12" s="934"/>
      <c r="AG12" s="934"/>
      <c r="AH12" s="934"/>
      <c r="AI12" s="934"/>
      <c r="AJ12" s="934"/>
      <c r="AK12" s="934"/>
      <c r="AL12" s="934"/>
      <c r="AM12" s="934"/>
      <c r="AN12" s="934"/>
      <c r="AO12" s="934"/>
      <c r="AP12" s="934"/>
      <c r="AQ12" s="934"/>
      <c r="AR12" s="934"/>
      <c r="AS12" s="934"/>
      <c r="AT12" s="934"/>
      <c r="AU12" s="934"/>
      <c r="AV12" s="934"/>
      <c r="AW12" s="934"/>
      <c r="AX12" s="934"/>
      <c r="AY12" s="934"/>
      <c r="AZ12" s="934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99999999999999" customHeight="1" x14ac:dyDescent="0.25">
      <c r="A13" s="937" t="str">
        <f>ФОРМА!B3</f>
        <v>ООО «Электромонтаж-110»</v>
      </c>
      <c r="B13" s="937"/>
      <c r="C13" s="937"/>
      <c r="D13" s="937"/>
      <c r="E13" s="937"/>
      <c r="F13" s="937"/>
      <c r="G13" s="937"/>
      <c r="H13" s="937"/>
      <c r="I13" s="937"/>
      <c r="J13" s="937"/>
      <c r="K13" s="937"/>
      <c r="L13" s="937"/>
      <c r="M13" s="937"/>
      <c r="N13" s="937"/>
      <c r="O13" s="937"/>
      <c r="P13" s="937"/>
      <c r="Q13" s="937"/>
      <c r="R13" s="937"/>
      <c r="S13" s="937"/>
      <c r="T13" s="937"/>
      <c r="U13" s="937"/>
      <c r="V13" s="937"/>
      <c r="W13" s="937"/>
      <c r="X13" s="937"/>
      <c r="Y13" s="937"/>
      <c r="Z13" s="937"/>
      <c r="AA13" s="937"/>
      <c r="AB13" s="937"/>
      <c r="AC13" s="937"/>
      <c r="AD13" s="937"/>
      <c r="AE13" s="937"/>
      <c r="AF13" s="937"/>
      <c r="AG13" s="937"/>
      <c r="AH13" s="937"/>
      <c r="AI13" s="937"/>
      <c r="AJ13" s="937"/>
      <c r="AK13" s="937"/>
      <c r="AL13" s="937"/>
      <c r="AM13" s="937"/>
      <c r="AN13" s="937"/>
      <c r="AO13" s="937"/>
      <c r="AP13" s="937"/>
      <c r="AQ13" s="937"/>
      <c r="AR13" s="937"/>
      <c r="AS13" s="937"/>
      <c r="AT13" s="937"/>
      <c r="AU13" s="937"/>
      <c r="AV13" s="937"/>
      <c r="AW13" s="937"/>
      <c r="AX13" s="937"/>
      <c r="AY13" s="937"/>
      <c r="AZ13" s="937"/>
      <c r="BA13" s="937"/>
    </row>
    <row r="14" spans="1:63" s="302" customFormat="1" ht="6" customHeight="1" x14ac:dyDescent="0.3">
      <c r="A14" s="929" t="s">
        <v>778</v>
      </c>
      <c r="B14" s="929"/>
      <c r="C14" s="929"/>
      <c r="D14" s="929"/>
      <c r="E14" s="929"/>
      <c r="F14" s="929"/>
      <c r="G14" s="929"/>
      <c r="H14" s="929"/>
      <c r="I14" s="929"/>
      <c r="J14" s="929"/>
      <c r="K14" s="929"/>
      <c r="L14" s="929"/>
      <c r="M14" s="929"/>
      <c r="N14" s="929"/>
      <c r="O14" s="929"/>
      <c r="P14" s="929"/>
      <c r="Q14" s="929"/>
      <c r="R14" s="929"/>
      <c r="S14" s="929"/>
      <c r="T14" s="929"/>
      <c r="U14" s="929"/>
      <c r="V14" s="929"/>
      <c r="W14" s="929"/>
      <c r="X14" s="929"/>
      <c r="Y14" s="929"/>
      <c r="Z14" s="929"/>
      <c r="AA14" s="929"/>
      <c r="AB14" s="929"/>
      <c r="AC14" s="929"/>
      <c r="AD14" s="929"/>
      <c r="AE14" s="929"/>
      <c r="AF14" s="929"/>
      <c r="AG14" s="929"/>
      <c r="AH14" s="929"/>
      <c r="AI14" s="929"/>
      <c r="AJ14" s="929"/>
      <c r="AK14" s="929"/>
      <c r="AL14" s="929"/>
      <c r="AM14" s="929"/>
      <c r="AN14" s="929"/>
      <c r="AO14" s="929"/>
      <c r="AP14" s="929"/>
      <c r="AQ14" s="929"/>
      <c r="AR14" s="929"/>
      <c r="AS14" s="929"/>
      <c r="AT14" s="929"/>
      <c r="AU14" s="929"/>
      <c r="AV14" s="929"/>
      <c r="AW14" s="929"/>
      <c r="AX14" s="929"/>
      <c r="AY14" s="929"/>
      <c r="AZ14" s="929"/>
      <c r="BA14" s="301"/>
    </row>
    <row r="15" spans="1:63" ht="23.4" customHeight="1" x14ac:dyDescent="0.25">
      <c r="A15" s="937" t="str">
        <f>ФОРМА!D3</f>
        <v>ОГРН 1089847302225, ИНН 7842391090, КПП 780101001, 199004, город Санкт-Петербург, пр-кт Средний В.О., д. 4 литер а, пом/ком 6н/177</v>
      </c>
      <c r="B15" s="937"/>
      <c r="C15" s="937"/>
      <c r="D15" s="937"/>
      <c r="E15" s="937"/>
      <c r="F15" s="937"/>
      <c r="G15" s="937"/>
      <c r="H15" s="937"/>
      <c r="I15" s="937"/>
      <c r="J15" s="937"/>
      <c r="K15" s="937"/>
      <c r="L15" s="937"/>
      <c r="M15" s="937"/>
      <c r="N15" s="937"/>
      <c r="O15" s="937"/>
      <c r="P15" s="937"/>
      <c r="Q15" s="937"/>
      <c r="R15" s="937"/>
      <c r="S15" s="937"/>
      <c r="T15" s="937"/>
      <c r="U15" s="937"/>
      <c r="V15" s="937"/>
      <c r="W15" s="937"/>
      <c r="X15" s="937"/>
      <c r="Y15" s="937"/>
      <c r="Z15" s="937"/>
      <c r="AA15" s="937"/>
      <c r="AB15" s="937"/>
      <c r="AC15" s="937"/>
      <c r="AD15" s="937"/>
      <c r="AE15" s="937"/>
      <c r="AF15" s="937"/>
      <c r="AG15" s="937"/>
      <c r="AH15" s="937"/>
      <c r="AI15" s="937"/>
      <c r="AJ15" s="937"/>
      <c r="AK15" s="937"/>
      <c r="AL15" s="937"/>
      <c r="AM15" s="937"/>
      <c r="AN15" s="937"/>
      <c r="AO15" s="937"/>
      <c r="AP15" s="937"/>
      <c r="AQ15" s="937"/>
      <c r="AR15" s="937"/>
      <c r="AS15" s="937"/>
      <c r="AT15" s="937"/>
      <c r="AU15" s="937"/>
      <c r="AV15" s="937"/>
      <c r="AW15" s="937"/>
      <c r="AX15" s="937"/>
      <c r="AY15" s="937"/>
      <c r="AZ15" s="937"/>
      <c r="BA15" s="937"/>
    </row>
    <row r="16" spans="1:63" s="302" customFormat="1" ht="6" customHeight="1" x14ac:dyDescent="0.3">
      <c r="A16" s="931" t="s">
        <v>779</v>
      </c>
      <c r="B16" s="931"/>
      <c r="C16" s="931"/>
      <c r="D16" s="931"/>
      <c r="E16" s="931"/>
      <c r="F16" s="931"/>
      <c r="G16" s="931"/>
      <c r="H16" s="931"/>
      <c r="I16" s="931"/>
      <c r="J16" s="931"/>
      <c r="K16" s="931"/>
      <c r="L16" s="931"/>
      <c r="M16" s="931"/>
      <c r="N16" s="931"/>
      <c r="O16" s="931"/>
      <c r="P16" s="931"/>
      <c r="Q16" s="931"/>
      <c r="R16" s="931"/>
      <c r="S16" s="931"/>
      <c r="T16" s="931"/>
      <c r="U16" s="931"/>
      <c r="V16" s="931"/>
      <c r="W16" s="931"/>
      <c r="X16" s="931"/>
      <c r="Y16" s="931"/>
      <c r="Z16" s="931"/>
      <c r="AA16" s="931"/>
      <c r="AB16" s="931"/>
      <c r="AC16" s="931"/>
      <c r="AD16" s="931"/>
      <c r="AE16" s="931"/>
      <c r="AF16" s="931"/>
      <c r="AG16" s="931"/>
      <c r="AH16" s="931"/>
      <c r="AI16" s="931"/>
      <c r="AJ16" s="931"/>
      <c r="AK16" s="931"/>
      <c r="AL16" s="931"/>
      <c r="AM16" s="931"/>
      <c r="AN16" s="931"/>
      <c r="AO16" s="931"/>
      <c r="AP16" s="931"/>
      <c r="AQ16" s="931"/>
      <c r="AR16" s="931"/>
      <c r="AS16" s="931"/>
      <c r="AT16" s="931"/>
      <c r="AU16" s="931"/>
      <c r="AV16" s="931"/>
      <c r="AW16" s="931"/>
      <c r="AX16" s="931"/>
      <c r="AY16" s="931"/>
      <c r="AZ16" s="931"/>
      <c r="BA16" s="301"/>
    </row>
    <row r="17" spans="1:53" s="302" customFormat="1" ht="9.6" x14ac:dyDescent="0.3">
      <c r="A17" s="938"/>
      <c r="B17" s="938"/>
      <c r="C17" s="938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938"/>
      <c r="R17" s="938"/>
      <c r="S17" s="938"/>
      <c r="T17" s="938"/>
      <c r="U17" s="938"/>
      <c r="V17" s="938"/>
      <c r="W17" s="938"/>
      <c r="X17" s="938"/>
      <c r="Y17" s="938"/>
      <c r="Z17" s="938"/>
      <c r="AA17" s="938"/>
      <c r="AB17" s="938"/>
      <c r="AC17" s="938"/>
      <c r="AD17" s="938"/>
      <c r="AE17" s="938"/>
      <c r="AF17" s="938"/>
      <c r="AG17" s="938"/>
      <c r="AH17" s="938"/>
      <c r="AI17" s="938"/>
      <c r="AJ17" s="938"/>
      <c r="AK17" s="938"/>
      <c r="AL17" s="938"/>
      <c r="AM17" s="938"/>
      <c r="AN17" s="938"/>
      <c r="AO17" s="938"/>
      <c r="AP17" s="938"/>
      <c r="AQ17" s="938"/>
      <c r="AR17" s="938"/>
      <c r="AS17" s="938"/>
      <c r="AT17" s="938"/>
      <c r="AU17" s="938"/>
      <c r="AV17" s="938"/>
      <c r="AW17" s="938"/>
      <c r="AX17" s="938"/>
      <c r="AY17" s="938"/>
      <c r="AZ17" s="938"/>
      <c r="BA17" s="301"/>
    </row>
    <row r="18" spans="1:53" s="302" customFormat="1" ht="15" customHeight="1" x14ac:dyDescent="0.3">
      <c r="A18" s="933" t="s">
        <v>780</v>
      </c>
      <c r="B18" s="933"/>
      <c r="C18" s="933"/>
      <c r="D18" s="933"/>
      <c r="E18" s="933"/>
      <c r="F18" s="933"/>
      <c r="G18" s="933"/>
      <c r="H18" s="933"/>
      <c r="I18" s="933"/>
      <c r="J18" s="933"/>
      <c r="K18" s="933"/>
      <c r="L18" s="933"/>
      <c r="M18" s="933"/>
      <c r="N18" s="933"/>
      <c r="O18" s="933"/>
      <c r="P18" s="933"/>
      <c r="Q18" s="933"/>
      <c r="R18" s="933"/>
      <c r="S18" s="933"/>
      <c r="T18" s="933"/>
      <c r="U18" s="933"/>
      <c r="V18" s="933"/>
      <c r="W18" s="933"/>
      <c r="X18" s="933"/>
      <c r="Y18" s="933"/>
      <c r="Z18" s="933"/>
      <c r="AA18" s="933"/>
      <c r="AB18" s="933"/>
      <c r="AC18" s="933"/>
      <c r="AD18" s="933"/>
      <c r="AE18" s="933"/>
      <c r="AF18" s="933"/>
      <c r="AG18" s="933"/>
      <c r="AH18" s="933"/>
      <c r="AI18" s="933"/>
      <c r="AJ18" s="933"/>
      <c r="AK18" s="933"/>
      <c r="AL18" s="933"/>
      <c r="AM18" s="933"/>
      <c r="AN18" s="933"/>
      <c r="AO18" s="933"/>
      <c r="AP18" s="933"/>
      <c r="AQ18" s="933"/>
      <c r="AR18" s="933"/>
      <c r="AS18" s="933"/>
      <c r="AT18" s="933"/>
      <c r="AU18" s="933"/>
      <c r="AV18" s="933"/>
      <c r="AW18" s="933"/>
      <c r="AX18" s="933"/>
      <c r="AY18" s="933"/>
      <c r="AZ18" s="933"/>
      <c r="BA18" s="301"/>
    </row>
    <row r="19" spans="1:53" ht="12" customHeight="1" x14ac:dyDescent="0.25">
      <c r="A19" s="934" t="s">
        <v>75</v>
      </c>
      <c r="B19" s="934"/>
      <c r="C19" s="934"/>
      <c r="D19" s="934"/>
      <c r="E19" s="934"/>
      <c r="F19" s="934"/>
      <c r="G19" s="934"/>
      <c r="H19" s="934"/>
      <c r="I19" s="934"/>
      <c r="J19" s="934"/>
      <c r="K19" s="934"/>
      <c r="L19" s="934"/>
      <c r="M19" s="934"/>
      <c r="N19" s="934"/>
      <c r="O19" s="934"/>
      <c r="P19" s="934"/>
      <c r="Q19" s="934"/>
      <c r="R19" s="934"/>
      <c r="S19" s="934"/>
      <c r="T19" s="934"/>
      <c r="U19" s="934"/>
      <c r="V19" s="934"/>
      <c r="W19" s="934"/>
      <c r="X19" s="934"/>
      <c r="Y19" s="934"/>
      <c r="Z19" s="934"/>
      <c r="AA19" s="934"/>
      <c r="AB19" s="934"/>
      <c r="AC19" s="934"/>
      <c r="AD19" s="934"/>
      <c r="AE19" s="934"/>
      <c r="AF19" s="934"/>
      <c r="AG19" s="934"/>
      <c r="AH19" s="934"/>
      <c r="AI19" s="934"/>
      <c r="AJ19" s="934"/>
      <c r="AK19" s="934"/>
      <c r="AL19" s="934"/>
      <c r="AM19" s="934"/>
      <c r="AN19" s="934"/>
      <c r="AO19" s="934"/>
      <c r="AP19" s="934"/>
      <c r="AQ19" s="934"/>
      <c r="AR19" s="934"/>
      <c r="AS19" s="934"/>
      <c r="AT19" s="934"/>
      <c r="AU19" s="934"/>
      <c r="AV19" s="934"/>
      <c r="AW19" s="934"/>
      <c r="AX19" s="934"/>
      <c r="AY19" s="934"/>
      <c r="AZ19" s="934"/>
      <c r="BA19" s="300"/>
    </row>
    <row r="20" spans="1:53" ht="12" customHeight="1" x14ac:dyDescent="0.25">
      <c r="A20" s="937" t="str">
        <f>ФОРМА!B8</f>
        <v>ООО «Электромонтаж-110»</v>
      </c>
      <c r="B20" s="937"/>
      <c r="C20" s="937"/>
      <c r="D20" s="937"/>
      <c r="E20" s="937"/>
      <c r="F20" s="937"/>
      <c r="G20" s="937"/>
      <c r="H20" s="937"/>
      <c r="I20" s="937"/>
      <c r="J20" s="937"/>
      <c r="K20" s="937"/>
      <c r="L20" s="937"/>
      <c r="M20" s="937"/>
      <c r="N20" s="937"/>
      <c r="O20" s="937"/>
      <c r="P20" s="937"/>
      <c r="Q20" s="937"/>
      <c r="R20" s="937"/>
      <c r="S20" s="937"/>
      <c r="T20" s="937"/>
      <c r="U20" s="937"/>
      <c r="V20" s="937"/>
      <c r="W20" s="937"/>
      <c r="X20" s="937"/>
      <c r="Y20" s="937"/>
      <c r="Z20" s="937"/>
      <c r="AA20" s="937"/>
      <c r="AB20" s="937"/>
      <c r="AC20" s="937"/>
      <c r="AD20" s="937"/>
      <c r="AE20" s="937"/>
      <c r="AF20" s="937"/>
      <c r="AG20" s="937"/>
      <c r="AH20" s="937"/>
      <c r="AI20" s="937"/>
      <c r="AJ20" s="937"/>
      <c r="AK20" s="937"/>
      <c r="AL20" s="937"/>
      <c r="AM20" s="937"/>
      <c r="AN20" s="937"/>
      <c r="AO20" s="937"/>
      <c r="AP20" s="937"/>
      <c r="AQ20" s="937"/>
      <c r="AR20" s="937"/>
      <c r="AS20" s="937"/>
      <c r="AT20" s="937"/>
      <c r="AU20" s="937"/>
      <c r="AV20" s="937"/>
      <c r="AW20" s="937"/>
      <c r="AX20" s="937"/>
      <c r="AY20" s="937"/>
      <c r="AZ20" s="937"/>
      <c r="BA20" s="937"/>
    </row>
    <row r="21" spans="1:53" s="305" customFormat="1" ht="6" customHeight="1" x14ac:dyDescent="0.2">
      <c r="A21" s="929" t="s">
        <v>778</v>
      </c>
      <c r="B21" s="929"/>
      <c r="C21" s="929"/>
      <c r="D21" s="929"/>
      <c r="E21" s="929"/>
      <c r="F21" s="929"/>
      <c r="G21" s="929"/>
      <c r="H21" s="929"/>
      <c r="I21" s="929"/>
      <c r="J21" s="929"/>
      <c r="K21" s="929"/>
      <c r="L21" s="929"/>
      <c r="M21" s="929"/>
      <c r="N21" s="929"/>
      <c r="O21" s="929"/>
      <c r="P21" s="929"/>
      <c r="Q21" s="929"/>
      <c r="R21" s="929"/>
      <c r="S21" s="929"/>
      <c r="T21" s="929"/>
      <c r="U21" s="929"/>
      <c r="V21" s="929"/>
      <c r="W21" s="929"/>
      <c r="X21" s="929"/>
      <c r="Y21" s="929"/>
      <c r="Z21" s="929"/>
      <c r="AA21" s="929"/>
      <c r="AB21" s="929"/>
      <c r="AC21" s="929"/>
      <c r="AD21" s="929"/>
      <c r="AE21" s="929"/>
      <c r="AF21" s="929"/>
      <c r="AG21" s="929"/>
      <c r="AH21" s="929"/>
      <c r="AI21" s="929"/>
      <c r="AJ21" s="929"/>
      <c r="AK21" s="929"/>
      <c r="AL21" s="929"/>
      <c r="AM21" s="929"/>
      <c r="AN21" s="929"/>
      <c r="AO21" s="929"/>
      <c r="AP21" s="929"/>
      <c r="AQ21" s="929"/>
      <c r="AR21" s="929"/>
      <c r="AS21" s="929"/>
      <c r="AT21" s="929"/>
      <c r="AU21" s="929"/>
      <c r="AV21" s="929"/>
      <c r="AW21" s="929"/>
      <c r="AX21" s="929"/>
      <c r="AY21" s="929"/>
      <c r="AZ21" s="929"/>
      <c r="BA21" s="304"/>
    </row>
    <row r="22" spans="1:53" ht="21.6" customHeight="1" x14ac:dyDescent="0.25">
      <c r="A22" s="937" t="str">
        <f>ФОРМА!D8</f>
        <v>ОГРН 1089847302225, ИНН 7842391090, КПП 780101001, 199004, город Санкт-Петербург, пр-кт Средний В.О., д. 4 литер а, пом/ком 6н/177</v>
      </c>
      <c r="B22" s="937"/>
      <c r="C22" s="937"/>
      <c r="D22" s="937"/>
      <c r="E22" s="937"/>
      <c r="F22" s="937"/>
      <c r="G22" s="937"/>
      <c r="H22" s="937"/>
      <c r="I22" s="937"/>
      <c r="J22" s="937"/>
      <c r="K22" s="937"/>
      <c r="L22" s="937"/>
      <c r="M22" s="937"/>
      <c r="N22" s="937"/>
      <c r="O22" s="937"/>
      <c r="P22" s="937"/>
      <c r="Q22" s="937"/>
      <c r="R22" s="937"/>
      <c r="S22" s="937"/>
      <c r="T22" s="937"/>
      <c r="U22" s="937"/>
      <c r="V22" s="937"/>
      <c r="W22" s="937"/>
      <c r="X22" s="937"/>
      <c r="Y22" s="937"/>
      <c r="Z22" s="937"/>
      <c r="AA22" s="937"/>
      <c r="AB22" s="937"/>
      <c r="AC22" s="937"/>
      <c r="AD22" s="937"/>
      <c r="AE22" s="937"/>
      <c r="AF22" s="937"/>
      <c r="AG22" s="937"/>
      <c r="AH22" s="937"/>
      <c r="AI22" s="937"/>
      <c r="AJ22" s="937"/>
      <c r="AK22" s="937"/>
      <c r="AL22" s="937"/>
      <c r="AM22" s="937"/>
      <c r="AN22" s="937"/>
      <c r="AO22" s="937"/>
      <c r="AP22" s="937"/>
      <c r="AQ22" s="937"/>
      <c r="AR22" s="937"/>
      <c r="AS22" s="937"/>
      <c r="AT22" s="937"/>
      <c r="AU22" s="937"/>
      <c r="AV22" s="937"/>
      <c r="AW22" s="937"/>
      <c r="AX22" s="937"/>
      <c r="AY22" s="937"/>
      <c r="AZ22" s="937"/>
      <c r="BA22" s="300"/>
    </row>
    <row r="23" spans="1:53" s="305" customFormat="1" ht="9.6" x14ac:dyDescent="0.2">
      <c r="A23" s="931" t="s">
        <v>775</v>
      </c>
      <c r="B23" s="931"/>
      <c r="C23" s="931"/>
      <c r="D23" s="931"/>
      <c r="E23" s="931"/>
      <c r="F23" s="931"/>
      <c r="G23" s="931"/>
      <c r="H23" s="931"/>
      <c r="I23" s="931"/>
      <c r="J23" s="931"/>
      <c r="K23" s="931"/>
      <c r="L23" s="931"/>
      <c r="M23" s="931"/>
      <c r="N23" s="931"/>
      <c r="O23" s="931"/>
      <c r="P23" s="931"/>
      <c r="Q23" s="931"/>
      <c r="R23" s="931"/>
      <c r="S23" s="931"/>
      <c r="T23" s="931"/>
      <c r="U23" s="931"/>
      <c r="V23" s="931"/>
      <c r="W23" s="931"/>
      <c r="X23" s="931"/>
      <c r="Y23" s="931"/>
      <c r="Z23" s="931"/>
      <c r="AA23" s="931"/>
      <c r="AB23" s="931"/>
      <c r="AC23" s="931"/>
      <c r="AD23" s="931"/>
      <c r="AE23" s="931"/>
      <c r="AF23" s="931"/>
      <c r="AG23" s="931"/>
      <c r="AH23" s="931"/>
      <c r="AI23" s="931"/>
      <c r="AJ23" s="931"/>
      <c r="AK23" s="931"/>
      <c r="AL23" s="931"/>
      <c r="AM23" s="931"/>
      <c r="AN23" s="931"/>
      <c r="AO23" s="931"/>
      <c r="AP23" s="931"/>
      <c r="AQ23" s="931"/>
      <c r="AR23" s="931"/>
      <c r="AS23" s="931"/>
      <c r="AT23" s="931"/>
      <c r="AU23" s="931"/>
      <c r="AV23" s="931"/>
      <c r="AW23" s="931"/>
      <c r="AX23" s="931"/>
      <c r="AY23" s="931"/>
      <c r="AZ23" s="931"/>
      <c r="BA23" s="304"/>
    </row>
    <row r="24" spans="1:53" s="305" customFormat="1" ht="10.5" customHeight="1" x14ac:dyDescent="0.2">
      <c r="A24" s="938"/>
      <c r="B24" s="938"/>
      <c r="C24" s="938"/>
      <c r="D24" s="938"/>
      <c r="E24" s="938"/>
      <c r="F24" s="938"/>
      <c r="G24" s="938"/>
      <c r="H24" s="938"/>
      <c r="I24" s="938"/>
      <c r="J24" s="938"/>
      <c r="K24" s="938"/>
      <c r="L24" s="938"/>
      <c r="M24" s="938"/>
      <c r="N24" s="938"/>
      <c r="O24" s="938"/>
      <c r="P24" s="938"/>
      <c r="Q24" s="938"/>
      <c r="R24" s="938"/>
      <c r="S24" s="938"/>
      <c r="T24" s="938"/>
      <c r="U24" s="938"/>
      <c r="V24" s="938"/>
      <c r="W24" s="938"/>
      <c r="X24" s="938"/>
      <c r="Y24" s="938"/>
      <c r="Z24" s="938"/>
      <c r="AA24" s="938"/>
      <c r="AB24" s="938"/>
      <c r="AC24" s="938"/>
      <c r="AD24" s="938"/>
      <c r="AE24" s="938"/>
      <c r="AF24" s="938"/>
      <c r="AG24" s="938"/>
      <c r="AH24" s="938"/>
      <c r="AI24" s="938"/>
      <c r="AJ24" s="938"/>
      <c r="AK24" s="938"/>
      <c r="AL24" s="938"/>
      <c r="AM24" s="938"/>
      <c r="AN24" s="938"/>
      <c r="AO24" s="938"/>
      <c r="AP24" s="938"/>
      <c r="AQ24" s="938"/>
      <c r="AR24" s="938"/>
      <c r="AS24" s="938"/>
      <c r="AT24" s="938"/>
      <c r="AU24" s="938"/>
      <c r="AV24" s="938"/>
      <c r="AW24" s="938"/>
      <c r="AX24" s="938"/>
      <c r="AY24" s="938"/>
      <c r="AZ24" s="938"/>
      <c r="BA24" s="304"/>
    </row>
    <row r="25" spans="1:53" s="305" customFormat="1" ht="15" customHeight="1" x14ac:dyDescent="0.2">
      <c r="A25" s="933" t="s">
        <v>781</v>
      </c>
      <c r="B25" s="933"/>
      <c r="C25" s="933"/>
      <c r="D25" s="933"/>
      <c r="E25" s="933"/>
      <c r="F25" s="933"/>
      <c r="G25" s="933"/>
      <c r="H25" s="933"/>
      <c r="I25" s="933"/>
      <c r="J25" s="933"/>
      <c r="K25" s="933"/>
      <c r="L25" s="933"/>
      <c r="M25" s="933"/>
      <c r="N25" s="933"/>
      <c r="O25" s="933"/>
      <c r="P25" s="933"/>
      <c r="Q25" s="933"/>
      <c r="R25" s="933"/>
      <c r="S25" s="933"/>
      <c r="T25" s="933"/>
      <c r="U25" s="933"/>
      <c r="V25" s="933"/>
      <c r="W25" s="933"/>
      <c r="X25" s="933"/>
      <c r="Y25" s="933"/>
      <c r="Z25" s="933"/>
      <c r="AA25" s="933"/>
      <c r="AB25" s="933"/>
      <c r="AC25" s="933"/>
      <c r="AD25" s="933"/>
      <c r="AE25" s="933"/>
      <c r="AF25" s="933"/>
      <c r="AG25" s="933"/>
      <c r="AH25" s="933"/>
      <c r="AI25" s="933"/>
      <c r="AJ25" s="933"/>
      <c r="AK25" s="933"/>
      <c r="AL25" s="933"/>
      <c r="AM25" s="933"/>
      <c r="AN25" s="933"/>
      <c r="AO25" s="933"/>
      <c r="AP25" s="933"/>
      <c r="AQ25" s="933"/>
      <c r="AR25" s="933"/>
      <c r="AS25" s="933"/>
      <c r="AT25" s="933"/>
      <c r="AU25" s="933"/>
      <c r="AV25" s="933"/>
      <c r="AW25" s="933"/>
      <c r="AX25" s="933"/>
      <c r="AY25" s="933"/>
      <c r="AZ25" s="933"/>
      <c r="BA25" s="304"/>
    </row>
    <row r="26" spans="1:53" ht="5.25" customHeight="1" x14ac:dyDescent="0.25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 x14ac:dyDescent="0.25">
      <c r="A27" s="941" t="s">
        <v>598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300"/>
    </row>
    <row r="28" spans="1:53" ht="0.75" hidden="1" customHeight="1" x14ac:dyDescent="0.25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 x14ac:dyDescent="0.3">
      <c r="A29" s="943" t="s">
        <v>19</v>
      </c>
      <c r="B29" s="943"/>
      <c r="C29" s="944">
        <f>ФОРМА!B18</f>
        <v>0</v>
      </c>
      <c r="D29" s="944"/>
      <c r="E29" s="944"/>
      <c r="F29" s="944"/>
      <c r="G29" s="944"/>
      <c r="H29" s="944"/>
      <c r="I29" s="944"/>
      <c r="J29" s="944"/>
      <c r="K29" s="944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945"/>
      <c r="AH29" s="945"/>
      <c r="AI29" s="945"/>
      <c r="AJ29" s="307"/>
      <c r="AK29" s="307"/>
      <c r="AL29" s="946">
        <f>ФОРМА!C18</f>
        <v>45583</v>
      </c>
      <c r="AM29" s="944"/>
      <c r="AN29" s="944"/>
      <c r="AO29" s="944"/>
      <c r="AP29" s="944"/>
      <c r="AQ29" s="944"/>
      <c r="AR29" s="944"/>
      <c r="AS29" s="944"/>
      <c r="AT29" s="944"/>
      <c r="AU29" s="944"/>
      <c r="AV29" s="944"/>
      <c r="AW29" s="945"/>
      <c r="AX29" s="945"/>
      <c r="AY29" s="945"/>
      <c r="AZ29" s="945"/>
      <c r="BA29" s="300"/>
    </row>
    <row r="30" spans="1:53" s="305" customFormat="1" ht="5.0999999999999996" customHeight="1" x14ac:dyDescent="0.2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929" t="s">
        <v>459</v>
      </c>
      <c r="AM30" s="929"/>
      <c r="AN30" s="929"/>
      <c r="AO30" s="929"/>
      <c r="AP30" s="929"/>
      <c r="AQ30" s="929"/>
      <c r="AR30" s="929"/>
      <c r="AS30" s="929"/>
      <c r="AT30" s="929"/>
      <c r="AU30" s="929"/>
      <c r="AV30" s="929"/>
      <c r="AW30" s="304"/>
      <c r="AX30" s="304"/>
      <c r="AY30" s="304"/>
      <c r="AZ30" s="304"/>
      <c r="BA30" s="304"/>
    </row>
    <row r="31" spans="1:53" ht="21" customHeight="1" x14ac:dyDescent="0.25">
      <c r="A31" s="936" t="s">
        <v>782</v>
      </c>
      <c r="B31" s="936"/>
      <c r="C31" s="936"/>
      <c r="D31" s="936"/>
      <c r="E31" s="936"/>
      <c r="F31" s="936"/>
      <c r="G31" s="936"/>
      <c r="H31" s="936"/>
      <c r="I31" s="936"/>
      <c r="J31" s="936"/>
      <c r="K31" s="936"/>
      <c r="L31" s="936"/>
      <c r="M31" s="936"/>
      <c r="N31" s="936"/>
      <c r="O31" s="936"/>
      <c r="P31" s="936"/>
      <c r="Q31" s="936"/>
      <c r="R31" s="936"/>
      <c r="S31" s="936"/>
      <c r="T31" s="936"/>
      <c r="U31" s="936"/>
      <c r="V31" s="936"/>
      <c r="W31" s="936"/>
      <c r="X31" s="936"/>
      <c r="Y31" s="936"/>
      <c r="Z31" s="936"/>
      <c r="AA31" s="936"/>
      <c r="AB31" s="936"/>
      <c r="AC31" s="936"/>
      <c r="AD31" s="936"/>
      <c r="AE31" s="936"/>
      <c r="AF31" s="936"/>
      <c r="AG31" s="936"/>
      <c r="AH31" s="936"/>
      <c r="AI31" s="936"/>
      <c r="AJ31" s="936"/>
      <c r="AK31" s="936"/>
      <c r="AL31" s="936"/>
      <c r="AM31" s="936"/>
      <c r="AN31" s="936"/>
      <c r="AO31" s="936"/>
      <c r="AP31" s="936"/>
      <c r="AQ31" s="936"/>
      <c r="AR31" s="936"/>
      <c r="AS31" s="936"/>
      <c r="AT31" s="936"/>
      <c r="AU31" s="936"/>
      <c r="AV31" s="936"/>
      <c r="AW31" s="936"/>
      <c r="AX31" s="936"/>
      <c r="AY31" s="936"/>
      <c r="AZ31" s="936"/>
      <c r="BA31" s="300"/>
    </row>
    <row r="32" spans="1:53" ht="12" customHeight="1" x14ac:dyDescent="0.25">
      <c r="A32" s="939" t="str">
        <f>IF(ПОДПИСИ!B9="",ПОДПИСИ!B7,ПОДПИСИ!B9)</f>
        <v>Ведущий инженер отдела строительного контроля АО "ЛЭСР"</v>
      </c>
      <c r="B32" s="939"/>
      <c r="C32" s="939"/>
      <c r="D32" s="939"/>
      <c r="E32" s="939"/>
      <c r="F32" s="939"/>
      <c r="G32" s="939"/>
      <c r="H32" s="939"/>
      <c r="I32" s="939"/>
      <c r="J32" s="939"/>
      <c r="K32" s="939"/>
      <c r="L32" s="939"/>
      <c r="M32" s="939"/>
      <c r="N32" s="939"/>
      <c r="O32" s="939"/>
      <c r="P32" s="939"/>
      <c r="Q32" s="939"/>
      <c r="R32" s="939"/>
      <c r="S32" s="939"/>
      <c r="T32" s="939"/>
      <c r="U32" s="939"/>
      <c r="V32" s="939"/>
      <c r="W32" s="939"/>
      <c r="X32" s="939"/>
      <c r="Y32" s="939"/>
      <c r="Z32" s="939"/>
      <c r="AA32" s="939"/>
      <c r="AB32" s="939"/>
      <c r="AC32" s="939"/>
      <c r="AD32" s="939"/>
      <c r="AE32" s="939"/>
      <c r="AF32" s="939"/>
      <c r="AG32" s="939"/>
      <c r="AH32" s="939"/>
      <c r="AI32" s="939"/>
      <c r="AJ32" s="939"/>
      <c r="AK32" s="939"/>
      <c r="AL32" s="939"/>
      <c r="AM32" s="939"/>
      <c r="AN32" s="939"/>
      <c r="AO32" s="939"/>
      <c r="AP32" s="939"/>
      <c r="AQ32" s="939"/>
      <c r="AR32" s="939"/>
      <c r="AS32" s="939"/>
      <c r="AT32" s="939"/>
      <c r="AU32" s="939"/>
      <c r="AV32" s="939"/>
      <c r="AW32" s="939"/>
      <c r="AX32" s="939"/>
      <c r="AY32" s="939"/>
      <c r="AZ32" s="939"/>
      <c r="BA32" s="300"/>
    </row>
    <row r="33" spans="1:53" ht="12" customHeight="1" x14ac:dyDescent="0.25">
      <c r="A33" s="940" t="str">
        <f>IF(ПОДПИСИ!C9="",ПОДПИСИ!C7,CONCATENATE(ПОДПИСИ!C9,", ",ПОДПИСИ!F9))</f>
        <v xml:space="preserve">Жамойдин Ф.Ф.,  </v>
      </c>
      <c r="B33" s="940"/>
      <c r="C33" s="940"/>
      <c r="D33" s="940"/>
      <c r="E33" s="940"/>
      <c r="F33" s="940"/>
      <c r="G33" s="940"/>
      <c r="H33" s="940"/>
      <c r="I33" s="940"/>
      <c r="J33" s="940"/>
      <c r="K33" s="940"/>
      <c r="L33" s="940"/>
      <c r="M33" s="940"/>
      <c r="N33" s="940"/>
      <c r="O33" s="940"/>
      <c r="P33" s="940"/>
      <c r="Q33" s="940"/>
      <c r="R33" s="940"/>
      <c r="S33" s="940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940"/>
      <c r="AE33" s="940"/>
      <c r="AF33" s="940"/>
      <c r="AG33" s="940"/>
      <c r="AH33" s="940"/>
      <c r="AI33" s="940"/>
      <c r="AJ33" s="940"/>
      <c r="AK33" s="940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940"/>
      <c r="AW33" s="940"/>
      <c r="AX33" s="940"/>
      <c r="AY33" s="940"/>
      <c r="AZ33" s="940"/>
      <c r="BA33" s="300"/>
    </row>
    <row r="34" spans="1:53" ht="15" customHeight="1" x14ac:dyDescent="0.25">
      <c r="A34" s="931" t="s">
        <v>783</v>
      </c>
      <c r="B34" s="931"/>
      <c r="C34" s="931"/>
      <c r="D34" s="931"/>
      <c r="E34" s="931"/>
      <c r="F34" s="931"/>
      <c r="G34" s="931"/>
      <c r="H34" s="931"/>
      <c r="I34" s="931"/>
      <c r="J34" s="931"/>
      <c r="K34" s="931"/>
      <c r="L34" s="931"/>
      <c r="M34" s="931"/>
      <c r="N34" s="931"/>
      <c r="O34" s="931"/>
      <c r="P34" s="931"/>
      <c r="Q34" s="931"/>
      <c r="R34" s="931"/>
      <c r="S34" s="931"/>
      <c r="T34" s="931"/>
      <c r="U34" s="931"/>
      <c r="V34" s="931"/>
      <c r="W34" s="931"/>
      <c r="X34" s="931"/>
      <c r="Y34" s="931"/>
      <c r="Z34" s="931"/>
      <c r="AA34" s="931"/>
      <c r="AB34" s="931"/>
      <c r="AC34" s="931"/>
      <c r="AD34" s="931"/>
      <c r="AE34" s="931"/>
      <c r="AF34" s="931"/>
      <c r="AG34" s="931"/>
      <c r="AH34" s="931"/>
      <c r="AI34" s="931"/>
      <c r="AJ34" s="931"/>
      <c r="AK34" s="931"/>
      <c r="AL34" s="931"/>
      <c r="AM34" s="931"/>
      <c r="AN34" s="931"/>
      <c r="AO34" s="931"/>
      <c r="AP34" s="931"/>
      <c r="AQ34" s="931"/>
      <c r="AR34" s="931"/>
      <c r="AS34" s="931"/>
      <c r="AT34" s="931"/>
      <c r="AU34" s="931"/>
      <c r="AV34" s="931"/>
      <c r="AW34" s="931"/>
      <c r="AX34" s="931"/>
      <c r="AY34" s="931"/>
      <c r="AZ34" s="931"/>
      <c r="BA34" s="300"/>
    </row>
    <row r="35" spans="1:53" ht="15" customHeight="1" x14ac:dyDescent="0.25">
      <c r="A35" s="938"/>
      <c r="B35" s="938"/>
      <c r="C35" s="938"/>
      <c r="D35" s="938"/>
      <c r="E35" s="938"/>
      <c r="F35" s="938"/>
      <c r="G35" s="938"/>
      <c r="H35" s="938"/>
      <c r="I35" s="938"/>
      <c r="J35" s="938"/>
      <c r="K35" s="938"/>
      <c r="L35" s="938"/>
      <c r="M35" s="938"/>
      <c r="N35" s="938"/>
      <c r="O35" s="938"/>
      <c r="P35" s="938"/>
      <c r="Q35" s="938"/>
      <c r="R35" s="938"/>
      <c r="S35" s="938"/>
      <c r="T35" s="938"/>
      <c r="U35" s="938"/>
      <c r="V35" s="938"/>
      <c r="W35" s="938"/>
      <c r="X35" s="938"/>
      <c r="Y35" s="938"/>
      <c r="Z35" s="938"/>
      <c r="AA35" s="938"/>
      <c r="AB35" s="938"/>
      <c r="AC35" s="938"/>
      <c r="AD35" s="938"/>
      <c r="AE35" s="938"/>
      <c r="AF35" s="938"/>
      <c r="AG35" s="938"/>
      <c r="AH35" s="938"/>
      <c r="AI35" s="938"/>
      <c r="AJ35" s="938"/>
      <c r="AK35" s="938"/>
      <c r="AL35" s="938"/>
      <c r="AM35" s="938"/>
      <c r="AN35" s="938"/>
      <c r="AO35" s="938"/>
      <c r="AP35" s="938"/>
      <c r="AQ35" s="938"/>
      <c r="AR35" s="938"/>
      <c r="AS35" s="938"/>
      <c r="AT35" s="938"/>
      <c r="AU35" s="938"/>
      <c r="AV35" s="938"/>
      <c r="AW35" s="938"/>
      <c r="AX35" s="938"/>
      <c r="AY35" s="938"/>
      <c r="AZ35" s="938"/>
      <c r="BA35" s="300"/>
    </row>
    <row r="36" spans="1:53" ht="21" customHeight="1" x14ac:dyDescent="0.25">
      <c r="A36" s="933" t="s">
        <v>784</v>
      </c>
      <c r="B36" s="933"/>
      <c r="C36" s="933"/>
      <c r="D36" s="933"/>
      <c r="E36" s="933"/>
      <c r="F36" s="933"/>
      <c r="G36" s="933"/>
      <c r="H36" s="933"/>
      <c r="I36" s="933"/>
      <c r="J36" s="933"/>
      <c r="K36" s="933"/>
      <c r="L36" s="933"/>
      <c r="M36" s="933"/>
      <c r="N36" s="933"/>
      <c r="O36" s="933"/>
      <c r="P36" s="933"/>
      <c r="Q36" s="933"/>
      <c r="R36" s="933"/>
      <c r="S36" s="933"/>
      <c r="T36" s="933"/>
      <c r="U36" s="933"/>
      <c r="V36" s="933"/>
      <c r="W36" s="933"/>
      <c r="X36" s="933"/>
      <c r="Y36" s="933"/>
      <c r="Z36" s="933"/>
      <c r="AA36" s="933"/>
      <c r="AB36" s="933"/>
      <c r="AC36" s="933"/>
      <c r="AD36" s="933"/>
      <c r="AE36" s="933"/>
      <c r="AF36" s="933"/>
      <c r="AG36" s="933"/>
      <c r="AH36" s="933"/>
      <c r="AI36" s="933"/>
      <c r="AJ36" s="933"/>
      <c r="AK36" s="933"/>
      <c r="AL36" s="933"/>
      <c r="AM36" s="933"/>
      <c r="AN36" s="933"/>
      <c r="AO36" s="933"/>
      <c r="AP36" s="933"/>
      <c r="AQ36" s="933"/>
      <c r="AR36" s="933"/>
      <c r="AS36" s="933"/>
      <c r="AT36" s="933"/>
      <c r="AU36" s="933"/>
      <c r="AV36" s="933"/>
      <c r="AW36" s="933"/>
      <c r="AX36" s="933"/>
      <c r="AY36" s="933"/>
      <c r="AZ36" s="933"/>
      <c r="BA36" s="300"/>
    </row>
    <row r="37" spans="1:53" ht="12" customHeight="1" x14ac:dyDescent="0.25">
      <c r="A37" s="934" t="s">
        <v>785</v>
      </c>
      <c r="B37" s="934"/>
      <c r="C37" s="934"/>
      <c r="D37" s="934"/>
      <c r="E37" s="934"/>
      <c r="F37" s="934"/>
      <c r="G37" s="934"/>
      <c r="H37" s="934"/>
      <c r="I37" s="934"/>
      <c r="J37" s="934"/>
      <c r="K37" s="934"/>
      <c r="L37" s="934"/>
      <c r="M37" s="934"/>
      <c r="N37" s="934"/>
      <c r="O37" s="934"/>
      <c r="P37" s="934"/>
      <c r="Q37" s="934"/>
      <c r="R37" s="934"/>
      <c r="S37" s="934"/>
      <c r="T37" s="934"/>
      <c r="U37" s="934"/>
      <c r="V37" s="934"/>
      <c r="W37" s="934"/>
      <c r="X37" s="934"/>
      <c r="Y37" s="934"/>
      <c r="Z37" s="934"/>
      <c r="AA37" s="934"/>
      <c r="AB37" s="934"/>
      <c r="AC37" s="934"/>
      <c r="AD37" s="934"/>
      <c r="AE37" s="934"/>
      <c r="AF37" s="934"/>
      <c r="AG37" s="934"/>
      <c r="AH37" s="934"/>
      <c r="AI37" s="934"/>
      <c r="AJ37" s="934"/>
      <c r="AK37" s="934"/>
      <c r="AL37" s="934"/>
      <c r="AM37" s="934"/>
      <c r="AN37" s="934"/>
      <c r="AO37" s="934"/>
      <c r="AP37" s="934"/>
      <c r="AQ37" s="934"/>
      <c r="AR37" s="934"/>
      <c r="AS37" s="934"/>
      <c r="AT37" s="934"/>
      <c r="AU37" s="934"/>
      <c r="AV37" s="934"/>
      <c r="AW37" s="934"/>
      <c r="AX37" s="934"/>
      <c r="AY37" s="934"/>
      <c r="AZ37" s="934"/>
      <c r="BA37" s="300"/>
    </row>
    <row r="38" spans="1:53" ht="12" customHeight="1" x14ac:dyDescent="0.25">
      <c r="A38" s="940" t="str">
        <f>ПОДПИСИ!B15</f>
        <v>Заместитель генерального директора по капитальному  строительству ООО «Электромонтаж-110»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0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0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300"/>
    </row>
    <row r="39" spans="1:53" ht="12" customHeight="1" x14ac:dyDescent="0.25">
      <c r="A39" s="940" t="str">
        <f>CONCATENATE(ПОДПИСИ!C15,", ",ПОДПИСИ!F15)</f>
        <v>Шлёнский С.В., Приказ №365 от 01.07.2024</v>
      </c>
      <c r="B39" s="940"/>
      <c r="C39" s="940"/>
      <c r="D39" s="940"/>
      <c r="E39" s="940"/>
      <c r="F39" s="940"/>
      <c r="G39" s="940"/>
      <c r="H39" s="940"/>
      <c r="I39" s="940"/>
      <c r="J39" s="940"/>
      <c r="K39" s="940"/>
      <c r="L39" s="940"/>
      <c r="M39" s="940"/>
      <c r="N39" s="940"/>
      <c r="O39" s="940"/>
      <c r="P39" s="940"/>
      <c r="Q39" s="940"/>
      <c r="R39" s="940"/>
      <c r="S39" s="940"/>
      <c r="T39" s="940"/>
      <c r="U39" s="940"/>
      <c r="V39" s="940"/>
      <c r="W39" s="940"/>
      <c r="X39" s="940"/>
      <c r="Y39" s="940"/>
      <c r="Z39" s="940"/>
      <c r="AA39" s="940"/>
      <c r="AB39" s="940"/>
      <c r="AC39" s="940"/>
      <c r="AD39" s="940"/>
      <c r="AE39" s="940"/>
      <c r="AF39" s="940"/>
      <c r="AG39" s="940"/>
      <c r="AH39" s="940"/>
      <c r="AI39" s="940"/>
      <c r="AJ39" s="940"/>
      <c r="AK39" s="940"/>
      <c r="AL39" s="940"/>
      <c r="AM39" s="940"/>
      <c r="AN39" s="940"/>
      <c r="AO39" s="940"/>
      <c r="AP39" s="940"/>
      <c r="AQ39" s="940"/>
      <c r="AR39" s="940"/>
      <c r="AS39" s="940"/>
      <c r="AT39" s="940"/>
      <c r="AU39" s="940"/>
      <c r="AV39" s="940"/>
      <c r="AW39" s="940"/>
      <c r="AX39" s="940"/>
      <c r="AY39" s="940"/>
      <c r="AZ39" s="940"/>
      <c r="BA39" s="300"/>
    </row>
    <row r="40" spans="1:53" ht="15" customHeight="1" x14ac:dyDescent="0.25">
      <c r="A40" s="931" t="s">
        <v>786</v>
      </c>
      <c r="B40" s="931"/>
      <c r="C40" s="931"/>
      <c r="D40" s="931"/>
      <c r="E40" s="931"/>
      <c r="F40" s="931"/>
      <c r="G40" s="931"/>
      <c r="H40" s="931"/>
      <c r="I40" s="931"/>
      <c r="J40" s="931"/>
      <c r="K40" s="931"/>
      <c r="L40" s="931"/>
      <c r="M40" s="931"/>
      <c r="N40" s="931"/>
      <c r="O40" s="931"/>
      <c r="P40" s="931"/>
      <c r="Q40" s="931"/>
      <c r="R40" s="931"/>
      <c r="S40" s="931"/>
      <c r="T40" s="931"/>
      <c r="U40" s="931"/>
      <c r="V40" s="931"/>
      <c r="W40" s="931"/>
      <c r="X40" s="931"/>
      <c r="Y40" s="931"/>
      <c r="Z40" s="931"/>
      <c r="AA40" s="931"/>
      <c r="AB40" s="931"/>
      <c r="AC40" s="931"/>
      <c r="AD40" s="931"/>
      <c r="AE40" s="931"/>
      <c r="AF40" s="931"/>
      <c r="AG40" s="931"/>
      <c r="AH40" s="931"/>
      <c r="AI40" s="931"/>
      <c r="AJ40" s="931"/>
      <c r="AK40" s="931"/>
      <c r="AL40" s="931"/>
      <c r="AM40" s="931"/>
      <c r="AN40" s="931"/>
      <c r="AO40" s="931"/>
      <c r="AP40" s="931"/>
      <c r="AQ40" s="931"/>
      <c r="AR40" s="931"/>
      <c r="AS40" s="931"/>
      <c r="AT40" s="931"/>
      <c r="AU40" s="931"/>
      <c r="AV40" s="931"/>
      <c r="AW40" s="931"/>
      <c r="AX40" s="931"/>
      <c r="AY40" s="931"/>
      <c r="AZ40" s="931"/>
      <c r="BA40" s="300"/>
    </row>
    <row r="41" spans="1:53" ht="11.25" customHeight="1" x14ac:dyDescent="0.25">
      <c r="A41" s="951"/>
      <c r="B41" s="951"/>
      <c r="C41" s="951"/>
      <c r="D41" s="951"/>
      <c r="E41" s="951"/>
      <c r="F41" s="951"/>
      <c r="G41" s="951"/>
      <c r="H41" s="951"/>
      <c r="I41" s="951"/>
      <c r="J41" s="951"/>
      <c r="K41" s="951"/>
      <c r="L41" s="951"/>
      <c r="M41" s="951"/>
      <c r="N41" s="951"/>
      <c r="O41" s="951"/>
      <c r="P41" s="951"/>
      <c r="Q41" s="951"/>
      <c r="R41" s="951"/>
      <c r="S41" s="951"/>
      <c r="T41" s="951"/>
      <c r="U41" s="951"/>
      <c r="V41" s="951"/>
      <c r="W41" s="951"/>
      <c r="X41" s="951"/>
      <c r="Y41" s="951"/>
      <c r="Z41" s="951"/>
      <c r="AA41" s="951"/>
      <c r="AB41" s="951"/>
      <c r="AC41" s="951"/>
      <c r="AD41" s="951"/>
      <c r="AE41" s="951"/>
      <c r="AF41" s="951"/>
      <c r="AG41" s="951"/>
      <c r="AH41" s="951"/>
      <c r="AI41" s="951"/>
      <c r="AJ41" s="951"/>
      <c r="AK41" s="951"/>
      <c r="AL41" s="951"/>
      <c r="AM41" s="951"/>
      <c r="AN41" s="951"/>
      <c r="AO41" s="951"/>
      <c r="AP41" s="951"/>
      <c r="AQ41" s="951"/>
      <c r="AR41" s="951"/>
      <c r="AS41" s="951"/>
      <c r="AT41" s="951"/>
      <c r="AU41" s="951"/>
      <c r="AV41" s="951"/>
      <c r="AW41" s="951"/>
      <c r="AX41" s="951"/>
      <c r="AY41" s="951"/>
      <c r="AZ41" s="951"/>
      <c r="BA41" s="300"/>
    </row>
    <row r="42" spans="1:53" ht="15" customHeight="1" x14ac:dyDescent="0.25">
      <c r="A42" s="933" t="s">
        <v>787</v>
      </c>
      <c r="B42" s="933"/>
      <c r="C42" s="933"/>
      <c r="D42" s="933"/>
      <c r="E42" s="933"/>
      <c r="F42" s="933"/>
      <c r="G42" s="933"/>
      <c r="H42" s="933"/>
      <c r="I42" s="933"/>
      <c r="J42" s="933"/>
      <c r="K42" s="933"/>
      <c r="L42" s="933"/>
      <c r="M42" s="933"/>
      <c r="N42" s="933"/>
      <c r="O42" s="933"/>
      <c r="P42" s="933"/>
      <c r="Q42" s="933"/>
      <c r="R42" s="933"/>
      <c r="S42" s="933"/>
      <c r="T42" s="933"/>
      <c r="U42" s="933"/>
      <c r="V42" s="933"/>
      <c r="W42" s="933"/>
      <c r="X42" s="933"/>
      <c r="Y42" s="933"/>
      <c r="Z42" s="933"/>
      <c r="AA42" s="933"/>
      <c r="AB42" s="933"/>
      <c r="AC42" s="933"/>
      <c r="AD42" s="933"/>
      <c r="AE42" s="933"/>
      <c r="AF42" s="933"/>
      <c r="AG42" s="933"/>
      <c r="AH42" s="933"/>
      <c r="AI42" s="933"/>
      <c r="AJ42" s="933"/>
      <c r="AK42" s="933"/>
      <c r="AL42" s="933"/>
      <c r="AM42" s="933"/>
      <c r="AN42" s="933"/>
      <c r="AO42" s="933"/>
      <c r="AP42" s="933"/>
      <c r="AQ42" s="933"/>
      <c r="AR42" s="933"/>
      <c r="AS42" s="933"/>
      <c r="AT42" s="933"/>
      <c r="AU42" s="933"/>
      <c r="AV42" s="933"/>
      <c r="AW42" s="933"/>
      <c r="AX42" s="933"/>
      <c r="AY42" s="933"/>
      <c r="AZ42" s="933"/>
      <c r="BA42" s="300"/>
    </row>
    <row r="43" spans="1:53" ht="22.5" customHeight="1" x14ac:dyDescent="0.25">
      <c r="A43" s="947" t="s">
        <v>813</v>
      </c>
      <c r="B43" s="947"/>
      <c r="C43" s="947"/>
      <c r="D43" s="947"/>
      <c r="E43" s="947"/>
      <c r="F43" s="947"/>
      <c r="G43" s="947"/>
      <c r="H43" s="947"/>
      <c r="I43" s="947"/>
      <c r="J43" s="947"/>
      <c r="K43" s="947"/>
      <c r="L43" s="947"/>
      <c r="M43" s="947"/>
      <c r="N43" s="947"/>
      <c r="O43" s="947"/>
      <c r="P43" s="947"/>
      <c r="Q43" s="947"/>
      <c r="R43" s="947"/>
      <c r="S43" s="947"/>
      <c r="T43" s="947"/>
      <c r="U43" s="947"/>
      <c r="V43" s="947"/>
      <c r="W43" s="947"/>
      <c r="X43" s="947"/>
      <c r="Y43" s="947"/>
      <c r="Z43" s="947"/>
      <c r="AA43" s="947"/>
      <c r="AB43" s="947"/>
      <c r="AC43" s="947"/>
      <c r="AD43" s="947"/>
      <c r="AE43" s="947"/>
      <c r="AF43" s="947"/>
      <c r="AG43" s="947"/>
      <c r="AH43" s="947"/>
      <c r="AI43" s="947"/>
      <c r="AJ43" s="947"/>
      <c r="AK43" s="947"/>
      <c r="AL43" s="947"/>
      <c r="AM43" s="947"/>
      <c r="AN43" s="947"/>
      <c r="AO43" s="947"/>
      <c r="AP43" s="947"/>
      <c r="AQ43" s="947"/>
      <c r="AR43" s="947"/>
      <c r="AS43" s="947"/>
      <c r="AT43" s="947"/>
      <c r="AU43" s="947"/>
      <c r="AV43" s="947"/>
      <c r="AW43" s="947"/>
      <c r="AX43" s="947"/>
      <c r="AY43" s="947"/>
      <c r="AZ43" s="947"/>
      <c r="BA43" s="300"/>
    </row>
    <row r="44" spans="1:53" ht="13.5" customHeight="1" x14ac:dyDescent="0.25">
      <c r="A44" s="948" t="str">
        <f>ПОДПИСИ!B17</f>
        <v>Заместитель генерального директора по капитальному  строительству ООО «Электромонтаж-110»</v>
      </c>
      <c r="B44" s="948"/>
      <c r="C44" s="948"/>
      <c r="D44" s="948"/>
      <c r="E44" s="948"/>
      <c r="F44" s="948"/>
      <c r="G44" s="948"/>
      <c r="H44" s="948"/>
      <c r="I44" s="948"/>
      <c r="J44" s="948"/>
      <c r="K44" s="948"/>
      <c r="L44" s="948"/>
      <c r="M44" s="948"/>
      <c r="N44" s="948"/>
      <c r="O44" s="948"/>
      <c r="P44" s="948"/>
      <c r="Q44" s="948"/>
      <c r="R44" s="948"/>
      <c r="S44" s="948"/>
      <c r="T44" s="948"/>
      <c r="U44" s="948"/>
      <c r="V44" s="948"/>
      <c r="W44" s="948"/>
      <c r="X44" s="948"/>
      <c r="Y44" s="948"/>
      <c r="Z44" s="948"/>
      <c r="AA44" s="948"/>
      <c r="AB44" s="948"/>
      <c r="AC44" s="948"/>
      <c r="AD44" s="948"/>
      <c r="AE44" s="948"/>
      <c r="AF44" s="948"/>
      <c r="AG44" s="948"/>
      <c r="AH44" s="948"/>
      <c r="AI44" s="948"/>
      <c r="AJ44" s="948"/>
      <c r="AK44" s="948"/>
      <c r="AL44" s="948"/>
      <c r="AM44" s="948"/>
      <c r="AN44" s="948"/>
      <c r="AO44" s="948"/>
      <c r="AP44" s="948"/>
      <c r="AQ44" s="948"/>
      <c r="AR44" s="948"/>
      <c r="AS44" s="948"/>
      <c r="AT44" s="948"/>
      <c r="AU44" s="948"/>
      <c r="AV44" s="948"/>
      <c r="AW44" s="948"/>
      <c r="AX44" s="948"/>
      <c r="AY44" s="948"/>
      <c r="AZ44" s="948"/>
      <c r="BA44" s="300"/>
    </row>
    <row r="45" spans="1:53" ht="15" customHeight="1" x14ac:dyDescent="0.25">
      <c r="A45" s="948" t="str">
        <f>CONCATENATE(ПОДПИСИ!C17,", ",ПОДПИСИ!F17)</f>
        <v>Шлёнский С.В., Приказ №365 от 01.07.2024</v>
      </c>
      <c r="B45" s="948"/>
      <c r="C45" s="948"/>
      <c r="D45" s="948"/>
      <c r="E45" s="948"/>
      <c r="F45" s="948"/>
      <c r="G45" s="948"/>
      <c r="H45" s="948"/>
      <c r="I45" s="948"/>
      <c r="J45" s="948"/>
      <c r="K45" s="948"/>
      <c r="L45" s="948"/>
      <c r="M45" s="948"/>
      <c r="N45" s="948"/>
      <c r="O45" s="948"/>
      <c r="P45" s="948"/>
      <c r="Q45" s="948"/>
      <c r="R45" s="948"/>
      <c r="S45" s="948"/>
      <c r="T45" s="948"/>
      <c r="U45" s="948"/>
      <c r="V45" s="948"/>
      <c r="W45" s="948"/>
      <c r="X45" s="948"/>
      <c r="Y45" s="948"/>
      <c r="Z45" s="948"/>
      <c r="AA45" s="948"/>
      <c r="AB45" s="948"/>
      <c r="AC45" s="948"/>
      <c r="AD45" s="948"/>
      <c r="AE45" s="948"/>
      <c r="AF45" s="948"/>
      <c r="AG45" s="948"/>
      <c r="AH45" s="948"/>
      <c r="AI45" s="948"/>
      <c r="AJ45" s="948"/>
      <c r="AK45" s="948"/>
      <c r="AL45" s="948"/>
      <c r="AM45" s="948"/>
      <c r="AN45" s="948"/>
      <c r="AO45" s="948"/>
      <c r="AP45" s="948"/>
      <c r="AQ45" s="948"/>
      <c r="AR45" s="948"/>
      <c r="AS45" s="948"/>
      <c r="AT45" s="948"/>
      <c r="AU45" s="948"/>
      <c r="AV45" s="948"/>
      <c r="AW45" s="948"/>
      <c r="AX45" s="948"/>
      <c r="AY45" s="948"/>
      <c r="AZ45" s="948"/>
      <c r="BA45" s="300"/>
    </row>
    <row r="46" spans="1:53" ht="15" customHeight="1" x14ac:dyDescent="0.25">
      <c r="A46" s="949" t="s">
        <v>783</v>
      </c>
      <c r="B46" s="949"/>
      <c r="C46" s="949"/>
      <c r="D46" s="949"/>
      <c r="E46" s="949"/>
      <c r="F46" s="949"/>
      <c r="G46" s="949"/>
      <c r="H46" s="949"/>
      <c r="I46" s="949"/>
      <c r="J46" s="949"/>
      <c r="K46" s="949"/>
      <c r="L46" s="949"/>
      <c r="M46" s="949"/>
      <c r="N46" s="949"/>
      <c r="O46" s="949"/>
      <c r="P46" s="949"/>
      <c r="Q46" s="949"/>
      <c r="R46" s="949"/>
      <c r="S46" s="949"/>
      <c r="T46" s="949"/>
      <c r="U46" s="949"/>
      <c r="V46" s="949"/>
      <c r="W46" s="949"/>
      <c r="X46" s="949"/>
      <c r="Y46" s="949"/>
      <c r="Z46" s="949"/>
      <c r="AA46" s="949"/>
      <c r="AB46" s="949"/>
      <c r="AC46" s="949"/>
      <c r="AD46" s="949"/>
      <c r="AE46" s="949"/>
      <c r="AF46" s="949"/>
      <c r="AG46" s="949"/>
      <c r="AH46" s="949"/>
      <c r="AI46" s="949"/>
      <c r="AJ46" s="949"/>
      <c r="AK46" s="949"/>
      <c r="AL46" s="949"/>
      <c r="AM46" s="949"/>
      <c r="AN46" s="949"/>
      <c r="AO46" s="949"/>
      <c r="AP46" s="949"/>
      <c r="AQ46" s="949"/>
      <c r="AR46" s="949"/>
      <c r="AS46" s="949"/>
      <c r="AT46" s="949"/>
      <c r="AU46" s="949"/>
      <c r="AV46" s="949"/>
      <c r="AW46" s="949"/>
      <c r="AX46" s="949"/>
      <c r="AY46" s="949"/>
      <c r="AZ46" s="949"/>
      <c r="BA46" s="300"/>
    </row>
    <row r="47" spans="1:53" x14ac:dyDescent="0.25">
      <c r="A47" s="950"/>
      <c r="B47" s="950"/>
      <c r="C47" s="950"/>
      <c r="D47" s="950"/>
      <c r="E47" s="950"/>
      <c r="F47" s="950"/>
      <c r="G47" s="950"/>
      <c r="H47" s="950"/>
      <c r="I47" s="950"/>
      <c r="J47" s="950"/>
      <c r="K47" s="950"/>
      <c r="L47" s="950"/>
      <c r="M47" s="950"/>
      <c r="N47" s="950"/>
      <c r="O47" s="950"/>
      <c r="P47" s="950"/>
      <c r="Q47" s="950"/>
      <c r="R47" s="950"/>
      <c r="S47" s="950"/>
      <c r="T47" s="950"/>
      <c r="U47" s="950"/>
      <c r="V47" s="950"/>
      <c r="W47" s="950"/>
      <c r="X47" s="950"/>
      <c r="Y47" s="950"/>
      <c r="Z47" s="950"/>
      <c r="AA47" s="950"/>
      <c r="AB47" s="950"/>
      <c r="AC47" s="950"/>
      <c r="AD47" s="950"/>
      <c r="AE47" s="950"/>
      <c r="AF47" s="950"/>
      <c r="AG47" s="950"/>
      <c r="AH47" s="950"/>
      <c r="AI47" s="950"/>
      <c r="AJ47" s="950"/>
      <c r="AK47" s="950"/>
      <c r="AL47" s="950"/>
      <c r="AM47" s="950"/>
      <c r="AN47" s="950"/>
      <c r="AO47" s="950"/>
      <c r="AP47" s="950"/>
      <c r="AQ47" s="950"/>
      <c r="AR47" s="950"/>
      <c r="AS47" s="950"/>
      <c r="AT47" s="950"/>
      <c r="AU47" s="950"/>
      <c r="AV47" s="950"/>
      <c r="AW47" s="950"/>
      <c r="AX47" s="950"/>
      <c r="AY47" s="950"/>
      <c r="AZ47" s="950"/>
      <c r="BA47" s="300"/>
    </row>
    <row r="48" spans="1:53" ht="7.5" customHeight="1" x14ac:dyDescent="0.25">
      <c r="A48" s="949" t="s">
        <v>814</v>
      </c>
      <c r="B48" s="949"/>
      <c r="C48" s="949"/>
      <c r="D48" s="949"/>
      <c r="E48" s="949"/>
      <c r="F48" s="949"/>
      <c r="G48" s="949"/>
      <c r="H48" s="949"/>
      <c r="I48" s="949"/>
      <c r="J48" s="949"/>
      <c r="K48" s="949"/>
      <c r="L48" s="949"/>
      <c r="M48" s="949"/>
      <c r="N48" s="949"/>
      <c r="O48" s="949"/>
      <c r="P48" s="949"/>
      <c r="Q48" s="949"/>
      <c r="R48" s="949"/>
      <c r="S48" s="949"/>
      <c r="T48" s="949"/>
      <c r="U48" s="949"/>
      <c r="V48" s="949"/>
      <c r="W48" s="949"/>
      <c r="X48" s="949"/>
      <c r="Y48" s="949"/>
      <c r="Z48" s="949"/>
      <c r="AA48" s="949"/>
      <c r="AB48" s="949"/>
      <c r="AC48" s="949"/>
      <c r="AD48" s="949"/>
      <c r="AE48" s="949"/>
      <c r="AF48" s="949"/>
      <c r="AG48" s="949"/>
      <c r="AH48" s="949"/>
      <c r="AI48" s="949"/>
      <c r="AJ48" s="949"/>
      <c r="AK48" s="949"/>
      <c r="AL48" s="949"/>
      <c r="AM48" s="949"/>
      <c r="AN48" s="949"/>
      <c r="AO48" s="949"/>
      <c r="AP48" s="949"/>
      <c r="AQ48" s="949"/>
      <c r="AR48" s="949"/>
      <c r="AS48" s="949"/>
      <c r="AT48" s="949"/>
      <c r="AU48" s="949"/>
      <c r="AV48" s="949"/>
      <c r="AW48" s="949"/>
      <c r="AX48" s="949"/>
      <c r="AY48" s="949"/>
      <c r="AZ48" s="949"/>
      <c r="BA48" s="300"/>
    </row>
    <row r="49" spans="1:54" ht="39" customHeight="1" x14ac:dyDescent="0.25">
      <c r="A49" s="936" t="s">
        <v>788</v>
      </c>
      <c r="B49" s="936"/>
      <c r="C49" s="936"/>
      <c r="D49" s="936"/>
      <c r="E49" s="936"/>
      <c r="F49" s="936"/>
      <c r="G49" s="936"/>
      <c r="H49" s="936"/>
      <c r="I49" s="936"/>
      <c r="J49" s="936"/>
      <c r="K49" s="936"/>
      <c r="L49" s="936"/>
      <c r="M49" s="936"/>
      <c r="N49" s="936"/>
      <c r="O49" s="936"/>
      <c r="P49" s="936"/>
      <c r="Q49" s="936"/>
      <c r="R49" s="936"/>
      <c r="S49" s="936"/>
      <c r="T49" s="936"/>
      <c r="U49" s="936"/>
      <c r="V49" s="936"/>
      <c r="W49" s="936"/>
      <c r="X49" s="936"/>
      <c r="Y49" s="936"/>
      <c r="Z49" s="936"/>
      <c r="AA49" s="936"/>
      <c r="AB49" s="936"/>
      <c r="AC49" s="936"/>
      <c r="AD49" s="936"/>
      <c r="AE49" s="936"/>
      <c r="AF49" s="936"/>
      <c r="AG49" s="936"/>
      <c r="AH49" s="936"/>
      <c r="AI49" s="936"/>
      <c r="AJ49" s="936"/>
      <c r="AK49" s="936"/>
      <c r="AL49" s="936"/>
      <c r="AM49" s="936"/>
      <c r="AN49" s="936"/>
      <c r="AO49" s="936"/>
      <c r="AP49" s="936"/>
      <c r="AQ49" s="936"/>
      <c r="AR49" s="936"/>
      <c r="AS49" s="936"/>
      <c r="AT49" s="936"/>
      <c r="AU49" s="936"/>
      <c r="AV49" s="936"/>
      <c r="AW49" s="936"/>
      <c r="AX49" s="936"/>
      <c r="AY49" s="936"/>
      <c r="AZ49" s="936"/>
      <c r="BA49" s="300"/>
    </row>
    <row r="50" spans="1:54" ht="12" customHeight="1" x14ac:dyDescent="0.25">
      <c r="A50" s="951" t="str">
        <f>ПОДПИСИ!B19</f>
        <v xml:space="preserve"> </v>
      </c>
      <c r="B50" s="951"/>
      <c r="C50" s="951"/>
      <c r="D50" s="951"/>
      <c r="E50" s="951"/>
      <c r="F50" s="951"/>
      <c r="G50" s="951"/>
      <c r="H50" s="951"/>
      <c r="I50" s="951"/>
      <c r="J50" s="951"/>
      <c r="K50" s="951"/>
      <c r="L50" s="951"/>
      <c r="M50" s="951"/>
      <c r="N50" s="951"/>
      <c r="O50" s="951"/>
      <c r="P50" s="951"/>
      <c r="Q50" s="951"/>
      <c r="R50" s="951"/>
      <c r="S50" s="951"/>
      <c r="T50" s="951"/>
      <c r="U50" s="951"/>
      <c r="V50" s="951"/>
      <c r="W50" s="951"/>
      <c r="X50" s="951"/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300"/>
    </row>
    <row r="51" spans="1:54" ht="11.25" customHeight="1" x14ac:dyDescent="0.25">
      <c r="A51" s="953" t="str">
        <f>CONCATENATE(ПОДПИСИ!C19," ",ПОДПИСИ!F19)</f>
        <v xml:space="preserve">  </v>
      </c>
      <c r="B51" s="953"/>
      <c r="C51" s="953"/>
      <c r="D51" s="953"/>
      <c r="E51" s="953"/>
      <c r="F51" s="953"/>
      <c r="G51" s="953"/>
      <c r="H51" s="953"/>
      <c r="I51" s="953"/>
      <c r="J51" s="953"/>
      <c r="K51" s="953"/>
      <c r="L51" s="953"/>
      <c r="M51" s="953"/>
      <c r="N51" s="953"/>
      <c r="O51" s="953"/>
      <c r="P51" s="953"/>
      <c r="Q51" s="953"/>
      <c r="R51" s="953"/>
      <c r="S51" s="953"/>
      <c r="T51" s="953"/>
      <c r="U51" s="953"/>
      <c r="V51" s="953"/>
      <c r="W51" s="953"/>
      <c r="X51" s="953"/>
      <c r="Y51" s="953"/>
      <c r="Z51" s="953"/>
      <c r="AA51" s="953"/>
      <c r="AB51" s="953"/>
      <c r="AC51" s="953"/>
      <c r="AD51" s="953"/>
      <c r="AE51" s="953"/>
      <c r="AF51" s="953"/>
      <c r="AG51" s="953"/>
      <c r="AH51" s="953"/>
      <c r="AI51" s="953"/>
      <c r="AJ51" s="953"/>
      <c r="AK51" s="953"/>
      <c r="AL51" s="953"/>
      <c r="AM51" s="953"/>
      <c r="AN51" s="953"/>
      <c r="AO51" s="953"/>
      <c r="AP51" s="953"/>
      <c r="AQ51" s="953"/>
      <c r="AR51" s="953"/>
      <c r="AS51" s="953"/>
      <c r="AT51" s="953"/>
      <c r="AU51" s="953"/>
      <c r="AV51" s="953"/>
      <c r="AW51" s="953"/>
      <c r="AX51" s="953"/>
      <c r="AY51" s="953"/>
      <c r="AZ51" s="953"/>
      <c r="BA51" s="300"/>
    </row>
    <row r="52" spans="1:54" ht="6" customHeight="1" x14ac:dyDescent="0.25">
      <c r="A52" s="954" t="s">
        <v>789</v>
      </c>
      <c r="B52" s="954"/>
      <c r="C52" s="954"/>
      <c r="D52" s="954"/>
      <c r="E52" s="954"/>
      <c r="F52" s="954"/>
      <c r="G52" s="954"/>
      <c r="H52" s="954"/>
      <c r="I52" s="954"/>
      <c r="J52" s="954"/>
      <c r="K52" s="954"/>
      <c r="L52" s="954"/>
      <c r="M52" s="954"/>
      <c r="N52" s="954"/>
      <c r="O52" s="954"/>
      <c r="P52" s="954"/>
      <c r="Q52" s="954"/>
      <c r="R52" s="954"/>
      <c r="S52" s="954"/>
      <c r="T52" s="954"/>
      <c r="U52" s="954"/>
      <c r="V52" s="954"/>
      <c r="W52" s="954"/>
      <c r="X52" s="954"/>
      <c r="Y52" s="954"/>
      <c r="Z52" s="954"/>
      <c r="AA52" s="954"/>
      <c r="AB52" s="954"/>
      <c r="AC52" s="954"/>
      <c r="AD52" s="954"/>
      <c r="AE52" s="954"/>
      <c r="AF52" s="954"/>
      <c r="AG52" s="954"/>
      <c r="AH52" s="954"/>
      <c r="AI52" s="954"/>
      <c r="AJ52" s="954"/>
      <c r="AK52" s="954"/>
      <c r="AL52" s="954"/>
      <c r="AM52" s="954"/>
      <c r="AN52" s="954"/>
      <c r="AO52" s="954"/>
      <c r="AP52" s="954"/>
      <c r="AQ52" s="954"/>
      <c r="AR52" s="954"/>
      <c r="AS52" s="954"/>
      <c r="AT52" s="954"/>
      <c r="AU52" s="954"/>
      <c r="AV52" s="954"/>
      <c r="AW52" s="954"/>
      <c r="AX52" s="954"/>
      <c r="AY52" s="954"/>
      <c r="AZ52" s="954"/>
      <c r="BA52" s="300"/>
    </row>
    <row r="53" spans="1:54" ht="11.25" customHeight="1" x14ac:dyDescent="0.25">
      <c r="A53" s="955"/>
      <c r="B53" s="955"/>
      <c r="C53" s="955"/>
      <c r="D53" s="955"/>
      <c r="E53" s="955"/>
      <c r="F53" s="955"/>
      <c r="G53" s="955"/>
      <c r="H53" s="955"/>
      <c r="I53" s="955"/>
      <c r="J53" s="955"/>
      <c r="K53" s="955"/>
      <c r="L53" s="955"/>
      <c r="M53" s="955"/>
      <c r="N53" s="955"/>
      <c r="O53" s="955"/>
      <c r="P53" s="955"/>
      <c r="Q53" s="955"/>
      <c r="R53" s="955"/>
      <c r="S53" s="955"/>
      <c r="T53" s="955"/>
      <c r="U53" s="955"/>
      <c r="V53" s="955"/>
      <c r="W53" s="955"/>
      <c r="X53" s="955"/>
      <c r="Y53" s="955"/>
      <c r="Z53" s="955"/>
      <c r="AA53" s="955"/>
      <c r="AB53" s="955"/>
      <c r="AC53" s="955"/>
      <c r="AD53" s="955"/>
      <c r="AE53" s="955"/>
      <c r="AF53" s="955"/>
      <c r="AG53" s="955"/>
      <c r="AH53" s="955"/>
      <c r="AI53" s="955"/>
      <c r="AJ53" s="955"/>
      <c r="AK53" s="955"/>
      <c r="AL53" s="955"/>
      <c r="AM53" s="955"/>
      <c r="AN53" s="955"/>
      <c r="AO53" s="955"/>
      <c r="AP53" s="955"/>
      <c r="AQ53" s="955"/>
      <c r="AR53" s="955"/>
      <c r="AS53" s="955"/>
      <c r="AT53" s="955"/>
      <c r="AU53" s="955"/>
      <c r="AV53" s="955"/>
      <c r="AW53" s="955"/>
      <c r="AX53" s="955"/>
      <c r="AY53" s="955"/>
      <c r="AZ53" s="955"/>
      <c r="BA53" s="300"/>
    </row>
    <row r="54" spans="1:54" ht="15" customHeight="1" x14ac:dyDescent="0.25">
      <c r="A54" s="933" t="s">
        <v>790</v>
      </c>
      <c r="B54" s="933"/>
      <c r="C54" s="933"/>
      <c r="D54" s="933"/>
      <c r="E54" s="933"/>
      <c r="F54" s="933"/>
      <c r="G54" s="933"/>
      <c r="H54" s="933"/>
      <c r="I54" s="933"/>
      <c r="J54" s="933"/>
      <c r="K54" s="933"/>
      <c r="L54" s="933"/>
      <c r="M54" s="933"/>
      <c r="N54" s="933"/>
      <c r="O54" s="933"/>
      <c r="P54" s="933"/>
      <c r="Q54" s="933"/>
      <c r="R54" s="933"/>
      <c r="S54" s="933"/>
      <c r="T54" s="933"/>
      <c r="U54" s="933"/>
      <c r="V54" s="933"/>
      <c r="W54" s="933"/>
      <c r="X54" s="933"/>
      <c r="Y54" s="933"/>
      <c r="Z54" s="933"/>
      <c r="AA54" s="933"/>
      <c r="AB54" s="933"/>
      <c r="AC54" s="933"/>
      <c r="AD54" s="933"/>
      <c r="AE54" s="933"/>
      <c r="AF54" s="933"/>
      <c r="AG54" s="933"/>
      <c r="AH54" s="933"/>
      <c r="AI54" s="933"/>
      <c r="AJ54" s="933"/>
      <c r="AK54" s="933"/>
      <c r="AL54" s="933"/>
      <c r="AM54" s="933"/>
      <c r="AN54" s="933"/>
      <c r="AO54" s="933"/>
      <c r="AP54" s="933"/>
      <c r="AQ54" s="933"/>
      <c r="AR54" s="933"/>
      <c r="AS54" s="933"/>
      <c r="AT54" s="933"/>
      <c r="AU54" s="933"/>
      <c r="AV54" s="933"/>
      <c r="AW54" s="933"/>
      <c r="AX54" s="933"/>
      <c r="AY54" s="933"/>
      <c r="AZ54" s="933"/>
      <c r="BA54" s="300"/>
    </row>
    <row r="55" spans="1:54" ht="21" customHeight="1" x14ac:dyDescent="0.25">
      <c r="A55" s="936" t="s">
        <v>791</v>
      </c>
      <c r="B55" s="936"/>
      <c r="C55" s="936"/>
      <c r="D55" s="936"/>
      <c r="E55" s="936"/>
      <c r="F55" s="936"/>
      <c r="G55" s="936"/>
      <c r="H55" s="936"/>
      <c r="I55" s="936"/>
      <c r="J55" s="936"/>
      <c r="K55" s="936"/>
      <c r="L55" s="936"/>
      <c r="M55" s="936"/>
      <c r="N55" s="936"/>
      <c r="O55" s="936"/>
      <c r="P55" s="936"/>
      <c r="Q55" s="936"/>
      <c r="R55" s="936"/>
      <c r="S55" s="936"/>
      <c r="T55" s="936"/>
      <c r="U55" s="936"/>
      <c r="V55" s="936"/>
      <c r="W55" s="936"/>
      <c r="X55" s="936"/>
      <c r="Y55" s="936"/>
      <c r="Z55" s="936"/>
      <c r="AA55" s="936"/>
      <c r="AB55" s="936"/>
      <c r="AC55" s="936"/>
      <c r="AD55" s="936"/>
      <c r="AE55" s="936"/>
      <c r="AF55" s="936"/>
      <c r="AG55" s="936"/>
      <c r="AH55" s="936"/>
      <c r="AI55" s="936"/>
      <c r="AJ55" s="936"/>
      <c r="AK55" s="936"/>
      <c r="AL55" s="936"/>
      <c r="AM55" s="936"/>
      <c r="AN55" s="936"/>
      <c r="AO55" s="936"/>
      <c r="AP55" s="936"/>
      <c r="AQ55" s="936"/>
      <c r="AR55" s="936"/>
      <c r="AS55" s="936"/>
      <c r="AT55" s="936"/>
      <c r="AU55" s="936"/>
      <c r="AV55" s="936"/>
      <c r="AW55" s="936"/>
      <c r="AX55" s="936"/>
      <c r="AY55" s="936"/>
      <c r="AZ55" s="936"/>
      <c r="BA55" s="300"/>
    </row>
    <row r="56" spans="1:54" ht="12" customHeight="1" x14ac:dyDescent="0.3">
      <c r="A56" s="952" t="str">
        <f>ПОДПИСИ!B14</f>
        <v>Начальник геодезического отдела ООО «Электромонтаж-110»</v>
      </c>
      <c r="B56" s="952"/>
      <c r="C56" s="952"/>
      <c r="D56" s="952"/>
      <c r="E56" s="952"/>
      <c r="F56" s="952"/>
      <c r="G56" s="952"/>
      <c r="H56" s="952"/>
      <c r="I56" s="952"/>
      <c r="J56" s="952"/>
      <c r="K56" s="952"/>
      <c r="L56" s="952"/>
      <c r="M56" s="952"/>
      <c r="N56" s="952"/>
      <c r="O56" s="952"/>
      <c r="P56" s="952"/>
      <c r="Q56" s="952"/>
      <c r="R56" s="952"/>
      <c r="S56" s="952"/>
      <c r="T56" s="952"/>
      <c r="U56" s="952"/>
      <c r="V56" s="952"/>
      <c r="W56" s="952"/>
      <c r="X56" s="952"/>
      <c r="Y56" s="952"/>
      <c r="Z56" s="952"/>
      <c r="AA56" s="952"/>
      <c r="AB56" s="952"/>
      <c r="AC56" s="952"/>
      <c r="AD56" s="952"/>
      <c r="AE56" s="952"/>
      <c r="AF56" s="952"/>
      <c r="AG56" s="952"/>
      <c r="AH56" s="952"/>
      <c r="AI56" s="952"/>
      <c r="AJ56" s="952"/>
      <c r="AK56" s="952"/>
      <c r="AL56" s="952"/>
      <c r="AM56" s="952"/>
      <c r="AN56" s="952"/>
      <c r="AO56" s="952"/>
      <c r="AP56" s="952"/>
      <c r="AQ56" s="952"/>
      <c r="AR56" s="952"/>
      <c r="AS56" s="952"/>
      <c r="AT56" s="952"/>
      <c r="AU56" s="952"/>
      <c r="AV56" s="952"/>
      <c r="AW56" s="952"/>
      <c r="AX56" s="952"/>
      <c r="AY56" s="952"/>
      <c r="AZ56" s="952"/>
      <c r="BA56" s="308"/>
      <c r="BB56" s="294"/>
    </row>
    <row r="57" spans="1:54" ht="12" customHeight="1" x14ac:dyDescent="0.25">
      <c r="A57" s="940" t="str">
        <f>CONCATENATE(ПОДПИСИ!C14,", ",ПОДПИСИ!F14)</f>
        <v>Фатахова Е.Я., Приказ №365 от 01.07.2024</v>
      </c>
      <c r="B57" s="940"/>
      <c r="C57" s="940"/>
      <c r="D57" s="940"/>
      <c r="E57" s="940"/>
      <c r="F57" s="940"/>
      <c r="G57" s="940"/>
      <c r="H57" s="940"/>
      <c r="I57" s="940"/>
      <c r="J57" s="940"/>
      <c r="K57" s="940"/>
      <c r="L57" s="940"/>
      <c r="M57" s="940"/>
      <c r="N57" s="940"/>
      <c r="O57" s="940"/>
      <c r="P57" s="940"/>
      <c r="Q57" s="940"/>
      <c r="R57" s="940"/>
      <c r="S57" s="940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940"/>
      <c r="AE57" s="940"/>
      <c r="AF57" s="940"/>
      <c r="AG57" s="940"/>
      <c r="AH57" s="940"/>
      <c r="AI57" s="940"/>
      <c r="AJ57" s="940"/>
      <c r="AK57" s="940"/>
      <c r="AL57" s="940"/>
      <c r="AM57" s="940"/>
      <c r="AN57" s="940"/>
      <c r="AO57" s="940"/>
      <c r="AP57" s="940"/>
      <c r="AQ57" s="940"/>
      <c r="AR57" s="940"/>
      <c r="AS57" s="940"/>
      <c r="AT57" s="940"/>
      <c r="AU57" s="940"/>
      <c r="AV57" s="940"/>
      <c r="AW57" s="940"/>
      <c r="AX57" s="940"/>
      <c r="AY57" s="940"/>
      <c r="AZ57" s="940"/>
      <c r="BA57" s="300"/>
    </row>
    <row r="58" spans="1:54" ht="6" customHeight="1" x14ac:dyDescent="0.25">
      <c r="A58" s="931" t="s">
        <v>789</v>
      </c>
      <c r="B58" s="931"/>
      <c r="C58" s="931"/>
      <c r="D58" s="931"/>
      <c r="E58" s="931"/>
      <c r="F58" s="931"/>
      <c r="G58" s="931"/>
      <c r="H58" s="931"/>
      <c r="I58" s="931"/>
      <c r="J58" s="931"/>
      <c r="K58" s="931"/>
      <c r="L58" s="931"/>
      <c r="M58" s="931"/>
      <c r="N58" s="931"/>
      <c r="O58" s="931"/>
      <c r="P58" s="931"/>
      <c r="Q58" s="931"/>
      <c r="R58" s="931"/>
      <c r="S58" s="931"/>
      <c r="T58" s="931"/>
      <c r="U58" s="931"/>
      <c r="V58" s="931"/>
      <c r="W58" s="931"/>
      <c r="X58" s="931"/>
      <c r="Y58" s="931"/>
      <c r="Z58" s="931"/>
      <c r="AA58" s="931"/>
      <c r="AB58" s="931"/>
      <c r="AC58" s="931"/>
      <c r="AD58" s="931"/>
      <c r="AE58" s="931"/>
      <c r="AF58" s="931"/>
      <c r="AG58" s="931"/>
      <c r="AH58" s="931"/>
      <c r="AI58" s="931"/>
      <c r="AJ58" s="931"/>
      <c r="AK58" s="931"/>
      <c r="AL58" s="931"/>
      <c r="AM58" s="931"/>
      <c r="AN58" s="931"/>
      <c r="AO58" s="931"/>
      <c r="AP58" s="931"/>
      <c r="AQ58" s="931"/>
      <c r="AR58" s="931"/>
      <c r="AS58" s="931"/>
      <c r="AT58" s="931"/>
      <c r="AU58" s="931"/>
      <c r="AV58" s="931"/>
      <c r="AW58" s="931"/>
      <c r="AX58" s="931"/>
      <c r="AY58" s="931"/>
      <c r="AZ58" s="931"/>
      <c r="BA58" s="300"/>
    </row>
    <row r="59" spans="1:54" ht="10.5" customHeight="1" x14ac:dyDescent="0.25">
      <c r="A59" s="938"/>
      <c r="B59" s="938"/>
      <c r="C59" s="938"/>
      <c r="D59" s="938"/>
      <c r="E59" s="938"/>
      <c r="F59" s="938"/>
      <c r="G59" s="938"/>
      <c r="H59" s="938"/>
      <c r="I59" s="938"/>
      <c r="J59" s="938"/>
      <c r="K59" s="938"/>
      <c r="L59" s="938"/>
      <c r="M59" s="938"/>
      <c r="N59" s="938"/>
      <c r="O59" s="938"/>
      <c r="P59" s="938"/>
      <c r="Q59" s="938"/>
      <c r="R59" s="938"/>
      <c r="S59" s="938"/>
      <c r="T59" s="938"/>
      <c r="U59" s="938"/>
      <c r="V59" s="938"/>
      <c r="W59" s="938"/>
      <c r="X59" s="938"/>
      <c r="Y59" s="938"/>
      <c r="Z59" s="938"/>
      <c r="AA59" s="938"/>
      <c r="AB59" s="938"/>
      <c r="AC59" s="938"/>
      <c r="AD59" s="938"/>
      <c r="AE59" s="938"/>
      <c r="AF59" s="938"/>
      <c r="AG59" s="938"/>
      <c r="AH59" s="938"/>
      <c r="AI59" s="938"/>
      <c r="AJ59" s="938"/>
      <c r="AK59" s="938"/>
      <c r="AL59" s="938"/>
      <c r="AM59" s="938"/>
      <c r="AN59" s="938"/>
      <c r="AO59" s="938"/>
      <c r="AP59" s="938"/>
      <c r="AQ59" s="938"/>
      <c r="AR59" s="938"/>
      <c r="AS59" s="938"/>
      <c r="AT59" s="938"/>
      <c r="AU59" s="938"/>
      <c r="AV59" s="938"/>
      <c r="AW59" s="938"/>
      <c r="AX59" s="938"/>
      <c r="AY59" s="938"/>
      <c r="AZ59" s="938"/>
      <c r="BA59" s="300"/>
    </row>
    <row r="60" spans="1:54" ht="15" customHeight="1" x14ac:dyDescent="0.25">
      <c r="A60" s="933" t="s">
        <v>792</v>
      </c>
      <c r="B60" s="933"/>
      <c r="C60" s="933"/>
      <c r="D60" s="933"/>
      <c r="E60" s="933"/>
      <c r="F60" s="933"/>
      <c r="G60" s="933"/>
      <c r="H60" s="933"/>
      <c r="I60" s="933"/>
      <c r="J60" s="933"/>
      <c r="K60" s="933"/>
      <c r="L60" s="933"/>
      <c r="M60" s="933"/>
      <c r="N60" s="933"/>
      <c r="O60" s="933"/>
      <c r="P60" s="933"/>
      <c r="Q60" s="933"/>
      <c r="R60" s="933"/>
      <c r="S60" s="933"/>
      <c r="T60" s="933"/>
      <c r="U60" s="933"/>
      <c r="V60" s="933"/>
      <c r="W60" s="933"/>
      <c r="X60" s="933"/>
      <c r="Y60" s="933"/>
      <c r="Z60" s="933"/>
      <c r="AA60" s="933"/>
      <c r="AB60" s="933"/>
      <c r="AC60" s="933"/>
      <c r="AD60" s="933"/>
      <c r="AE60" s="933"/>
      <c r="AF60" s="933"/>
      <c r="AG60" s="933"/>
      <c r="AH60" s="933"/>
      <c r="AI60" s="933"/>
      <c r="AJ60" s="933"/>
      <c r="AK60" s="933"/>
      <c r="AL60" s="933"/>
      <c r="AM60" s="933"/>
      <c r="AN60" s="933"/>
      <c r="AO60" s="933"/>
      <c r="AP60" s="933"/>
      <c r="AQ60" s="933"/>
      <c r="AR60" s="933"/>
      <c r="AS60" s="933"/>
      <c r="AT60" s="933"/>
      <c r="AU60" s="933"/>
      <c r="AV60" s="933"/>
      <c r="AW60" s="933"/>
      <c r="AX60" s="933"/>
      <c r="AY60" s="933"/>
      <c r="AZ60" s="933"/>
      <c r="BA60" s="300"/>
    </row>
    <row r="61" spans="1:54" ht="13.5" customHeight="1" outlineLevel="1" x14ac:dyDescent="0.25">
      <c r="A61" s="957" t="s">
        <v>80</v>
      </c>
      <c r="B61" s="957"/>
      <c r="C61" s="957"/>
      <c r="D61" s="957"/>
      <c r="E61" s="957"/>
      <c r="F61" s="957"/>
      <c r="G61" s="957"/>
      <c r="H61" s="957"/>
      <c r="I61" s="957"/>
      <c r="J61" s="957"/>
      <c r="K61" s="957"/>
      <c r="L61" s="957"/>
      <c r="M61" s="957"/>
      <c r="N61" s="957"/>
      <c r="O61" s="957"/>
      <c r="P61" s="957"/>
      <c r="Q61" s="957"/>
      <c r="R61" s="957"/>
      <c r="S61" s="957"/>
      <c r="T61" s="957"/>
      <c r="U61" s="957"/>
      <c r="V61" s="957"/>
      <c r="W61" s="957"/>
      <c r="X61" s="957"/>
      <c r="Y61" s="957"/>
      <c r="Z61" s="957"/>
      <c r="AA61" s="957"/>
      <c r="AB61" s="957"/>
      <c r="AC61" s="957"/>
      <c r="AD61" s="957"/>
      <c r="AE61" s="957"/>
      <c r="AF61" s="957"/>
      <c r="AG61" s="957"/>
      <c r="AH61" s="957"/>
      <c r="AI61" s="957"/>
      <c r="AJ61" s="957"/>
      <c r="AK61" s="957"/>
    </row>
    <row r="62" spans="1:54" ht="24" customHeight="1" outlineLevel="1" x14ac:dyDescent="0.25">
      <c r="A62" s="958" t="str">
        <f>IF(ПОДПИСИ!B9="","",CONCATENATE(ПОДПИСИ!B7," ",ПОДПИСИ!C7," ",ПОДПИСИ!F7))</f>
        <v xml:space="preserve">     </v>
      </c>
      <c r="B62" s="958"/>
      <c r="C62" s="958"/>
      <c r="D62" s="958"/>
      <c r="E62" s="958"/>
      <c r="F62" s="958"/>
      <c r="G62" s="958"/>
      <c r="H62" s="958"/>
      <c r="I62" s="958"/>
      <c r="J62" s="958"/>
      <c r="K62" s="958"/>
      <c r="L62" s="958"/>
      <c r="M62" s="958"/>
      <c r="N62" s="958"/>
      <c r="O62" s="958"/>
      <c r="P62" s="958"/>
      <c r="Q62" s="958"/>
      <c r="R62" s="958"/>
      <c r="S62" s="958"/>
      <c r="T62" s="958"/>
      <c r="U62" s="958"/>
      <c r="V62" s="958"/>
      <c r="W62" s="958"/>
      <c r="X62" s="958"/>
      <c r="Y62" s="958"/>
      <c r="Z62" s="958"/>
      <c r="AA62" s="958"/>
      <c r="AB62" s="958"/>
      <c r="AC62" s="958"/>
      <c r="AD62" s="958"/>
      <c r="AE62" s="958"/>
      <c r="AF62" s="958"/>
      <c r="AG62" s="958"/>
      <c r="AH62" s="958"/>
      <c r="AI62" s="958"/>
      <c r="AJ62" s="958"/>
      <c r="AK62" s="958"/>
      <c r="AL62" s="958"/>
      <c r="AM62" s="958"/>
      <c r="AN62" s="958"/>
      <c r="AO62" s="958"/>
      <c r="AP62" s="958"/>
      <c r="AQ62" s="958"/>
      <c r="AR62" s="958"/>
      <c r="AS62" s="958"/>
      <c r="AT62" s="958"/>
      <c r="AU62" s="958"/>
      <c r="AV62" s="958"/>
      <c r="AW62" s="958"/>
      <c r="AX62" s="958"/>
      <c r="AY62" s="958"/>
      <c r="AZ62" s="958"/>
      <c r="BA62" s="388"/>
      <c r="BB62" s="389"/>
    </row>
    <row r="63" spans="1:54" ht="9.75" customHeight="1" outlineLevel="1" x14ac:dyDescent="0.25">
      <c r="A63" s="959" t="s">
        <v>529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59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59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390"/>
      <c r="BB63" s="391"/>
    </row>
    <row r="64" spans="1:54" ht="21" customHeight="1" x14ac:dyDescent="0.25">
      <c r="A64" s="936" t="s">
        <v>793</v>
      </c>
      <c r="B64" s="936"/>
      <c r="C64" s="936"/>
      <c r="D64" s="936"/>
      <c r="E64" s="936"/>
      <c r="F64" s="936"/>
      <c r="G64" s="936"/>
      <c r="H64" s="936"/>
      <c r="I64" s="936"/>
      <c r="J64" s="936"/>
      <c r="K64" s="936"/>
      <c r="L64" s="936"/>
      <c r="M64" s="936"/>
      <c r="N64" s="936"/>
      <c r="O64" s="936"/>
      <c r="P64" s="936"/>
      <c r="Q64" s="936"/>
      <c r="R64" s="936"/>
      <c r="S64" s="936"/>
      <c r="T64" s="936"/>
      <c r="U64" s="936"/>
      <c r="V64" s="936"/>
      <c r="W64" s="936"/>
      <c r="X64" s="936"/>
      <c r="Y64" s="936"/>
      <c r="Z64" s="936"/>
      <c r="AA64" s="936"/>
      <c r="AB64" s="936"/>
      <c r="AC64" s="936"/>
      <c r="AD64" s="936"/>
      <c r="AE64" s="936"/>
      <c r="AF64" s="936"/>
      <c r="AG64" s="936"/>
      <c r="AH64" s="936"/>
      <c r="AI64" s="936"/>
      <c r="AJ64" s="936"/>
      <c r="AK64" s="936"/>
      <c r="AL64" s="936"/>
      <c r="AM64" s="936"/>
      <c r="AN64" s="936"/>
      <c r="AO64" s="936"/>
      <c r="AP64" s="936"/>
      <c r="AQ64" s="936"/>
      <c r="AR64" s="936"/>
      <c r="AS64" s="936"/>
      <c r="AT64" s="936"/>
      <c r="AU64" s="936"/>
      <c r="AV64" s="936"/>
      <c r="AW64" s="936"/>
      <c r="AX64" s="936"/>
      <c r="AY64" s="936"/>
      <c r="AZ64" s="936"/>
      <c r="BA64" s="300"/>
    </row>
    <row r="65" spans="1:53" ht="12" customHeight="1" x14ac:dyDescent="0.25">
      <c r="A65" s="944" t="str">
        <f>ФОРМА!D18</f>
        <v>кабельной линии 10кВ</v>
      </c>
      <c r="B65" s="944"/>
      <c r="C65" s="944"/>
      <c r="D65" s="944"/>
      <c r="E65" s="944"/>
      <c r="F65" s="944"/>
      <c r="G65" s="944"/>
      <c r="H65" s="944"/>
      <c r="I65" s="944"/>
      <c r="J65" s="944"/>
      <c r="K65" s="944"/>
      <c r="L65" s="944"/>
      <c r="M65" s="944"/>
      <c r="N65" s="944"/>
      <c r="O65" s="944"/>
      <c r="P65" s="944"/>
      <c r="Q65" s="944"/>
      <c r="R65" s="944"/>
      <c r="S65" s="944"/>
      <c r="T65" s="944"/>
      <c r="U65" s="944"/>
      <c r="V65" s="944"/>
      <c r="W65" s="944"/>
      <c r="X65" s="944"/>
      <c r="Y65" s="944"/>
      <c r="Z65" s="944"/>
      <c r="AA65" s="944"/>
      <c r="AB65" s="944"/>
      <c r="AC65" s="944"/>
      <c r="AD65" s="944"/>
      <c r="AE65" s="944"/>
      <c r="AF65" s="944"/>
      <c r="AG65" s="944"/>
      <c r="AH65" s="944"/>
      <c r="AI65" s="944"/>
      <c r="AJ65" s="944"/>
      <c r="AK65" s="944"/>
      <c r="AL65" s="944"/>
      <c r="AM65" s="944"/>
      <c r="AN65" s="944"/>
      <c r="AO65" s="944"/>
      <c r="AP65" s="944"/>
      <c r="AQ65" s="944"/>
      <c r="AR65" s="944"/>
      <c r="AS65" s="944"/>
      <c r="AT65" s="944"/>
      <c r="AU65" s="944"/>
      <c r="AV65" s="944"/>
      <c r="AW65" s="944"/>
      <c r="AX65" s="944"/>
      <c r="AY65" s="944"/>
      <c r="AZ65" s="944"/>
      <c r="BA65" s="300"/>
    </row>
    <row r="66" spans="1:53" s="305" customFormat="1" ht="6" customHeight="1" x14ac:dyDescent="0.2">
      <c r="A66" s="929" t="s">
        <v>436</v>
      </c>
      <c r="B66" s="929"/>
      <c r="C66" s="929"/>
      <c r="D66" s="929"/>
      <c r="E66" s="929"/>
      <c r="F66" s="929"/>
      <c r="G66" s="929"/>
      <c r="H66" s="929"/>
      <c r="I66" s="929"/>
      <c r="J66" s="929"/>
      <c r="K66" s="929"/>
      <c r="L66" s="929"/>
      <c r="M66" s="929"/>
      <c r="N66" s="929"/>
      <c r="O66" s="929"/>
      <c r="P66" s="929"/>
      <c r="Q66" s="929"/>
      <c r="R66" s="929"/>
      <c r="S66" s="929"/>
      <c r="T66" s="929"/>
      <c r="U66" s="929"/>
      <c r="V66" s="929"/>
      <c r="W66" s="929"/>
      <c r="X66" s="929"/>
      <c r="Y66" s="929"/>
      <c r="Z66" s="929"/>
      <c r="AA66" s="929"/>
      <c r="AB66" s="929"/>
      <c r="AC66" s="929"/>
      <c r="AD66" s="929"/>
      <c r="AE66" s="929"/>
      <c r="AF66" s="929"/>
      <c r="AG66" s="929"/>
      <c r="AH66" s="929"/>
      <c r="AI66" s="929"/>
      <c r="AJ66" s="929"/>
      <c r="AK66" s="929"/>
      <c r="AL66" s="929"/>
      <c r="AM66" s="929"/>
      <c r="AN66" s="929"/>
      <c r="AO66" s="929"/>
      <c r="AP66" s="929"/>
      <c r="AQ66" s="929"/>
      <c r="AR66" s="929"/>
      <c r="AS66" s="929"/>
      <c r="AT66" s="929"/>
      <c r="AU66" s="929"/>
      <c r="AV66" s="929"/>
      <c r="AW66" s="929"/>
      <c r="AX66" s="929"/>
      <c r="AY66" s="929"/>
      <c r="AZ66" s="929"/>
      <c r="BA66" s="304"/>
    </row>
    <row r="67" spans="1:53" ht="48" customHeight="1" x14ac:dyDescent="0.25">
      <c r="A67" s="956" t="s">
        <v>794</v>
      </c>
      <c r="B67" s="956"/>
      <c r="C67" s="956"/>
      <c r="D67" s="956"/>
      <c r="E67" s="956"/>
      <c r="F67" s="956"/>
      <c r="G67" s="956"/>
      <c r="H67" s="956"/>
      <c r="I67" s="956"/>
      <c r="J67" s="956"/>
      <c r="K67" s="956"/>
      <c r="L67" s="956"/>
      <c r="M67" s="956"/>
      <c r="N67" s="956"/>
      <c r="O67" s="956"/>
      <c r="P67" s="956"/>
      <c r="Q67" s="956"/>
      <c r="R67" s="956"/>
      <c r="S67" s="956"/>
      <c r="T67" s="956"/>
      <c r="U67" s="956"/>
      <c r="V67" s="956"/>
      <c r="W67" s="956"/>
      <c r="X67" s="956"/>
      <c r="Y67" s="956"/>
      <c r="Z67" s="956"/>
      <c r="AA67" s="956"/>
      <c r="AB67" s="956"/>
      <c r="AC67" s="956"/>
      <c r="AD67" s="956"/>
      <c r="AE67" s="956"/>
      <c r="AF67" s="956"/>
      <c r="AG67" s="956"/>
      <c r="AH67" s="956"/>
      <c r="AI67" s="956"/>
      <c r="AJ67" s="956"/>
      <c r="AK67" s="956"/>
      <c r="AL67" s="956"/>
      <c r="AM67" s="956"/>
      <c r="AN67" s="956"/>
      <c r="AO67" s="956"/>
      <c r="AP67" s="956"/>
      <c r="AQ67" s="956"/>
      <c r="AR67" s="956"/>
      <c r="AS67" s="956"/>
      <c r="AT67" s="956"/>
      <c r="AU67" s="956"/>
      <c r="AV67" s="956"/>
      <c r="AW67" s="956"/>
      <c r="AX67" s="956"/>
      <c r="AY67" s="956"/>
      <c r="AZ67" s="956"/>
      <c r="BA67" s="300"/>
    </row>
    <row r="68" spans="1:53" ht="11.25" customHeight="1" x14ac:dyDescent="0.25">
      <c r="A68" s="944" t="str">
        <f>ФОРМА!B9</f>
        <v>СЭС-21-052603-ЭС1</v>
      </c>
      <c r="B68" s="944"/>
      <c r="C68" s="944"/>
      <c r="D68" s="944"/>
      <c r="E68" s="944"/>
      <c r="F68" s="944"/>
      <c r="G68" s="944"/>
      <c r="H68" s="944"/>
      <c r="I68" s="944"/>
      <c r="J68" s="944"/>
      <c r="K68" s="944"/>
      <c r="L68" s="944"/>
      <c r="M68" s="944"/>
      <c r="N68" s="944"/>
      <c r="O68" s="944"/>
      <c r="P68" s="944"/>
      <c r="Q68" s="944"/>
      <c r="R68" s="944"/>
      <c r="S68" s="944"/>
      <c r="T68" s="944"/>
      <c r="U68" s="944"/>
      <c r="V68" s="944"/>
      <c r="W68" s="944"/>
      <c r="X68" s="944"/>
      <c r="Y68" s="944"/>
      <c r="Z68" s="944"/>
      <c r="AA68" s="944"/>
      <c r="AB68" s="944"/>
      <c r="AC68" s="944"/>
      <c r="AD68" s="944"/>
      <c r="AE68" s="944"/>
      <c r="AF68" s="944"/>
      <c r="AG68" s="944"/>
      <c r="AH68" s="944"/>
      <c r="AI68" s="944"/>
      <c r="AJ68" s="944"/>
      <c r="AK68" s="944"/>
      <c r="AL68" s="944"/>
      <c r="AM68" s="944"/>
      <c r="AN68" s="944"/>
      <c r="AO68" s="944"/>
      <c r="AP68" s="944"/>
      <c r="AQ68" s="944"/>
      <c r="AR68" s="944"/>
      <c r="AS68" s="944"/>
      <c r="AT68" s="944"/>
      <c r="AU68" s="944"/>
      <c r="AV68" s="944"/>
      <c r="AW68" s="944"/>
      <c r="AX68" s="944"/>
      <c r="AY68" s="944"/>
      <c r="AZ68" s="944"/>
      <c r="BA68" s="300"/>
    </row>
    <row r="69" spans="1:53" s="305" customFormat="1" ht="6" customHeight="1" x14ac:dyDescent="0.2">
      <c r="A69" s="954" t="s">
        <v>795</v>
      </c>
      <c r="B69" s="954"/>
      <c r="C69" s="954"/>
      <c r="D69" s="954"/>
      <c r="E69" s="954"/>
      <c r="F69" s="954"/>
      <c r="G69" s="954"/>
      <c r="H69" s="954"/>
      <c r="I69" s="954"/>
      <c r="J69" s="954"/>
      <c r="K69" s="954"/>
      <c r="L69" s="954"/>
      <c r="M69" s="954"/>
      <c r="N69" s="954"/>
      <c r="O69" s="954"/>
      <c r="P69" s="954"/>
      <c r="Q69" s="954"/>
      <c r="R69" s="954"/>
      <c r="S69" s="954"/>
      <c r="T69" s="954"/>
      <c r="U69" s="954"/>
      <c r="V69" s="954"/>
      <c r="W69" s="954"/>
      <c r="X69" s="954"/>
      <c r="Y69" s="954"/>
      <c r="Z69" s="954"/>
      <c r="AA69" s="954"/>
      <c r="AB69" s="954"/>
      <c r="AC69" s="954"/>
      <c r="AD69" s="954"/>
      <c r="AE69" s="954"/>
      <c r="AF69" s="954"/>
      <c r="AG69" s="954"/>
      <c r="AH69" s="954"/>
      <c r="AI69" s="954"/>
      <c r="AJ69" s="954"/>
      <c r="AK69" s="954"/>
      <c r="AL69" s="954"/>
      <c r="AM69" s="954"/>
      <c r="AN69" s="954"/>
      <c r="AO69" s="954"/>
      <c r="AP69" s="954"/>
      <c r="AQ69" s="954"/>
      <c r="AR69" s="954"/>
      <c r="AS69" s="954"/>
      <c r="AT69" s="954"/>
      <c r="AU69" s="954"/>
      <c r="AV69" s="954"/>
      <c r="AW69" s="954"/>
      <c r="AX69" s="954"/>
      <c r="AY69" s="954"/>
      <c r="AZ69" s="954"/>
      <c r="BA69" s="304"/>
    </row>
    <row r="70" spans="1:53" ht="13.2" customHeight="1" x14ac:dyDescent="0.25">
      <c r="A70" s="944" t="str">
        <f>ФОРМА!B8</f>
        <v>ООО «Электромонтаж-110»</v>
      </c>
      <c r="B70" s="944"/>
      <c r="C70" s="944"/>
      <c r="D70" s="944"/>
      <c r="E70" s="944"/>
      <c r="F70" s="944"/>
      <c r="G70" s="944"/>
      <c r="H70" s="944"/>
      <c r="I70" s="944"/>
      <c r="J70" s="944"/>
      <c r="K70" s="944"/>
      <c r="L70" s="944"/>
      <c r="M70" s="944"/>
      <c r="N70" s="944"/>
      <c r="O70" s="944"/>
      <c r="P70" s="944"/>
      <c r="Q70" s="944"/>
      <c r="R70" s="944"/>
      <c r="S70" s="944"/>
      <c r="T70" s="944"/>
      <c r="U70" s="944"/>
      <c r="V70" s="944"/>
      <c r="W70" s="944"/>
      <c r="X70" s="944"/>
      <c r="Y70" s="944"/>
      <c r="Z70" s="944"/>
      <c r="AA70" s="944"/>
      <c r="AB70" s="944"/>
      <c r="AC70" s="944"/>
      <c r="AD70" s="944"/>
      <c r="AE70" s="944"/>
      <c r="AF70" s="944"/>
      <c r="AG70" s="944"/>
      <c r="AH70" s="944"/>
      <c r="AI70" s="944"/>
      <c r="AJ70" s="944"/>
      <c r="AK70" s="944"/>
      <c r="AL70" s="944"/>
      <c r="AM70" s="944"/>
      <c r="AN70" s="944"/>
      <c r="AO70" s="944"/>
      <c r="AP70" s="944"/>
      <c r="AQ70" s="944"/>
      <c r="AR70" s="944"/>
      <c r="AS70" s="944"/>
      <c r="AT70" s="944"/>
      <c r="AU70" s="944"/>
      <c r="AV70" s="944"/>
      <c r="AW70" s="944"/>
      <c r="AX70" s="944"/>
      <c r="AY70" s="944"/>
      <c r="AZ70" s="944"/>
      <c r="BA70" s="300"/>
    </row>
    <row r="71" spans="1:53" s="305" customFormat="1" ht="6" customHeight="1" x14ac:dyDescent="0.2">
      <c r="A71" s="954" t="s">
        <v>796</v>
      </c>
      <c r="B71" s="954"/>
      <c r="C71" s="954"/>
      <c r="D71" s="954"/>
      <c r="E71" s="954"/>
      <c r="F71" s="954"/>
      <c r="G71" s="954"/>
      <c r="H71" s="954"/>
      <c r="I71" s="954"/>
      <c r="J71" s="954"/>
      <c r="K71" s="954"/>
      <c r="L71" s="954"/>
      <c r="M71" s="954"/>
      <c r="N71" s="954"/>
      <c r="O71" s="954"/>
      <c r="P71" s="954"/>
      <c r="Q71" s="954"/>
      <c r="R71" s="954"/>
      <c r="S71" s="954"/>
      <c r="T71" s="954"/>
      <c r="U71" s="954"/>
      <c r="V71" s="954"/>
      <c r="W71" s="954"/>
      <c r="X71" s="954"/>
      <c r="Y71" s="954"/>
      <c r="Z71" s="954"/>
      <c r="AA71" s="954"/>
      <c r="AB71" s="954"/>
      <c r="AC71" s="954"/>
      <c r="AD71" s="954"/>
      <c r="AE71" s="954"/>
      <c r="AF71" s="954"/>
      <c r="AG71" s="954"/>
      <c r="AH71" s="954"/>
      <c r="AI71" s="954"/>
      <c r="AJ71" s="954"/>
      <c r="AK71" s="954"/>
      <c r="AL71" s="954"/>
      <c r="AM71" s="954"/>
      <c r="AN71" s="954"/>
      <c r="AO71" s="954"/>
      <c r="AP71" s="954"/>
      <c r="AQ71" s="954"/>
      <c r="AR71" s="954"/>
      <c r="AS71" s="954"/>
      <c r="AT71" s="954"/>
      <c r="AU71" s="954"/>
      <c r="AV71" s="954"/>
      <c r="AW71" s="954"/>
      <c r="AX71" s="954"/>
      <c r="AY71" s="954"/>
      <c r="AZ71" s="954"/>
      <c r="BA71" s="954"/>
    </row>
    <row r="72" spans="1:53" ht="13.2" customHeight="1" x14ac:dyDescent="0.25">
      <c r="A72" s="944" t="s">
        <v>728</v>
      </c>
      <c r="B72" s="944"/>
      <c r="C72" s="944"/>
      <c r="D72" s="944"/>
      <c r="E72" s="944"/>
      <c r="F72" s="944"/>
      <c r="G72" s="944"/>
      <c r="H72" s="944"/>
      <c r="I72" s="944"/>
      <c r="J72" s="944"/>
      <c r="K72" s="944"/>
      <c r="L72" s="944"/>
      <c r="M72" s="944"/>
      <c r="N72" s="944"/>
      <c r="O72" s="944"/>
      <c r="P72" s="944"/>
      <c r="Q72" s="944"/>
      <c r="R72" s="944"/>
      <c r="S72" s="944"/>
      <c r="T72" s="944"/>
      <c r="U72" s="944"/>
      <c r="V72" s="944"/>
      <c r="W72" s="944"/>
      <c r="X72" s="944"/>
      <c r="Y72" s="944"/>
      <c r="Z72" s="944"/>
      <c r="AA72" s="944"/>
      <c r="AB72" s="944"/>
      <c r="AC72" s="944"/>
      <c r="AD72" s="944"/>
      <c r="AE72" s="944"/>
      <c r="AF72" s="944"/>
      <c r="AG72" s="944"/>
      <c r="AH72" s="944"/>
      <c r="AI72" s="944"/>
      <c r="AJ72" s="944"/>
      <c r="AK72" s="944"/>
      <c r="AL72" s="944"/>
      <c r="AM72" s="944"/>
      <c r="AN72" s="944"/>
      <c r="AO72" s="944"/>
      <c r="AP72" s="944"/>
      <c r="AQ72" s="944"/>
      <c r="AR72" s="944"/>
      <c r="AS72" s="944"/>
      <c r="AT72" s="944"/>
      <c r="AU72" s="944"/>
      <c r="AV72" s="944"/>
      <c r="AW72" s="944"/>
      <c r="AX72" s="944"/>
      <c r="AY72" s="944"/>
      <c r="AZ72" s="944"/>
      <c r="BA72" s="300"/>
    </row>
    <row r="73" spans="1:53" s="305" customFormat="1" ht="6" customHeight="1" x14ac:dyDescent="0.2">
      <c r="A73" s="954" t="s">
        <v>797</v>
      </c>
      <c r="B73" s="954"/>
      <c r="C73" s="954"/>
      <c r="D73" s="954"/>
      <c r="E73" s="954"/>
      <c r="F73" s="954"/>
      <c r="G73" s="954"/>
      <c r="H73" s="954"/>
      <c r="I73" s="954"/>
      <c r="J73" s="954"/>
      <c r="K73" s="954"/>
      <c r="L73" s="954"/>
      <c r="M73" s="954"/>
      <c r="N73" s="954"/>
      <c r="O73" s="954"/>
      <c r="P73" s="954"/>
      <c r="Q73" s="954"/>
      <c r="R73" s="954"/>
      <c r="S73" s="954"/>
      <c r="T73" s="954"/>
      <c r="U73" s="954"/>
      <c r="V73" s="954"/>
      <c r="W73" s="954"/>
      <c r="X73" s="954"/>
      <c r="Y73" s="954"/>
      <c r="Z73" s="954"/>
      <c r="AA73" s="954"/>
      <c r="AB73" s="954"/>
      <c r="AC73" s="954"/>
      <c r="AD73" s="954"/>
      <c r="AE73" s="954"/>
      <c r="AF73" s="954"/>
      <c r="AG73" s="954"/>
      <c r="AH73" s="954"/>
      <c r="AI73" s="954"/>
      <c r="AJ73" s="954"/>
      <c r="AK73" s="954"/>
      <c r="AL73" s="954"/>
      <c r="AM73" s="954"/>
      <c r="AN73" s="954"/>
      <c r="AO73" s="954"/>
      <c r="AP73" s="954"/>
      <c r="AQ73" s="954"/>
      <c r="AR73" s="954"/>
      <c r="AS73" s="954"/>
      <c r="AT73" s="954"/>
      <c r="AU73" s="954"/>
      <c r="AV73" s="954"/>
      <c r="AW73" s="954"/>
      <c r="AX73" s="954"/>
      <c r="AY73" s="954"/>
      <c r="AZ73" s="954"/>
      <c r="BA73" s="954"/>
    </row>
    <row r="74" spans="1:53" ht="12" customHeight="1" x14ac:dyDescent="0.25">
      <c r="A74" s="936" t="s">
        <v>599</v>
      </c>
      <c r="B74" s="936"/>
      <c r="C74" s="936"/>
      <c r="D74" s="936"/>
      <c r="E74" s="936"/>
      <c r="F74" s="936"/>
      <c r="G74" s="936"/>
      <c r="H74" s="936"/>
      <c r="I74" s="936"/>
      <c r="J74" s="936"/>
      <c r="K74" s="936"/>
      <c r="L74" s="936"/>
      <c r="M74" s="936"/>
      <c r="N74" s="936"/>
      <c r="O74" s="936"/>
      <c r="P74" s="936"/>
      <c r="Q74" s="936"/>
      <c r="R74" s="936"/>
      <c r="S74" s="936"/>
      <c r="T74" s="936"/>
      <c r="U74" s="936"/>
      <c r="V74" s="936"/>
      <c r="W74" s="936"/>
      <c r="X74" s="936"/>
      <c r="Y74" s="936"/>
      <c r="Z74" s="936"/>
      <c r="AA74" s="936"/>
      <c r="AB74" s="936"/>
      <c r="AC74" s="936"/>
      <c r="AD74" s="936"/>
      <c r="AE74" s="936"/>
      <c r="AF74" s="936"/>
      <c r="AG74" s="936"/>
      <c r="AH74" s="936"/>
      <c r="AI74" s="936"/>
      <c r="AJ74" s="936"/>
      <c r="AK74" s="936"/>
      <c r="AL74" s="936"/>
      <c r="AM74" s="936"/>
      <c r="AN74" s="936"/>
      <c r="AO74" s="936"/>
      <c r="AP74" s="936"/>
      <c r="AQ74" s="936"/>
      <c r="AR74" s="936"/>
      <c r="AS74" s="936"/>
      <c r="AT74" s="936"/>
      <c r="AU74" s="936"/>
      <c r="AV74" s="936"/>
      <c r="AW74" s="936"/>
      <c r="AX74" s="936"/>
      <c r="AY74" s="936"/>
      <c r="AZ74" s="936"/>
      <c r="BA74" s="300"/>
    </row>
    <row r="75" spans="1:53" ht="6" customHeight="1" x14ac:dyDescent="0.3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300"/>
    </row>
    <row r="76" spans="1:53" ht="11.25" customHeight="1" x14ac:dyDescent="0.25">
      <c r="A76" s="934" t="s">
        <v>87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961" t="s">
        <v>65</v>
      </c>
      <c r="Q76" s="961"/>
      <c r="R76" s="961"/>
      <c r="S76" s="961"/>
      <c r="T76" s="961"/>
      <c r="U76" s="961"/>
      <c r="V76" s="961"/>
      <c r="W76" s="961"/>
      <c r="X76" s="961"/>
      <c r="Y76" s="961"/>
      <c r="Z76" s="961"/>
      <c r="AA76" s="961"/>
      <c r="AB76" s="961"/>
      <c r="AC76" s="961"/>
      <c r="AD76" s="961"/>
      <c r="AE76" s="961"/>
      <c r="AF76" s="961"/>
      <c r="AG76" s="961"/>
      <c r="AH76" s="961"/>
      <c r="AI76" s="961"/>
      <c r="AJ76" s="961"/>
      <c r="AK76" s="961"/>
      <c r="AL76" s="961"/>
      <c r="AM76" s="961"/>
      <c r="AN76" s="961"/>
      <c r="AO76" s="961"/>
      <c r="AP76" s="961"/>
      <c r="AQ76" s="961"/>
      <c r="AR76" s="961"/>
      <c r="AS76" s="961"/>
      <c r="AT76" s="961"/>
      <c r="AU76" s="961"/>
      <c r="AV76" s="961"/>
      <c r="AW76" s="961"/>
      <c r="AX76" s="961"/>
      <c r="AY76" s="961"/>
      <c r="AZ76" s="961"/>
      <c r="BA76" s="300"/>
    </row>
    <row r="77" spans="1:53" ht="6" customHeight="1" x14ac:dyDescent="0.25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 x14ac:dyDescent="0.25">
      <c r="A78" s="934" t="s">
        <v>91</v>
      </c>
      <c r="B78" s="934"/>
      <c r="C78" s="934"/>
      <c r="D78" s="934"/>
      <c r="E78" s="934"/>
      <c r="F78" s="934"/>
      <c r="G78" s="934"/>
      <c r="H78" s="934"/>
      <c r="I78" s="934"/>
      <c r="J78" s="944">
        <f>ФОРМА!F5</f>
        <v>2</v>
      </c>
      <c r="K78" s="944"/>
      <c r="L78" s="944"/>
      <c r="M78" s="944"/>
      <c r="N78" s="944"/>
      <c r="O78" s="944"/>
      <c r="P78" s="936" t="s">
        <v>798</v>
      </c>
      <c r="Q78" s="934"/>
      <c r="R78" s="934"/>
      <c r="S78" s="934"/>
      <c r="T78" s="934"/>
      <c r="U78" s="934"/>
      <c r="V78" s="934"/>
      <c r="W78" s="934"/>
      <c r="X78" s="934"/>
      <c r="Y78" s="934"/>
      <c r="Z78" s="934"/>
      <c r="AA78" s="934"/>
      <c r="AB78" s="934"/>
      <c r="AC78" s="934"/>
      <c r="AD78" s="934"/>
      <c r="AE78" s="934"/>
      <c r="AF78" s="934"/>
      <c r="AG78" s="934"/>
      <c r="AH78" s="934"/>
      <c r="AI78" s="934"/>
      <c r="AJ78" s="934"/>
      <c r="AK78" s="934"/>
      <c r="AL78" s="934"/>
      <c r="AM78" s="934"/>
      <c r="AN78" s="934"/>
      <c r="AO78" s="934"/>
      <c r="AP78" s="934"/>
      <c r="AQ78" s="934"/>
      <c r="AR78" s="934"/>
      <c r="AS78" s="934"/>
      <c r="AT78" s="934"/>
      <c r="AU78" s="934"/>
      <c r="AV78" s="934"/>
      <c r="AW78" s="934"/>
      <c r="AX78" s="934"/>
      <c r="AY78" s="934"/>
      <c r="AZ78" s="934"/>
      <c r="BA78" s="300"/>
    </row>
    <row r="79" spans="1:53" ht="6" customHeight="1" x14ac:dyDescent="0.25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 x14ac:dyDescent="0.25">
      <c r="A80" s="943" t="s">
        <v>88</v>
      </c>
      <c r="B80" s="943"/>
      <c r="C80" s="943"/>
      <c r="D80" s="943"/>
      <c r="E80" s="943"/>
      <c r="F80" s="943"/>
      <c r="G80" s="943"/>
      <c r="H80" s="960" t="str">
        <f>ФОРМА!E18</f>
        <v>План строительства</v>
      </c>
      <c r="I80" s="960"/>
      <c r="J80" s="960"/>
      <c r="K80" s="960"/>
      <c r="L80" s="960"/>
      <c r="M80" s="960"/>
      <c r="N80" s="960"/>
      <c r="O80" s="960"/>
      <c r="P80" s="960"/>
      <c r="Q80" s="960"/>
      <c r="R80" s="960"/>
      <c r="S80" s="960"/>
      <c r="T80" s="960"/>
      <c r="U80" s="960"/>
      <c r="V80" s="960"/>
      <c r="W80" s="960"/>
      <c r="X80" s="960"/>
      <c r="Y80" s="960"/>
      <c r="Z80" s="960"/>
      <c r="AA80" s="960"/>
      <c r="AB80" s="960"/>
      <c r="AC80" s="960"/>
      <c r="AD80" s="960"/>
      <c r="AE80" s="960"/>
      <c r="AF80" s="960"/>
      <c r="AG80" s="960"/>
      <c r="AH80" s="960"/>
      <c r="AI80" s="960"/>
      <c r="AJ80" s="960"/>
      <c r="AK80" s="960"/>
      <c r="AL80" s="960"/>
      <c r="AM80" s="960"/>
      <c r="AN80" s="960"/>
      <c r="AO80" s="960"/>
      <c r="AP80" s="960"/>
      <c r="AQ80" s="960"/>
      <c r="AR80" s="960"/>
      <c r="AS80" s="960"/>
      <c r="AT80" s="960"/>
      <c r="AU80" s="960"/>
      <c r="AV80" s="960"/>
      <c r="AW80" s="960"/>
      <c r="AX80" s="960"/>
      <c r="AY80" s="960"/>
      <c r="AZ80" s="960"/>
      <c r="BA80" s="300"/>
    </row>
    <row r="81" spans="1:53" s="310" customFormat="1" ht="6" customHeight="1" x14ac:dyDescent="0.3">
      <c r="A81" s="309"/>
      <c r="B81" s="309"/>
      <c r="C81" s="309"/>
      <c r="D81" s="309"/>
      <c r="E81" s="309"/>
      <c r="F81" s="309"/>
      <c r="G81" s="309"/>
      <c r="H81" s="929" t="s">
        <v>799</v>
      </c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309"/>
    </row>
    <row r="82" spans="1:53" ht="21" customHeight="1" x14ac:dyDescent="0.25">
      <c r="A82" s="936" t="s">
        <v>800</v>
      </c>
      <c r="B82" s="936"/>
      <c r="C82" s="936"/>
      <c r="D82" s="936"/>
      <c r="E82" s="936"/>
      <c r="F82" s="936"/>
      <c r="G82" s="936"/>
      <c r="H82" s="936"/>
      <c r="I82" s="936"/>
      <c r="J82" s="936"/>
      <c r="K82" s="936"/>
      <c r="L82" s="936"/>
      <c r="M82" s="936"/>
      <c r="N82" s="936"/>
      <c r="O82" s="936"/>
      <c r="P82" s="936"/>
      <c r="Q82" s="936"/>
      <c r="R82" s="936"/>
      <c r="S82" s="936"/>
      <c r="T82" s="936"/>
      <c r="U82" s="936"/>
      <c r="V82" s="936"/>
      <c r="W82" s="936"/>
      <c r="X82" s="936"/>
      <c r="Y82" s="936"/>
      <c r="Z82" s="936"/>
      <c r="AA82" s="936"/>
      <c r="AB82" s="936"/>
      <c r="AC82" s="936"/>
      <c r="AD82" s="936"/>
      <c r="AE82" s="936"/>
      <c r="AF82" s="936"/>
      <c r="AG82" s="936"/>
      <c r="AH82" s="936"/>
      <c r="AI82" s="936"/>
      <c r="AJ82" s="936"/>
      <c r="AK82" s="936"/>
      <c r="AL82" s="936"/>
      <c r="AM82" s="936"/>
      <c r="AN82" s="936"/>
      <c r="AO82" s="936"/>
      <c r="AP82" s="936"/>
      <c r="AQ82" s="936"/>
      <c r="AR82" s="936"/>
      <c r="AS82" s="936"/>
      <c r="AT82" s="936"/>
      <c r="AU82" s="936"/>
      <c r="AV82" s="936"/>
      <c r="AW82" s="936"/>
      <c r="AX82" s="936"/>
      <c r="AY82" s="936"/>
      <c r="AZ82" s="936"/>
      <c r="BA82" s="300"/>
    </row>
    <row r="83" spans="1:53" ht="30" customHeight="1" x14ac:dyDescent="0.3">
      <c r="A83" s="963" t="str">
        <f>IF(ПОДПИСИ!B9="",ПОДПИСИ!D7,ПОДПИСИ!D9)</f>
        <v>Жамойдин Ф.Ф.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963"/>
      <c r="X83" s="963"/>
      <c r="Y83" s="963"/>
      <c r="Z83" s="964"/>
      <c r="AA83" s="964"/>
      <c r="AB83" s="964"/>
      <c r="AC83" s="964"/>
      <c r="AD83" s="964"/>
      <c r="AE83" s="964"/>
      <c r="AF83" s="964"/>
      <c r="AG83" s="964"/>
      <c r="AH83" s="964"/>
      <c r="AI83" s="964"/>
      <c r="AJ83" s="964"/>
      <c r="AK83" s="964"/>
      <c r="AL83" s="964"/>
      <c r="AM83" s="964"/>
      <c r="AN83" s="964"/>
      <c r="AO83" s="965"/>
      <c r="AP83" s="965"/>
      <c r="AQ83" s="965"/>
      <c r="AR83" s="965"/>
      <c r="AS83" s="965"/>
      <c r="AT83" s="965"/>
      <c r="AU83" s="965"/>
      <c r="AV83" s="965"/>
      <c r="AW83" s="965"/>
      <c r="AX83" s="965"/>
      <c r="AY83" s="965"/>
      <c r="AZ83" s="965"/>
      <c r="BA83" s="300"/>
    </row>
    <row r="84" spans="1:53" ht="6" customHeight="1" x14ac:dyDescent="0.25">
      <c r="A84" s="929" t="s">
        <v>801</v>
      </c>
      <c r="B84" s="929"/>
      <c r="C84" s="929"/>
      <c r="D84" s="929"/>
      <c r="E84" s="929"/>
      <c r="F84" s="929"/>
      <c r="G84" s="929"/>
      <c r="H84" s="929"/>
      <c r="I84" s="929"/>
      <c r="J84" s="929"/>
      <c r="K84" s="929"/>
      <c r="L84" s="929"/>
      <c r="M84" s="929"/>
      <c r="N84" s="929"/>
      <c r="O84" s="929"/>
      <c r="P84" s="929"/>
      <c r="Q84" s="929"/>
      <c r="R84" s="929"/>
      <c r="S84" s="929"/>
      <c r="T84" s="929"/>
      <c r="U84" s="929"/>
      <c r="V84" s="929"/>
      <c r="W84" s="929"/>
      <c r="X84" s="929"/>
      <c r="Y84" s="929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929" t="s">
        <v>49</v>
      </c>
      <c r="AP84" s="929"/>
      <c r="AQ84" s="929"/>
      <c r="AR84" s="929"/>
      <c r="AS84" s="929"/>
      <c r="AT84" s="929"/>
      <c r="AU84" s="929"/>
      <c r="AV84" s="929"/>
      <c r="AW84" s="929"/>
      <c r="AX84" s="929"/>
      <c r="AY84" s="929"/>
      <c r="AZ84" s="929"/>
      <c r="BA84" s="300"/>
    </row>
    <row r="85" spans="1:53" ht="6" customHeight="1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 x14ac:dyDescent="0.25">
      <c r="A86" s="962" t="s">
        <v>785</v>
      </c>
      <c r="B86" s="962"/>
      <c r="C86" s="962"/>
      <c r="D86" s="962"/>
      <c r="E86" s="962"/>
      <c r="F86" s="962"/>
      <c r="G86" s="962"/>
      <c r="H86" s="962"/>
      <c r="I86" s="962"/>
      <c r="J86" s="962"/>
      <c r="K86" s="962"/>
      <c r="L86" s="962"/>
      <c r="M86" s="962"/>
      <c r="N86" s="962"/>
      <c r="O86" s="962"/>
      <c r="P86" s="962"/>
      <c r="Q86" s="962"/>
      <c r="R86" s="962"/>
      <c r="S86" s="962"/>
      <c r="T86" s="962"/>
      <c r="U86" s="962"/>
      <c r="V86" s="962"/>
      <c r="W86" s="962"/>
      <c r="X86" s="962"/>
      <c r="Y86" s="962"/>
      <c r="Z86" s="962"/>
      <c r="AA86" s="962"/>
      <c r="AB86" s="962"/>
      <c r="AC86" s="962"/>
      <c r="AD86" s="962"/>
      <c r="AE86" s="962"/>
      <c r="AF86" s="962"/>
      <c r="AG86" s="962"/>
      <c r="AH86" s="962"/>
      <c r="AI86" s="962"/>
      <c r="AJ86" s="962"/>
      <c r="AK86" s="962"/>
      <c r="AL86" s="962"/>
      <c r="AM86" s="962"/>
      <c r="AN86" s="962"/>
      <c r="AO86" s="962"/>
      <c r="AP86" s="962"/>
      <c r="AQ86" s="962"/>
      <c r="AR86" s="962"/>
      <c r="AS86" s="962"/>
      <c r="AT86" s="962"/>
      <c r="AU86" s="962"/>
      <c r="AV86" s="962"/>
      <c r="AW86" s="962"/>
      <c r="AX86" s="962"/>
      <c r="AY86" s="962"/>
      <c r="AZ86" s="962"/>
      <c r="BA86" s="300"/>
    </row>
    <row r="87" spans="1:53" ht="30" customHeight="1" x14ac:dyDescent="0.3">
      <c r="A87" s="963" t="str">
        <f>ПОДПИСИ!D15</f>
        <v>Шлёнский С.В.</v>
      </c>
      <c r="B87" s="963"/>
      <c r="C87" s="963"/>
      <c r="D87" s="963"/>
      <c r="E87" s="963"/>
      <c r="F87" s="963"/>
      <c r="G87" s="963"/>
      <c r="H87" s="963"/>
      <c r="I87" s="963"/>
      <c r="J87" s="963"/>
      <c r="K87" s="963"/>
      <c r="L87" s="963"/>
      <c r="M87" s="963"/>
      <c r="N87" s="963"/>
      <c r="O87" s="963"/>
      <c r="P87" s="963"/>
      <c r="Q87" s="963"/>
      <c r="R87" s="963"/>
      <c r="S87" s="963"/>
      <c r="T87" s="963"/>
      <c r="U87" s="963"/>
      <c r="V87" s="963"/>
      <c r="W87" s="963"/>
      <c r="X87" s="963"/>
      <c r="Y87" s="963"/>
      <c r="Z87" s="964"/>
      <c r="AA87" s="964"/>
      <c r="AB87" s="964"/>
      <c r="AC87" s="964"/>
      <c r="AD87" s="964"/>
      <c r="AE87" s="964"/>
      <c r="AF87" s="964"/>
      <c r="AG87" s="964"/>
      <c r="AH87" s="964"/>
      <c r="AI87" s="964"/>
      <c r="AJ87" s="964"/>
      <c r="AK87" s="964"/>
      <c r="AL87" s="964"/>
      <c r="AM87" s="964"/>
      <c r="AN87" s="964"/>
      <c r="AO87" s="965"/>
      <c r="AP87" s="965"/>
      <c r="AQ87" s="965"/>
      <c r="AR87" s="965"/>
      <c r="AS87" s="965"/>
      <c r="AT87" s="965"/>
      <c r="AU87" s="965"/>
      <c r="AV87" s="965"/>
      <c r="AW87" s="965"/>
      <c r="AX87" s="965"/>
      <c r="AY87" s="965"/>
      <c r="AZ87" s="965"/>
      <c r="BA87" s="300"/>
    </row>
    <row r="88" spans="1:53" ht="6" customHeight="1" x14ac:dyDescent="0.25">
      <c r="A88" s="929" t="s">
        <v>801</v>
      </c>
      <c r="B88" s="929"/>
      <c r="C88" s="929"/>
      <c r="D88" s="929"/>
      <c r="E88" s="929"/>
      <c r="F88" s="929"/>
      <c r="G88" s="929"/>
      <c r="H88" s="929"/>
      <c r="I88" s="929"/>
      <c r="J88" s="929"/>
      <c r="K88" s="929"/>
      <c r="L88" s="929"/>
      <c r="M88" s="929"/>
      <c r="N88" s="929"/>
      <c r="O88" s="929"/>
      <c r="P88" s="929"/>
      <c r="Q88" s="929"/>
      <c r="R88" s="929"/>
      <c r="S88" s="929"/>
      <c r="T88" s="929"/>
      <c r="U88" s="929"/>
      <c r="V88" s="929"/>
      <c r="W88" s="929"/>
      <c r="X88" s="929"/>
      <c r="Y88" s="929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929" t="s">
        <v>49</v>
      </c>
      <c r="AP88" s="929"/>
      <c r="AQ88" s="929"/>
      <c r="AR88" s="929"/>
      <c r="AS88" s="929"/>
      <c r="AT88" s="929"/>
      <c r="AU88" s="929"/>
      <c r="AV88" s="929"/>
      <c r="AW88" s="929"/>
      <c r="AX88" s="929"/>
      <c r="AY88" s="929"/>
      <c r="AZ88" s="929"/>
      <c r="BA88" s="300"/>
    </row>
    <row r="89" spans="1:53" ht="6" customHeight="1" x14ac:dyDescent="0.25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 x14ac:dyDescent="0.25">
      <c r="A90" s="936" t="s">
        <v>802</v>
      </c>
      <c r="B90" s="936"/>
      <c r="C90" s="936"/>
      <c r="D90" s="936"/>
      <c r="E90" s="936"/>
      <c r="F90" s="936"/>
      <c r="G90" s="936"/>
      <c r="H90" s="936"/>
      <c r="I90" s="936"/>
      <c r="J90" s="936"/>
      <c r="K90" s="936"/>
      <c r="L90" s="936"/>
      <c r="M90" s="936"/>
      <c r="N90" s="936"/>
      <c r="O90" s="936"/>
      <c r="P90" s="936"/>
      <c r="Q90" s="936"/>
      <c r="R90" s="936"/>
      <c r="S90" s="936"/>
      <c r="T90" s="936"/>
      <c r="U90" s="936"/>
      <c r="V90" s="936"/>
      <c r="W90" s="936"/>
      <c r="X90" s="936"/>
      <c r="Y90" s="936"/>
      <c r="Z90" s="936"/>
      <c r="AA90" s="936"/>
      <c r="AB90" s="936"/>
      <c r="AC90" s="936"/>
      <c r="AD90" s="936"/>
      <c r="AE90" s="936"/>
      <c r="AF90" s="936"/>
      <c r="AG90" s="936"/>
      <c r="AH90" s="936"/>
      <c r="AI90" s="936"/>
      <c r="AJ90" s="936"/>
      <c r="AK90" s="936"/>
      <c r="AL90" s="936"/>
      <c r="AM90" s="936"/>
      <c r="AN90" s="936"/>
      <c r="AO90" s="936"/>
      <c r="AP90" s="936"/>
      <c r="AQ90" s="936"/>
      <c r="AR90" s="936"/>
      <c r="AS90" s="936"/>
      <c r="AT90" s="936"/>
      <c r="AU90" s="936"/>
      <c r="AV90" s="936"/>
      <c r="AW90" s="936"/>
      <c r="AX90" s="936"/>
      <c r="AY90" s="936"/>
      <c r="AZ90" s="936"/>
      <c r="BA90" s="300"/>
    </row>
    <row r="91" spans="1:53" ht="27" customHeight="1" x14ac:dyDescent="0.3">
      <c r="A91" s="963" t="str">
        <f>ПОДПИСИ!D17</f>
        <v>Шлёнский С.В.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963"/>
      <c r="X91" s="963"/>
      <c r="Y91" s="963"/>
      <c r="Z91" s="964"/>
      <c r="AA91" s="964"/>
      <c r="AB91" s="964"/>
      <c r="AC91" s="964"/>
      <c r="AD91" s="964"/>
      <c r="AE91" s="964"/>
      <c r="AF91" s="964"/>
      <c r="AG91" s="964"/>
      <c r="AH91" s="964"/>
      <c r="AI91" s="964"/>
      <c r="AJ91" s="964"/>
      <c r="AK91" s="964"/>
      <c r="AL91" s="964"/>
      <c r="AM91" s="964"/>
      <c r="AN91" s="964"/>
      <c r="AO91" s="966" t="s">
        <v>64</v>
      </c>
      <c r="AP91" s="966"/>
      <c r="AQ91" s="966"/>
      <c r="AR91" s="966"/>
      <c r="AS91" s="966"/>
      <c r="AT91" s="966"/>
      <c r="AU91" s="966"/>
      <c r="AV91" s="966"/>
      <c r="AW91" s="966"/>
      <c r="AX91" s="966"/>
      <c r="AY91" s="966"/>
      <c r="AZ91" s="966"/>
      <c r="BA91" s="300"/>
    </row>
    <row r="92" spans="1:53" ht="6" customHeight="1" x14ac:dyDescent="0.25">
      <c r="A92" s="929" t="s">
        <v>801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929" t="s">
        <v>49</v>
      </c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300"/>
    </row>
    <row r="93" spans="1:53" ht="6" customHeight="1" x14ac:dyDescent="0.25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 x14ac:dyDescent="0.25">
      <c r="A94" s="936" t="s">
        <v>803</v>
      </c>
      <c r="B94" s="934"/>
      <c r="C94" s="934"/>
      <c r="D94" s="934"/>
      <c r="E94" s="934"/>
      <c r="F94" s="934"/>
      <c r="G94" s="934"/>
      <c r="H94" s="934"/>
      <c r="I94" s="934"/>
      <c r="J94" s="934"/>
      <c r="K94" s="934"/>
      <c r="L94" s="934"/>
      <c r="M94" s="934"/>
      <c r="N94" s="934"/>
      <c r="O94" s="934"/>
      <c r="P94" s="934"/>
      <c r="Q94" s="934"/>
      <c r="R94" s="934"/>
      <c r="S94" s="934"/>
      <c r="T94" s="934"/>
      <c r="U94" s="934"/>
      <c r="V94" s="934"/>
      <c r="W94" s="934"/>
      <c r="X94" s="934"/>
      <c r="Y94" s="934"/>
      <c r="Z94" s="934"/>
      <c r="AA94" s="934"/>
      <c r="AB94" s="934"/>
      <c r="AC94" s="934"/>
      <c r="AD94" s="934"/>
      <c r="AE94" s="934"/>
      <c r="AF94" s="934"/>
      <c r="AG94" s="934"/>
      <c r="AH94" s="934"/>
      <c r="AI94" s="934"/>
      <c r="AJ94" s="934"/>
      <c r="AK94" s="934"/>
      <c r="AL94" s="934"/>
      <c r="AM94" s="934"/>
      <c r="AN94" s="934"/>
      <c r="AO94" s="934"/>
      <c r="AP94" s="934"/>
      <c r="AQ94" s="934"/>
      <c r="AR94" s="934"/>
      <c r="AS94" s="934"/>
      <c r="AT94" s="934"/>
      <c r="AU94" s="934"/>
      <c r="AV94" s="934"/>
      <c r="AW94" s="934"/>
      <c r="AX94" s="934"/>
      <c r="AY94" s="934"/>
      <c r="AZ94" s="934"/>
      <c r="BA94" s="300"/>
    </row>
    <row r="95" spans="1:53" ht="27.75" customHeight="1" x14ac:dyDescent="0.3">
      <c r="A95" s="963" t="str">
        <f>ПОДПИСИ!D19</f>
        <v xml:space="preserve"> </v>
      </c>
      <c r="B95" s="963"/>
      <c r="C95" s="963"/>
      <c r="D95" s="963"/>
      <c r="E95" s="963"/>
      <c r="F95" s="963"/>
      <c r="G95" s="963"/>
      <c r="H95" s="963"/>
      <c r="I95" s="963"/>
      <c r="J95" s="963"/>
      <c r="K95" s="963"/>
      <c r="L95" s="963"/>
      <c r="M95" s="963"/>
      <c r="N95" s="963"/>
      <c r="O95" s="963"/>
      <c r="P95" s="963"/>
      <c r="Q95" s="963"/>
      <c r="R95" s="963"/>
      <c r="S95" s="963"/>
      <c r="T95" s="963"/>
      <c r="U95" s="963"/>
      <c r="V95" s="963"/>
      <c r="W95" s="963"/>
      <c r="X95" s="963"/>
      <c r="Y95" s="963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6" t="s">
        <v>64</v>
      </c>
      <c r="AP95" s="966"/>
      <c r="AQ95" s="966"/>
      <c r="AR95" s="966"/>
      <c r="AS95" s="966"/>
      <c r="AT95" s="966"/>
      <c r="AU95" s="966"/>
      <c r="AV95" s="966"/>
      <c r="AW95" s="966"/>
      <c r="AX95" s="966"/>
      <c r="AY95" s="966"/>
      <c r="AZ95" s="966"/>
      <c r="BA95" s="312"/>
    </row>
    <row r="96" spans="1:53" ht="6" customHeight="1" x14ac:dyDescent="0.25">
      <c r="A96" s="929" t="s">
        <v>801</v>
      </c>
      <c r="B96" s="929"/>
      <c r="C96" s="929"/>
      <c r="D96" s="929"/>
      <c r="E96" s="929"/>
      <c r="F96" s="929"/>
      <c r="G96" s="929"/>
      <c r="H96" s="929"/>
      <c r="I96" s="929"/>
      <c r="J96" s="929"/>
      <c r="K96" s="929"/>
      <c r="L96" s="929"/>
      <c r="M96" s="929"/>
      <c r="N96" s="929"/>
      <c r="O96" s="929"/>
      <c r="P96" s="929"/>
      <c r="Q96" s="929"/>
      <c r="R96" s="929"/>
      <c r="S96" s="929"/>
      <c r="T96" s="929"/>
      <c r="U96" s="929"/>
      <c r="V96" s="929"/>
      <c r="W96" s="929"/>
      <c r="X96" s="929"/>
      <c r="Y96" s="929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929" t="s">
        <v>49</v>
      </c>
      <c r="AP96" s="929"/>
      <c r="AQ96" s="929"/>
      <c r="AR96" s="929"/>
      <c r="AS96" s="929"/>
      <c r="AT96" s="929"/>
      <c r="AU96" s="929"/>
      <c r="AV96" s="929"/>
      <c r="AW96" s="929"/>
      <c r="AX96" s="929"/>
      <c r="AY96" s="929"/>
      <c r="AZ96" s="929"/>
      <c r="BA96" s="300"/>
    </row>
    <row r="97" spans="1:55" ht="6" customHeight="1" x14ac:dyDescent="0.25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 x14ac:dyDescent="0.3">
      <c r="A98" s="936" t="s">
        <v>791</v>
      </c>
      <c r="B98" s="936"/>
      <c r="C98" s="936"/>
      <c r="D98" s="936"/>
      <c r="E98" s="936"/>
      <c r="F98" s="936"/>
      <c r="G98" s="936"/>
      <c r="H98" s="936"/>
      <c r="I98" s="936"/>
      <c r="J98" s="936"/>
      <c r="K98" s="936"/>
      <c r="L98" s="936"/>
      <c r="M98" s="936"/>
      <c r="N98" s="936"/>
      <c r="O98" s="936"/>
      <c r="P98" s="936"/>
      <c r="Q98" s="936"/>
      <c r="R98" s="936"/>
      <c r="S98" s="936"/>
      <c r="T98" s="936"/>
      <c r="U98" s="936"/>
      <c r="V98" s="936"/>
      <c r="W98" s="936"/>
      <c r="X98" s="936"/>
      <c r="Y98" s="936"/>
      <c r="Z98" s="936"/>
      <c r="AA98" s="936"/>
      <c r="AB98" s="936"/>
      <c r="AC98" s="936"/>
      <c r="AD98" s="936"/>
      <c r="AE98" s="936"/>
      <c r="AF98" s="936"/>
      <c r="AG98" s="936"/>
      <c r="AH98" s="936"/>
      <c r="AI98" s="936"/>
      <c r="AJ98" s="936"/>
      <c r="AK98" s="936"/>
      <c r="AL98" s="936"/>
      <c r="AM98" s="936"/>
      <c r="AN98" s="936"/>
      <c r="AO98" s="936"/>
      <c r="AP98" s="936"/>
      <c r="AQ98" s="936"/>
      <c r="AR98" s="936"/>
      <c r="AS98" s="936"/>
      <c r="AT98" s="936"/>
      <c r="AU98" s="936"/>
      <c r="AV98" s="936"/>
      <c r="AW98" s="936"/>
      <c r="AX98" s="936"/>
      <c r="AY98" s="936"/>
      <c r="AZ98" s="936"/>
      <c r="BA98" s="313"/>
    </row>
    <row r="99" spans="1:55" ht="28.5" customHeight="1" x14ac:dyDescent="0.3">
      <c r="A99" s="963" t="str">
        <f>ПОДПИСИ!D14</f>
        <v>Фатахова Е.Я.</v>
      </c>
      <c r="B99" s="963"/>
      <c r="C99" s="963"/>
      <c r="D99" s="963"/>
      <c r="E99" s="963"/>
      <c r="F99" s="963"/>
      <c r="G99" s="963"/>
      <c r="H99" s="963"/>
      <c r="I99" s="963"/>
      <c r="J99" s="963"/>
      <c r="K99" s="963"/>
      <c r="L99" s="963"/>
      <c r="M99" s="963"/>
      <c r="N99" s="963"/>
      <c r="O99" s="963"/>
      <c r="P99" s="963"/>
      <c r="Q99" s="963"/>
      <c r="R99" s="963"/>
      <c r="S99" s="963"/>
      <c r="T99" s="963"/>
      <c r="U99" s="963"/>
      <c r="V99" s="963"/>
      <c r="W99" s="963"/>
      <c r="X99" s="963"/>
      <c r="Y99" s="963"/>
      <c r="Z99" s="964"/>
      <c r="AA99" s="964"/>
      <c r="AB99" s="964"/>
      <c r="AC99" s="964"/>
      <c r="AD99" s="964"/>
      <c r="AE99" s="964"/>
      <c r="AF99" s="964"/>
      <c r="AG99" s="964"/>
      <c r="AH99" s="964"/>
      <c r="AI99" s="964"/>
      <c r="AJ99" s="964"/>
      <c r="AK99" s="964"/>
      <c r="AL99" s="964"/>
      <c r="AM99" s="964"/>
      <c r="AN99" s="964"/>
      <c r="AO99" s="965"/>
      <c r="AP99" s="965"/>
      <c r="AQ99" s="965"/>
      <c r="AR99" s="965"/>
      <c r="AS99" s="965"/>
      <c r="AT99" s="965"/>
      <c r="AU99" s="965"/>
      <c r="AV99" s="965"/>
      <c r="AW99" s="965"/>
      <c r="AX99" s="965"/>
      <c r="AY99" s="965"/>
      <c r="AZ99" s="965"/>
      <c r="BA99" s="315"/>
      <c r="BB99" s="316"/>
      <c r="BC99" s="316"/>
    </row>
    <row r="100" spans="1:55" s="305" customFormat="1" ht="6" customHeight="1" x14ac:dyDescent="0.2">
      <c r="A100" s="929" t="s">
        <v>801</v>
      </c>
      <c r="B100" s="929"/>
      <c r="C100" s="929"/>
      <c r="D100" s="929"/>
      <c r="E100" s="929"/>
      <c r="F100" s="929"/>
      <c r="G100" s="929"/>
      <c r="H100" s="929"/>
      <c r="I100" s="929"/>
      <c r="J100" s="929"/>
      <c r="K100" s="929"/>
      <c r="L100" s="929"/>
      <c r="M100" s="929"/>
      <c r="N100" s="929"/>
      <c r="O100" s="929"/>
      <c r="P100" s="929"/>
      <c r="Q100" s="929"/>
      <c r="R100" s="929"/>
      <c r="S100" s="929"/>
      <c r="T100" s="929"/>
      <c r="U100" s="929"/>
      <c r="V100" s="929"/>
      <c r="W100" s="929"/>
      <c r="X100" s="929"/>
      <c r="Y100" s="929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929" t="s">
        <v>49</v>
      </c>
      <c r="AP100" s="929"/>
      <c r="AQ100" s="929"/>
      <c r="AR100" s="929"/>
      <c r="AS100" s="929"/>
      <c r="AT100" s="929"/>
      <c r="AU100" s="929"/>
      <c r="AV100" s="929"/>
      <c r="AW100" s="929"/>
      <c r="AX100" s="929"/>
      <c r="AY100" s="929"/>
      <c r="AZ100" s="929"/>
      <c r="BA100" s="304"/>
    </row>
    <row r="101" spans="1:55" ht="16.5" customHeight="1" x14ac:dyDescent="0.25">
      <c r="A101" s="967" t="s">
        <v>938</v>
      </c>
      <c r="B101" s="967"/>
      <c r="C101" s="967"/>
      <c r="D101" s="967"/>
      <c r="E101" s="967"/>
      <c r="F101" s="967"/>
      <c r="G101" s="967"/>
      <c r="H101" s="967"/>
      <c r="I101" s="967"/>
      <c r="J101" s="967"/>
      <c r="K101" s="967"/>
      <c r="L101" s="967"/>
      <c r="M101" s="967"/>
      <c r="N101" s="967"/>
      <c r="O101" s="967"/>
      <c r="P101" s="967"/>
      <c r="Q101" s="967"/>
      <c r="R101" s="967"/>
      <c r="S101" s="967"/>
      <c r="T101" s="967"/>
      <c r="U101" s="967"/>
      <c r="V101" s="967"/>
      <c r="W101" s="967"/>
      <c r="X101" s="967"/>
      <c r="Y101" s="967"/>
      <c r="Z101" s="967"/>
      <c r="AA101" s="967"/>
      <c r="AB101" s="967"/>
      <c r="AC101" s="967"/>
      <c r="AD101" s="967"/>
      <c r="AE101" s="967"/>
      <c r="AF101" s="967"/>
      <c r="AG101" s="967"/>
      <c r="AH101" s="967"/>
      <c r="AI101" s="967"/>
      <c r="AJ101" s="967"/>
      <c r="AK101" s="967"/>
      <c r="AL101" s="967"/>
      <c r="AM101" s="967"/>
      <c r="AN101" s="967"/>
      <c r="AO101" s="967"/>
      <c r="AP101" s="967"/>
      <c r="AQ101" s="967"/>
      <c r="AR101" s="967"/>
      <c r="AS101" s="967"/>
      <c r="AT101" s="967"/>
      <c r="AU101" s="967"/>
      <c r="AV101" s="967"/>
      <c r="AW101" s="967"/>
      <c r="AX101" s="967"/>
      <c r="AY101" s="967"/>
      <c r="AZ101" s="967"/>
    </row>
    <row r="102" spans="1:55" ht="33" customHeight="1" x14ac:dyDescent="0.3">
      <c r="A102" s="963" t="str">
        <f>IF(ПОДПИСИ!D9="","",ПОДПИСИ!D7)</f>
        <v xml:space="preserve"> </v>
      </c>
      <c r="B102" s="963"/>
      <c r="C102" s="963"/>
      <c r="D102" s="963"/>
      <c r="E102" s="963"/>
      <c r="F102" s="963"/>
      <c r="G102" s="963"/>
      <c r="H102" s="963"/>
      <c r="I102" s="963"/>
      <c r="J102" s="963"/>
      <c r="K102" s="963"/>
      <c r="L102" s="963"/>
      <c r="M102" s="963"/>
      <c r="N102" s="963"/>
      <c r="O102" s="963"/>
      <c r="P102" s="963"/>
      <c r="Q102" s="963"/>
      <c r="R102" s="963"/>
      <c r="S102" s="963"/>
      <c r="T102" s="963"/>
      <c r="U102" s="963"/>
      <c r="V102" s="963"/>
      <c r="W102" s="963"/>
      <c r="X102" s="963"/>
      <c r="Y102" s="963"/>
      <c r="Z102" s="964"/>
      <c r="AA102" s="964"/>
      <c r="AB102" s="964"/>
      <c r="AC102" s="964"/>
      <c r="AD102" s="964"/>
      <c r="AE102" s="964"/>
      <c r="AF102" s="964"/>
      <c r="AG102" s="964"/>
      <c r="AH102" s="964"/>
      <c r="AI102" s="964"/>
      <c r="AJ102" s="964"/>
      <c r="AK102" s="964"/>
      <c r="AL102" s="964"/>
      <c r="AM102" s="964"/>
      <c r="AN102" s="964"/>
      <c r="AO102" s="965"/>
      <c r="AP102" s="965"/>
      <c r="AQ102" s="965"/>
      <c r="AR102" s="965"/>
      <c r="AS102" s="965"/>
      <c r="AT102" s="965"/>
      <c r="AU102" s="965"/>
      <c r="AV102" s="965"/>
      <c r="AW102" s="965"/>
      <c r="AX102" s="965"/>
      <c r="AY102" s="965"/>
      <c r="AZ102" s="965"/>
    </row>
    <row r="103" spans="1:55" x14ac:dyDescent="0.25">
      <c r="A103" s="929" t="s">
        <v>801</v>
      </c>
      <c r="B103" s="929"/>
      <c r="C103" s="929"/>
      <c r="D103" s="929"/>
      <c r="E103" s="929"/>
      <c r="F103" s="929"/>
      <c r="G103" s="929"/>
      <c r="H103" s="929"/>
      <c r="I103" s="929"/>
      <c r="J103" s="929"/>
      <c r="K103" s="929"/>
      <c r="L103" s="929"/>
      <c r="M103" s="929"/>
      <c r="N103" s="929"/>
      <c r="O103" s="929"/>
      <c r="P103" s="929"/>
      <c r="Q103" s="929"/>
      <c r="R103" s="929"/>
      <c r="S103" s="929"/>
      <c r="T103" s="929"/>
      <c r="U103" s="929"/>
      <c r="V103" s="929"/>
      <c r="W103" s="929"/>
      <c r="X103" s="929"/>
      <c r="Y103" s="929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929" t="s">
        <v>49</v>
      </c>
      <c r="AP103" s="929"/>
      <c r="AQ103" s="929"/>
      <c r="AR103" s="929"/>
      <c r="AS103" s="929"/>
      <c r="AT103" s="929"/>
      <c r="AU103" s="929"/>
      <c r="AV103" s="929"/>
      <c r="AW103" s="929"/>
      <c r="AX103" s="929"/>
      <c r="AY103" s="929"/>
      <c r="AZ103" s="929"/>
    </row>
  </sheetData>
  <mergeCells count="121"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92D050"/>
    <pageSetUpPr fitToPage="1"/>
  </sheetPr>
  <dimension ref="A1:BK107"/>
  <sheetViews>
    <sheetView view="pageBreakPreview" topLeftCell="AC41" zoomScaleNormal="100" zoomScaleSheetLayoutView="100" workbookViewId="0">
      <selection activeCell="A49" sqref="A49:BP49"/>
    </sheetView>
  </sheetViews>
  <sheetFormatPr defaultRowHeight="13.8" outlineLevelRow="1" x14ac:dyDescent="0.25"/>
  <cols>
    <col min="1" max="24" width="1.6640625" style="284" customWidth="1"/>
    <col min="25" max="25" width="4.5546875" style="284" customWidth="1"/>
    <col min="26" max="51" width="1.6640625" style="284" customWidth="1"/>
    <col min="52" max="52" width="4.109375" style="284" customWidth="1"/>
    <col min="53" max="53" width="0.109375" style="284" hidden="1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968" t="s">
        <v>573</v>
      </c>
      <c r="B1" s="968"/>
      <c r="C1" s="968"/>
      <c r="D1" s="968"/>
      <c r="E1" s="968"/>
      <c r="F1" s="968"/>
      <c r="G1" s="968"/>
      <c r="H1" s="968"/>
      <c r="I1" s="968"/>
      <c r="J1" s="968"/>
      <c r="K1" s="968"/>
      <c r="L1" s="968"/>
      <c r="M1" s="968"/>
      <c r="N1" s="968"/>
      <c r="O1" s="968"/>
      <c r="P1" s="968"/>
      <c r="Q1" s="968"/>
      <c r="R1" s="968"/>
      <c r="S1" s="968"/>
      <c r="T1" s="968"/>
      <c r="U1" s="968"/>
      <c r="V1" s="968"/>
      <c r="W1" s="968"/>
      <c r="X1" s="968"/>
      <c r="Y1" s="968"/>
      <c r="Z1" s="968"/>
      <c r="AA1" s="968"/>
      <c r="AB1" s="968"/>
      <c r="AC1" s="968"/>
      <c r="AD1" s="968"/>
      <c r="AE1" s="968"/>
      <c r="AF1" s="968"/>
      <c r="AG1" s="968"/>
      <c r="AH1" s="968"/>
      <c r="AI1" s="968"/>
      <c r="AJ1" s="968"/>
      <c r="AK1" s="968"/>
      <c r="AL1" s="968"/>
      <c r="AM1" s="968"/>
      <c r="AN1" s="968"/>
      <c r="AO1" s="968"/>
      <c r="AP1" s="968"/>
      <c r="AQ1" s="968"/>
      <c r="AR1" s="968"/>
      <c r="AS1" s="968"/>
      <c r="AT1" s="968"/>
      <c r="AU1" s="968"/>
      <c r="AV1" s="968"/>
      <c r="AW1" s="968"/>
      <c r="AX1" s="968"/>
      <c r="AY1" s="968"/>
      <c r="AZ1" s="968"/>
      <c r="BA1" s="317"/>
    </row>
    <row r="2" spans="1:63" ht="12" customHeight="1" x14ac:dyDescent="0.25">
      <c r="A2" s="969" t="s">
        <v>73</v>
      </c>
      <c r="B2" s="969"/>
      <c r="C2" s="969"/>
      <c r="D2" s="969"/>
      <c r="E2" s="969"/>
      <c r="F2" s="969"/>
      <c r="G2" s="969"/>
      <c r="H2" s="969"/>
      <c r="I2" s="969"/>
      <c r="J2" s="969"/>
      <c r="K2" s="969"/>
      <c r="L2" s="969"/>
      <c r="M2" s="969"/>
      <c r="N2" s="969"/>
      <c r="O2" s="969"/>
      <c r="P2" s="969"/>
      <c r="Q2" s="969"/>
      <c r="R2" s="969"/>
      <c r="S2" s="969"/>
      <c r="T2" s="969"/>
      <c r="U2" s="969"/>
      <c r="V2" s="969"/>
      <c r="W2" s="969"/>
      <c r="X2" s="969"/>
      <c r="Y2" s="969"/>
      <c r="Z2" s="969"/>
      <c r="AA2" s="969"/>
      <c r="AB2" s="969"/>
      <c r="AC2" s="969"/>
      <c r="AD2" s="969"/>
      <c r="AE2" s="969"/>
      <c r="AF2" s="969"/>
      <c r="AG2" s="969"/>
      <c r="AH2" s="969"/>
      <c r="AI2" s="969"/>
      <c r="AJ2" s="969"/>
      <c r="AK2" s="969"/>
      <c r="AL2" s="969"/>
      <c r="AM2" s="969"/>
      <c r="AN2" s="969"/>
      <c r="AO2" s="969"/>
      <c r="AP2" s="969"/>
      <c r="AQ2" s="969"/>
      <c r="AR2" s="969"/>
      <c r="AS2" s="969"/>
      <c r="AT2" s="969"/>
      <c r="AU2" s="969"/>
      <c r="AV2" s="969"/>
      <c r="AW2" s="969"/>
      <c r="AX2" s="969"/>
      <c r="AY2" s="969"/>
      <c r="AZ2" s="969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7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70"/>
      <c r="C3" s="970"/>
      <c r="D3" s="970"/>
      <c r="E3" s="970"/>
      <c r="F3" s="970"/>
      <c r="G3" s="970"/>
      <c r="H3" s="970"/>
      <c r="I3" s="970"/>
      <c r="J3" s="970"/>
      <c r="K3" s="970"/>
      <c r="L3" s="970"/>
      <c r="M3" s="970"/>
      <c r="N3" s="970"/>
      <c r="O3" s="970"/>
      <c r="P3" s="970"/>
      <c r="Q3" s="970"/>
      <c r="R3" s="970"/>
      <c r="S3" s="970"/>
      <c r="T3" s="970"/>
      <c r="U3" s="970"/>
      <c r="V3" s="970"/>
      <c r="W3" s="970"/>
      <c r="X3" s="970"/>
      <c r="Y3" s="970"/>
      <c r="Z3" s="970"/>
      <c r="AA3" s="970"/>
      <c r="AB3" s="970"/>
      <c r="AC3" s="970"/>
      <c r="AD3" s="970"/>
      <c r="AE3" s="970"/>
      <c r="AF3" s="970"/>
      <c r="AG3" s="970"/>
      <c r="AH3" s="970"/>
      <c r="AI3" s="970"/>
      <c r="AJ3" s="970"/>
      <c r="AK3" s="970"/>
      <c r="AL3" s="970"/>
      <c r="AM3" s="970"/>
      <c r="AN3" s="970"/>
      <c r="AO3" s="970"/>
      <c r="AP3" s="970"/>
      <c r="AQ3" s="970"/>
      <c r="AR3" s="970"/>
      <c r="AS3" s="970"/>
      <c r="AT3" s="970"/>
      <c r="AU3" s="970"/>
      <c r="AV3" s="970"/>
      <c r="AW3" s="970"/>
      <c r="AX3" s="970"/>
      <c r="AY3" s="970"/>
      <c r="AZ3" s="970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 x14ac:dyDescent="0.2">
      <c r="A4" s="971" t="s">
        <v>806</v>
      </c>
      <c r="B4" s="971"/>
      <c r="C4" s="971"/>
      <c r="D4" s="971"/>
      <c r="E4" s="971"/>
      <c r="F4" s="971"/>
      <c r="G4" s="971"/>
      <c r="H4" s="971"/>
      <c r="I4" s="971"/>
      <c r="J4" s="971"/>
      <c r="K4" s="971"/>
      <c r="L4" s="971"/>
      <c r="M4" s="971"/>
      <c r="N4" s="971"/>
      <c r="O4" s="971"/>
      <c r="P4" s="971"/>
      <c r="Q4" s="971"/>
      <c r="R4" s="971"/>
      <c r="S4" s="971"/>
      <c r="T4" s="971"/>
      <c r="U4" s="971"/>
      <c r="V4" s="971"/>
      <c r="W4" s="971"/>
      <c r="X4" s="971"/>
      <c r="Y4" s="971"/>
      <c r="Z4" s="971"/>
      <c r="AA4" s="971"/>
      <c r="AB4" s="971"/>
      <c r="AC4" s="971"/>
      <c r="AD4" s="971"/>
      <c r="AE4" s="971"/>
      <c r="AF4" s="971"/>
      <c r="AG4" s="971"/>
      <c r="AH4" s="971"/>
      <c r="AI4" s="971"/>
      <c r="AJ4" s="971"/>
      <c r="AK4" s="971"/>
      <c r="AL4" s="971"/>
      <c r="AM4" s="971"/>
      <c r="AN4" s="971"/>
      <c r="AO4" s="971"/>
      <c r="AP4" s="971"/>
      <c r="AQ4" s="971"/>
      <c r="AR4" s="971"/>
      <c r="AS4" s="971"/>
      <c r="AT4" s="971"/>
      <c r="AU4" s="971"/>
      <c r="AV4" s="971"/>
      <c r="AW4" s="971"/>
      <c r="AX4" s="971"/>
      <c r="AY4" s="971"/>
      <c r="AZ4" s="971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947" t="s">
        <v>773</v>
      </c>
      <c r="B5" s="947"/>
      <c r="C5" s="947"/>
      <c r="D5" s="947"/>
      <c r="E5" s="947"/>
      <c r="F5" s="947"/>
      <c r="G5" s="947"/>
      <c r="H5" s="947"/>
      <c r="I5" s="947"/>
      <c r="J5" s="947"/>
      <c r="K5" s="947"/>
      <c r="L5" s="947"/>
      <c r="M5" s="947"/>
      <c r="N5" s="947"/>
      <c r="O5" s="947"/>
      <c r="P5" s="947"/>
      <c r="Q5" s="947"/>
      <c r="R5" s="947"/>
      <c r="S5" s="947"/>
      <c r="T5" s="947"/>
      <c r="U5" s="947"/>
      <c r="V5" s="947"/>
      <c r="W5" s="947"/>
      <c r="X5" s="947"/>
      <c r="Y5" s="947"/>
      <c r="Z5" s="947"/>
      <c r="AA5" s="947"/>
      <c r="AB5" s="947"/>
      <c r="AC5" s="947"/>
      <c r="AD5" s="947"/>
      <c r="AE5" s="947"/>
      <c r="AF5" s="947"/>
      <c r="AG5" s="947"/>
      <c r="AH5" s="947"/>
      <c r="AI5" s="947"/>
      <c r="AJ5" s="947"/>
      <c r="AK5" s="947"/>
      <c r="AL5" s="947"/>
      <c r="AM5" s="947"/>
      <c r="AN5" s="947"/>
      <c r="AO5" s="947"/>
      <c r="AP5" s="947"/>
      <c r="AQ5" s="947"/>
      <c r="AR5" s="947"/>
      <c r="AS5" s="947"/>
      <c r="AT5" s="947"/>
      <c r="AU5" s="947"/>
      <c r="AV5" s="947"/>
      <c r="AW5" s="947"/>
      <c r="AX5" s="947"/>
      <c r="AY5" s="947"/>
      <c r="AZ5" s="947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972" t="str">
        <f>ФОРМА!B2</f>
        <v>ПАО "Россети Ленэнерго"</v>
      </c>
      <c r="B6" s="972"/>
      <c r="C6" s="972"/>
      <c r="D6" s="972"/>
      <c r="E6" s="972"/>
      <c r="F6" s="972"/>
      <c r="G6" s="972"/>
      <c r="H6" s="972"/>
      <c r="I6" s="972"/>
      <c r="J6" s="972"/>
      <c r="K6" s="972"/>
      <c r="L6" s="972"/>
      <c r="M6" s="972"/>
      <c r="N6" s="972"/>
      <c r="O6" s="972"/>
      <c r="P6" s="972"/>
      <c r="Q6" s="972"/>
      <c r="R6" s="972"/>
      <c r="S6" s="972"/>
      <c r="T6" s="972"/>
      <c r="U6" s="972"/>
      <c r="V6" s="972"/>
      <c r="W6" s="972"/>
      <c r="X6" s="972"/>
      <c r="Y6" s="972"/>
      <c r="Z6" s="972"/>
      <c r="AA6" s="972"/>
      <c r="AB6" s="972"/>
      <c r="AC6" s="972"/>
      <c r="AD6" s="972"/>
      <c r="AE6" s="972"/>
      <c r="AF6" s="972"/>
      <c r="AG6" s="972"/>
      <c r="AH6" s="972"/>
      <c r="AI6" s="972"/>
      <c r="AJ6" s="972"/>
      <c r="AK6" s="972"/>
      <c r="AL6" s="972"/>
      <c r="AM6" s="972"/>
      <c r="AN6" s="972"/>
      <c r="AO6" s="972"/>
      <c r="AP6" s="972"/>
      <c r="AQ6" s="972"/>
      <c r="AR6" s="972"/>
      <c r="AS6" s="972"/>
      <c r="AT6" s="972"/>
      <c r="AU6" s="972"/>
      <c r="AV6" s="972"/>
      <c r="AW6" s="972"/>
      <c r="AX6" s="972"/>
      <c r="AY6" s="972"/>
      <c r="AZ6" s="972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971" t="s">
        <v>807</v>
      </c>
      <c r="B7" s="971"/>
      <c r="C7" s="971"/>
      <c r="D7" s="971"/>
      <c r="E7" s="971"/>
      <c r="F7" s="971"/>
      <c r="G7" s="971"/>
      <c r="H7" s="971"/>
      <c r="I7" s="971"/>
      <c r="J7" s="971"/>
      <c r="K7" s="971"/>
      <c r="L7" s="971"/>
      <c r="M7" s="971"/>
      <c r="N7" s="971"/>
      <c r="O7" s="971"/>
      <c r="P7" s="971"/>
      <c r="Q7" s="971"/>
      <c r="R7" s="971"/>
      <c r="S7" s="971"/>
      <c r="T7" s="971"/>
      <c r="U7" s="971"/>
      <c r="V7" s="971"/>
      <c r="W7" s="971"/>
      <c r="X7" s="971"/>
      <c r="Y7" s="971"/>
      <c r="Z7" s="971"/>
      <c r="AA7" s="971"/>
      <c r="AB7" s="971"/>
      <c r="AC7" s="971"/>
      <c r="AD7" s="971"/>
      <c r="AE7" s="971"/>
      <c r="AF7" s="971"/>
      <c r="AG7" s="971"/>
      <c r="AH7" s="971"/>
      <c r="AI7" s="971"/>
      <c r="AJ7" s="971"/>
      <c r="AK7" s="971"/>
      <c r="AL7" s="971"/>
      <c r="AM7" s="971"/>
      <c r="AN7" s="971"/>
      <c r="AO7" s="971"/>
      <c r="AP7" s="971"/>
      <c r="AQ7" s="971"/>
      <c r="AR7" s="971"/>
      <c r="AS7" s="971"/>
      <c r="AT7" s="971"/>
      <c r="AU7" s="971"/>
      <c r="AV7" s="971"/>
      <c r="AW7" s="971"/>
      <c r="AX7" s="971"/>
      <c r="AY7" s="971"/>
      <c r="AZ7" s="971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 x14ac:dyDescent="0.25">
      <c r="A8" s="97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72"/>
      <c r="C8" s="972"/>
      <c r="D8" s="972"/>
      <c r="E8" s="972"/>
      <c r="F8" s="972"/>
      <c r="G8" s="972"/>
      <c r="H8" s="972"/>
      <c r="I8" s="972"/>
      <c r="J8" s="972"/>
      <c r="K8" s="972"/>
      <c r="L8" s="972"/>
      <c r="M8" s="972"/>
      <c r="N8" s="972"/>
      <c r="O8" s="972"/>
      <c r="P8" s="972"/>
      <c r="Q8" s="972"/>
      <c r="R8" s="972"/>
      <c r="S8" s="972"/>
      <c r="T8" s="972"/>
      <c r="U8" s="972"/>
      <c r="V8" s="972"/>
      <c r="W8" s="972"/>
      <c r="X8" s="972"/>
      <c r="Y8" s="972"/>
      <c r="Z8" s="972"/>
      <c r="AA8" s="972"/>
      <c r="AB8" s="972"/>
      <c r="AC8" s="972"/>
      <c r="AD8" s="972"/>
      <c r="AE8" s="972"/>
      <c r="AF8" s="972"/>
      <c r="AG8" s="972"/>
      <c r="AH8" s="972"/>
      <c r="AI8" s="972"/>
      <c r="AJ8" s="972"/>
      <c r="AK8" s="972"/>
      <c r="AL8" s="972"/>
      <c r="AM8" s="972"/>
      <c r="AN8" s="972"/>
      <c r="AO8" s="972"/>
      <c r="AP8" s="972"/>
      <c r="AQ8" s="972"/>
      <c r="AR8" s="972"/>
      <c r="AS8" s="972"/>
      <c r="AT8" s="972"/>
      <c r="AU8" s="972"/>
      <c r="AV8" s="972"/>
      <c r="AW8" s="972"/>
      <c r="AX8" s="972"/>
      <c r="AY8" s="972"/>
      <c r="AZ8" s="972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 x14ac:dyDescent="0.2">
      <c r="A9" s="973" t="s">
        <v>808</v>
      </c>
      <c r="B9" s="973"/>
      <c r="C9" s="973"/>
      <c r="D9" s="973"/>
      <c r="E9" s="973"/>
      <c r="F9" s="973"/>
      <c r="G9" s="973"/>
      <c r="H9" s="973"/>
      <c r="I9" s="973"/>
      <c r="J9" s="973"/>
      <c r="K9" s="973"/>
      <c r="L9" s="973"/>
      <c r="M9" s="973"/>
      <c r="N9" s="973"/>
      <c r="O9" s="973"/>
      <c r="P9" s="973"/>
      <c r="Q9" s="973"/>
      <c r="R9" s="973"/>
      <c r="S9" s="973"/>
      <c r="T9" s="973"/>
      <c r="U9" s="973"/>
      <c r="V9" s="973"/>
      <c r="W9" s="973"/>
      <c r="X9" s="973"/>
      <c r="Y9" s="973"/>
      <c r="Z9" s="973"/>
      <c r="AA9" s="973"/>
      <c r="AB9" s="973"/>
      <c r="AC9" s="973"/>
      <c r="AD9" s="973"/>
      <c r="AE9" s="973"/>
      <c r="AF9" s="973"/>
      <c r="AG9" s="973"/>
      <c r="AH9" s="973"/>
      <c r="AI9" s="973"/>
      <c r="AJ9" s="973"/>
      <c r="AK9" s="973"/>
      <c r="AL9" s="973"/>
      <c r="AM9" s="973"/>
      <c r="AN9" s="973"/>
      <c r="AO9" s="973"/>
      <c r="AP9" s="973"/>
      <c r="AQ9" s="973"/>
      <c r="AR9" s="973"/>
      <c r="AS9" s="973"/>
      <c r="AT9" s="973"/>
      <c r="AU9" s="973"/>
      <c r="AV9" s="973"/>
      <c r="AW9" s="973"/>
      <c r="AX9" s="973"/>
      <c r="AY9" s="973"/>
      <c r="AZ9" s="973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 x14ac:dyDescent="0.25">
      <c r="A10" s="969" t="s">
        <v>777</v>
      </c>
      <c r="B10" s="969"/>
      <c r="C10" s="969"/>
      <c r="D10" s="969"/>
      <c r="E10" s="969"/>
      <c r="F10" s="969"/>
      <c r="G10" s="969"/>
      <c r="H10" s="969"/>
      <c r="I10" s="969"/>
      <c r="J10" s="969"/>
      <c r="K10" s="969"/>
      <c r="L10" s="969"/>
      <c r="M10" s="969"/>
      <c r="N10" s="969"/>
      <c r="O10" s="969"/>
      <c r="P10" s="969"/>
      <c r="Q10" s="969"/>
      <c r="R10" s="969"/>
      <c r="S10" s="969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69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 x14ac:dyDescent="0.25">
      <c r="A11" s="972" t="str">
        <f>ФОРМА!B3</f>
        <v>ООО «Электромонтаж-110»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</row>
    <row r="12" spans="1:63" s="305" customFormat="1" ht="6" customHeight="1" x14ac:dyDescent="0.2">
      <c r="A12" s="971" t="s">
        <v>807</v>
      </c>
      <c r="B12" s="971"/>
      <c r="C12" s="971"/>
      <c r="D12" s="971"/>
      <c r="E12" s="971"/>
      <c r="F12" s="971"/>
      <c r="G12" s="971"/>
      <c r="H12" s="971"/>
      <c r="I12" s="971"/>
      <c r="J12" s="971"/>
      <c r="K12" s="971"/>
      <c r="L12" s="971"/>
      <c r="M12" s="971"/>
      <c r="N12" s="971"/>
      <c r="O12" s="971"/>
      <c r="P12" s="971"/>
      <c r="Q12" s="971"/>
      <c r="R12" s="971"/>
      <c r="S12" s="971"/>
      <c r="T12" s="971"/>
      <c r="U12" s="971"/>
      <c r="V12" s="971"/>
      <c r="W12" s="971"/>
      <c r="X12" s="971"/>
      <c r="Y12" s="971"/>
      <c r="Z12" s="971"/>
      <c r="AA12" s="971"/>
      <c r="AB12" s="971"/>
      <c r="AC12" s="971"/>
      <c r="AD12" s="971"/>
      <c r="AE12" s="971"/>
      <c r="AF12" s="971"/>
      <c r="AG12" s="971"/>
      <c r="AH12" s="971"/>
      <c r="AI12" s="971"/>
      <c r="AJ12" s="971"/>
      <c r="AK12" s="971"/>
      <c r="AL12" s="971"/>
      <c r="AM12" s="971"/>
      <c r="AN12" s="971"/>
      <c r="AO12" s="971"/>
      <c r="AP12" s="971"/>
      <c r="AQ12" s="971"/>
      <c r="AR12" s="971"/>
      <c r="AS12" s="971"/>
      <c r="AT12" s="971"/>
      <c r="AU12" s="971"/>
      <c r="AV12" s="971"/>
      <c r="AW12" s="971"/>
      <c r="AX12" s="971"/>
      <c r="AY12" s="971"/>
      <c r="AZ12" s="971"/>
      <c r="BA12" s="318"/>
    </row>
    <row r="13" spans="1:63" ht="27.75" customHeight="1" x14ac:dyDescent="0.25">
      <c r="A13" s="972" t="str">
        <f>ФОРМА!D3</f>
        <v>ОГРН 1089847302225, ИНН 7842391090, КПП 780101001, 199004, город Санкт-Петербург, пр-кт Средний В.О., д. 4 литер а, пом/ком 6н/177</v>
      </c>
      <c r="B13" s="972"/>
      <c r="C13" s="972"/>
      <c r="D13" s="972"/>
      <c r="E13" s="972"/>
      <c r="F13" s="972"/>
      <c r="G13" s="972"/>
      <c r="H13" s="972"/>
      <c r="I13" s="972"/>
      <c r="J13" s="972"/>
      <c r="K13" s="972"/>
      <c r="L13" s="972"/>
      <c r="M13" s="972"/>
      <c r="N13" s="972"/>
      <c r="O13" s="972"/>
      <c r="P13" s="972"/>
      <c r="Q13" s="972"/>
      <c r="R13" s="972"/>
      <c r="S13" s="972"/>
      <c r="T13" s="972"/>
      <c r="U13" s="972"/>
      <c r="V13" s="972"/>
      <c r="W13" s="972"/>
      <c r="X13" s="972"/>
      <c r="Y13" s="972"/>
      <c r="Z13" s="972"/>
      <c r="AA13" s="972"/>
      <c r="AB13" s="972"/>
      <c r="AC13" s="972"/>
      <c r="AD13" s="972"/>
      <c r="AE13" s="972"/>
      <c r="AF13" s="972"/>
      <c r="AG13" s="972"/>
      <c r="AH13" s="972"/>
      <c r="AI13" s="972"/>
      <c r="AJ13" s="972"/>
      <c r="AK13" s="972"/>
      <c r="AL13" s="972"/>
      <c r="AM13" s="972"/>
      <c r="AN13" s="972"/>
      <c r="AO13" s="972"/>
      <c r="AP13" s="972"/>
      <c r="AQ13" s="972"/>
      <c r="AR13" s="972"/>
      <c r="AS13" s="972"/>
      <c r="AT13" s="972"/>
      <c r="AU13" s="972"/>
      <c r="AV13" s="972"/>
      <c r="AW13" s="972"/>
      <c r="AX13" s="972"/>
      <c r="AY13" s="972"/>
      <c r="AZ13" s="972"/>
      <c r="BA13" s="972"/>
    </row>
    <row r="14" spans="1:63" s="305" customFormat="1" ht="21" customHeight="1" x14ac:dyDescent="0.2">
      <c r="A14" s="973" t="s">
        <v>809</v>
      </c>
      <c r="B14" s="973"/>
      <c r="C14" s="973"/>
      <c r="D14" s="973"/>
      <c r="E14" s="973"/>
      <c r="F14" s="973"/>
      <c r="G14" s="973"/>
      <c r="H14" s="973"/>
      <c r="I14" s="973"/>
      <c r="J14" s="973"/>
      <c r="K14" s="973"/>
      <c r="L14" s="973"/>
      <c r="M14" s="973"/>
      <c r="N14" s="973"/>
      <c r="O14" s="973"/>
      <c r="P14" s="973"/>
      <c r="Q14" s="973"/>
      <c r="R14" s="973"/>
      <c r="S14" s="973"/>
      <c r="T14" s="973"/>
      <c r="U14" s="973"/>
      <c r="V14" s="973"/>
      <c r="W14" s="973"/>
      <c r="X14" s="973"/>
      <c r="Y14" s="973"/>
      <c r="Z14" s="973"/>
      <c r="AA14" s="973"/>
      <c r="AB14" s="973"/>
      <c r="AC14" s="973"/>
      <c r="AD14" s="973"/>
      <c r="AE14" s="973"/>
      <c r="AF14" s="973"/>
      <c r="AG14" s="973"/>
      <c r="AH14" s="973"/>
      <c r="AI14" s="973"/>
      <c r="AJ14" s="973"/>
      <c r="AK14" s="973"/>
      <c r="AL14" s="973"/>
      <c r="AM14" s="973"/>
      <c r="AN14" s="973"/>
      <c r="AO14" s="973"/>
      <c r="AP14" s="973"/>
      <c r="AQ14" s="973"/>
      <c r="AR14" s="973"/>
      <c r="AS14" s="973"/>
      <c r="AT14" s="973"/>
      <c r="AU14" s="973"/>
      <c r="AV14" s="973"/>
      <c r="AW14" s="973"/>
      <c r="AX14" s="973"/>
      <c r="AY14" s="973"/>
      <c r="AZ14" s="973"/>
      <c r="BA14" s="318"/>
    </row>
    <row r="15" spans="1:63" ht="12" customHeight="1" x14ac:dyDescent="0.25">
      <c r="A15" s="969" t="s">
        <v>75</v>
      </c>
      <c r="B15" s="969"/>
      <c r="C15" s="969"/>
      <c r="D15" s="969"/>
      <c r="E15" s="969"/>
      <c r="F15" s="969"/>
      <c r="G15" s="969"/>
      <c r="H15" s="969"/>
      <c r="I15" s="969"/>
      <c r="J15" s="969"/>
      <c r="K15" s="969"/>
      <c r="L15" s="969"/>
      <c r="M15" s="969"/>
      <c r="N15" s="969"/>
      <c r="O15" s="969"/>
      <c r="P15" s="969"/>
      <c r="Q15" s="969"/>
      <c r="R15" s="969"/>
      <c r="S15" s="969"/>
      <c r="T15" s="969"/>
      <c r="U15" s="969"/>
      <c r="V15" s="969"/>
      <c r="W15" s="969"/>
      <c r="X15" s="969"/>
      <c r="Y15" s="969"/>
      <c r="Z15" s="969"/>
      <c r="AA15" s="969"/>
      <c r="AB15" s="969"/>
      <c r="AC15" s="969"/>
      <c r="AD15" s="969"/>
      <c r="AE15" s="969"/>
      <c r="AF15" s="969"/>
      <c r="AG15" s="969"/>
      <c r="AH15" s="969"/>
      <c r="AI15" s="969"/>
      <c r="AJ15" s="969"/>
      <c r="AK15" s="969"/>
      <c r="AL15" s="969"/>
      <c r="AM15" s="969"/>
      <c r="AN15" s="969"/>
      <c r="AO15" s="969"/>
      <c r="AP15" s="969"/>
      <c r="AQ15" s="969"/>
      <c r="AR15" s="969"/>
      <c r="AS15" s="969"/>
      <c r="AT15" s="969"/>
      <c r="AU15" s="969"/>
      <c r="AV15" s="969"/>
      <c r="AW15" s="969"/>
      <c r="AX15" s="969"/>
      <c r="AY15" s="969"/>
      <c r="AZ15" s="969"/>
      <c r="BA15" s="317"/>
    </row>
    <row r="16" spans="1:63" ht="12" customHeight="1" x14ac:dyDescent="0.25">
      <c r="A16" s="972" t="str">
        <f>ФОРМА!B8</f>
        <v>ООО «Электромонтаж-110»</v>
      </c>
      <c r="B16" s="972"/>
      <c r="C16" s="972"/>
      <c r="D16" s="972"/>
      <c r="E16" s="972"/>
      <c r="F16" s="972"/>
      <c r="G16" s="972"/>
      <c r="H16" s="972"/>
      <c r="I16" s="972"/>
      <c r="J16" s="972"/>
      <c r="K16" s="972"/>
      <c r="L16" s="972"/>
      <c r="M16" s="972"/>
      <c r="N16" s="972"/>
      <c r="O16" s="972"/>
      <c r="P16" s="972"/>
      <c r="Q16" s="972"/>
      <c r="R16" s="972"/>
      <c r="S16" s="972"/>
      <c r="T16" s="972"/>
      <c r="U16" s="972"/>
      <c r="V16" s="972"/>
      <c r="W16" s="972"/>
      <c r="X16" s="972"/>
      <c r="Y16" s="972"/>
      <c r="Z16" s="972"/>
      <c r="AA16" s="972"/>
      <c r="AB16" s="972"/>
      <c r="AC16" s="972"/>
      <c r="AD16" s="972"/>
      <c r="AE16" s="972"/>
      <c r="AF16" s="972"/>
      <c r="AG16" s="972"/>
      <c r="AH16" s="972"/>
      <c r="AI16" s="972"/>
      <c r="AJ16" s="972"/>
      <c r="AK16" s="972"/>
      <c r="AL16" s="972"/>
      <c r="AM16" s="972"/>
      <c r="AN16" s="972"/>
      <c r="AO16" s="972"/>
      <c r="AP16" s="972"/>
      <c r="AQ16" s="972"/>
      <c r="AR16" s="972"/>
      <c r="AS16" s="972"/>
      <c r="AT16" s="972"/>
      <c r="AU16" s="972"/>
      <c r="AV16" s="972"/>
      <c r="AW16" s="972"/>
      <c r="AX16" s="972"/>
      <c r="AY16" s="972"/>
      <c r="AZ16" s="972"/>
      <c r="BA16" s="972"/>
    </row>
    <row r="17" spans="1:53" s="305" customFormat="1" ht="9.6" x14ac:dyDescent="0.2">
      <c r="A17" s="971" t="s">
        <v>807</v>
      </c>
      <c r="B17" s="971"/>
      <c r="C17" s="97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971"/>
      <c r="R17" s="971"/>
      <c r="S17" s="971"/>
      <c r="T17" s="971"/>
      <c r="U17" s="971"/>
      <c r="V17" s="971"/>
      <c r="W17" s="971"/>
      <c r="X17" s="971"/>
      <c r="Y17" s="971"/>
      <c r="Z17" s="971"/>
      <c r="AA17" s="971"/>
      <c r="AB17" s="971"/>
      <c r="AC17" s="971"/>
      <c r="AD17" s="971"/>
      <c r="AE17" s="971"/>
      <c r="AF17" s="971"/>
      <c r="AG17" s="971"/>
      <c r="AH17" s="971"/>
      <c r="AI17" s="971"/>
      <c r="AJ17" s="971"/>
      <c r="AK17" s="971"/>
      <c r="AL17" s="971"/>
      <c r="AM17" s="971"/>
      <c r="AN17" s="971"/>
      <c r="AO17" s="971"/>
      <c r="AP17" s="971"/>
      <c r="AQ17" s="971"/>
      <c r="AR17" s="971"/>
      <c r="AS17" s="971"/>
      <c r="AT17" s="971"/>
      <c r="AU17" s="971"/>
      <c r="AV17" s="971"/>
      <c r="AW17" s="971"/>
      <c r="AX17" s="971"/>
      <c r="AY17" s="971"/>
      <c r="AZ17" s="971"/>
      <c r="BA17" s="318"/>
    </row>
    <row r="18" spans="1:53" ht="25.5" customHeight="1" x14ac:dyDescent="0.25">
      <c r="A18" s="972" t="str">
        <f>ФОРМА!D8</f>
        <v>ОГРН 1089847302225, ИНН 7842391090, КПП 780101001, 199004, город Санкт-Петербург, пр-кт Средний В.О., д. 4 литер а, пом/ком 6н/177</v>
      </c>
      <c r="B18" s="972"/>
      <c r="C18" s="972"/>
      <c r="D18" s="972"/>
      <c r="E18" s="972"/>
      <c r="F18" s="972"/>
      <c r="G18" s="972"/>
      <c r="H18" s="972"/>
      <c r="I18" s="972"/>
      <c r="J18" s="972"/>
      <c r="K18" s="972"/>
      <c r="L18" s="972"/>
      <c r="M18" s="972"/>
      <c r="N18" s="972"/>
      <c r="O18" s="972"/>
      <c r="P18" s="972"/>
      <c r="Q18" s="972"/>
      <c r="R18" s="972"/>
      <c r="S18" s="972"/>
      <c r="T18" s="972"/>
      <c r="U18" s="972"/>
      <c r="V18" s="972"/>
      <c r="W18" s="972"/>
      <c r="X18" s="972"/>
      <c r="Y18" s="972"/>
      <c r="Z18" s="972"/>
      <c r="AA18" s="972"/>
      <c r="AB18" s="972"/>
      <c r="AC18" s="972"/>
      <c r="AD18" s="972"/>
      <c r="AE18" s="972"/>
      <c r="AF18" s="972"/>
      <c r="AG18" s="972"/>
      <c r="AH18" s="972"/>
      <c r="AI18" s="972"/>
      <c r="AJ18" s="972"/>
      <c r="AK18" s="972"/>
      <c r="AL18" s="972"/>
      <c r="AM18" s="972"/>
      <c r="AN18" s="972"/>
      <c r="AO18" s="972"/>
      <c r="AP18" s="972"/>
      <c r="AQ18" s="972"/>
      <c r="AR18" s="972"/>
      <c r="AS18" s="972"/>
      <c r="AT18" s="972"/>
      <c r="AU18" s="972"/>
      <c r="AV18" s="972"/>
      <c r="AW18" s="972"/>
      <c r="AX18" s="972"/>
      <c r="AY18" s="972"/>
      <c r="AZ18" s="972"/>
      <c r="BA18" s="317"/>
    </row>
    <row r="19" spans="1:53" s="305" customFormat="1" ht="9" customHeight="1" x14ac:dyDescent="0.2">
      <c r="A19" s="973" t="s">
        <v>775</v>
      </c>
      <c r="B19" s="973"/>
      <c r="C19" s="973"/>
      <c r="D19" s="973"/>
      <c r="E19" s="973"/>
      <c r="F19" s="973"/>
      <c r="G19" s="973"/>
      <c r="H19" s="973"/>
      <c r="I19" s="973"/>
      <c r="J19" s="973"/>
      <c r="K19" s="973"/>
      <c r="L19" s="973"/>
      <c r="M19" s="973"/>
      <c r="N19" s="973"/>
      <c r="O19" s="973"/>
      <c r="P19" s="973"/>
      <c r="Q19" s="973"/>
      <c r="R19" s="973"/>
      <c r="S19" s="973"/>
      <c r="T19" s="973"/>
      <c r="U19" s="973"/>
      <c r="V19" s="973"/>
      <c r="W19" s="973"/>
      <c r="X19" s="973"/>
      <c r="Y19" s="973"/>
      <c r="Z19" s="973"/>
      <c r="AA19" s="973"/>
      <c r="AB19" s="973"/>
      <c r="AC19" s="973"/>
      <c r="AD19" s="973"/>
      <c r="AE19" s="973"/>
      <c r="AF19" s="973"/>
      <c r="AG19" s="973"/>
      <c r="AH19" s="973"/>
      <c r="AI19" s="973"/>
      <c r="AJ19" s="973"/>
      <c r="AK19" s="973"/>
      <c r="AL19" s="973"/>
      <c r="AM19" s="973"/>
      <c r="AN19" s="973"/>
      <c r="AO19" s="973"/>
      <c r="AP19" s="973"/>
      <c r="AQ19" s="973"/>
      <c r="AR19" s="973"/>
      <c r="AS19" s="973"/>
      <c r="AT19" s="973"/>
      <c r="AU19" s="973"/>
      <c r="AV19" s="973"/>
      <c r="AW19" s="973"/>
      <c r="AX19" s="973"/>
      <c r="AY19" s="973"/>
      <c r="AZ19" s="973"/>
      <c r="BA19" s="318"/>
    </row>
    <row r="20" spans="1:53" s="305" customFormat="1" ht="15" customHeight="1" x14ac:dyDescent="0.2">
      <c r="A20" s="950"/>
      <c r="B20" s="950"/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0"/>
      <c r="N20" s="950"/>
      <c r="O20" s="950"/>
      <c r="P20" s="950"/>
      <c r="Q20" s="950"/>
      <c r="R20" s="950"/>
      <c r="S20" s="950"/>
      <c r="T20" s="950"/>
      <c r="U20" s="950"/>
      <c r="V20" s="950"/>
      <c r="W20" s="950"/>
      <c r="X20" s="950"/>
      <c r="Y20" s="950"/>
      <c r="Z20" s="950"/>
      <c r="AA20" s="950"/>
      <c r="AB20" s="950"/>
      <c r="AC20" s="950"/>
      <c r="AD20" s="950"/>
      <c r="AE20" s="950"/>
      <c r="AF20" s="950"/>
      <c r="AG20" s="950"/>
      <c r="AH20" s="950"/>
      <c r="AI20" s="950"/>
      <c r="AJ20" s="950"/>
      <c r="AK20" s="950"/>
      <c r="AL20" s="950"/>
      <c r="AM20" s="950"/>
      <c r="AN20" s="950"/>
      <c r="AO20" s="950"/>
      <c r="AP20" s="950"/>
      <c r="AQ20" s="950"/>
      <c r="AR20" s="950"/>
      <c r="AS20" s="950"/>
      <c r="AT20" s="950"/>
      <c r="AU20" s="950"/>
      <c r="AV20" s="950"/>
      <c r="AW20" s="950"/>
      <c r="AX20" s="950"/>
      <c r="AY20" s="950"/>
      <c r="AZ20" s="950"/>
      <c r="BA20" s="318"/>
    </row>
    <row r="21" spans="1:53" s="305" customFormat="1" ht="12" customHeight="1" x14ac:dyDescent="0.2">
      <c r="A21" s="949" t="s">
        <v>810</v>
      </c>
      <c r="B21" s="949"/>
      <c r="C21" s="949"/>
      <c r="D21" s="949"/>
      <c r="E21" s="949"/>
      <c r="F21" s="949"/>
      <c r="G21" s="949"/>
      <c r="H21" s="949"/>
      <c r="I21" s="949"/>
      <c r="J21" s="949"/>
      <c r="K21" s="949"/>
      <c r="L21" s="949"/>
      <c r="M21" s="949"/>
      <c r="N21" s="949"/>
      <c r="O21" s="949"/>
      <c r="P21" s="949"/>
      <c r="Q21" s="949"/>
      <c r="R21" s="949"/>
      <c r="S21" s="949"/>
      <c r="T21" s="949"/>
      <c r="U21" s="949"/>
      <c r="V21" s="949"/>
      <c r="W21" s="949"/>
      <c r="X21" s="949"/>
      <c r="Y21" s="949"/>
      <c r="Z21" s="949"/>
      <c r="AA21" s="949"/>
      <c r="AB21" s="949"/>
      <c r="AC21" s="949"/>
      <c r="AD21" s="949"/>
      <c r="AE21" s="949"/>
      <c r="AF21" s="949"/>
      <c r="AG21" s="949"/>
      <c r="AH21" s="949"/>
      <c r="AI21" s="949"/>
      <c r="AJ21" s="949"/>
      <c r="AK21" s="949"/>
      <c r="AL21" s="949"/>
      <c r="AM21" s="949"/>
      <c r="AN21" s="949"/>
      <c r="AO21" s="949"/>
      <c r="AP21" s="949"/>
      <c r="AQ21" s="949"/>
      <c r="AR21" s="949"/>
      <c r="AS21" s="949"/>
      <c r="AT21" s="949"/>
      <c r="AU21" s="949"/>
      <c r="AV21" s="949"/>
      <c r="AW21" s="949"/>
      <c r="AX21" s="949"/>
      <c r="AY21" s="949"/>
      <c r="AZ21" s="949"/>
      <c r="BA21" s="318"/>
    </row>
    <row r="22" spans="1:53" ht="9" customHeight="1" x14ac:dyDescent="0.25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95" customHeight="1" x14ac:dyDescent="0.25">
      <c r="A23" s="976" t="s">
        <v>523</v>
      </c>
      <c r="B23" s="977"/>
      <c r="C23" s="977"/>
      <c r="D23" s="977"/>
      <c r="E23" s="977"/>
      <c r="F23" s="977"/>
      <c r="G23" s="977"/>
      <c r="H23" s="977"/>
      <c r="I23" s="977"/>
      <c r="J23" s="977"/>
      <c r="K23" s="977"/>
      <c r="L23" s="977"/>
      <c r="M23" s="977"/>
      <c r="N23" s="977"/>
      <c r="O23" s="977"/>
      <c r="P23" s="977"/>
      <c r="Q23" s="977"/>
      <c r="R23" s="977"/>
      <c r="S23" s="977"/>
      <c r="T23" s="977"/>
      <c r="U23" s="977"/>
      <c r="V23" s="977"/>
      <c r="W23" s="977"/>
      <c r="X23" s="977"/>
      <c r="Y23" s="977"/>
      <c r="Z23" s="977"/>
      <c r="AA23" s="977"/>
      <c r="AB23" s="977"/>
      <c r="AC23" s="977"/>
      <c r="AD23" s="977"/>
      <c r="AE23" s="977"/>
      <c r="AF23" s="977"/>
      <c r="AG23" s="977"/>
      <c r="AH23" s="977"/>
      <c r="AI23" s="977"/>
      <c r="AJ23" s="977"/>
      <c r="AK23" s="977"/>
      <c r="AL23" s="977"/>
      <c r="AM23" s="977"/>
      <c r="AN23" s="977"/>
      <c r="AO23" s="977"/>
      <c r="AP23" s="977"/>
      <c r="AQ23" s="977"/>
      <c r="AR23" s="977"/>
      <c r="AS23" s="977"/>
      <c r="AT23" s="977"/>
      <c r="AU23" s="977"/>
      <c r="AV23" s="977"/>
      <c r="AW23" s="977"/>
      <c r="AX23" s="977"/>
      <c r="AY23" s="977"/>
      <c r="AZ23" s="977"/>
      <c r="BA23" s="317"/>
    </row>
    <row r="24" spans="1:53" ht="6.75" customHeight="1" x14ac:dyDescent="0.25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 x14ac:dyDescent="0.3">
      <c r="A25" s="978" t="s">
        <v>19</v>
      </c>
      <c r="B25" s="978"/>
      <c r="C25" s="944">
        <f>ФОРМА!B24</f>
        <v>0</v>
      </c>
      <c r="D25" s="944"/>
      <c r="E25" s="944"/>
      <c r="F25" s="944"/>
      <c r="G25" s="944"/>
      <c r="H25" s="944"/>
      <c r="I25" s="944"/>
      <c r="J25" s="944"/>
      <c r="K25" s="944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979"/>
      <c r="AH25" s="979"/>
      <c r="AI25" s="979"/>
      <c r="AJ25" s="322"/>
      <c r="AK25" s="322"/>
      <c r="AL25" s="946">
        <f>ФОРМА!C24</f>
        <v>45583</v>
      </c>
      <c r="AM25" s="944"/>
      <c r="AN25" s="944"/>
      <c r="AO25" s="944"/>
      <c r="AP25" s="944"/>
      <c r="AQ25" s="944"/>
      <c r="AR25" s="944"/>
      <c r="AS25" s="944"/>
      <c r="AT25" s="944"/>
      <c r="AU25" s="944"/>
      <c r="AV25" s="944"/>
      <c r="AW25" s="979"/>
      <c r="AX25" s="979"/>
      <c r="AY25" s="979"/>
      <c r="AZ25" s="979"/>
      <c r="BA25" s="317"/>
    </row>
    <row r="26" spans="1:53" s="305" customFormat="1" ht="6" customHeight="1" x14ac:dyDescent="0.2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971" t="s">
        <v>459</v>
      </c>
      <c r="AM26" s="971"/>
      <c r="AN26" s="971"/>
      <c r="AO26" s="971"/>
      <c r="AP26" s="971"/>
      <c r="AQ26" s="971"/>
      <c r="AR26" s="971"/>
      <c r="AS26" s="971"/>
      <c r="AT26" s="971"/>
      <c r="AU26" s="971"/>
      <c r="AV26" s="971"/>
      <c r="AW26" s="318"/>
      <c r="AX26" s="318"/>
      <c r="AY26" s="318"/>
      <c r="AZ26" s="318"/>
      <c r="BA26" s="318"/>
    </row>
    <row r="27" spans="1:53" ht="24" customHeight="1" x14ac:dyDescent="0.25">
      <c r="A27" s="947" t="s">
        <v>782</v>
      </c>
      <c r="B27" s="947"/>
      <c r="C27" s="947"/>
      <c r="D27" s="947"/>
      <c r="E27" s="947"/>
      <c r="F27" s="947"/>
      <c r="G27" s="947"/>
      <c r="H27" s="947"/>
      <c r="I27" s="947"/>
      <c r="J27" s="947"/>
      <c r="K27" s="947"/>
      <c r="L27" s="947"/>
      <c r="M27" s="947"/>
      <c r="N27" s="947"/>
      <c r="O27" s="947"/>
      <c r="P27" s="947"/>
      <c r="Q27" s="947"/>
      <c r="R27" s="947"/>
      <c r="S27" s="947"/>
      <c r="T27" s="947"/>
      <c r="U27" s="947"/>
      <c r="V27" s="947"/>
      <c r="W27" s="947"/>
      <c r="X27" s="947"/>
      <c r="Y27" s="947"/>
      <c r="Z27" s="947"/>
      <c r="AA27" s="947"/>
      <c r="AB27" s="947"/>
      <c r="AC27" s="947"/>
      <c r="AD27" s="947"/>
      <c r="AE27" s="947"/>
      <c r="AF27" s="947"/>
      <c r="AG27" s="947"/>
      <c r="AH27" s="947"/>
      <c r="AI27" s="947"/>
      <c r="AJ27" s="947"/>
      <c r="AK27" s="947"/>
      <c r="AL27" s="947"/>
      <c r="AM27" s="947"/>
      <c r="AN27" s="947"/>
      <c r="AO27" s="947"/>
      <c r="AP27" s="947"/>
      <c r="AQ27" s="947"/>
      <c r="AR27" s="947"/>
      <c r="AS27" s="947"/>
      <c r="AT27" s="947"/>
      <c r="AU27" s="947"/>
      <c r="AV27" s="947"/>
      <c r="AW27" s="947"/>
      <c r="AX27" s="947"/>
      <c r="AY27" s="947"/>
      <c r="AZ27" s="947"/>
      <c r="BA27" s="317"/>
    </row>
    <row r="28" spans="1:53" ht="12" customHeight="1" x14ac:dyDescent="0.25">
      <c r="A28" s="974" t="str">
        <f>IF(ПОДПИСИ!B9="",ПОДПИСИ!B7,ПОДПИСИ!B9)</f>
        <v>Ведущий инженер отдела строительного контроля АО "ЛЭСР"</v>
      </c>
      <c r="B28" s="974"/>
      <c r="C28" s="974"/>
      <c r="D28" s="974"/>
      <c r="E28" s="974"/>
      <c r="F28" s="974"/>
      <c r="G28" s="974"/>
      <c r="H28" s="974"/>
      <c r="I28" s="974"/>
      <c r="J28" s="974"/>
      <c r="K28" s="974"/>
      <c r="L28" s="974"/>
      <c r="M28" s="974"/>
      <c r="N28" s="974"/>
      <c r="O28" s="974"/>
      <c r="P28" s="974"/>
      <c r="Q28" s="974"/>
      <c r="R28" s="974"/>
      <c r="S28" s="974"/>
      <c r="T28" s="974"/>
      <c r="U28" s="974"/>
      <c r="V28" s="974"/>
      <c r="W28" s="974"/>
      <c r="X28" s="974"/>
      <c r="Y28" s="974"/>
      <c r="Z28" s="974"/>
      <c r="AA28" s="974"/>
      <c r="AB28" s="974"/>
      <c r="AC28" s="974"/>
      <c r="AD28" s="974"/>
      <c r="AE28" s="974"/>
      <c r="AF28" s="974"/>
      <c r="AG28" s="974"/>
      <c r="AH28" s="974"/>
      <c r="AI28" s="974"/>
      <c r="AJ28" s="974"/>
      <c r="AK28" s="974"/>
      <c r="AL28" s="974"/>
      <c r="AM28" s="974"/>
      <c r="AN28" s="974"/>
      <c r="AO28" s="974"/>
      <c r="AP28" s="974"/>
      <c r="AQ28" s="974"/>
      <c r="AR28" s="974"/>
      <c r="AS28" s="974"/>
      <c r="AT28" s="974"/>
      <c r="AU28" s="974"/>
      <c r="AV28" s="974"/>
      <c r="AW28" s="974"/>
      <c r="AX28" s="974"/>
      <c r="AY28" s="974"/>
      <c r="AZ28" s="974"/>
      <c r="BA28" s="317"/>
    </row>
    <row r="29" spans="1:53" ht="12" customHeight="1" x14ac:dyDescent="0.25">
      <c r="A29" s="975" t="str">
        <f>IF(ПОДПИСИ!C9="",ПОДПИСИ!C7,CONCATENATE(ПОДПИСИ!C9,", ",ПОДПИСИ!F9))</f>
        <v xml:space="preserve">Жамойдин Ф.Ф.,  </v>
      </c>
      <c r="B29" s="975"/>
      <c r="C29" s="975"/>
      <c r="D29" s="975"/>
      <c r="E29" s="975"/>
      <c r="F29" s="975"/>
      <c r="G29" s="975"/>
      <c r="H29" s="975"/>
      <c r="I29" s="975"/>
      <c r="J29" s="975"/>
      <c r="K29" s="975"/>
      <c r="L29" s="975"/>
      <c r="M29" s="975"/>
      <c r="N29" s="975"/>
      <c r="O29" s="975"/>
      <c r="P29" s="975"/>
      <c r="Q29" s="975"/>
      <c r="R29" s="975"/>
      <c r="S29" s="975"/>
      <c r="T29" s="975"/>
      <c r="U29" s="975"/>
      <c r="V29" s="975"/>
      <c r="W29" s="975"/>
      <c r="X29" s="975"/>
      <c r="Y29" s="975"/>
      <c r="Z29" s="975"/>
      <c r="AA29" s="975"/>
      <c r="AB29" s="975"/>
      <c r="AC29" s="975"/>
      <c r="AD29" s="975"/>
      <c r="AE29" s="975"/>
      <c r="AF29" s="975"/>
      <c r="AG29" s="975"/>
      <c r="AH29" s="975"/>
      <c r="AI29" s="975"/>
      <c r="AJ29" s="975"/>
      <c r="AK29" s="975"/>
      <c r="AL29" s="975"/>
      <c r="AM29" s="975"/>
      <c r="AN29" s="975"/>
      <c r="AO29" s="975"/>
      <c r="AP29" s="975"/>
      <c r="AQ29" s="975"/>
      <c r="AR29" s="975"/>
      <c r="AS29" s="975"/>
      <c r="AT29" s="975"/>
      <c r="AU29" s="975"/>
      <c r="AV29" s="975"/>
      <c r="AW29" s="975"/>
      <c r="AX29" s="975"/>
      <c r="AY29" s="975"/>
      <c r="AZ29" s="975"/>
      <c r="BA29" s="317"/>
    </row>
    <row r="30" spans="1:53" ht="15" customHeight="1" x14ac:dyDescent="0.25">
      <c r="A30" s="973" t="s">
        <v>783</v>
      </c>
      <c r="B30" s="973"/>
      <c r="C30" s="973"/>
      <c r="D30" s="973"/>
      <c r="E30" s="973"/>
      <c r="F30" s="973"/>
      <c r="G30" s="973"/>
      <c r="H30" s="973"/>
      <c r="I30" s="973"/>
      <c r="J30" s="973"/>
      <c r="K30" s="973"/>
      <c r="L30" s="973"/>
      <c r="M30" s="973"/>
      <c r="N30" s="973"/>
      <c r="O30" s="973"/>
      <c r="P30" s="973"/>
      <c r="Q30" s="973"/>
      <c r="R30" s="973"/>
      <c r="S30" s="973"/>
      <c r="T30" s="973"/>
      <c r="U30" s="973"/>
      <c r="V30" s="973"/>
      <c r="W30" s="973"/>
      <c r="X30" s="973"/>
      <c r="Y30" s="973"/>
      <c r="Z30" s="973"/>
      <c r="AA30" s="973"/>
      <c r="AB30" s="973"/>
      <c r="AC30" s="973"/>
      <c r="AD30" s="973"/>
      <c r="AE30" s="973"/>
      <c r="AF30" s="973"/>
      <c r="AG30" s="973"/>
      <c r="AH30" s="973"/>
      <c r="AI30" s="973"/>
      <c r="AJ30" s="973"/>
      <c r="AK30" s="973"/>
      <c r="AL30" s="973"/>
      <c r="AM30" s="973"/>
      <c r="AN30" s="973"/>
      <c r="AO30" s="973"/>
      <c r="AP30" s="973"/>
      <c r="AQ30" s="973"/>
      <c r="AR30" s="973"/>
      <c r="AS30" s="973"/>
      <c r="AT30" s="973"/>
      <c r="AU30" s="973"/>
      <c r="AV30" s="973"/>
      <c r="AW30" s="973"/>
      <c r="AX30" s="973"/>
      <c r="AY30" s="973"/>
      <c r="AZ30" s="973"/>
      <c r="BA30" s="317"/>
    </row>
    <row r="31" spans="1:53" ht="12.6" customHeight="1" x14ac:dyDescent="0.25">
      <c r="A31" s="950"/>
      <c r="B31" s="950"/>
      <c r="C31" s="950"/>
      <c r="D31" s="950"/>
      <c r="E31" s="950"/>
      <c r="F31" s="950"/>
      <c r="G31" s="950"/>
      <c r="H31" s="950"/>
      <c r="I31" s="950"/>
      <c r="J31" s="950"/>
      <c r="K31" s="950"/>
      <c r="L31" s="950"/>
      <c r="M31" s="950"/>
      <c r="N31" s="950"/>
      <c r="O31" s="950"/>
      <c r="P31" s="950"/>
      <c r="Q31" s="950"/>
      <c r="R31" s="950"/>
      <c r="S31" s="950"/>
      <c r="T31" s="950"/>
      <c r="U31" s="950"/>
      <c r="V31" s="950"/>
      <c r="W31" s="950"/>
      <c r="X31" s="950"/>
      <c r="Y31" s="950"/>
      <c r="Z31" s="950"/>
      <c r="AA31" s="950"/>
      <c r="AB31" s="950"/>
      <c r="AC31" s="950"/>
      <c r="AD31" s="950"/>
      <c r="AE31" s="950"/>
      <c r="AF31" s="950"/>
      <c r="AG31" s="950"/>
      <c r="AH31" s="950"/>
      <c r="AI31" s="950"/>
      <c r="AJ31" s="950"/>
      <c r="AK31" s="950"/>
      <c r="AL31" s="950"/>
      <c r="AM31" s="950"/>
      <c r="AN31" s="950"/>
      <c r="AO31" s="950"/>
      <c r="AP31" s="950"/>
      <c r="AQ31" s="950"/>
      <c r="AR31" s="950"/>
      <c r="AS31" s="950"/>
      <c r="AT31" s="950"/>
      <c r="AU31" s="950"/>
      <c r="AV31" s="950"/>
      <c r="AW31" s="950"/>
      <c r="AX31" s="950"/>
      <c r="AY31" s="950"/>
      <c r="AZ31" s="950"/>
      <c r="BA31" s="317"/>
    </row>
    <row r="32" spans="1:53" ht="21.75" customHeight="1" x14ac:dyDescent="0.25">
      <c r="A32" s="949" t="s">
        <v>811</v>
      </c>
      <c r="B32" s="949"/>
      <c r="C32" s="949"/>
      <c r="D32" s="949"/>
      <c r="E32" s="949"/>
      <c r="F32" s="949"/>
      <c r="G32" s="949"/>
      <c r="H32" s="949"/>
      <c r="I32" s="949"/>
      <c r="J32" s="949"/>
      <c r="K32" s="949"/>
      <c r="L32" s="949"/>
      <c r="M32" s="949"/>
      <c r="N32" s="949"/>
      <c r="O32" s="949"/>
      <c r="P32" s="949"/>
      <c r="Q32" s="949"/>
      <c r="R32" s="949"/>
      <c r="S32" s="949"/>
      <c r="T32" s="949"/>
      <c r="U32" s="949"/>
      <c r="V32" s="949"/>
      <c r="W32" s="949"/>
      <c r="X32" s="949"/>
      <c r="Y32" s="949"/>
      <c r="Z32" s="949"/>
      <c r="AA32" s="949"/>
      <c r="AB32" s="949"/>
      <c r="AC32" s="949"/>
      <c r="AD32" s="949"/>
      <c r="AE32" s="949"/>
      <c r="AF32" s="949"/>
      <c r="AG32" s="949"/>
      <c r="AH32" s="949"/>
      <c r="AI32" s="949"/>
      <c r="AJ32" s="949"/>
      <c r="AK32" s="949"/>
      <c r="AL32" s="949"/>
      <c r="AM32" s="949"/>
      <c r="AN32" s="949"/>
      <c r="AO32" s="949"/>
      <c r="AP32" s="949"/>
      <c r="AQ32" s="949"/>
      <c r="AR32" s="949"/>
      <c r="AS32" s="949"/>
      <c r="AT32" s="949"/>
      <c r="AU32" s="949"/>
      <c r="AV32" s="949"/>
      <c r="AW32" s="949"/>
      <c r="AX32" s="949"/>
      <c r="AY32" s="949"/>
      <c r="AZ32" s="949"/>
      <c r="BA32" s="317"/>
    </row>
    <row r="33" spans="1:52" ht="12" customHeight="1" x14ac:dyDescent="0.25">
      <c r="A33" s="980" t="s">
        <v>785</v>
      </c>
      <c r="B33" s="981"/>
      <c r="C33" s="981"/>
      <c r="D33" s="981"/>
      <c r="E33" s="981"/>
      <c r="F33" s="981"/>
      <c r="G33" s="981"/>
      <c r="H33" s="981"/>
      <c r="I33" s="981"/>
      <c r="J33" s="981"/>
      <c r="K33" s="981"/>
      <c r="L33" s="981"/>
      <c r="M33" s="981"/>
      <c r="N33" s="981"/>
      <c r="O33" s="981"/>
      <c r="P33" s="981"/>
      <c r="Q33" s="981"/>
      <c r="R33" s="981"/>
      <c r="S33" s="981"/>
      <c r="T33" s="981"/>
      <c r="U33" s="981"/>
      <c r="V33" s="981"/>
      <c r="W33" s="981"/>
      <c r="X33" s="981"/>
      <c r="Y33" s="981"/>
      <c r="Z33" s="981"/>
      <c r="AA33" s="981"/>
      <c r="AB33" s="981"/>
      <c r="AC33" s="981"/>
      <c r="AD33" s="981"/>
      <c r="AE33" s="981"/>
      <c r="AF33" s="981"/>
      <c r="AG33" s="981"/>
      <c r="AH33" s="981"/>
      <c r="AI33" s="981"/>
      <c r="AJ33" s="981"/>
      <c r="AK33" s="981"/>
      <c r="AL33" s="981"/>
      <c r="AM33" s="981"/>
      <c r="AN33" s="981"/>
      <c r="AO33" s="981"/>
      <c r="AP33" s="981"/>
      <c r="AQ33" s="981"/>
      <c r="AR33" s="981"/>
      <c r="AS33" s="981"/>
      <c r="AT33" s="981"/>
      <c r="AU33" s="981"/>
      <c r="AV33" s="981"/>
      <c r="AW33" s="981"/>
      <c r="AX33" s="981"/>
      <c r="AY33" s="981"/>
      <c r="AZ33" s="981"/>
    </row>
    <row r="34" spans="1:52" ht="12" customHeight="1" x14ac:dyDescent="0.25">
      <c r="A34" s="948" t="str">
        <f>ПОДПИСИ!B15</f>
        <v>Заместитель генерального директора по капитальному  строительству ООО «Электромонтаж-110»</v>
      </c>
      <c r="B34" s="948"/>
      <c r="C34" s="948"/>
      <c r="D34" s="948"/>
      <c r="E34" s="948"/>
      <c r="F34" s="948"/>
      <c r="G34" s="948"/>
      <c r="H34" s="948"/>
      <c r="I34" s="948"/>
      <c r="J34" s="948"/>
      <c r="K34" s="948"/>
      <c r="L34" s="948"/>
      <c r="M34" s="948"/>
      <c r="N34" s="948"/>
      <c r="O34" s="948"/>
      <c r="P34" s="948"/>
      <c r="Q34" s="948"/>
      <c r="R34" s="948"/>
      <c r="S34" s="948"/>
      <c r="T34" s="948"/>
      <c r="U34" s="948"/>
      <c r="V34" s="948"/>
      <c r="W34" s="948"/>
      <c r="X34" s="948"/>
      <c r="Y34" s="948"/>
      <c r="Z34" s="948"/>
      <c r="AA34" s="948"/>
      <c r="AB34" s="948"/>
      <c r="AC34" s="948"/>
      <c r="AD34" s="948"/>
      <c r="AE34" s="948"/>
      <c r="AF34" s="948"/>
      <c r="AG34" s="948"/>
      <c r="AH34" s="948"/>
      <c r="AI34" s="948"/>
      <c r="AJ34" s="948"/>
      <c r="AK34" s="948"/>
      <c r="AL34" s="948"/>
      <c r="AM34" s="948"/>
      <c r="AN34" s="948"/>
      <c r="AO34" s="948"/>
      <c r="AP34" s="948"/>
      <c r="AQ34" s="948"/>
      <c r="AR34" s="948"/>
      <c r="AS34" s="948"/>
      <c r="AT34" s="948"/>
      <c r="AU34" s="948"/>
      <c r="AV34" s="948"/>
      <c r="AW34" s="948"/>
      <c r="AX34" s="948"/>
      <c r="AY34" s="948"/>
      <c r="AZ34" s="948"/>
    </row>
    <row r="35" spans="1:52" ht="12" customHeight="1" x14ac:dyDescent="0.25">
      <c r="A35" s="982" t="str">
        <f>CONCATENATE(ПОДПИСИ!C15," ",ПОДПИСИ!F15)</f>
        <v>Шлёнский С.В. Приказ №365 от 01.07.2024</v>
      </c>
      <c r="B35" s="982"/>
      <c r="C35" s="982"/>
      <c r="D35" s="982"/>
      <c r="E35" s="982"/>
      <c r="F35" s="982"/>
      <c r="G35" s="982"/>
      <c r="H35" s="982"/>
      <c r="I35" s="982"/>
      <c r="J35" s="982"/>
      <c r="K35" s="982"/>
      <c r="L35" s="982"/>
      <c r="M35" s="982"/>
      <c r="N35" s="982"/>
      <c r="O35" s="982"/>
      <c r="P35" s="982"/>
      <c r="Q35" s="982"/>
      <c r="R35" s="982"/>
      <c r="S35" s="982"/>
      <c r="T35" s="982"/>
      <c r="U35" s="982"/>
      <c r="V35" s="982"/>
      <c r="W35" s="982"/>
      <c r="X35" s="982"/>
      <c r="Y35" s="982"/>
      <c r="Z35" s="982"/>
      <c r="AA35" s="982"/>
      <c r="AB35" s="982"/>
      <c r="AC35" s="982"/>
      <c r="AD35" s="982"/>
      <c r="AE35" s="982"/>
      <c r="AF35" s="982"/>
      <c r="AG35" s="982"/>
      <c r="AH35" s="982"/>
      <c r="AI35" s="982"/>
      <c r="AJ35" s="982"/>
      <c r="AK35" s="982"/>
      <c r="AL35" s="982"/>
      <c r="AM35" s="982"/>
      <c r="AN35" s="982"/>
      <c r="AO35" s="982"/>
      <c r="AP35" s="982"/>
      <c r="AQ35" s="982"/>
      <c r="AR35" s="982"/>
      <c r="AS35" s="982"/>
      <c r="AT35" s="982"/>
      <c r="AU35" s="982"/>
      <c r="AV35" s="982"/>
      <c r="AW35" s="982"/>
      <c r="AX35" s="982"/>
      <c r="AY35" s="982"/>
      <c r="AZ35" s="982"/>
    </row>
    <row r="36" spans="1:52" ht="6" customHeight="1" x14ac:dyDescent="0.25">
      <c r="A36" s="983" t="s">
        <v>812</v>
      </c>
      <c r="B36" s="983"/>
      <c r="C36" s="983"/>
      <c r="D36" s="983"/>
      <c r="E36" s="983"/>
      <c r="F36" s="983"/>
      <c r="G36" s="983"/>
      <c r="H36" s="983"/>
      <c r="I36" s="983"/>
      <c r="J36" s="983"/>
      <c r="K36" s="983"/>
      <c r="L36" s="983"/>
      <c r="M36" s="983"/>
      <c r="N36" s="983"/>
      <c r="O36" s="983"/>
      <c r="P36" s="983"/>
      <c r="Q36" s="983"/>
      <c r="R36" s="983"/>
      <c r="S36" s="983"/>
      <c r="T36" s="983"/>
      <c r="U36" s="983"/>
      <c r="V36" s="983"/>
      <c r="W36" s="983"/>
      <c r="X36" s="983"/>
      <c r="Y36" s="983"/>
      <c r="Z36" s="983"/>
      <c r="AA36" s="983"/>
      <c r="AB36" s="983"/>
      <c r="AC36" s="983"/>
      <c r="AD36" s="983"/>
      <c r="AE36" s="983"/>
      <c r="AF36" s="983"/>
      <c r="AG36" s="983"/>
      <c r="AH36" s="983"/>
      <c r="AI36" s="983"/>
      <c r="AJ36" s="983"/>
      <c r="AK36" s="983"/>
      <c r="AL36" s="983"/>
      <c r="AM36" s="983"/>
      <c r="AN36" s="983"/>
      <c r="AO36" s="983"/>
      <c r="AP36" s="983"/>
      <c r="AQ36" s="983"/>
      <c r="AR36" s="983"/>
      <c r="AS36" s="983"/>
      <c r="AT36" s="983"/>
      <c r="AU36" s="983"/>
      <c r="AV36" s="983"/>
      <c r="AW36" s="983"/>
      <c r="AX36" s="983"/>
      <c r="AY36" s="983"/>
      <c r="AZ36" s="983"/>
    </row>
    <row r="37" spans="1:52" ht="24" customHeight="1" x14ac:dyDescent="0.25">
      <c r="A37" s="947" t="s">
        <v>813</v>
      </c>
      <c r="B37" s="947"/>
      <c r="C37" s="947"/>
      <c r="D37" s="947"/>
      <c r="E37" s="947"/>
      <c r="F37" s="947"/>
      <c r="G37" s="947"/>
      <c r="H37" s="947"/>
      <c r="I37" s="947"/>
      <c r="J37" s="947"/>
      <c r="K37" s="947"/>
      <c r="L37" s="947"/>
      <c r="M37" s="947"/>
      <c r="N37" s="947"/>
      <c r="O37" s="947"/>
      <c r="P37" s="947"/>
      <c r="Q37" s="947"/>
      <c r="R37" s="947"/>
      <c r="S37" s="947"/>
      <c r="T37" s="947"/>
      <c r="U37" s="947"/>
      <c r="V37" s="947"/>
      <c r="W37" s="947"/>
      <c r="X37" s="947"/>
      <c r="Y37" s="947"/>
      <c r="Z37" s="947"/>
      <c r="AA37" s="947"/>
      <c r="AB37" s="947"/>
      <c r="AC37" s="947"/>
      <c r="AD37" s="947"/>
      <c r="AE37" s="947"/>
      <c r="AF37" s="947"/>
      <c r="AG37" s="947"/>
      <c r="AH37" s="947"/>
      <c r="AI37" s="947"/>
      <c r="AJ37" s="947"/>
      <c r="AK37" s="947"/>
      <c r="AL37" s="947"/>
      <c r="AM37" s="947"/>
      <c r="AN37" s="947"/>
      <c r="AO37" s="947"/>
      <c r="AP37" s="947"/>
      <c r="AQ37" s="947"/>
      <c r="AR37" s="947"/>
      <c r="AS37" s="947"/>
      <c r="AT37" s="947"/>
      <c r="AU37" s="947"/>
      <c r="AV37" s="947"/>
      <c r="AW37" s="947"/>
      <c r="AX37" s="947"/>
      <c r="AY37" s="947"/>
      <c r="AZ37" s="947"/>
    </row>
    <row r="38" spans="1:52" ht="12" customHeight="1" x14ac:dyDescent="0.25">
      <c r="A38" s="948" t="str">
        <f>ПОДПИСИ!B17</f>
        <v>Заместитель генерального директора по капитальному  строительству ООО «Электромонтаж-110»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</row>
    <row r="39" spans="1:52" ht="12" customHeight="1" x14ac:dyDescent="0.25">
      <c r="A39" s="948" t="str">
        <f>CONCATENATE(ПОДПИСИ!C17," ",ПОДПИСИ!F17)</f>
        <v>Шлёнский С.В. Приказ №365 от 01.07.2024</v>
      </c>
      <c r="B39" s="948"/>
      <c r="C39" s="948"/>
      <c r="D39" s="948"/>
      <c r="E39" s="948"/>
      <c r="F39" s="948"/>
      <c r="G39" s="948"/>
      <c r="H39" s="948"/>
      <c r="I39" s="948"/>
      <c r="J39" s="948"/>
      <c r="K39" s="948"/>
      <c r="L39" s="948"/>
      <c r="M39" s="948"/>
      <c r="N39" s="948"/>
      <c r="O39" s="948"/>
      <c r="P39" s="948"/>
      <c r="Q39" s="948"/>
      <c r="R39" s="948"/>
      <c r="S39" s="948"/>
      <c r="T39" s="948"/>
      <c r="U39" s="948"/>
      <c r="V39" s="948"/>
      <c r="W39" s="948"/>
      <c r="X39" s="948"/>
      <c r="Y39" s="948"/>
      <c r="Z39" s="948"/>
      <c r="AA39" s="948"/>
      <c r="AB39" s="948"/>
      <c r="AC39" s="948"/>
      <c r="AD39" s="948"/>
      <c r="AE39" s="948"/>
      <c r="AF39" s="948"/>
      <c r="AG39" s="948"/>
      <c r="AH39" s="948"/>
      <c r="AI39" s="948"/>
      <c r="AJ39" s="948"/>
      <c r="AK39" s="948"/>
      <c r="AL39" s="948"/>
      <c r="AM39" s="948"/>
      <c r="AN39" s="948"/>
      <c r="AO39" s="948"/>
      <c r="AP39" s="948"/>
      <c r="AQ39" s="948"/>
      <c r="AR39" s="948"/>
      <c r="AS39" s="948"/>
      <c r="AT39" s="948"/>
      <c r="AU39" s="948"/>
      <c r="AV39" s="948"/>
      <c r="AW39" s="948"/>
      <c r="AX39" s="948"/>
      <c r="AY39" s="948"/>
      <c r="AZ39" s="948"/>
    </row>
    <row r="40" spans="1:52" ht="15" customHeight="1" x14ac:dyDescent="0.25">
      <c r="A40" s="949" t="s">
        <v>783</v>
      </c>
      <c r="B40" s="949"/>
      <c r="C40" s="949"/>
      <c r="D40" s="949"/>
      <c r="E40" s="949"/>
      <c r="F40" s="949"/>
      <c r="G40" s="949"/>
      <c r="H40" s="949"/>
      <c r="I40" s="949"/>
      <c r="J40" s="949"/>
      <c r="K40" s="949"/>
      <c r="L40" s="949"/>
      <c r="M40" s="949"/>
      <c r="N40" s="949"/>
      <c r="O40" s="949"/>
      <c r="P40" s="949"/>
      <c r="Q40" s="949"/>
      <c r="R40" s="949"/>
      <c r="S40" s="949"/>
      <c r="T40" s="949"/>
      <c r="U40" s="949"/>
      <c r="V40" s="949"/>
      <c r="W40" s="949"/>
      <c r="X40" s="949"/>
      <c r="Y40" s="949"/>
      <c r="Z40" s="949"/>
      <c r="AA40" s="949"/>
      <c r="AB40" s="949"/>
      <c r="AC40" s="949"/>
      <c r="AD40" s="949"/>
      <c r="AE40" s="949"/>
      <c r="AF40" s="949"/>
      <c r="AG40" s="949"/>
      <c r="AH40" s="949"/>
      <c r="AI40" s="949"/>
      <c r="AJ40" s="949"/>
      <c r="AK40" s="949"/>
      <c r="AL40" s="949"/>
      <c r="AM40" s="949"/>
      <c r="AN40" s="949"/>
      <c r="AO40" s="949"/>
      <c r="AP40" s="949"/>
      <c r="AQ40" s="949"/>
      <c r="AR40" s="949"/>
      <c r="AS40" s="949"/>
      <c r="AT40" s="949"/>
      <c r="AU40" s="949"/>
      <c r="AV40" s="949"/>
      <c r="AW40" s="949"/>
      <c r="AX40" s="949"/>
      <c r="AY40" s="949"/>
      <c r="AZ40" s="949"/>
    </row>
    <row r="41" spans="1:52" ht="12" customHeight="1" x14ac:dyDescent="0.25">
      <c r="A41" s="950"/>
      <c r="B41" s="950"/>
      <c r="C41" s="950"/>
      <c r="D41" s="950"/>
      <c r="E41" s="950"/>
      <c r="F41" s="950"/>
      <c r="G41" s="950"/>
      <c r="H41" s="950"/>
      <c r="I41" s="950"/>
      <c r="J41" s="950"/>
      <c r="K41" s="950"/>
      <c r="L41" s="950"/>
      <c r="M41" s="950"/>
      <c r="N41" s="950"/>
      <c r="O41" s="950"/>
      <c r="P41" s="950"/>
      <c r="Q41" s="950"/>
      <c r="R41" s="950"/>
      <c r="S41" s="950"/>
      <c r="T41" s="950"/>
      <c r="U41" s="950"/>
      <c r="V41" s="950"/>
      <c r="W41" s="950"/>
      <c r="X41" s="950"/>
      <c r="Y41" s="950"/>
      <c r="Z41" s="950"/>
      <c r="AA41" s="950"/>
      <c r="AB41" s="950"/>
      <c r="AC41" s="950"/>
      <c r="AD41" s="950"/>
      <c r="AE41" s="950"/>
      <c r="AF41" s="950"/>
      <c r="AG41" s="950"/>
      <c r="AH41" s="950"/>
      <c r="AI41" s="950"/>
      <c r="AJ41" s="950"/>
      <c r="AK41" s="950"/>
      <c r="AL41" s="950"/>
      <c r="AM41" s="950"/>
      <c r="AN41" s="950"/>
      <c r="AO41" s="950"/>
      <c r="AP41" s="950"/>
      <c r="AQ41" s="950"/>
      <c r="AR41" s="950"/>
      <c r="AS41" s="950"/>
      <c r="AT41" s="950"/>
      <c r="AU41" s="950"/>
      <c r="AV41" s="950"/>
      <c r="AW41" s="950"/>
      <c r="AX41" s="950"/>
      <c r="AY41" s="950"/>
      <c r="AZ41" s="950"/>
    </row>
    <row r="42" spans="1:52" ht="6.75" customHeight="1" x14ac:dyDescent="0.25">
      <c r="A42" s="949" t="s">
        <v>814</v>
      </c>
      <c r="B42" s="949"/>
      <c r="C42" s="949"/>
      <c r="D42" s="949"/>
      <c r="E42" s="949"/>
      <c r="F42" s="949"/>
      <c r="G42" s="949"/>
      <c r="H42" s="949"/>
      <c r="I42" s="949"/>
      <c r="J42" s="949"/>
      <c r="K42" s="949"/>
      <c r="L42" s="949"/>
      <c r="M42" s="949"/>
      <c r="N42" s="949"/>
      <c r="O42" s="949"/>
      <c r="P42" s="949"/>
      <c r="Q42" s="949"/>
      <c r="R42" s="949"/>
      <c r="S42" s="949"/>
      <c r="T42" s="949"/>
      <c r="U42" s="949"/>
      <c r="V42" s="949"/>
      <c r="W42" s="949"/>
      <c r="X42" s="949"/>
      <c r="Y42" s="949"/>
      <c r="Z42" s="949"/>
      <c r="AA42" s="949"/>
      <c r="AB42" s="949"/>
      <c r="AC42" s="949"/>
      <c r="AD42" s="949"/>
      <c r="AE42" s="949"/>
      <c r="AF42" s="949"/>
      <c r="AG42" s="949"/>
      <c r="AH42" s="949"/>
      <c r="AI42" s="949"/>
      <c r="AJ42" s="949"/>
      <c r="AK42" s="949"/>
      <c r="AL42" s="949"/>
      <c r="AM42" s="949"/>
      <c r="AN42" s="949"/>
      <c r="AO42" s="949"/>
      <c r="AP42" s="949"/>
      <c r="AQ42" s="949"/>
      <c r="AR42" s="949"/>
      <c r="AS42" s="949"/>
      <c r="AT42" s="949"/>
      <c r="AU42" s="949"/>
      <c r="AV42" s="949"/>
      <c r="AW42" s="949"/>
      <c r="AX42" s="949"/>
      <c r="AY42" s="949"/>
      <c r="AZ42" s="949"/>
    </row>
    <row r="43" spans="1:52" ht="35.25" customHeight="1" x14ac:dyDescent="0.25">
      <c r="A43" s="947" t="s">
        <v>815</v>
      </c>
      <c r="B43" s="947"/>
      <c r="C43" s="947"/>
      <c r="D43" s="947"/>
      <c r="E43" s="947"/>
      <c r="F43" s="947"/>
      <c r="G43" s="947"/>
      <c r="H43" s="947"/>
      <c r="I43" s="947"/>
      <c r="J43" s="947"/>
      <c r="K43" s="947"/>
      <c r="L43" s="947"/>
      <c r="M43" s="947"/>
      <c r="N43" s="947"/>
      <c r="O43" s="947"/>
      <c r="P43" s="947"/>
      <c r="Q43" s="947"/>
      <c r="R43" s="947"/>
      <c r="S43" s="947"/>
      <c r="T43" s="947"/>
      <c r="U43" s="947"/>
      <c r="V43" s="947"/>
      <c r="W43" s="947"/>
      <c r="X43" s="947"/>
      <c r="Y43" s="947"/>
      <c r="Z43" s="947"/>
      <c r="AA43" s="947"/>
      <c r="AB43" s="947"/>
      <c r="AC43" s="947"/>
      <c r="AD43" s="947"/>
      <c r="AE43" s="947"/>
      <c r="AF43" s="947"/>
      <c r="AG43" s="947"/>
      <c r="AH43" s="947"/>
      <c r="AI43" s="947"/>
      <c r="AJ43" s="947"/>
      <c r="AK43" s="947"/>
      <c r="AL43" s="947"/>
      <c r="AM43" s="947"/>
      <c r="AN43" s="947"/>
      <c r="AO43" s="947"/>
      <c r="AP43" s="947"/>
      <c r="AQ43" s="947"/>
      <c r="AR43" s="947"/>
      <c r="AS43" s="947"/>
      <c r="AT43" s="947"/>
      <c r="AU43" s="947"/>
      <c r="AV43" s="947"/>
      <c r="AW43" s="947"/>
      <c r="AX43" s="947"/>
      <c r="AY43" s="947"/>
      <c r="AZ43" s="947"/>
    </row>
    <row r="44" spans="1:52" ht="12" customHeight="1" x14ac:dyDescent="0.25">
      <c r="A44" s="948" t="str">
        <f>ПОДПИСИ!B19</f>
        <v xml:space="preserve"> </v>
      </c>
      <c r="B44" s="948"/>
      <c r="C44" s="948"/>
      <c r="D44" s="948"/>
      <c r="E44" s="948"/>
      <c r="F44" s="948"/>
      <c r="G44" s="948"/>
      <c r="H44" s="948"/>
      <c r="I44" s="948"/>
      <c r="J44" s="948"/>
      <c r="K44" s="948"/>
      <c r="L44" s="948"/>
      <c r="M44" s="948"/>
      <c r="N44" s="948"/>
      <c r="O44" s="948"/>
      <c r="P44" s="948"/>
      <c r="Q44" s="948"/>
      <c r="R44" s="948"/>
      <c r="S44" s="948"/>
      <c r="T44" s="948"/>
      <c r="U44" s="948"/>
      <c r="V44" s="948"/>
      <c r="W44" s="948"/>
      <c r="X44" s="948"/>
      <c r="Y44" s="948"/>
      <c r="Z44" s="948"/>
      <c r="AA44" s="948"/>
      <c r="AB44" s="948"/>
      <c r="AC44" s="948"/>
      <c r="AD44" s="948"/>
      <c r="AE44" s="948"/>
      <c r="AF44" s="948"/>
      <c r="AG44" s="948"/>
      <c r="AH44" s="948"/>
      <c r="AI44" s="948"/>
      <c r="AJ44" s="948"/>
      <c r="AK44" s="948"/>
      <c r="AL44" s="948"/>
      <c r="AM44" s="948"/>
      <c r="AN44" s="948"/>
      <c r="AO44" s="948"/>
      <c r="AP44" s="948"/>
      <c r="AQ44" s="948"/>
      <c r="AR44" s="948"/>
      <c r="AS44" s="948"/>
      <c r="AT44" s="948"/>
      <c r="AU44" s="948"/>
      <c r="AV44" s="948"/>
      <c r="AW44" s="948"/>
      <c r="AX44" s="948"/>
      <c r="AY44" s="948"/>
      <c r="AZ44" s="948"/>
    </row>
    <row r="45" spans="1:52" ht="12" customHeight="1" x14ac:dyDescent="0.25">
      <c r="A45" s="948" t="str">
        <f>CONCATENATE(ПОДПИСИ!C19," ",ПОДПИСИ!F19)</f>
        <v xml:space="preserve">  </v>
      </c>
      <c r="B45" s="948"/>
      <c r="C45" s="948"/>
      <c r="D45" s="948"/>
      <c r="E45" s="948"/>
      <c r="F45" s="948"/>
      <c r="G45" s="948"/>
      <c r="H45" s="948"/>
      <c r="I45" s="948"/>
      <c r="J45" s="948"/>
      <c r="K45" s="948"/>
      <c r="L45" s="948"/>
      <c r="M45" s="948"/>
      <c r="N45" s="948"/>
      <c r="O45" s="948"/>
      <c r="P45" s="948"/>
      <c r="Q45" s="948"/>
      <c r="R45" s="948"/>
      <c r="S45" s="948"/>
      <c r="T45" s="948"/>
      <c r="U45" s="948"/>
      <c r="V45" s="948"/>
      <c r="W45" s="948"/>
      <c r="X45" s="948"/>
      <c r="Y45" s="948"/>
      <c r="Z45" s="948"/>
      <c r="AA45" s="948"/>
      <c r="AB45" s="948"/>
      <c r="AC45" s="948"/>
      <c r="AD45" s="948"/>
      <c r="AE45" s="948"/>
      <c r="AF45" s="948"/>
      <c r="AG45" s="948"/>
      <c r="AH45" s="948"/>
      <c r="AI45" s="948"/>
      <c r="AJ45" s="948"/>
      <c r="AK45" s="948"/>
      <c r="AL45" s="948"/>
      <c r="AM45" s="948"/>
      <c r="AN45" s="948"/>
      <c r="AO45" s="948"/>
      <c r="AP45" s="948"/>
      <c r="AQ45" s="948"/>
      <c r="AR45" s="948"/>
      <c r="AS45" s="948"/>
      <c r="AT45" s="948"/>
      <c r="AU45" s="948"/>
      <c r="AV45" s="948"/>
      <c r="AW45" s="948"/>
      <c r="AX45" s="948"/>
      <c r="AY45" s="948"/>
      <c r="AZ45" s="948"/>
    </row>
    <row r="46" spans="1:52" ht="6" customHeight="1" x14ac:dyDescent="0.25">
      <c r="A46" s="949" t="s">
        <v>789</v>
      </c>
      <c r="B46" s="949"/>
      <c r="C46" s="949"/>
      <c r="D46" s="949"/>
      <c r="E46" s="949"/>
      <c r="F46" s="949"/>
      <c r="G46" s="949"/>
      <c r="H46" s="949"/>
      <c r="I46" s="949"/>
      <c r="J46" s="949"/>
      <c r="K46" s="949"/>
      <c r="L46" s="949"/>
      <c r="M46" s="949"/>
      <c r="N46" s="949"/>
      <c r="O46" s="949"/>
      <c r="P46" s="949"/>
      <c r="Q46" s="949"/>
      <c r="R46" s="949"/>
      <c r="S46" s="949"/>
      <c r="T46" s="949"/>
      <c r="U46" s="949"/>
      <c r="V46" s="949"/>
      <c r="W46" s="949"/>
      <c r="X46" s="949"/>
      <c r="Y46" s="949"/>
      <c r="Z46" s="949"/>
      <c r="AA46" s="949"/>
      <c r="AB46" s="949"/>
      <c r="AC46" s="949"/>
      <c r="AD46" s="949"/>
      <c r="AE46" s="949"/>
      <c r="AF46" s="949"/>
      <c r="AG46" s="949"/>
      <c r="AH46" s="949"/>
      <c r="AI46" s="949"/>
      <c r="AJ46" s="949"/>
      <c r="AK46" s="949"/>
      <c r="AL46" s="949"/>
      <c r="AM46" s="949"/>
      <c r="AN46" s="949"/>
      <c r="AO46" s="949"/>
      <c r="AP46" s="949"/>
      <c r="AQ46" s="949"/>
      <c r="AR46" s="949"/>
      <c r="AS46" s="949"/>
      <c r="AT46" s="949"/>
      <c r="AU46" s="949"/>
      <c r="AV46" s="949"/>
      <c r="AW46" s="949"/>
      <c r="AX46" s="949"/>
      <c r="AY46" s="949"/>
      <c r="AZ46" s="949"/>
    </row>
    <row r="47" spans="1:52" ht="12" customHeight="1" x14ac:dyDescent="0.25">
      <c r="A47" s="950"/>
      <c r="B47" s="950"/>
      <c r="C47" s="950"/>
      <c r="D47" s="950"/>
      <c r="E47" s="950"/>
      <c r="F47" s="950"/>
      <c r="G47" s="950"/>
      <c r="H47" s="950"/>
      <c r="I47" s="950"/>
      <c r="J47" s="950"/>
      <c r="K47" s="950"/>
      <c r="L47" s="950"/>
      <c r="M47" s="950"/>
      <c r="N47" s="950"/>
      <c r="O47" s="950"/>
      <c r="P47" s="950"/>
      <c r="Q47" s="950"/>
      <c r="R47" s="950"/>
      <c r="S47" s="950"/>
      <c r="T47" s="950"/>
      <c r="U47" s="950"/>
      <c r="V47" s="950"/>
      <c r="W47" s="950"/>
      <c r="X47" s="950"/>
      <c r="Y47" s="950"/>
      <c r="Z47" s="950"/>
      <c r="AA47" s="950"/>
      <c r="AB47" s="950"/>
      <c r="AC47" s="950"/>
      <c r="AD47" s="950"/>
      <c r="AE47" s="950"/>
      <c r="AF47" s="950"/>
      <c r="AG47" s="950"/>
      <c r="AH47" s="950"/>
      <c r="AI47" s="950"/>
      <c r="AJ47" s="950"/>
      <c r="AK47" s="950"/>
      <c r="AL47" s="950"/>
      <c r="AM47" s="950"/>
      <c r="AN47" s="950"/>
      <c r="AO47" s="950"/>
      <c r="AP47" s="950"/>
      <c r="AQ47" s="950"/>
      <c r="AR47" s="950"/>
      <c r="AS47" s="950"/>
      <c r="AT47" s="950"/>
      <c r="AU47" s="950"/>
      <c r="AV47" s="950"/>
      <c r="AW47" s="950"/>
      <c r="AX47" s="950"/>
      <c r="AY47" s="950"/>
      <c r="AZ47" s="950"/>
    </row>
    <row r="48" spans="1:52" ht="15" customHeight="1" x14ac:dyDescent="0.25">
      <c r="A48" s="949" t="s">
        <v>790</v>
      </c>
      <c r="B48" s="949"/>
      <c r="C48" s="949"/>
      <c r="D48" s="949"/>
      <c r="E48" s="949"/>
      <c r="F48" s="949"/>
      <c r="G48" s="949"/>
      <c r="H48" s="949"/>
      <c r="I48" s="949"/>
      <c r="J48" s="949"/>
      <c r="K48" s="949"/>
      <c r="L48" s="949"/>
      <c r="M48" s="949"/>
      <c r="N48" s="949"/>
      <c r="O48" s="949"/>
      <c r="P48" s="949"/>
      <c r="Q48" s="949"/>
      <c r="R48" s="949"/>
      <c r="S48" s="949"/>
      <c r="T48" s="949"/>
      <c r="U48" s="949"/>
      <c r="V48" s="949"/>
      <c r="W48" s="949"/>
      <c r="X48" s="949"/>
      <c r="Y48" s="949"/>
      <c r="Z48" s="949"/>
      <c r="AA48" s="949"/>
      <c r="AB48" s="949"/>
      <c r="AC48" s="949"/>
      <c r="AD48" s="949"/>
      <c r="AE48" s="949"/>
      <c r="AF48" s="949"/>
      <c r="AG48" s="949"/>
      <c r="AH48" s="949"/>
      <c r="AI48" s="949"/>
      <c r="AJ48" s="949"/>
      <c r="AK48" s="949"/>
      <c r="AL48" s="949"/>
      <c r="AM48" s="949"/>
      <c r="AN48" s="949"/>
      <c r="AO48" s="949"/>
      <c r="AP48" s="949"/>
      <c r="AQ48" s="949"/>
      <c r="AR48" s="949"/>
      <c r="AS48" s="949"/>
      <c r="AT48" s="949"/>
      <c r="AU48" s="949"/>
      <c r="AV48" s="949"/>
      <c r="AW48" s="949"/>
      <c r="AX48" s="949"/>
      <c r="AY48" s="949"/>
      <c r="AZ48" s="949"/>
    </row>
    <row r="49" spans="1:54" ht="36" customHeight="1" x14ac:dyDescent="0.25">
      <c r="A49" s="980" t="s">
        <v>816</v>
      </c>
      <c r="B49" s="980"/>
      <c r="C49" s="980"/>
      <c r="D49" s="980"/>
      <c r="E49" s="980"/>
      <c r="F49" s="980"/>
      <c r="G49" s="980"/>
      <c r="H49" s="980"/>
      <c r="I49" s="980"/>
      <c r="J49" s="980"/>
      <c r="K49" s="980"/>
      <c r="L49" s="980"/>
      <c r="M49" s="980"/>
      <c r="N49" s="980"/>
      <c r="O49" s="980"/>
      <c r="P49" s="980"/>
      <c r="Q49" s="980"/>
      <c r="R49" s="980"/>
      <c r="S49" s="980"/>
      <c r="T49" s="980"/>
      <c r="U49" s="980"/>
      <c r="V49" s="980"/>
      <c r="W49" s="980"/>
      <c r="X49" s="980"/>
      <c r="Y49" s="980"/>
      <c r="Z49" s="980"/>
      <c r="AA49" s="980"/>
      <c r="AB49" s="980"/>
      <c r="AC49" s="980"/>
      <c r="AD49" s="980"/>
      <c r="AE49" s="980"/>
      <c r="AF49" s="980"/>
      <c r="AG49" s="980"/>
      <c r="AH49" s="980"/>
      <c r="AI49" s="980"/>
      <c r="AJ49" s="980"/>
      <c r="AK49" s="980"/>
      <c r="AL49" s="980"/>
      <c r="AM49" s="980"/>
      <c r="AN49" s="980"/>
      <c r="AO49" s="980"/>
      <c r="AP49" s="980"/>
      <c r="AQ49" s="980"/>
      <c r="AR49" s="980"/>
      <c r="AS49" s="980"/>
      <c r="AT49" s="980"/>
      <c r="AU49" s="980"/>
      <c r="AV49" s="980"/>
      <c r="AW49" s="980"/>
      <c r="AX49" s="980"/>
      <c r="AY49" s="980"/>
      <c r="AZ49" s="980"/>
    </row>
    <row r="50" spans="1:54" ht="12" customHeight="1" x14ac:dyDescent="0.3">
      <c r="A50" s="984" t="str">
        <f>ПОДПИСИ!B14</f>
        <v>Начальник геодезического отдела ООО «Электромонтаж-110»</v>
      </c>
      <c r="B50" s="984"/>
      <c r="C50" s="984"/>
      <c r="D50" s="984"/>
      <c r="E50" s="984"/>
      <c r="F50" s="984"/>
      <c r="G50" s="984"/>
      <c r="H50" s="984"/>
      <c r="I50" s="984"/>
      <c r="J50" s="984"/>
      <c r="K50" s="984"/>
      <c r="L50" s="984"/>
      <c r="M50" s="984"/>
      <c r="N50" s="984"/>
      <c r="O50" s="984"/>
      <c r="P50" s="984"/>
      <c r="Q50" s="984"/>
      <c r="R50" s="984"/>
      <c r="S50" s="984"/>
      <c r="T50" s="984"/>
      <c r="U50" s="984"/>
      <c r="V50" s="984"/>
      <c r="W50" s="984"/>
      <c r="X50" s="984"/>
      <c r="Y50" s="984"/>
      <c r="Z50" s="984"/>
      <c r="AA50" s="984"/>
      <c r="AB50" s="984"/>
      <c r="AC50" s="984"/>
      <c r="AD50" s="984"/>
      <c r="AE50" s="984"/>
      <c r="AF50" s="984"/>
      <c r="AG50" s="984"/>
      <c r="AH50" s="984"/>
      <c r="AI50" s="984"/>
      <c r="AJ50" s="984"/>
      <c r="AK50" s="984"/>
      <c r="AL50" s="984"/>
      <c r="AM50" s="984"/>
      <c r="AN50" s="984"/>
      <c r="AO50" s="984"/>
      <c r="AP50" s="984"/>
      <c r="AQ50" s="984"/>
      <c r="AR50" s="984"/>
      <c r="AS50" s="984"/>
      <c r="AT50" s="984"/>
      <c r="AU50" s="984"/>
      <c r="AV50" s="984"/>
      <c r="AW50" s="984"/>
      <c r="AX50" s="984"/>
      <c r="AY50" s="984"/>
      <c r="AZ50" s="984"/>
      <c r="BA50" s="323"/>
      <c r="BB50" s="294"/>
    </row>
    <row r="51" spans="1:54" ht="12" customHeight="1" x14ac:dyDescent="0.25">
      <c r="A51" s="985" t="str">
        <f>CONCATENATE(ПОДПИСИ!C14," ",ПОДПИСИ!F14)</f>
        <v>Фатахова Е.Я. Приказ №365 от 01.07.2024</v>
      </c>
      <c r="B51" s="985"/>
      <c r="C51" s="985"/>
      <c r="D51" s="985"/>
      <c r="E51" s="985"/>
      <c r="F51" s="985"/>
      <c r="G51" s="985"/>
      <c r="H51" s="985"/>
      <c r="I51" s="985"/>
      <c r="J51" s="985"/>
      <c r="K51" s="985"/>
      <c r="L51" s="985"/>
      <c r="M51" s="985"/>
      <c r="N51" s="985"/>
      <c r="O51" s="985"/>
      <c r="P51" s="985"/>
      <c r="Q51" s="985"/>
      <c r="R51" s="985"/>
      <c r="S51" s="985"/>
      <c r="T51" s="985"/>
      <c r="U51" s="985"/>
      <c r="V51" s="985"/>
      <c r="W51" s="985"/>
      <c r="X51" s="985"/>
      <c r="Y51" s="985"/>
      <c r="Z51" s="985"/>
      <c r="AA51" s="985"/>
      <c r="AB51" s="985"/>
      <c r="AC51" s="985"/>
      <c r="AD51" s="985"/>
      <c r="AE51" s="985"/>
      <c r="AF51" s="985"/>
      <c r="AG51" s="985"/>
      <c r="AH51" s="985"/>
      <c r="AI51" s="985"/>
      <c r="AJ51" s="985"/>
      <c r="AK51" s="985"/>
      <c r="AL51" s="985"/>
      <c r="AM51" s="985"/>
      <c r="AN51" s="985"/>
      <c r="AO51" s="985"/>
      <c r="AP51" s="985"/>
      <c r="AQ51" s="985"/>
      <c r="AR51" s="985"/>
      <c r="AS51" s="985"/>
      <c r="AT51" s="985"/>
      <c r="AU51" s="985"/>
      <c r="AV51" s="985"/>
      <c r="AW51" s="985"/>
      <c r="AX51" s="985"/>
      <c r="AY51" s="985"/>
      <c r="AZ51" s="985"/>
    </row>
    <row r="52" spans="1:54" ht="6" customHeight="1" x14ac:dyDescent="0.25">
      <c r="A52" s="973" t="s">
        <v>789</v>
      </c>
      <c r="B52" s="973"/>
      <c r="C52" s="973"/>
      <c r="D52" s="973"/>
      <c r="E52" s="973"/>
      <c r="F52" s="973"/>
      <c r="G52" s="973"/>
      <c r="H52" s="973"/>
      <c r="I52" s="973"/>
      <c r="J52" s="973"/>
      <c r="K52" s="973"/>
      <c r="L52" s="973"/>
      <c r="M52" s="973"/>
      <c r="N52" s="973"/>
      <c r="O52" s="973"/>
      <c r="P52" s="973"/>
      <c r="Q52" s="973"/>
      <c r="R52" s="973"/>
      <c r="S52" s="973"/>
      <c r="T52" s="973"/>
      <c r="U52" s="973"/>
      <c r="V52" s="973"/>
      <c r="W52" s="973"/>
      <c r="X52" s="973"/>
      <c r="Y52" s="973"/>
      <c r="Z52" s="973"/>
      <c r="AA52" s="973"/>
      <c r="AB52" s="973"/>
      <c r="AC52" s="973"/>
      <c r="AD52" s="973"/>
      <c r="AE52" s="973"/>
      <c r="AF52" s="973"/>
      <c r="AG52" s="973"/>
      <c r="AH52" s="973"/>
      <c r="AI52" s="973"/>
      <c r="AJ52" s="973"/>
      <c r="AK52" s="973"/>
      <c r="AL52" s="973"/>
      <c r="AM52" s="973"/>
      <c r="AN52" s="973"/>
      <c r="AO52" s="973"/>
      <c r="AP52" s="973"/>
      <c r="AQ52" s="973"/>
      <c r="AR52" s="973"/>
      <c r="AS52" s="973"/>
      <c r="AT52" s="973"/>
      <c r="AU52" s="973"/>
      <c r="AV52" s="973"/>
      <c r="AW52" s="973"/>
      <c r="AX52" s="973"/>
      <c r="AY52" s="973"/>
      <c r="AZ52" s="973"/>
    </row>
    <row r="53" spans="1:54" ht="12" customHeight="1" x14ac:dyDescent="0.25">
      <c r="A53" s="986"/>
      <c r="B53" s="986"/>
      <c r="C53" s="986"/>
      <c r="D53" s="986"/>
      <c r="E53" s="986"/>
      <c r="F53" s="986"/>
      <c r="G53" s="986"/>
      <c r="H53" s="986"/>
      <c r="I53" s="986"/>
      <c r="J53" s="986"/>
      <c r="K53" s="986"/>
      <c r="L53" s="986"/>
      <c r="M53" s="986"/>
      <c r="N53" s="986"/>
      <c r="O53" s="986"/>
      <c r="P53" s="986"/>
      <c r="Q53" s="986"/>
      <c r="R53" s="986"/>
      <c r="S53" s="986"/>
      <c r="T53" s="986"/>
      <c r="U53" s="986"/>
      <c r="V53" s="986"/>
      <c r="W53" s="986"/>
      <c r="X53" s="986"/>
      <c r="Y53" s="986"/>
      <c r="Z53" s="986"/>
      <c r="AA53" s="986"/>
      <c r="AB53" s="986"/>
      <c r="AC53" s="986"/>
      <c r="AD53" s="986"/>
      <c r="AE53" s="986"/>
      <c r="AF53" s="986"/>
      <c r="AG53" s="986"/>
      <c r="AH53" s="986"/>
      <c r="AI53" s="986"/>
      <c r="AJ53" s="986"/>
      <c r="AK53" s="986"/>
      <c r="AL53" s="986"/>
      <c r="AM53" s="986"/>
      <c r="AN53" s="986"/>
      <c r="AO53" s="986"/>
      <c r="AP53" s="986"/>
      <c r="AQ53" s="986"/>
      <c r="AR53" s="986"/>
      <c r="AS53" s="986"/>
      <c r="AT53" s="986"/>
      <c r="AU53" s="986"/>
      <c r="AV53" s="986"/>
      <c r="AW53" s="986"/>
      <c r="AX53" s="986"/>
      <c r="AY53" s="986"/>
      <c r="AZ53" s="986"/>
    </row>
    <row r="54" spans="1:54" ht="15" customHeight="1" x14ac:dyDescent="0.25">
      <c r="A54" s="949" t="s">
        <v>790</v>
      </c>
      <c r="B54" s="949"/>
      <c r="C54" s="949"/>
      <c r="D54" s="949"/>
      <c r="E54" s="949"/>
      <c r="F54" s="949"/>
      <c r="G54" s="949"/>
      <c r="H54" s="949"/>
      <c r="I54" s="949"/>
      <c r="J54" s="949"/>
      <c r="K54" s="949"/>
      <c r="L54" s="949"/>
      <c r="M54" s="949"/>
      <c r="N54" s="949"/>
      <c r="O54" s="949"/>
      <c r="P54" s="949"/>
      <c r="Q54" s="949"/>
      <c r="R54" s="949"/>
      <c r="S54" s="949"/>
      <c r="T54" s="949"/>
      <c r="U54" s="949"/>
      <c r="V54" s="949"/>
      <c r="W54" s="949"/>
      <c r="X54" s="949"/>
      <c r="Y54" s="949"/>
      <c r="Z54" s="949"/>
      <c r="AA54" s="949"/>
      <c r="AB54" s="949"/>
      <c r="AC54" s="949"/>
      <c r="AD54" s="949"/>
      <c r="AE54" s="949"/>
      <c r="AF54" s="949"/>
      <c r="AG54" s="949"/>
      <c r="AH54" s="949"/>
      <c r="AI54" s="949"/>
      <c r="AJ54" s="949"/>
      <c r="AK54" s="949"/>
      <c r="AL54" s="949"/>
      <c r="AM54" s="949"/>
      <c r="AN54" s="949"/>
      <c r="AO54" s="949"/>
      <c r="AP54" s="949"/>
      <c r="AQ54" s="949"/>
      <c r="AR54" s="949"/>
      <c r="AS54" s="949"/>
      <c r="AT54" s="949"/>
      <c r="AU54" s="949"/>
      <c r="AV54" s="949"/>
      <c r="AW54" s="949"/>
      <c r="AX54" s="949"/>
      <c r="AY54" s="949"/>
      <c r="AZ54" s="949"/>
    </row>
    <row r="55" spans="1:54" ht="15" customHeight="1" outlineLevel="1" x14ac:dyDescent="0.25">
      <c r="A55" s="957" t="s">
        <v>80</v>
      </c>
      <c r="B55" s="957"/>
      <c r="C55" s="957"/>
      <c r="D55" s="957"/>
      <c r="E55" s="957"/>
      <c r="F55" s="957"/>
      <c r="G55" s="957"/>
      <c r="H55" s="957"/>
      <c r="I55" s="957"/>
      <c r="J55" s="957"/>
      <c r="K55" s="957"/>
      <c r="L55" s="957"/>
      <c r="M55" s="957"/>
      <c r="N55" s="957"/>
      <c r="O55" s="957"/>
      <c r="P55" s="957"/>
      <c r="Q55" s="957"/>
      <c r="R55" s="957"/>
      <c r="S55" s="957"/>
      <c r="T55" s="957"/>
      <c r="U55" s="957"/>
      <c r="V55" s="957"/>
      <c r="W55" s="957"/>
      <c r="X55" s="957"/>
      <c r="Y55" s="957"/>
      <c r="Z55" s="957"/>
      <c r="AA55" s="957"/>
      <c r="AB55" s="957"/>
      <c r="AC55" s="957"/>
      <c r="AD55" s="957"/>
      <c r="AE55" s="957"/>
      <c r="AF55" s="957"/>
      <c r="AG55" s="957"/>
      <c r="AH55" s="957"/>
      <c r="AI55" s="957"/>
      <c r="AJ55" s="957"/>
      <c r="AK55" s="957"/>
    </row>
    <row r="56" spans="1:54" outlineLevel="1" x14ac:dyDescent="0.25">
      <c r="A56" s="958" t="str">
        <f>IF(ПОДПИСИ!B9="","",CONCATENATE(ПОДПИСИ!B7," ",ПОДПИСИ!C7," ",ПОДПИСИ!F7))</f>
        <v xml:space="preserve">     </v>
      </c>
      <c r="B56" s="958"/>
      <c r="C56" s="958"/>
      <c r="D56" s="958"/>
      <c r="E56" s="958"/>
      <c r="F56" s="958"/>
      <c r="G56" s="958"/>
      <c r="H56" s="958"/>
      <c r="I56" s="958"/>
      <c r="J56" s="958"/>
      <c r="K56" s="958"/>
      <c r="L56" s="958"/>
      <c r="M56" s="958"/>
      <c r="N56" s="958"/>
      <c r="O56" s="958"/>
      <c r="P56" s="958"/>
      <c r="Q56" s="958"/>
      <c r="R56" s="958"/>
      <c r="S56" s="958"/>
      <c r="T56" s="958"/>
      <c r="U56" s="958"/>
      <c r="V56" s="958"/>
      <c r="W56" s="958"/>
      <c r="X56" s="958"/>
      <c r="Y56" s="958"/>
      <c r="Z56" s="958"/>
      <c r="AA56" s="958"/>
      <c r="AB56" s="958"/>
      <c r="AC56" s="958"/>
      <c r="AD56" s="958"/>
      <c r="AE56" s="958"/>
      <c r="AF56" s="958"/>
      <c r="AG56" s="958"/>
      <c r="AH56" s="958"/>
      <c r="AI56" s="958"/>
      <c r="AJ56" s="958"/>
      <c r="AK56" s="958"/>
      <c r="AL56" s="958"/>
      <c r="AM56" s="958"/>
      <c r="AN56" s="958"/>
      <c r="AO56" s="958"/>
      <c r="AP56" s="958"/>
      <c r="AQ56" s="958"/>
      <c r="AR56" s="958"/>
      <c r="AS56" s="958"/>
      <c r="AT56" s="958"/>
      <c r="AU56" s="958"/>
      <c r="AV56" s="958"/>
      <c r="AW56" s="958"/>
      <c r="AX56" s="958"/>
      <c r="AY56" s="958"/>
      <c r="AZ56" s="958"/>
    </row>
    <row r="57" spans="1:54" ht="9" customHeight="1" outlineLevel="1" x14ac:dyDescent="0.25">
      <c r="A57" s="959" t="s">
        <v>529</v>
      </c>
      <c r="B57" s="959"/>
      <c r="C57" s="959"/>
      <c r="D57" s="959"/>
      <c r="E57" s="959"/>
      <c r="F57" s="959"/>
      <c r="G57" s="959"/>
      <c r="H57" s="959"/>
      <c r="I57" s="959"/>
      <c r="J57" s="959"/>
      <c r="K57" s="959"/>
      <c r="L57" s="959"/>
      <c r="M57" s="959"/>
      <c r="N57" s="959"/>
      <c r="O57" s="959"/>
      <c r="P57" s="959"/>
      <c r="Q57" s="959"/>
      <c r="R57" s="959"/>
      <c r="S57" s="959"/>
      <c r="T57" s="959"/>
      <c r="U57" s="959"/>
      <c r="V57" s="959"/>
      <c r="W57" s="959"/>
      <c r="X57" s="959"/>
      <c r="Y57" s="959"/>
      <c r="Z57" s="959"/>
      <c r="AA57" s="959"/>
      <c r="AB57" s="959"/>
      <c r="AC57" s="959"/>
      <c r="AD57" s="959"/>
      <c r="AE57" s="959"/>
      <c r="AF57" s="959"/>
      <c r="AG57" s="959"/>
      <c r="AH57" s="959"/>
      <c r="AI57" s="959"/>
      <c r="AJ57" s="959"/>
      <c r="AK57" s="959"/>
      <c r="AL57" s="959"/>
      <c r="AM57" s="959"/>
      <c r="AN57" s="959"/>
      <c r="AO57" s="959"/>
      <c r="AP57" s="959"/>
      <c r="AQ57" s="959"/>
      <c r="AR57" s="959"/>
      <c r="AS57" s="959"/>
      <c r="AT57" s="959"/>
      <c r="AU57" s="959"/>
      <c r="AV57" s="959"/>
      <c r="AW57" s="959"/>
      <c r="AX57" s="959"/>
      <c r="AY57" s="959"/>
      <c r="AZ57" s="959"/>
    </row>
    <row r="58" spans="1:54" ht="12" customHeight="1" x14ac:dyDescent="0.25">
      <c r="A58" s="981" t="s">
        <v>434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</row>
    <row r="59" spans="1:54" ht="12" customHeight="1" x14ac:dyDescent="0.25">
      <c r="A59" s="991" t="str">
        <f>ФОРМА!D24</f>
        <v>кабельной линии 10кВ</v>
      </c>
      <c r="B59" s="991"/>
      <c r="C59" s="991"/>
      <c r="D59" s="991"/>
      <c r="E59" s="991"/>
      <c r="F59" s="991"/>
      <c r="G59" s="991"/>
      <c r="H59" s="991"/>
      <c r="I59" s="991"/>
      <c r="J59" s="991"/>
      <c r="K59" s="991"/>
      <c r="L59" s="991"/>
      <c r="M59" s="991"/>
      <c r="N59" s="991"/>
      <c r="O59" s="991"/>
      <c r="P59" s="991"/>
      <c r="Q59" s="991"/>
      <c r="R59" s="991"/>
      <c r="S59" s="991"/>
      <c r="T59" s="991"/>
      <c r="U59" s="991"/>
      <c r="V59" s="991"/>
      <c r="W59" s="991"/>
      <c r="X59" s="991"/>
      <c r="Y59" s="991"/>
      <c r="Z59" s="991"/>
      <c r="AA59" s="991"/>
      <c r="AB59" s="991"/>
      <c r="AC59" s="991"/>
      <c r="AD59" s="991"/>
      <c r="AE59" s="991"/>
      <c r="AF59" s="991"/>
      <c r="AG59" s="991"/>
      <c r="AH59" s="991"/>
      <c r="AI59" s="991"/>
      <c r="AJ59" s="991"/>
      <c r="AK59" s="991"/>
      <c r="AL59" s="991"/>
      <c r="AM59" s="991"/>
      <c r="AN59" s="991"/>
      <c r="AO59" s="991"/>
      <c r="AP59" s="991"/>
      <c r="AQ59" s="991"/>
      <c r="AR59" s="991"/>
      <c r="AS59" s="991"/>
      <c r="AT59" s="991"/>
      <c r="AU59" s="991"/>
      <c r="AV59" s="991"/>
      <c r="AW59" s="991"/>
      <c r="AX59" s="991"/>
      <c r="AY59" s="991"/>
      <c r="AZ59" s="991"/>
    </row>
    <row r="60" spans="1:54" ht="12" customHeight="1" x14ac:dyDescent="0.25">
      <c r="A60" s="987" t="s">
        <v>435</v>
      </c>
      <c r="B60" s="987"/>
      <c r="C60" s="987"/>
      <c r="D60" s="987"/>
      <c r="E60" s="987"/>
      <c r="F60" s="987"/>
      <c r="G60" s="987"/>
      <c r="H60" s="987"/>
      <c r="I60" s="987"/>
      <c r="J60" s="987"/>
      <c r="K60" s="987"/>
      <c r="L60" s="987"/>
      <c r="M60" s="987"/>
      <c r="N60" s="987"/>
      <c r="O60" s="987"/>
      <c r="P60" s="987"/>
      <c r="Q60" s="987"/>
      <c r="R60" s="987"/>
      <c r="S60" s="987"/>
      <c r="T60" s="987"/>
      <c r="U60" s="987"/>
      <c r="V60" s="987"/>
      <c r="W60" s="987"/>
      <c r="X60" s="987"/>
      <c r="Y60" s="987"/>
      <c r="Z60" s="987"/>
      <c r="AA60" s="987"/>
      <c r="AB60" s="987"/>
      <c r="AC60" s="987"/>
      <c r="AD60" s="987"/>
      <c r="AE60" s="987"/>
      <c r="AF60" s="987"/>
      <c r="AG60" s="987"/>
      <c r="AH60" s="987"/>
      <c r="AI60" s="987"/>
      <c r="AJ60" s="987"/>
      <c r="AK60" s="987"/>
      <c r="AL60" s="987"/>
      <c r="AM60" s="987"/>
      <c r="AN60" s="987"/>
      <c r="AO60" s="987"/>
      <c r="AP60" s="987"/>
      <c r="AQ60" s="987"/>
      <c r="AR60" s="987"/>
      <c r="AS60" s="987"/>
      <c r="AT60" s="987"/>
      <c r="AU60" s="987"/>
      <c r="AV60" s="987"/>
      <c r="AW60" s="987"/>
      <c r="AX60" s="987"/>
      <c r="AY60" s="987"/>
      <c r="AZ60" s="987"/>
    </row>
    <row r="61" spans="1:54" ht="39.75" customHeight="1" x14ac:dyDescent="0.25">
      <c r="A61" s="98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1" s="988"/>
      <c r="C61" s="988"/>
      <c r="D61" s="988"/>
      <c r="E61" s="988"/>
      <c r="F61" s="988"/>
      <c r="G61" s="988"/>
      <c r="H61" s="988"/>
      <c r="I61" s="988"/>
      <c r="J61" s="988"/>
      <c r="K61" s="988"/>
      <c r="L61" s="988"/>
      <c r="M61" s="988"/>
      <c r="N61" s="988"/>
      <c r="O61" s="988"/>
      <c r="P61" s="988"/>
      <c r="Q61" s="988"/>
      <c r="R61" s="988"/>
      <c r="S61" s="988"/>
      <c r="T61" s="988"/>
      <c r="U61" s="988"/>
      <c r="V61" s="988"/>
      <c r="W61" s="988"/>
      <c r="X61" s="988"/>
      <c r="Y61" s="988"/>
      <c r="Z61" s="988"/>
      <c r="AA61" s="988"/>
      <c r="AB61" s="988"/>
      <c r="AC61" s="988"/>
      <c r="AD61" s="988"/>
      <c r="AE61" s="988"/>
      <c r="AF61" s="988"/>
      <c r="AG61" s="988"/>
      <c r="AH61" s="988"/>
      <c r="AI61" s="988"/>
      <c r="AJ61" s="988"/>
      <c r="AK61" s="988"/>
      <c r="AL61" s="988"/>
      <c r="AM61" s="988"/>
      <c r="AN61" s="988"/>
      <c r="AO61" s="988"/>
      <c r="AP61" s="988"/>
      <c r="AQ61" s="988"/>
      <c r="AR61" s="988"/>
      <c r="AS61" s="988"/>
      <c r="AT61" s="988"/>
      <c r="AU61" s="988"/>
      <c r="AV61" s="988"/>
      <c r="AW61" s="988"/>
      <c r="AX61" s="988"/>
      <c r="AY61" s="988"/>
      <c r="AZ61" s="988"/>
    </row>
    <row r="62" spans="1:54" ht="6" customHeight="1" x14ac:dyDescent="0.25">
      <c r="A62" s="989" t="s">
        <v>436</v>
      </c>
      <c r="B62" s="989"/>
      <c r="C62" s="989"/>
      <c r="D62" s="989"/>
      <c r="E62" s="989"/>
      <c r="F62" s="989"/>
      <c r="G62" s="989"/>
      <c r="H62" s="989"/>
      <c r="I62" s="989"/>
      <c r="J62" s="989"/>
      <c r="K62" s="989"/>
      <c r="L62" s="989"/>
      <c r="M62" s="989"/>
      <c r="N62" s="989"/>
      <c r="O62" s="989"/>
      <c r="P62" s="989"/>
      <c r="Q62" s="989"/>
      <c r="R62" s="989"/>
      <c r="S62" s="989"/>
      <c r="T62" s="989"/>
      <c r="U62" s="989"/>
      <c r="V62" s="989"/>
      <c r="W62" s="989"/>
      <c r="X62" s="989"/>
      <c r="Y62" s="989"/>
      <c r="Z62" s="989"/>
      <c r="AA62" s="989"/>
      <c r="AB62" s="989"/>
      <c r="AC62" s="989"/>
      <c r="AD62" s="989"/>
      <c r="AE62" s="989"/>
      <c r="AF62" s="989"/>
      <c r="AG62" s="989"/>
      <c r="AH62" s="989"/>
      <c r="AI62" s="989"/>
      <c r="AJ62" s="989"/>
      <c r="AK62" s="989"/>
      <c r="AL62" s="989"/>
      <c r="AM62" s="989"/>
      <c r="AN62" s="989"/>
      <c r="AO62" s="989"/>
      <c r="AP62" s="989"/>
      <c r="AQ62" s="989"/>
      <c r="AR62" s="989"/>
      <c r="AS62" s="989"/>
      <c r="AT62" s="989"/>
      <c r="AU62" s="989"/>
      <c r="AV62" s="989"/>
      <c r="AW62" s="989"/>
      <c r="AX62" s="989"/>
      <c r="AY62" s="989"/>
      <c r="AZ62" s="989"/>
    </row>
    <row r="63" spans="1:54" ht="12" customHeight="1" x14ac:dyDescent="0.25">
      <c r="A63" s="990" t="s">
        <v>437</v>
      </c>
      <c r="B63" s="990"/>
      <c r="C63" s="990"/>
      <c r="D63" s="990"/>
      <c r="E63" s="990"/>
      <c r="F63" s="990"/>
      <c r="G63" s="990"/>
      <c r="H63" s="990"/>
      <c r="I63" s="990"/>
      <c r="J63" s="990"/>
      <c r="K63" s="990"/>
      <c r="L63" s="990"/>
      <c r="M63" s="990"/>
      <c r="N63" s="990"/>
      <c r="O63" s="990"/>
      <c r="P63" s="990"/>
      <c r="Q63" s="990"/>
      <c r="R63" s="990"/>
      <c r="S63" s="990"/>
      <c r="T63" s="990"/>
      <c r="U63" s="990"/>
      <c r="V63" s="990"/>
      <c r="W63" s="990"/>
      <c r="X63" s="990"/>
      <c r="Y63" s="990"/>
      <c r="Z63" s="990"/>
      <c r="AA63" s="990"/>
      <c r="AB63" s="990"/>
      <c r="AC63" s="990"/>
      <c r="AD63" s="990"/>
      <c r="AE63" s="990"/>
      <c r="AF63" s="990"/>
      <c r="AG63" s="990"/>
      <c r="AH63" s="990"/>
      <c r="AI63" s="990"/>
      <c r="AJ63" s="990"/>
      <c r="AK63" s="990"/>
      <c r="AL63" s="990"/>
      <c r="AM63" s="990"/>
      <c r="AN63" s="990"/>
      <c r="AO63" s="990"/>
      <c r="AP63" s="990"/>
      <c r="AQ63" s="990"/>
      <c r="AR63" s="990"/>
      <c r="AS63" s="990"/>
      <c r="AT63" s="990"/>
      <c r="AU63" s="990"/>
      <c r="AV63" s="990"/>
      <c r="AW63" s="990"/>
      <c r="AX63" s="990"/>
      <c r="AY63" s="990"/>
      <c r="AZ63" s="990"/>
    </row>
    <row r="64" spans="1:54" ht="12" customHeight="1" x14ac:dyDescent="0.25">
      <c r="A64" s="990" t="s">
        <v>438</v>
      </c>
      <c r="B64" s="990"/>
      <c r="C64" s="990"/>
      <c r="D64" s="990"/>
      <c r="E64" s="990"/>
      <c r="F64" s="990"/>
      <c r="G64" s="990"/>
      <c r="H64" s="990"/>
      <c r="I64" s="990"/>
      <c r="J64" s="990"/>
      <c r="K64" s="990"/>
      <c r="L64" s="990"/>
      <c r="M64" s="990"/>
      <c r="N64" s="990"/>
      <c r="O64" s="990"/>
      <c r="P64" s="990"/>
      <c r="Q64" s="990"/>
      <c r="R64" s="990"/>
      <c r="S64" s="990"/>
      <c r="T64" s="990"/>
      <c r="U64" s="991" t="str">
        <f>ФОРМА!B9</f>
        <v>СЭС-21-052603-ЭС1</v>
      </c>
      <c r="V64" s="991"/>
      <c r="W64" s="991"/>
      <c r="X64" s="991"/>
      <c r="Y64" s="991"/>
      <c r="Z64" s="991"/>
      <c r="AA64" s="991"/>
      <c r="AB64" s="991"/>
      <c r="AC64" s="991"/>
      <c r="AD64" s="991"/>
      <c r="AE64" s="991"/>
      <c r="AF64" s="991"/>
      <c r="AG64" s="991"/>
      <c r="AH64" s="991"/>
      <c r="AI64" s="991"/>
      <c r="AJ64" s="991"/>
      <c r="AK64" s="991"/>
      <c r="AL64" s="991"/>
      <c r="AM64" s="991"/>
      <c r="AN64" s="991"/>
      <c r="AO64" s="991"/>
      <c r="AP64" s="991"/>
      <c r="AQ64" s="991"/>
      <c r="AR64" s="991"/>
      <c r="AS64" s="991"/>
      <c r="AT64" s="991"/>
      <c r="AU64" s="991"/>
      <c r="AV64" s="991"/>
      <c r="AW64" s="991"/>
      <c r="AX64" s="991"/>
      <c r="AY64" s="991"/>
      <c r="AZ64" s="991"/>
    </row>
    <row r="65" spans="1:56" s="325" customFormat="1" ht="6" customHeight="1" x14ac:dyDescent="0.3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983" t="s">
        <v>574</v>
      </c>
      <c r="V65" s="983"/>
      <c r="W65" s="983"/>
      <c r="X65" s="983"/>
      <c r="Y65" s="983"/>
      <c r="Z65" s="983"/>
      <c r="AA65" s="983"/>
      <c r="AB65" s="983"/>
      <c r="AC65" s="983"/>
      <c r="AD65" s="983"/>
      <c r="AE65" s="983"/>
      <c r="AF65" s="983"/>
      <c r="AG65" s="983"/>
      <c r="AH65" s="983"/>
      <c r="AI65" s="983"/>
      <c r="AJ65" s="983"/>
      <c r="AK65" s="983"/>
      <c r="AL65" s="983"/>
      <c r="AM65" s="983"/>
      <c r="AN65" s="983"/>
      <c r="AO65" s="983"/>
      <c r="AP65" s="983"/>
      <c r="AQ65" s="983"/>
      <c r="AR65" s="983"/>
      <c r="AS65" s="983"/>
      <c r="AT65" s="983"/>
      <c r="AU65" s="983"/>
      <c r="AV65" s="983"/>
      <c r="AW65" s="983"/>
      <c r="AX65" s="983"/>
      <c r="AY65" s="983"/>
      <c r="AZ65" s="983"/>
    </row>
    <row r="66" spans="1:56" ht="12" customHeight="1" x14ac:dyDescent="0.25">
      <c r="A66" s="991" t="str">
        <f>ФОРМА!B8</f>
        <v>ООО «Электромонтаж-110»</v>
      </c>
      <c r="B66" s="991"/>
      <c r="C66" s="991"/>
      <c r="D66" s="991"/>
      <c r="E66" s="991"/>
      <c r="F66" s="991"/>
      <c r="G66" s="991"/>
      <c r="H66" s="991"/>
      <c r="I66" s="991"/>
      <c r="J66" s="991"/>
      <c r="K66" s="991"/>
      <c r="L66" s="991"/>
      <c r="M66" s="991"/>
      <c r="N66" s="991"/>
      <c r="O66" s="991"/>
      <c r="P66" s="991"/>
      <c r="Q66" s="991"/>
      <c r="R66" s="991"/>
      <c r="S66" s="991"/>
      <c r="T66" s="991"/>
      <c r="U66" s="991"/>
      <c r="V66" s="991"/>
      <c r="W66" s="991"/>
      <c r="X66" s="991"/>
      <c r="Y66" s="991"/>
      <c r="Z66" s="991"/>
      <c r="AA66" s="991"/>
      <c r="AB66" s="991"/>
      <c r="AC66" s="991"/>
      <c r="AD66" s="991"/>
      <c r="AE66" s="991"/>
      <c r="AF66" s="991"/>
      <c r="AG66" s="991"/>
      <c r="AH66" s="991"/>
      <c r="AI66" s="991"/>
      <c r="AJ66" s="991"/>
      <c r="AK66" s="991"/>
      <c r="AL66" s="991"/>
      <c r="AM66" s="991"/>
      <c r="AN66" s="991"/>
      <c r="AO66" s="991"/>
      <c r="AP66" s="991"/>
      <c r="AQ66" s="991"/>
      <c r="AR66" s="991"/>
      <c r="AS66" s="991"/>
      <c r="AT66" s="991"/>
      <c r="AU66" s="991"/>
      <c r="AV66" s="991"/>
      <c r="AW66" s="991"/>
      <c r="AX66" s="991"/>
      <c r="AY66" s="991"/>
      <c r="AZ66" s="991"/>
    </row>
    <row r="67" spans="1:56" s="302" customFormat="1" ht="6" customHeight="1" x14ac:dyDescent="0.3">
      <c r="A67" s="989" t="s">
        <v>577</v>
      </c>
      <c r="B67" s="989"/>
      <c r="C67" s="989"/>
      <c r="D67" s="989"/>
      <c r="E67" s="989"/>
      <c r="F67" s="989"/>
      <c r="G67" s="989"/>
      <c r="H67" s="989"/>
      <c r="I67" s="989"/>
      <c r="J67" s="989"/>
      <c r="K67" s="989"/>
      <c r="L67" s="989"/>
      <c r="M67" s="989"/>
      <c r="N67" s="989"/>
      <c r="O67" s="989"/>
      <c r="P67" s="989"/>
      <c r="Q67" s="989"/>
      <c r="R67" s="989"/>
      <c r="S67" s="989"/>
      <c r="T67" s="989"/>
      <c r="U67" s="989"/>
      <c r="V67" s="989"/>
      <c r="W67" s="989"/>
      <c r="X67" s="989"/>
      <c r="Y67" s="989"/>
      <c r="Z67" s="989"/>
      <c r="AA67" s="989"/>
      <c r="AB67" s="989"/>
      <c r="AC67" s="989"/>
      <c r="AD67" s="989"/>
      <c r="AE67" s="989"/>
      <c r="AF67" s="989"/>
      <c r="AG67" s="989"/>
      <c r="AH67" s="989"/>
      <c r="AI67" s="989"/>
      <c r="AJ67" s="989"/>
      <c r="AK67" s="989"/>
      <c r="AL67" s="989"/>
      <c r="AM67" s="989"/>
      <c r="AN67" s="989"/>
      <c r="AO67" s="989"/>
      <c r="AP67" s="989"/>
      <c r="AQ67" s="989"/>
      <c r="AR67" s="989"/>
      <c r="AS67" s="989"/>
      <c r="AT67" s="989"/>
      <c r="AU67" s="989"/>
      <c r="AV67" s="989"/>
      <c r="AW67" s="989"/>
      <c r="AX67" s="989"/>
      <c r="AY67" s="989"/>
      <c r="AZ67" s="989"/>
      <c r="BA67" s="989"/>
    </row>
    <row r="68" spans="1:56" ht="12" customHeight="1" x14ac:dyDescent="0.25">
      <c r="A68" s="995" t="s">
        <v>439</v>
      </c>
      <c r="B68" s="995"/>
      <c r="C68" s="995"/>
      <c r="D68" s="995"/>
      <c r="E68" s="995"/>
      <c r="F68" s="995"/>
      <c r="G68" s="995"/>
      <c r="H68" s="995"/>
      <c r="I68" s="995"/>
      <c r="J68" s="995"/>
      <c r="K68" s="995"/>
      <c r="L68" s="995"/>
      <c r="M68" s="995"/>
      <c r="N68" s="995"/>
      <c r="O68" s="995"/>
      <c r="P68" s="995"/>
      <c r="Q68" s="995"/>
      <c r="R68" s="995"/>
      <c r="S68" s="992" t="s">
        <v>440</v>
      </c>
      <c r="T68" s="992"/>
      <c r="U68" s="992"/>
      <c r="V68" s="992"/>
      <c r="W68" s="992"/>
      <c r="X68" s="992"/>
      <c r="Y68" s="992"/>
      <c r="Z68" s="992"/>
      <c r="AA68" s="992"/>
      <c r="AB68" s="992"/>
      <c r="AC68" s="992"/>
      <c r="AD68" s="992"/>
      <c r="AE68" s="992"/>
      <c r="AF68" s="992"/>
      <c r="AG68" s="992"/>
      <c r="AH68" s="992"/>
      <c r="AI68" s="992"/>
      <c r="AJ68" s="992"/>
      <c r="AK68" s="992"/>
      <c r="AL68" s="992"/>
      <c r="AM68" s="992"/>
      <c r="AN68" s="992"/>
      <c r="AO68" s="992"/>
      <c r="AP68" s="992"/>
      <c r="AQ68" s="992"/>
      <c r="AR68" s="992"/>
      <c r="AS68" s="992"/>
      <c r="AT68" s="992"/>
      <c r="AU68" s="992"/>
      <c r="AV68" s="992"/>
      <c r="AW68" s="992"/>
      <c r="AX68" s="992"/>
      <c r="AY68" s="992"/>
      <c r="AZ68" s="992"/>
    </row>
    <row r="69" spans="1:56" ht="12" customHeight="1" x14ac:dyDescent="0.25">
      <c r="A69" s="996" t="s">
        <v>526</v>
      </c>
      <c r="B69" s="996"/>
      <c r="C69" s="996"/>
      <c r="D69" s="996"/>
      <c r="E69" s="996"/>
      <c r="F69" s="996"/>
      <c r="G69" s="996"/>
      <c r="H69" s="996"/>
      <c r="I69" s="996"/>
      <c r="J69" s="996"/>
      <c r="K69" s="996"/>
      <c r="L69" s="996"/>
      <c r="M69" s="996"/>
      <c r="N69" s="996"/>
      <c r="O69" s="996"/>
      <c r="P69" s="996"/>
      <c r="Q69" s="996"/>
      <c r="R69" s="996"/>
      <c r="S69" s="996"/>
      <c r="T69" s="996"/>
      <c r="U69" s="996"/>
      <c r="V69" s="996"/>
      <c r="W69" s="996"/>
      <c r="X69" s="996"/>
      <c r="Y69" s="996"/>
      <c r="Z69" s="996"/>
      <c r="AA69" s="996"/>
      <c r="AB69" s="996"/>
      <c r="AC69" s="996"/>
      <c r="AD69" s="996"/>
      <c r="AE69" s="996"/>
      <c r="AF69" s="996"/>
      <c r="AG69" s="996"/>
      <c r="AH69" s="996"/>
      <c r="AI69" s="996"/>
      <c r="AJ69" s="996"/>
      <c r="AK69" s="996"/>
      <c r="AL69" s="996"/>
      <c r="AM69" s="996"/>
      <c r="AN69" s="996"/>
      <c r="AO69" s="996"/>
      <c r="AP69" s="996"/>
      <c r="AQ69" s="996"/>
      <c r="AR69" s="996"/>
      <c r="AS69" s="996"/>
      <c r="AT69" s="996"/>
      <c r="AU69" s="996"/>
      <c r="AV69" s="996"/>
      <c r="AW69" s="996"/>
      <c r="AX69" s="996"/>
      <c r="AY69" s="996"/>
      <c r="AZ69" s="996"/>
      <c r="BD69" s="291"/>
    </row>
    <row r="70" spans="1:56" ht="12" customHeight="1" x14ac:dyDescent="0.25">
      <c r="A70" s="981" t="s">
        <v>441</v>
      </c>
      <c r="B70" s="981"/>
      <c r="C70" s="981"/>
      <c r="D70" s="981"/>
      <c r="E70" s="981"/>
      <c r="F70" s="981"/>
      <c r="G70" s="981"/>
      <c r="H70" s="981"/>
      <c r="I70" s="981"/>
      <c r="J70" s="981"/>
      <c r="K70" s="981"/>
      <c r="L70" s="981"/>
      <c r="M70" s="981"/>
      <c r="N70" s="981"/>
      <c r="O70" s="981"/>
      <c r="P70" s="981"/>
      <c r="Q70" s="981"/>
      <c r="R70" s="981"/>
      <c r="S70" s="981"/>
      <c r="T70" s="981"/>
      <c r="U70" s="981"/>
      <c r="V70" s="981"/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D70" s="291"/>
    </row>
    <row r="71" spans="1:56" ht="12" customHeight="1" x14ac:dyDescent="0.25">
      <c r="A71" s="981" t="s">
        <v>527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326"/>
      <c r="BD71" s="297"/>
    </row>
    <row r="72" spans="1:56" ht="12" customHeight="1" x14ac:dyDescent="0.25">
      <c r="A72" s="992" t="str">
        <f>ФОРМА!B9</f>
        <v>СЭС-21-052603-ЭС1</v>
      </c>
      <c r="B72" s="992"/>
      <c r="C72" s="992"/>
      <c r="D72" s="992"/>
      <c r="E72" s="992"/>
      <c r="F72" s="992"/>
      <c r="G72" s="992"/>
      <c r="H72" s="992"/>
      <c r="I72" s="992"/>
      <c r="J72" s="992"/>
      <c r="K72" s="992"/>
      <c r="L72" s="992"/>
      <c r="M72" s="992"/>
      <c r="N72" s="992"/>
      <c r="O72" s="992"/>
      <c r="P72" s="992"/>
      <c r="Q72" s="992"/>
      <c r="R72" s="992"/>
      <c r="S72" s="992"/>
      <c r="T72" s="992"/>
      <c r="U72" s="992"/>
      <c r="V72" s="992"/>
      <c r="W72" s="992"/>
      <c r="X72" s="992"/>
      <c r="Y72" s="992"/>
      <c r="Z72" s="992"/>
      <c r="AA72" s="992"/>
      <c r="AB72" s="992"/>
      <c r="AC72" s="992"/>
      <c r="AD72" s="992"/>
      <c r="AE72" s="992"/>
      <c r="AF72" s="992"/>
      <c r="AG72" s="992"/>
      <c r="AH72" s="992"/>
      <c r="AI72" s="992"/>
      <c r="AJ72" s="992"/>
      <c r="AK72" s="992"/>
      <c r="AL72" s="992"/>
      <c r="AM72" s="992"/>
      <c r="AN72" s="992"/>
      <c r="AO72" s="992"/>
      <c r="AP72" s="992"/>
      <c r="AQ72" s="992"/>
      <c r="AR72" s="992"/>
      <c r="AS72" s="992"/>
      <c r="AT72" s="992"/>
      <c r="AU72" s="992"/>
      <c r="AV72" s="992"/>
      <c r="AW72" s="992"/>
      <c r="AX72" s="992"/>
      <c r="AY72" s="992"/>
      <c r="AZ72" s="992"/>
      <c r="BD72" s="297"/>
    </row>
    <row r="73" spans="1:56" s="327" customFormat="1" ht="6" customHeight="1" x14ac:dyDescent="0.3">
      <c r="A73" s="993" t="s">
        <v>574</v>
      </c>
      <c r="B73" s="993"/>
      <c r="C73" s="993"/>
      <c r="D73" s="993"/>
      <c r="E73" s="993"/>
      <c r="F73" s="993"/>
      <c r="G73" s="993"/>
      <c r="H73" s="993"/>
      <c r="I73" s="993"/>
      <c r="J73" s="993"/>
      <c r="K73" s="993"/>
      <c r="L73" s="993"/>
      <c r="M73" s="993"/>
      <c r="N73" s="993"/>
      <c r="O73" s="993"/>
      <c r="P73" s="993"/>
      <c r="Q73" s="993"/>
      <c r="R73" s="993"/>
      <c r="S73" s="993"/>
      <c r="T73" s="993"/>
      <c r="U73" s="993"/>
      <c r="V73" s="993"/>
      <c r="W73" s="993"/>
      <c r="X73" s="993"/>
      <c r="Y73" s="993"/>
      <c r="Z73" s="993"/>
      <c r="AA73" s="993"/>
      <c r="AB73" s="993"/>
      <c r="AC73" s="993"/>
      <c r="AD73" s="993"/>
      <c r="AE73" s="993"/>
      <c r="AF73" s="993"/>
      <c r="AG73" s="993"/>
      <c r="AH73" s="993"/>
      <c r="AI73" s="993"/>
      <c r="AJ73" s="993"/>
      <c r="AK73" s="993"/>
      <c r="AL73" s="993"/>
      <c r="AM73" s="993"/>
      <c r="AN73" s="993"/>
      <c r="AO73" s="993"/>
      <c r="AP73" s="993"/>
      <c r="AQ73" s="993"/>
      <c r="AR73" s="993"/>
      <c r="AS73" s="993"/>
      <c r="AT73" s="993"/>
      <c r="AU73" s="993"/>
      <c r="AV73" s="993"/>
      <c r="AW73" s="993"/>
      <c r="AX73" s="993"/>
      <c r="AY73" s="993"/>
      <c r="AZ73" s="993"/>
    </row>
    <row r="74" spans="1:56" ht="12" customHeight="1" x14ac:dyDescent="0.25">
      <c r="A74" s="994" t="str">
        <f>ФОРМА!B8</f>
        <v>ООО «Электромонтаж-110»</v>
      </c>
      <c r="B74" s="994"/>
      <c r="C74" s="994"/>
      <c r="D74" s="994"/>
      <c r="E74" s="994"/>
      <c r="F74" s="994"/>
      <c r="G74" s="994"/>
      <c r="H74" s="994"/>
      <c r="I74" s="994"/>
      <c r="J74" s="994"/>
      <c r="K74" s="994"/>
      <c r="L74" s="994"/>
      <c r="M74" s="994"/>
      <c r="N74" s="994"/>
      <c r="O74" s="994"/>
      <c r="P74" s="994"/>
      <c r="Q74" s="994"/>
      <c r="R74" s="994"/>
      <c r="S74" s="994"/>
      <c r="T74" s="994"/>
      <c r="U74" s="994"/>
      <c r="V74" s="994"/>
      <c r="W74" s="994"/>
      <c r="X74" s="994"/>
      <c r="Y74" s="994"/>
      <c r="Z74" s="994"/>
      <c r="AA74" s="994"/>
      <c r="AB74" s="994"/>
      <c r="AC74" s="994"/>
      <c r="AD74" s="994"/>
      <c r="AE74" s="994"/>
      <c r="AF74" s="994"/>
      <c r="AG74" s="994"/>
      <c r="AH74" s="994"/>
      <c r="AI74" s="994"/>
      <c r="AJ74" s="994"/>
      <c r="AK74" s="994"/>
      <c r="AL74" s="994"/>
      <c r="AM74" s="994"/>
      <c r="AN74" s="994"/>
      <c r="AO74" s="994"/>
      <c r="AP74" s="994"/>
      <c r="AQ74" s="994"/>
      <c r="AR74" s="994"/>
      <c r="AS74" s="994"/>
      <c r="AT74" s="994"/>
      <c r="AU74" s="994"/>
      <c r="AV74" s="994"/>
      <c r="AW74" s="994"/>
      <c r="AX74" s="994"/>
      <c r="AY74" s="994"/>
      <c r="AZ74" s="994"/>
      <c r="BD74" s="297"/>
    </row>
    <row r="75" spans="1:56" s="328" customFormat="1" ht="6" customHeight="1" x14ac:dyDescent="0.3">
      <c r="A75" s="993" t="s">
        <v>576</v>
      </c>
      <c r="B75" s="993"/>
      <c r="C75" s="993"/>
      <c r="D75" s="993"/>
      <c r="E75" s="993"/>
      <c r="F75" s="993"/>
      <c r="G75" s="993"/>
      <c r="H75" s="993"/>
      <c r="I75" s="993"/>
      <c r="J75" s="993"/>
      <c r="K75" s="993"/>
      <c r="L75" s="993"/>
      <c r="M75" s="993"/>
      <c r="N75" s="993"/>
      <c r="O75" s="993"/>
      <c r="P75" s="993"/>
      <c r="Q75" s="993"/>
      <c r="R75" s="993"/>
      <c r="S75" s="993"/>
      <c r="T75" s="993"/>
      <c r="U75" s="993"/>
      <c r="V75" s="993"/>
      <c r="W75" s="993"/>
      <c r="X75" s="993"/>
      <c r="Y75" s="993"/>
      <c r="Z75" s="993"/>
      <c r="AA75" s="993"/>
      <c r="AB75" s="993"/>
      <c r="AC75" s="993"/>
      <c r="AD75" s="993"/>
      <c r="AE75" s="993"/>
      <c r="AF75" s="993"/>
      <c r="AG75" s="993"/>
      <c r="AH75" s="993"/>
      <c r="AI75" s="993"/>
      <c r="AJ75" s="993"/>
      <c r="AK75" s="993"/>
      <c r="AL75" s="993"/>
      <c r="AM75" s="993"/>
      <c r="AN75" s="993"/>
      <c r="AO75" s="993"/>
      <c r="AP75" s="993"/>
      <c r="AQ75" s="993"/>
      <c r="AR75" s="993"/>
      <c r="AS75" s="993"/>
      <c r="AT75" s="993"/>
      <c r="AU75" s="993"/>
      <c r="AV75" s="993"/>
      <c r="AW75" s="993"/>
      <c r="AX75" s="993"/>
      <c r="AY75" s="993"/>
      <c r="AZ75" s="993"/>
    </row>
    <row r="76" spans="1:56" ht="12" customHeight="1" x14ac:dyDescent="0.25">
      <c r="A76" s="1001" t="s">
        <v>728</v>
      </c>
      <c r="B76" s="1001"/>
      <c r="C76" s="1001"/>
      <c r="D76" s="1001"/>
      <c r="E76" s="1001"/>
      <c r="F76" s="1001"/>
      <c r="G76" s="1001"/>
      <c r="H76" s="1001"/>
      <c r="I76" s="1001"/>
      <c r="J76" s="1001"/>
      <c r="K76" s="1001"/>
      <c r="L76" s="1001"/>
      <c r="M76" s="1001"/>
      <c r="N76" s="1001"/>
      <c r="O76" s="1001"/>
      <c r="P76" s="1001"/>
      <c r="Q76" s="1001"/>
      <c r="R76" s="1001"/>
      <c r="S76" s="1001"/>
      <c r="T76" s="1001"/>
      <c r="U76" s="1001"/>
      <c r="V76" s="1001"/>
      <c r="W76" s="1001"/>
      <c r="X76" s="1001"/>
      <c r="Y76" s="1001"/>
      <c r="Z76" s="1001"/>
      <c r="AA76" s="1001"/>
      <c r="AB76" s="1001"/>
      <c r="AC76" s="1001"/>
      <c r="AD76" s="1001"/>
      <c r="AE76" s="1001"/>
      <c r="AF76" s="1001"/>
      <c r="AG76" s="1001"/>
      <c r="AH76" s="1001"/>
      <c r="AI76" s="1001"/>
      <c r="AJ76" s="1001"/>
      <c r="AK76" s="1001"/>
      <c r="AL76" s="1001"/>
      <c r="AM76" s="1001"/>
      <c r="AN76" s="1001"/>
      <c r="AO76" s="1001"/>
      <c r="AP76" s="1001"/>
      <c r="AQ76" s="1001"/>
      <c r="AR76" s="1001"/>
      <c r="AS76" s="1001"/>
      <c r="AT76" s="1001"/>
      <c r="AU76" s="1001"/>
      <c r="AV76" s="1001"/>
      <c r="AW76" s="1001"/>
      <c r="AX76" s="1001"/>
      <c r="AY76" s="1001"/>
      <c r="AZ76" s="1001"/>
    </row>
    <row r="77" spans="1:56" s="314" customFormat="1" ht="6" customHeight="1" x14ac:dyDescent="0.3">
      <c r="A77" s="1002" t="s">
        <v>575</v>
      </c>
      <c r="B77" s="1002"/>
      <c r="C77" s="1002"/>
      <c r="D77" s="1002"/>
      <c r="E77" s="1002"/>
      <c r="F77" s="1002"/>
      <c r="G77" s="1002"/>
      <c r="H77" s="1002"/>
      <c r="I77" s="1002"/>
      <c r="J77" s="1002"/>
      <c r="K77" s="1002"/>
      <c r="L77" s="1002"/>
      <c r="M77" s="1002"/>
      <c r="N77" s="1002"/>
      <c r="O77" s="1002"/>
      <c r="P77" s="1002"/>
      <c r="Q77" s="1002"/>
      <c r="R77" s="1002"/>
      <c r="S77" s="1002"/>
      <c r="T77" s="1002"/>
      <c r="U77" s="1002"/>
      <c r="V77" s="1002"/>
      <c r="W77" s="1002"/>
      <c r="X77" s="1002"/>
      <c r="Y77" s="1002"/>
      <c r="Z77" s="1002"/>
      <c r="AA77" s="1002"/>
      <c r="AB77" s="1002"/>
      <c r="AC77" s="1002"/>
      <c r="AD77" s="1002"/>
      <c r="AE77" s="1002"/>
      <c r="AF77" s="1002"/>
      <c r="AG77" s="1002"/>
      <c r="AH77" s="1002"/>
      <c r="AI77" s="1002"/>
      <c r="AJ77" s="1002"/>
      <c r="AK77" s="1002"/>
      <c r="AL77" s="1002"/>
      <c r="AM77" s="1002"/>
      <c r="AN77" s="1002"/>
      <c r="AO77" s="1002"/>
      <c r="AP77" s="1002"/>
      <c r="AQ77" s="1002"/>
      <c r="AR77" s="1002"/>
      <c r="AS77" s="1002"/>
      <c r="AT77" s="1002"/>
      <c r="AU77" s="1002"/>
      <c r="AV77" s="1002"/>
      <c r="AW77" s="1002"/>
      <c r="AX77" s="1002"/>
      <c r="AY77" s="1002"/>
      <c r="AZ77" s="1002"/>
    </row>
    <row r="78" spans="1:56" x14ac:dyDescent="0.25">
      <c r="A78" s="997" t="s">
        <v>442</v>
      </c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  <c r="AA78" s="997"/>
      <c r="AB78" s="997"/>
      <c r="AC78" s="997"/>
      <c r="AD78" s="997"/>
      <c r="AE78" s="997"/>
      <c r="AF78" s="997"/>
      <c r="AG78" s="997"/>
      <c r="AH78" s="997"/>
      <c r="AI78" s="997"/>
      <c r="AJ78" s="997"/>
      <c r="AK78" s="997"/>
    </row>
    <row r="79" spans="1:56" ht="14.4" x14ac:dyDescent="0.3">
      <c r="U79" s="1003"/>
      <c r="V79" s="1003"/>
      <c r="W79" s="1003"/>
      <c r="X79" s="1003"/>
      <c r="Y79" s="1003"/>
      <c r="Z79" s="1003"/>
      <c r="AA79" s="1003"/>
      <c r="AB79" s="1003"/>
      <c r="AC79" s="1003"/>
      <c r="AD79" s="1003"/>
      <c r="AE79" s="1003"/>
      <c r="AF79" s="1003"/>
      <c r="AG79" s="1003"/>
      <c r="AH79" s="1003"/>
      <c r="AI79" s="1003"/>
      <c r="AJ79" s="1003"/>
      <c r="AK79" s="1003"/>
      <c r="AL79" s="1003"/>
      <c r="AM79" s="1003"/>
      <c r="AN79" s="1003"/>
      <c r="AO79" s="1003"/>
      <c r="AP79" s="1003"/>
      <c r="AQ79" s="1003"/>
      <c r="AR79" s="1003"/>
      <c r="AS79" s="1003"/>
      <c r="AT79" s="1003"/>
      <c r="AU79" s="1003"/>
      <c r="AV79" s="1003"/>
      <c r="AW79" s="1003"/>
      <c r="AX79" s="1003"/>
      <c r="AY79" s="1003"/>
      <c r="AZ79" s="1003"/>
    </row>
    <row r="80" spans="1:56" ht="12" customHeight="1" x14ac:dyDescent="0.25">
      <c r="A80" s="957" t="s">
        <v>87</v>
      </c>
      <c r="B80" s="957"/>
      <c r="C80" s="957"/>
      <c r="D80" s="957"/>
      <c r="E80" s="957"/>
      <c r="F80" s="957"/>
      <c r="G80" s="957"/>
      <c r="H80" s="957"/>
      <c r="I80" s="957"/>
      <c r="J80" s="957"/>
      <c r="K80" s="957"/>
      <c r="L80" s="957"/>
      <c r="M80" s="957"/>
      <c r="N80" s="957"/>
      <c r="O80" s="957"/>
      <c r="P80" s="1004" t="s">
        <v>65</v>
      </c>
      <c r="Q80" s="1004"/>
      <c r="R80" s="1004"/>
      <c r="S80" s="1004"/>
      <c r="T80" s="1004"/>
      <c r="U80" s="1004"/>
      <c r="V80" s="1004"/>
      <c r="W80" s="1004"/>
      <c r="X80" s="1004"/>
      <c r="Y80" s="1004"/>
      <c r="Z80" s="1004"/>
      <c r="AA80" s="1004"/>
      <c r="AB80" s="1004"/>
      <c r="AC80" s="1004"/>
      <c r="AD80" s="1004"/>
      <c r="AE80" s="1004"/>
      <c r="AF80" s="1004"/>
      <c r="AG80" s="1004"/>
      <c r="AH80" s="1004"/>
      <c r="AI80" s="1004"/>
      <c r="AJ80" s="1004"/>
      <c r="AK80" s="1004"/>
      <c r="AL80" s="1004"/>
      <c r="AM80" s="1004"/>
      <c r="AN80" s="1004"/>
      <c r="AO80" s="1004"/>
      <c r="AP80" s="1004"/>
      <c r="AQ80" s="1004"/>
      <c r="AR80" s="1004"/>
      <c r="AS80" s="1004"/>
      <c r="AT80" s="1004"/>
      <c r="AU80" s="1004"/>
      <c r="AV80" s="1004"/>
      <c r="AW80" s="1004"/>
      <c r="AX80" s="1004"/>
      <c r="AY80" s="1004"/>
      <c r="AZ80" s="1004"/>
    </row>
    <row r="81" spans="1:53" ht="11.25" customHeight="1" x14ac:dyDescent="0.25"/>
    <row r="82" spans="1:53" ht="12" customHeight="1" x14ac:dyDescent="0.25">
      <c r="A82" s="997" t="s">
        <v>91</v>
      </c>
      <c r="B82" s="997"/>
      <c r="C82" s="997"/>
      <c r="D82" s="997"/>
      <c r="E82" s="997"/>
      <c r="F82" s="997"/>
      <c r="G82" s="997"/>
      <c r="H82" s="997"/>
      <c r="I82" s="997"/>
      <c r="J82" s="998">
        <f>ФОРМА!F5</f>
        <v>2</v>
      </c>
      <c r="K82" s="998"/>
      <c r="L82" s="998"/>
      <c r="M82" s="998"/>
      <c r="N82" s="998"/>
      <c r="O82" s="998"/>
      <c r="P82" s="957" t="s">
        <v>798</v>
      </c>
      <c r="Q82" s="957"/>
      <c r="R82" s="957"/>
      <c r="S82" s="957"/>
      <c r="T82" s="957"/>
      <c r="U82" s="957"/>
      <c r="V82" s="957"/>
      <c r="W82" s="957"/>
      <c r="X82" s="957"/>
      <c r="Y82" s="957"/>
      <c r="Z82" s="957"/>
      <c r="AA82" s="957"/>
      <c r="AB82" s="957"/>
      <c r="AC82" s="957"/>
      <c r="AD82" s="957"/>
      <c r="AE82" s="957"/>
      <c r="AF82" s="957"/>
      <c r="AG82" s="957"/>
      <c r="AH82" s="957"/>
      <c r="AI82" s="957"/>
      <c r="AJ82" s="957"/>
      <c r="AK82" s="957"/>
      <c r="AL82" s="957"/>
      <c r="AM82" s="957"/>
      <c r="AN82" s="957"/>
      <c r="AO82" s="957"/>
      <c r="AP82" s="957"/>
      <c r="AQ82" s="957"/>
      <c r="AR82" s="957"/>
      <c r="AS82" s="957"/>
      <c r="AT82" s="957"/>
      <c r="AU82" s="957"/>
      <c r="AV82" s="957"/>
      <c r="AW82" s="957"/>
      <c r="AX82" s="957"/>
      <c r="AY82" s="957"/>
      <c r="AZ82" s="957"/>
    </row>
    <row r="84" spans="1:53" ht="12" customHeight="1" x14ac:dyDescent="0.25">
      <c r="A84" s="997" t="s">
        <v>88</v>
      </c>
      <c r="B84" s="997"/>
      <c r="C84" s="997"/>
      <c r="D84" s="997"/>
      <c r="E84" s="997"/>
      <c r="F84" s="997"/>
      <c r="G84" s="997"/>
      <c r="H84" s="999" t="s">
        <v>724</v>
      </c>
      <c r="I84" s="999"/>
      <c r="J84" s="999"/>
      <c r="K84" s="999"/>
      <c r="L84" s="999"/>
      <c r="M84" s="999"/>
      <c r="N84" s="999"/>
      <c r="O84" s="999"/>
      <c r="P84" s="999"/>
      <c r="Q84" s="999"/>
      <c r="R84" s="999"/>
      <c r="S84" s="999"/>
      <c r="T84" s="999"/>
      <c r="U84" s="999"/>
      <c r="V84" s="999"/>
      <c r="W84" s="999"/>
      <c r="X84" s="999"/>
      <c r="Y84" s="999"/>
      <c r="Z84" s="999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</row>
    <row r="85" spans="1:53" s="325" customFormat="1" ht="6" customHeight="1" x14ac:dyDescent="0.3">
      <c r="H85" s="1000" t="s">
        <v>528</v>
      </c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</row>
    <row r="86" spans="1:53" ht="24" customHeight="1" x14ac:dyDescent="0.25">
      <c r="A86" s="1005" t="s">
        <v>782</v>
      </c>
      <c r="B86" s="1005"/>
      <c r="C86" s="1005"/>
      <c r="D86" s="1005"/>
      <c r="E86" s="1005"/>
      <c r="F86" s="1005"/>
      <c r="G86" s="1005"/>
      <c r="H86" s="1005"/>
      <c r="I86" s="1005"/>
      <c r="J86" s="1005"/>
      <c r="K86" s="1005"/>
      <c r="L86" s="1005"/>
      <c r="M86" s="1005"/>
      <c r="N86" s="1005"/>
      <c r="O86" s="1005"/>
      <c r="P86" s="1005"/>
      <c r="Q86" s="1005"/>
      <c r="R86" s="1005"/>
      <c r="S86" s="1005"/>
      <c r="T86" s="1005"/>
      <c r="U86" s="1005"/>
      <c r="V86" s="1005"/>
      <c r="W86" s="1005"/>
      <c r="X86" s="1005"/>
      <c r="Y86" s="1005"/>
      <c r="Z86" s="1005"/>
      <c r="AA86" s="1005"/>
      <c r="AB86" s="1005"/>
      <c r="AC86" s="1005"/>
      <c r="AD86" s="1005"/>
      <c r="AE86" s="1005"/>
      <c r="AF86" s="1005"/>
      <c r="AG86" s="1005"/>
      <c r="AH86" s="1005"/>
      <c r="AI86" s="1005"/>
      <c r="AJ86" s="1005"/>
      <c r="AK86" s="1005"/>
      <c r="AL86" s="1005"/>
      <c r="AM86" s="1005"/>
      <c r="AN86" s="1005"/>
      <c r="AO86" s="1005"/>
      <c r="AP86" s="1005"/>
      <c r="AQ86" s="1005"/>
      <c r="AR86" s="1005"/>
      <c r="AS86" s="1005"/>
      <c r="AT86" s="1005"/>
      <c r="AU86" s="1005"/>
      <c r="AV86" s="1005"/>
      <c r="AW86" s="1005"/>
      <c r="AX86" s="1005"/>
      <c r="AY86" s="1005"/>
      <c r="AZ86" s="1005"/>
    </row>
    <row r="87" spans="1:53" ht="27" customHeight="1" x14ac:dyDescent="0.3">
      <c r="A87" s="1009" t="str">
        <f>IF(ПОДПИСИ!B9="",ПОДПИСИ!D7,ПОДПИСИ!D9)</f>
        <v>Жамойдин Ф.Ф.</v>
      </c>
      <c r="B87" s="1009"/>
      <c r="C87" s="1009"/>
      <c r="D87" s="1009"/>
      <c r="E87" s="1009"/>
      <c r="F87" s="1009"/>
      <c r="G87" s="1009"/>
      <c r="H87" s="1009"/>
      <c r="I87" s="1009"/>
      <c r="J87" s="1009"/>
      <c r="K87" s="1009"/>
      <c r="L87" s="1009"/>
      <c r="M87" s="1009"/>
      <c r="N87" s="1009"/>
      <c r="O87" s="1009"/>
      <c r="P87" s="1009"/>
      <c r="Q87" s="1009"/>
      <c r="R87" s="1009"/>
      <c r="S87" s="1009"/>
      <c r="T87" s="1009"/>
      <c r="U87" s="1009"/>
      <c r="V87" s="1009"/>
      <c r="W87" s="1009"/>
      <c r="X87" s="1009"/>
      <c r="Y87" s="1009"/>
      <c r="Z87" s="1010"/>
      <c r="AA87" s="1010"/>
      <c r="AB87" s="1010"/>
      <c r="AC87" s="1010"/>
      <c r="AD87" s="1010"/>
      <c r="AE87" s="1010"/>
      <c r="AF87" s="1010"/>
      <c r="AG87" s="1010"/>
      <c r="AH87" s="1010"/>
      <c r="AI87" s="1010"/>
      <c r="AJ87" s="1010"/>
      <c r="AK87" s="1010"/>
      <c r="AL87" s="1010"/>
      <c r="AM87" s="1010"/>
      <c r="AN87" s="1010"/>
      <c r="AO87" s="1011"/>
      <c r="AP87" s="1011"/>
      <c r="AQ87" s="1011"/>
      <c r="AR87" s="1011"/>
      <c r="AS87" s="1011"/>
      <c r="AT87" s="1011"/>
      <c r="AU87" s="1011"/>
      <c r="AV87" s="1011"/>
      <c r="AW87" s="1011"/>
      <c r="AX87" s="1011"/>
      <c r="AY87" s="1011"/>
      <c r="AZ87" s="1011"/>
    </row>
    <row r="88" spans="1:53" s="314" customFormat="1" ht="6" customHeight="1" x14ac:dyDescent="0.3">
      <c r="A88" s="983" t="s">
        <v>801</v>
      </c>
      <c r="B88" s="983"/>
      <c r="C88" s="983"/>
      <c r="D88" s="983"/>
      <c r="E88" s="983"/>
      <c r="F88" s="983"/>
      <c r="G88" s="983"/>
      <c r="H88" s="983"/>
      <c r="I88" s="983"/>
      <c r="J88" s="983"/>
      <c r="K88" s="983"/>
      <c r="L88" s="983"/>
      <c r="M88" s="983"/>
      <c r="N88" s="983"/>
      <c r="O88" s="983"/>
      <c r="P88" s="983"/>
      <c r="Q88" s="983"/>
      <c r="R88" s="983"/>
      <c r="S88" s="983"/>
      <c r="T88" s="983"/>
      <c r="U88" s="983"/>
      <c r="V88" s="983"/>
      <c r="W88" s="983"/>
      <c r="X88" s="983"/>
      <c r="Y88" s="983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983" t="s">
        <v>49</v>
      </c>
      <c r="AP88" s="983"/>
      <c r="AQ88" s="983"/>
      <c r="AR88" s="983"/>
      <c r="AS88" s="983"/>
      <c r="AT88" s="983"/>
      <c r="AU88" s="983"/>
      <c r="AV88" s="983"/>
      <c r="AW88" s="983"/>
      <c r="AX88" s="983"/>
      <c r="AY88" s="983"/>
      <c r="AZ88" s="983"/>
    </row>
    <row r="89" spans="1:53" ht="6" customHeight="1" x14ac:dyDescent="0.25"/>
    <row r="90" spans="1:53" ht="12" customHeight="1" x14ac:dyDescent="0.25">
      <c r="A90" s="1005" t="s">
        <v>817</v>
      </c>
      <c r="B90" s="957"/>
      <c r="C90" s="957"/>
      <c r="D90" s="957"/>
      <c r="E90" s="957"/>
      <c r="F90" s="957"/>
      <c r="G90" s="957"/>
      <c r="H90" s="957"/>
      <c r="I90" s="957"/>
      <c r="J90" s="957"/>
      <c r="K90" s="957"/>
      <c r="L90" s="957"/>
      <c r="M90" s="957"/>
      <c r="N90" s="957"/>
      <c r="O90" s="957"/>
      <c r="P90" s="957"/>
      <c r="Q90" s="957"/>
      <c r="R90" s="957"/>
      <c r="S90" s="957"/>
      <c r="T90" s="957"/>
      <c r="U90" s="957"/>
      <c r="V90" s="957"/>
      <c r="W90" s="957"/>
      <c r="X90" s="957"/>
      <c r="Y90" s="957"/>
      <c r="Z90" s="957"/>
      <c r="AA90" s="957"/>
      <c r="AB90" s="957"/>
      <c r="AC90" s="957"/>
      <c r="AD90" s="957"/>
      <c r="AE90" s="957"/>
      <c r="AF90" s="957"/>
      <c r="AG90" s="957"/>
      <c r="AH90" s="957"/>
      <c r="AI90" s="957"/>
      <c r="AJ90" s="957"/>
      <c r="AK90" s="957"/>
      <c r="AL90" s="957"/>
      <c r="AM90" s="957"/>
      <c r="AN90" s="957"/>
      <c r="AO90" s="957"/>
      <c r="AP90" s="957"/>
      <c r="AQ90" s="957"/>
      <c r="AR90" s="957"/>
      <c r="AS90" s="957"/>
      <c r="AT90" s="957"/>
      <c r="AU90" s="957"/>
      <c r="AV90" s="957"/>
      <c r="AW90" s="957"/>
      <c r="AX90" s="957"/>
      <c r="AY90" s="957"/>
      <c r="AZ90" s="957"/>
    </row>
    <row r="91" spans="1:53" ht="27" customHeight="1" x14ac:dyDescent="0.3">
      <c r="A91" s="1006" t="str">
        <f>ПОДПИСИ!D15</f>
        <v>Шлёнский С.В.</v>
      </c>
      <c r="B91" s="1006"/>
      <c r="C91" s="1006"/>
      <c r="D91" s="1006"/>
      <c r="E91" s="1006"/>
      <c r="F91" s="1006"/>
      <c r="G91" s="1006"/>
      <c r="H91" s="1006"/>
      <c r="I91" s="1006"/>
      <c r="J91" s="1006"/>
      <c r="K91" s="1006"/>
      <c r="L91" s="1006"/>
      <c r="M91" s="1006"/>
      <c r="N91" s="1006"/>
      <c r="O91" s="1006"/>
      <c r="P91" s="1006"/>
      <c r="Q91" s="1006"/>
      <c r="R91" s="1006"/>
      <c r="S91" s="1006"/>
      <c r="T91" s="1006"/>
      <c r="U91" s="1006"/>
      <c r="V91" s="1006"/>
      <c r="W91" s="1006"/>
      <c r="X91" s="1006"/>
      <c r="Y91" s="1006"/>
      <c r="Z91" s="1007"/>
      <c r="AA91" s="1007"/>
      <c r="AB91" s="1007"/>
      <c r="AC91" s="1007"/>
      <c r="AD91" s="1007"/>
      <c r="AE91" s="1007"/>
      <c r="AF91" s="1007"/>
      <c r="AG91" s="1007"/>
      <c r="AH91" s="1007"/>
      <c r="AI91" s="1007"/>
      <c r="AJ91" s="1007"/>
      <c r="AK91" s="1007"/>
      <c r="AL91" s="1007"/>
      <c r="AM91" s="1007"/>
      <c r="AN91" s="1007"/>
      <c r="AO91" s="1008"/>
      <c r="AP91" s="1008"/>
      <c r="AQ91" s="1008"/>
      <c r="AR91" s="1008"/>
      <c r="AS91" s="1008"/>
      <c r="AT91" s="1008"/>
      <c r="AU91" s="1008"/>
      <c r="AV91" s="1008"/>
      <c r="AW91" s="1008"/>
      <c r="AX91" s="1008"/>
      <c r="AY91" s="1008"/>
      <c r="AZ91" s="1008"/>
      <c r="BA91" s="330"/>
    </row>
    <row r="92" spans="1:53" s="333" customFormat="1" ht="6" customHeight="1" x14ac:dyDescent="0.15">
      <c r="A92" s="983" t="s">
        <v>801</v>
      </c>
      <c r="B92" s="983"/>
      <c r="C92" s="983"/>
      <c r="D92" s="983"/>
      <c r="E92" s="983"/>
      <c r="F92" s="983"/>
      <c r="G92" s="983"/>
      <c r="H92" s="983"/>
      <c r="I92" s="983"/>
      <c r="J92" s="983"/>
      <c r="K92" s="983"/>
      <c r="L92" s="983"/>
      <c r="M92" s="983"/>
      <c r="N92" s="983"/>
      <c r="O92" s="983"/>
      <c r="P92" s="983"/>
      <c r="Q92" s="983"/>
      <c r="R92" s="983"/>
      <c r="S92" s="983"/>
      <c r="T92" s="983"/>
      <c r="U92" s="983"/>
      <c r="V92" s="983"/>
      <c r="W92" s="983"/>
      <c r="X92" s="983"/>
      <c r="Y92" s="983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983" t="s">
        <v>49</v>
      </c>
      <c r="AP92" s="983"/>
      <c r="AQ92" s="983"/>
      <c r="AR92" s="983"/>
      <c r="AS92" s="983"/>
      <c r="AT92" s="983"/>
      <c r="AU92" s="983"/>
      <c r="AV92" s="983"/>
      <c r="AW92" s="983"/>
      <c r="AX92" s="983"/>
      <c r="AY92" s="983"/>
      <c r="AZ92" s="983"/>
      <c r="BA92" s="332"/>
    </row>
    <row r="93" spans="1:53" ht="6" customHeight="1" x14ac:dyDescent="0.25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 x14ac:dyDescent="0.25">
      <c r="A94" s="1014" t="s">
        <v>813</v>
      </c>
      <c r="B94" s="1014"/>
      <c r="C94" s="1014"/>
      <c r="D94" s="1014"/>
      <c r="E94" s="1014"/>
      <c r="F94" s="1014"/>
      <c r="G94" s="1014"/>
      <c r="H94" s="1014"/>
      <c r="I94" s="1014"/>
      <c r="J94" s="1014"/>
      <c r="K94" s="1014"/>
      <c r="L94" s="1014"/>
      <c r="M94" s="1014"/>
      <c r="N94" s="1014"/>
      <c r="O94" s="1014"/>
      <c r="P94" s="1014"/>
      <c r="Q94" s="1014"/>
      <c r="R94" s="1014"/>
      <c r="S94" s="1014"/>
      <c r="T94" s="1014"/>
      <c r="U94" s="1014"/>
      <c r="V94" s="1014"/>
      <c r="W94" s="1014"/>
      <c r="X94" s="1014"/>
      <c r="Y94" s="1014"/>
      <c r="Z94" s="1014"/>
      <c r="AA94" s="1014"/>
      <c r="AB94" s="1014"/>
      <c r="AC94" s="1014"/>
      <c r="AD94" s="1014"/>
      <c r="AE94" s="1014"/>
      <c r="AF94" s="1014"/>
      <c r="AG94" s="1014"/>
      <c r="AH94" s="1014"/>
      <c r="AI94" s="1014"/>
      <c r="AJ94" s="1014"/>
      <c r="AK94" s="1014"/>
      <c r="AL94" s="1014"/>
      <c r="AM94" s="1014"/>
      <c r="AN94" s="1014"/>
      <c r="AO94" s="1014"/>
      <c r="AP94" s="1014"/>
      <c r="AQ94" s="1014"/>
      <c r="AR94" s="1014"/>
      <c r="AS94" s="1014"/>
      <c r="AT94" s="1014"/>
      <c r="AU94" s="1014"/>
      <c r="AV94" s="1014"/>
      <c r="AW94" s="1014"/>
      <c r="AX94" s="1014"/>
      <c r="AY94" s="1014"/>
      <c r="AZ94" s="1014"/>
      <c r="BA94" s="330"/>
    </row>
    <row r="95" spans="1:53" ht="27" customHeight="1" x14ac:dyDescent="0.3">
      <c r="A95" s="1006" t="str">
        <f>ПОДПИСИ!D17</f>
        <v>Шлёнский С.В.</v>
      </c>
      <c r="B95" s="1006"/>
      <c r="C95" s="1006"/>
      <c r="D95" s="1006"/>
      <c r="E95" s="1006"/>
      <c r="F95" s="1006"/>
      <c r="G95" s="1006"/>
      <c r="H95" s="1006"/>
      <c r="I95" s="1006"/>
      <c r="J95" s="1006"/>
      <c r="K95" s="1006"/>
      <c r="L95" s="1006"/>
      <c r="M95" s="1006"/>
      <c r="N95" s="1006"/>
      <c r="O95" s="1006"/>
      <c r="P95" s="1006"/>
      <c r="Q95" s="1006"/>
      <c r="R95" s="1006"/>
      <c r="S95" s="1006"/>
      <c r="T95" s="1006"/>
      <c r="U95" s="1006"/>
      <c r="V95" s="1006"/>
      <c r="W95" s="1006"/>
      <c r="X95" s="1006"/>
      <c r="Y95" s="1006"/>
      <c r="Z95" s="1007"/>
      <c r="AA95" s="1007"/>
      <c r="AB95" s="1007"/>
      <c r="AC95" s="1007"/>
      <c r="AD95" s="1007"/>
      <c r="AE95" s="1007"/>
      <c r="AF95" s="1007"/>
      <c r="AG95" s="1007"/>
      <c r="AH95" s="1007"/>
      <c r="AI95" s="1007"/>
      <c r="AJ95" s="1007"/>
      <c r="AK95" s="1007"/>
      <c r="AL95" s="1007"/>
      <c r="AM95" s="1007"/>
      <c r="AN95" s="1007"/>
      <c r="AO95" s="1015" t="s">
        <v>64</v>
      </c>
      <c r="AP95" s="1015"/>
      <c r="AQ95" s="1015"/>
      <c r="AR95" s="1015"/>
      <c r="AS95" s="1015"/>
      <c r="AT95" s="1015"/>
      <c r="AU95" s="1015"/>
      <c r="AV95" s="1015"/>
      <c r="AW95" s="1015"/>
      <c r="AX95" s="1015"/>
      <c r="AY95" s="1015"/>
      <c r="AZ95" s="1015"/>
      <c r="BA95" s="1015"/>
    </row>
    <row r="96" spans="1:53" ht="6" customHeight="1" x14ac:dyDescent="0.25">
      <c r="A96" s="983" t="s">
        <v>801</v>
      </c>
      <c r="B96" s="983"/>
      <c r="C96" s="983"/>
      <c r="D96" s="983"/>
      <c r="E96" s="983"/>
      <c r="F96" s="983"/>
      <c r="G96" s="983"/>
      <c r="H96" s="983"/>
      <c r="I96" s="983"/>
      <c r="J96" s="983"/>
      <c r="K96" s="983"/>
      <c r="L96" s="983"/>
      <c r="M96" s="983"/>
      <c r="N96" s="983"/>
      <c r="O96" s="983"/>
      <c r="P96" s="983"/>
      <c r="Q96" s="983"/>
      <c r="R96" s="983"/>
      <c r="S96" s="983"/>
      <c r="T96" s="983"/>
      <c r="U96" s="983"/>
      <c r="V96" s="983"/>
      <c r="W96" s="983"/>
      <c r="X96" s="983"/>
      <c r="Y96" s="983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983" t="s">
        <v>49</v>
      </c>
      <c r="AP96" s="983"/>
      <c r="AQ96" s="983"/>
      <c r="AR96" s="983"/>
      <c r="AS96" s="983"/>
      <c r="AT96" s="983"/>
      <c r="AU96" s="983"/>
      <c r="AV96" s="983"/>
      <c r="AW96" s="983"/>
      <c r="AX96" s="983"/>
      <c r="AY96" s="983"/>
      <c r="AZ96" s="983"/>
      <c r="BA96" s="330"/>
    </row>
    <row r="97" spans="1:55" ht="6" customHeight="1" x14ac:dyDescent="0.25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 x14ac:dyDescent="0.25">
      <c r="A98" s="1012" t="s">
        <v>803</v>
      </c>
      <c r="B98" s="1013"/>
      <c r="C98" s="1013"/>
      <c r="D98" s="1013"/>
      <c r="E98" s="1013"/>
      <c r="F98" s="1013"/>
      <c r="G98" s="1013"/>
      <c r="H98" s="1013"/>
      <c r="I98" s="1013"/>
      <c r="J98" s="1013"/>
      <c r="K98" s="1013"/>
      <c r="L98" s="1013"/>
      <c r="M98" s="1013"/>
      <c r="N98" s="1013"/>
      <c r="O98" s="1013"/>
      <c r="P98" s="1013"/>
      <c r="Q98" s="1013"/>
      <c r="R98" s="1013"/>
      <c r="S98" s="1013"/>
      <c r="T98" s="1013"/>
      <c r="U98" s="1013"/>
      <c r="V98" s="1013"/>
      <c r="W98" s="1013"/>
      <c r="X98" s="1013"/>
      <c r="Y98" s="1013"/>
      <c r="Z98" s="1013"/>
      <c r="AA98" s="1013"/>
      <c r="AB98" s="1013"/>
      <c r="AC98" s="1013"/>
      <c r="AD98" s="1013"/>
      <c r="AE98" s="1013"/>
      <c r="AF98" s="1013"/>
      <c r="AG98" s="1013"/>
      <c r="AH98" s="1013"/>
      <c r="AI98" s="1013"/>
      <c r="AJ98" s="1013"/>
      <c r="AK98" s="1013"/>
      <c r="AL98" s="1013"/>
      <c r="AM98" s="1013"/>
      <c r="AN98" s="1013"/>
      <c r="AO98" s="1013"/>
      <c r="AP98" s="1013"/>
      <c r="AQ98" s="1013"/>
      <c r="AR98" s="1013"/>
      <c r="AS98" s="1013"/>
      <c r="AT98" s="1013"/>
      <c r="AU98" s="1013"/>
      <c r="AV98" s="1013"/>
      <c r="AW98" s="1013"/>
      <c r="AX98" s="1013"/>
      <c r="AY98" s="1013"/>
      <c r="AZ98" s="1013"/>
      <c r="BA98" s="330"/>
    </row>
    <row r="99" spans="1:55" ht="27" customHeight="1" x14ac:dyDescent="0.3">
      <c r="A99" s="1006" t="str">
        <f>ПОДПИСИ!D19</f>
        <v xml:space="preserve"> </v>
      </c>
      <c r="B99" s="1006"/>
      <c r="C99" s="1006"/>
      <c r="D99" s="1006"/>
      <c r="E99" s="1006"/>
      <c r="F99" s="1006"/>
      <c r="G99" s="1006"/>
      <c r="H99" s="1006"/>
      <c r="I99" s="1006"/>
      <c r="J99" s="1006"/>
      <c r="K99" s="1006"/>
      <c r="L99" s="1006"/>
      <c r="M99" s="1006"/>
      <c r="N99" s="1006"/>
      <c r="O99" s="1006"/>
      <c r="P99" s="1006"/>
      <c r="Q99" s="1006"/>
      <c r="R99" s="1006"/>
      <c r="S99" s="1006"/>
      <c r="T99" s="1006"/>
      <c r="U99" s="1006"/>
      <c r="V99" s="1006"/>
      <c r="W99" s="1006"/>
      <c r="X99" s="1006"/>
      <c r="Y99" s="1006"/>
      <c r="Z99" s="1007"/>
      <c r="AA99" s="1007"/>
      <c r="AB99" s="1007"/>
      <c r="AC99" s="1007"/>
      <c r="AD99" s="1007"/>
      <c r="AE99" s="1007"/>
      <c r="AF99" s="1007"/>
      <c r="AG99" s="1007"/>
      <c r="AH99" s="1007"/>
      <c r="AI99" s="1007"/>
      <c r="AJ99" s="1007"/>
      <c r="AK99" s="1007"/>
      <c r="AL99" s="1007"/>
      <c r="AM99" s="1007"/>
      <c r="AN99" s="1007"/>
      <c r="AO99" s="1008" t="s">
        <v>64</v>
      </c>
      <c r="AP99" s="1008"/>
      <c r="AQ99" s="1008"/>
      <c r="AR99" s="1008"/>
      <c r="AS99" s="1008"/>
      <c r="AT99" s="1008"/>
      <c r="AU99" s="1008"/>
      <c r="AV99" s="1008"/>
      <c r="AW99" s="1008"/>
      <c r="AX99" s="1008"/>
      <c r="AY99" s="1008"/>
      <c r="AZ99" s="1008"/>
      <c r="BA99" s="336"/>
    </row>
    <row r="100" spans="1:55" ht="6" customHeight="1" x14ac:dyDescent="0.25">
      <c r="A100" s="983" t="s">
        <v>801</v>
      </c>
      <c r="B100" s="983"/>
      <c r="C100" s="983"/>
      <c r="D100" s="983"/>
      <c r="E100" s="983"/>
      <c r="F100" s="983"/>
      <c r="G100" s="983"/>
      <c r="H100" s="983"/>
      <c r="I100" s="983"/>
      <c r="J100" s="983"/>
      <c r="K100" s="983"/>
      <c r="L100" s="983"/>
      <c r="M100" s="983"/>
      <c r="N100" s="983"/>
      <c r="O100" s="983"/>
      <c r="P100" s="983"/>
      <c r="Q100" s="983"/>
      <c r="R100" s="983"/>
      <c r="S100" s="983"/>
      <c r="T100" s="983"/>
      <c r="U100" s="983"/>
      <c r="V100" s="983"/>
      <c r="W100" s="983"/>
      <c r="X100" s="983"/>
      <c r="Y100" s="983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983" t="s">
        <v>49</v>
      </c>
      <c r="AP100" s="983"/>
      <c r="AQ100" s="983"/>
      <c r="AR100" s="983"/>
      <c r="AS100" s="983"/>
      <c r="AT100" s="983"/>
      <c r="AU100" s="983"/>
      <c r="AV100" s="983"/>
      <c r="AW100" s="983"/>
      <c r="AX100" s="983"/>
      <c r="AY100" s="983"/>
      <c r="AZ100" s="983"/>
      <c r="BA100" s="330"/>
    </row>
    <row r="101" spans="1:55" ht="6" customHeight="1" x14ac:dyDescent="0.25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 x14ac:dyDescent="0.25">
      <c r="A102" s="1012" t="s">
        <v>818</v>
      </c>
      <c r="B102" s="1012"/>
      <c r="C102" s="1012"/>
      <c r="D102" s="1012"/>
      <c r="E102" s="1012"/>
      <c r="F102" s="1012"/>
      <c r="G102" s="1012"/>
      <c r="H102" s="1012"/>
      <c r="I102" s="1012"/>
      <c r="J102" s="1012"/>
      <c r="K102" s="1012"/>
      <c r="L102" s="1012"/>
      <c r="M102" s="1012"/>
      <c r="N102" s="1012"/>
      <c r="O102" s="1012"/>
      <c r="P102" s="1012"/>
      <c r="Q102" s="1012"/>
      <c r="R102" s="1012"/>
      <c r="S102" s="1012"/>
      <c r="T102" s="1012"/>
      <c r="U102" s="1012"/>
      <c r="V102" s="1012"/>
      <c r="W102" s="1012"/>
      <c r="X102" s="1012"/>
      <c r="Y102" s="1012"/>
      <c r="Z102" s="1012"/>
      <c r="AA102" s="1012"/>
      <c r="AB102" s="1012"/>
      <c r="AC102" s="1012"/>
      <c r="AD102" s="1012"/>
      <c r="AE102" s="1012"/>
      <c r="AF102" s="1012"/>
      <c r="AG102" s="1012"/>
      <c r="AH102" s="1012"/>
      <c r="AI102" s="1012"/>
      <c r="AJ102" s="1012"/>
      <c r="AK102" s="1012"/>
      <c r="AL102" s="1012"/>
      <c r="AM102" s="1012"/>
      <c r="AN102" s="1012"/>
      <c r="AO102" s="1012"/>
      <c r="AP102" s="1012"/>
      <c r="AQ102" s="1012"/>
      <c r="AR102" s="1012"/>
      <c r="AS102" s="1012"/>
      <c r="AT102" s="1012"/>
      <c r="AU102" s="1012"/>
      <c r="AV102" s="1012"/>
      <c r="AW102" s="1012"/>
      <c r="AX102" s="1012"/>
      <c r="AY102" s="1012"/>
      <c r="AZ102" s="1012"/>
      <c r="BA102" s="330"/>
    </row>
    <row r="103" spans="1:55" ht="27" customHeight="1" x14ac:dyDescent="0.3">
      <c r="A103" s="1006" t="str">
        <f>ПОДПИСИ!D14</f>
        <v>Фатахова Е.Я.</v>
      </c>
      <c r="B103" s="1006"/>
      <c r="C103" s="1006"/>
      <c r="D103" s="1006"/>
      <c r="E103" s="1006"/>
      <c r="F103" s="1006"/>
      <c r="G103" s="1006"/>
      <c r="H103" s="1006"/>
      <c r="I103" s="1006"/>
      <c r="J103" s="1006"/>
      <c r="K103" s="1006"/>
      <c r="L103" s="1006"/>
      <c r="M103" s="1006"/>
      <c r="N103" s="1006"/>
      <c r="O103" s="1006"/>
      <c r="P103" s="1006"/>
      <c r="Q103" s="1006"/>
      <c r="R103" s="1006"/>
      <c r="S103" s="1006"/>
      <c r="T103" s="1006"/>
      <c r="U103" s="1006"/>
      <c r="V103" s="1006"/>
      <c r="W103" s="1006"/>
      <c r="X103" s="1006"/>
      <c r="Y103" s="1006"/>
      <c r="Z103" s="1007"/>
      <c r="AA103" s="1007"/>
      <c r="AB103" s="1007"/>
      <c r="AC103" s="1007"/>
      <c r="AD103" s="1007"/>
      <c r="AE103" s="1007"/>
      <c r="AF103" s="1007"/>
      <c r="AG103" s="1007"/>
      <c r="AH103" s="1007"/>
      <c r="AI103" s="1007"/>
      <c r="AJ103" s="1007"/>
      <c r="AK103" s="1007"/>
      <c r="AL103" s="1007"/>
      <c r="AM103" s="1007"/>
      <c r="AN103" s="1007"/>
      <c r="AO103" s="1008"/>
      <c r="AP103" s="1008"/>
      <c r="AQ103" s="1008"/>
      <c r="AR103" s="1008"/>
      <c r="AS103" s="1008"/>
      <c r="AT103" s="1008"/>
      <c r="AU103" s="1008"/>
      <c r="AV103" s="1008"/>
      <c r="AW103" s="1008"/>
      <c r="AX103" s="1008"/>
      <c r="AY103" s="1008"/>
      <c r="AZ103" s="1008"/>
      <c r="BA103" s="337"/>
      <c r="BB103" s="316"/>
      <c r="BC103" s="316"/>
    </row>
    <row r="104" spans="1:55" s="305" customFormat="1" ht="6" customHeight="1" x14ac:dyDescent="0.2">
      <c r="A104" s="983" t="s">
        <v>801</v>
      </c>
      <c r="B104" s="983"/>
      <c r="C104" s="983"/>
      <c r="D104" s="983"/>
      <c r="E104" s="983"/>
      <c r="F104" s="983"/>
      <c r="G104" s="983"/>
      <c r="H104" s="983"/>
      <c r="I104" s="983"/>
      <c r="J104" s="983"/>
      <c r="K104" s="983"/>
      <c r="L104" s="983"/>
      <c r="M104" s="983"/>
      <c r="N104" s="983"/>
      <c r="O104" s="983"/>
      <c r="P104" s="983"/>
      <c r="Q104" s="983"/>
      <c r="R104" s="983"/>
      <c r="S104" s="983"/>
      <c r="T104" s="983"/>
      <c r="U104" s="983"/>
      <c r="V104" s="983"/>
      <c r="W104" s="983"/>
      <c r="X104" s="983"/>
      <c r="Y104" s="983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983" t="s">
        <v>49</v>
      </c>
      <c r="AP104" s="983"/>
      <c r="AQ104" s="983"/>
      <c r="AR104" s="983"/>
      <c r="AS104" s="983"/>
      <c r="AT104" s="983"/>
      <c r="AU104" s="983"/>
      <c r="AV104" s="983"/>
      <c r="AW104" s="983"/>
      <c r="AX104" s="983"/>
      <c r="AY104" s="983"/>
      <c r="AZ104" s="983"/>
    </row>
    <row r="105" spans="1:55" x14ac:dyDescent="0.25">
      <c r="A105" s="967" t="s">
        <v>938</v>
      </c>
      <c r="B105" s="967"/>
      <c r="C105" s="967"/>
      <c r="D105" s="967"/>
      <c r="E105" s="967"/>
      <c r="F105" s="967"/>
      <c r="G105" s="967"/>
      <c r="H105" s="967"/>
      <c r="I105" s="967"/>
      <c r="J105" s="967"/>
      <c r="K105" s="967"/>
      <c r="L105" s="967"/>
      <c r="M105" s="967"/>
      <c r="N105" s="967"/>
      <c r="O105" s="967"/>
      <c r="P105" s="967"/>
      <c r="Q105" s="967"/>
      <c r="R105" s="967"/>
      <c r="S105" s="967"/>
      <c r="T105" s="967"/>
      <c r="U105" s="967"/>
      <c r="V105" s="967"/>
      <c r="W105" s="967"/>
      <c r="X105" s="967"/>
      <c r="Y105" s="967"/>
      <c r="Z105" s="967"/>
      <c r="AA105" s="967"/>
      <c r="AB105" s="967"/>
      <c r="AC105" s="967"/>
      <c r="AD105" s="967"/>
      <c r="AE105" s="967"/>
      <c r="AF105" s="967"/>
      <c r="AG105" s="967"/>
      <c r="AH105" s="967"/>
      <c r="AI105" s="967"/>
      <c r="AJ105" s="967"/>
      <c r="AK105" s="967"/>
      <c r="AL105" s="967"/>
      <c r="AM105" s="967"/>
      <c r="AN105" s="967"/>
      <c r="AO105" s="967"/>
      <c r="AP105" s="967"/>
      <c r="AQ105" s="967"/>
      <c r="AR105" s="967"/>
      <c r="AS105" s="967"/>
      <c r="AT105" s="967"/>
      <c r="AU105" s="967"/>
      <c r="AV105" s="967"/>
      <c r="AW105" s="967"/>
      <c r="AX105" s="967"/>
      <c r="AY105" s="967"/>
      <c r="AZ105" s="967"/>
    </row>
    <row r="106" spans="1:55" ht="27" customHeight="1" x14ac:dyDescent="0.3">
      <c r="A106" s="963" t="str">
        <f>IF(ПОДПИСИ!D9="","",ПОДПИСИ!D7)</f>
        <v xml:space="preserve"> </v>
      </c>
      <c r="B106" s="963"/>
      <c r="C106" s="963"/>
      <c r="D106" s="963"/>
      <c r="E106" s="963"/>
      <c r="F106" s="963"/>
      <c r="G106" s="963"/>
      <c r="H106" s="963"/>
      <c r="I106" s="963"/>
      <c r="J106" s="963"/>
      <c r="K106" s="963"/>
      <c r="L106" s="963"/>
      <c r="M106" s="963"/>
      <c r="N106" s="963"/>
      <c r="O106" s="963"/>
      <c r="P106" s="963"/>
      <c r="Q106" s="963"/>
      <c r="R106" s="963"/>
      <c r="S106" s="963"/>
      <c r="T106" s="963"/>
      <c r="U106" s="963"/>
      <c r="V106" s="963"/>
      <c r="W106" s="963"/>
      <c r="X106" s="963"/>
      <c r="Y106" s="963"/>
      <c r="Z106" s="964"/>
      <c r="AA106" s="964"/>
      <c r="AB106" s="964"/>
      <c r="AC106" s="964"/>
      <c r="AD106" s="964"/>
      <c r="AE106" s="964"/>
      <c r="AF106" s="964"/>
      <c r="AG106" s="964"/>
      <c r="AH106" s="964"/>
      <c r="AI106" s="964"/>
      <c r="AJ106" s="964"/>
      <c r="AK106" s="964"/>
      <c r="AL106" s="964"/>
      <c r="AM106" s="964"/>
      <c r="AN106" s="964"/>
      <c r="AO106" s="965"/>
      <c r="AP106" s="965"/>
      <c r="AQ106" s="965"/>
      <c r="AR106" s="965"/>
      <c r="AS106" s="965"/>
      <c r="AT106" s="965"/>
      <c r="AU106" s="965"/>
      <c r="AV106" s="965"/>
      <c r="AW106" s="965"/>
      <c r="AX106" s="965"/>
      <c r="AY106" s="965"/>
      <c r="AZ106" s="965"/>
    </row>
    <row r="107" spans="1:55" ht="6.75" customHeight="1" x14ac:dyDescent="0.25">
      <c r="A107" s="929" t="s">
        <v>801</v>
      </c>
      <c r="B107" s="929"/>
      <c r="C107" s="929"/>
      <c r="D107" s="929"/>
      <c r="E107" s="929"/>
      <c r="F107" s="929"/>
      <c r="G107" s="929"/>
      <c r="H107" s="929"/>
      <c r="I107" s="929"/>
      <c r="J107" s="929"/>
      <c r="K107" s="929"/>
      <c r="L107" s="929"/>
      <c r="M107" s="929"/>
      <c r="N107" s="929"/>
      <c r="O107" s="929"/>
      <c r="P107" s="929"/>
      <c r="Q107" s="929"/>
      <c r="R107" s="929"/>
      <c r="S107" s="929"/>
      <c r="T107" s="929"/>
      <c r="U107" s="929"/>
      <c r="V107" s="929"/>
      <c r="W107" s="929"/>
      <c r="X107" s="929"/>
      <c r="Y107" s="929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929" t="s">
        <v>49</v>
      </c>
      <c r="AP107" s="929"/>
      <c r="AQ107" s="929"/>
      <c r="AR107" s="929"/>
      <c r="AS107" s="929"/>
      <c r="AT107" s="929"/>
      <c r="AU107" s="929"/>
      <c r="AV107" s="929"/>
      <c r="AW107" s="929"/>
      <c r="AX107" s="929"/>
      <c r="AY107" s="929"/>
      <c r="AZ107" s="929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>
      <selection sqref="A1:DB1"/>
    </sheetView>
  </sheetViews>
  <sheetFormatPr defaultRowHeight="14.4" x14ac:dyDescent="0.3"/>
  <cols>
    <col min="1" max="106" width="0.88671875" customWidth="1"/>
    <col min="108" max="110" width="15.6640625" customWidth="1"/>
    <col min="112" max="112" width="50.33203125" style="147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 x14ac:dyDescent="0.3">
      <c r="A2" s="789"/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89"/>
      <c r="X2" s="789"/>
      <c r="Y2" s="789"/>
      <c r="Z2" s="789"/>
      <c r="AA2" s="789"/>
      <c r="AB2" s="789"/>
      <c r="AC2" s="789"/>
      <c r="AD2" s="789"/>
      <c r="AE2" s="789"/>
      <c r="AF2" s="789"/>
      <c r="AG2" s="789"/>
      <c r="AH2" s="789"/>
      <c r="AI2" s="789"/>
      <c r="AJ2" s="789"/>
      <c r="AK2" s="789"/>
      <c r="AL2" s="789"/>
      <c r="AM2" s="789"/>
      <c r="AN2" s="789"/>
      <c r="AO2" s="789"/>
      <c r="AP2" s="789"/>
      <c r="AQ2" s="789"/>
      <c r="AR2" s="789"/>
      <c r="AS2" s="789"/>
      <c r="AT2" s="789"/>
      <c r="AU2" s="789"/>
      <c r="AV2" s="789"/>
      <c r="AW2" s="789"/>
      <c r="AX2" s="19"/>
      <c r="AY2" s="19"/>
      <c r="AZ2" s="19"/>
      <c r="BA2" s="19"/>
      <c r="BB2" s="19"/>
      <c r="BC2" s="19"/>
      <c r="BD2" s="19"/>
      <c r="BE2" s="710" t="str">
        <f>ФОРМА!G2</f>
        <v>Санкт-Петербург</v>
      </c>
      <c r="BF2" s="710"/>
      <c r="BG2" s="710"/>
      <c r="BH2" s="710"/>
      <c r="BI2" s="710"/>
      <c r="BJ2" s="710"/>
      <c r="BK2" s="710"/>
      <c r="BL2" s="710"/>
      <c r="BM2" s="710"/>
      <c r="BN2" s="710"/>
      <c r="BO2" s="710"/>
      <c r="BP2" s="710"/>
      <c r="BQ2" s="710"/>
      <c r="BR2" s="710"/>
      <c r="BS2" s="710"/>
      <c r="BT2" s="710"/>
      <c r="BU2" s="710"/>
      <c r="BV2" s="710"/>
      <c r="BW2" s="710"/>
      <c r="BX2" s="710"/>
      <c r="BY2" s="710"/>
      <c r="BZ2" s="710"/>
      <c r="CA2" s="710"/>
      <c r="CB2" s="710"/>
      <c r="CC2" s="710"/>
      <c r="CD2" s="710"/>
      <c r="CE2" s="710"/>
      <c r="CF2" s="710"/>
      <c r="CG2" s="710"/>
      <c r="CH2" s="710"/>
      <c r="CI2" s="710"/>
      <c r="CJ2" s="710"/>
      <c r="CK2" s="710"/>
      <c r="CL2" s="710"/>
      <c r="CM2" s="710"/>
      <c r="CN2" s="710"/>
      <c r="CO2" s="710"/>
      <c r="CP2" s="710"/>
      <c r="CQ2" s="710"/>
      <c r="CR2" s="710"/>
      <c r="CS2" s="710"/>
      <c r="CT2" s="710"/>
      <c r="CU2" s="710"/>
      <c r="CV2" s="710"/>
      <c r="CW2" s="710"/>
      <c r="CX2" s="710"/>
      <c r="CY2" s="710"/>
      <c r="CZ2" s="710"/>
      <c r="DA2" s="710"/>
      <c r="DB2" s="710"/>
      <c r="DH2" s="142"/>
    </row>
    <row r="3" spans="1:112" s="2" customFormat="1" ht="12" customHeight="1" x14ac:dyDescent="0.3">
      <c r="A3" s="786"/>
      <c r="B3" s="786"/>
      <c r="C3" s="786"/>
      <c r="D3" s="786"/>
      <c r="E3" s="786"/>
      <c r="F3" s="786"/>
      <c r="G3" s="786"/>
      <c r="H3" s="786"/>
      <c r="I3" s="786"/>
      <c r="J3" s="786"/>
      <c r="K3" s="786"/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  <c r="AF3" s="786"/>
      <c r="AG3" s="786"/>
      <c r="AH3" s="786"/>
      <c r="AI3" s="786"/>
      <c r="AJ3" s="786"/>
      <c r="AK3" s="786"/>
      <c r="AL3" s="786"/>
      <c r="AM3" s="786"/>
      <c r="AN3" s="786"/>
      <c r="AO3" s="786"/>
      <c r="AP3" s="786"/>
      <c r="AQ3" s="786"/>
      <c r="AR3" s="786"/>
      <c r="AS3" s="786"/>
      <c r="AT3" s="786"/>
      <c r="AU3" s="786"/>
      <c r="AV3" s="786"/>
      <c r="AW3" s="786"/>
      <c r="AX3" s="21"/>
      <c r="AY3" s="21"/>
      <c r="AZ3" s="21"/>
      <c r="BA3" s="21"/>
      <c r="BB3" s="21"/>
      <c r="BC3" s="21"/>
      <c r="BD3" s="21"/>
      <c r="BE3" s="786" t="s">
        <v>0</v>
      </c>
      <c r="BF3" s="786"/>
      <c r="BG3" s="786"/>
      <c r="BH3" s="786"/>
      <c r="BI3" s="786"/>
      <c r="BJ3" s="786"/>
      <c r="BK3" s="786"/>
      <c r="BL3" s="786"/>
      <c r="BM3" s="786"/>
      <c r="BN3" s="786"/>
      <c r="BO3" s="786"/>
      <c r="BP3" s="786"/>
      <c r="BQ3" s="786"/>
      <c r="BR3" s="786"/>
      <c r="BS3" s="786"/>
      <c r="BT3" s="786"/>
      <c r="BU3" s="786"/>
      <c r="BV3" s="786"/>
      <c r="BW3" s="786"/>
      <c r="BX3" s="786"/>
      <c r="BY3" s="786"/>
      <c r="BZ3" s="786"/>
      <c r="CA3" s="786"/>
      <c r="CB3" s="786"/>
      <c r="CC3" s="786"/>
      <c r="CD3" s="786"/>
      <c r="CE3" s="786"/>
      <c r="CF3" s="786"/>
      <c r="CG3" s="786"/>
      <c r="CH3" s="786"/>
      <c r="CI3" s="786"/>
      <c r="CJ3" s="786"/>
      <c r="CK3" s="786"/>
      <c r="CL3" s="786"/>
      <c r="CM3" s="786"/>
      <c r="CN3" s="786"/>
      <c r="CO3" s="786"/>
      <c r="CP3" s="786"/>
      <c r="CQ3" s="786"/>
      <c r="CR3" s="786"/>
      <c r="CS3" s="786"/>
      <c r="CT3" s="786"/>
      <c r="CU3" s="786"/>
      <c r="CV3" s="786"/>
      <c r="CW3" s="786"/>
      <c r="CX3" s="786"/>
      <c r="CY3" s="786"/>
      <c r="CZ3" s="786"/>
      <c r="DA3" s="786"/>
      <c r="DB3" s="786"/>
      <c r="DH3" s="143"/>
    </row>
    <row r="4" spans="1:112" ht="15" customHeight="1" x14ac:dyDescent="0.3">
      <c r="A4" s="710" t="str">
        <f>ФОРМА!B4</f>
        <v>ООО «Электромонтаж-110»</v>
      </c>
      <c r="B4" s="710"/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19"/>
      <c r="AY4" s="19"/>
      <c r="AZ4" s="19"/>
      <c r="BA4" s="19"/>
      <c r="BB4" s="19"/>
      <c r="BC4" s="19"/>
      <c r="BD4" s="19"/>
      <c r="BE4" s="787" t="str">
        <f>ФОРМА!B2</f>
        <v>ПАО "Россети Ленэнерго"</v>
      </c>
      <c r="BF4" s="787"/>
      <c r="BG4" s="787"/>
      <c r="BH4" s="787"/>
      <c r="BI4" s="787"/>
      <c r="BJ4" s="787"/>
      <c r="BK4" s="787"/>
      <c r="BL4" s="787"/>
      <c r="BM4" s="787"/>
      <c r="BN4" s="787"/>
      <c r="BO4" s="787"/>
      <c r="BP4" s="787"/>
      <c r="BQ4" s="787"/>
      <c r="BR4" s="787"/>
      <c r="BS4" s="787"/>
      <c r="BT4" s="787"/>
      <c r="BU4" s="787"/>
      <c r="BV4" s="787"/>
      <c r="BW4" s="787"/>
      <c r="BX4" s="787"/>
      <c r="BY4" s="787"/>
      <c r="BZ4" s="787"/>
      <c r="CA4" s="787"/>
      <c r="CB4" s="787"/>
      <c r="CC4" s="787"/>
      <c r="CD4" s="787"/>
      <c r="CE4" s="787"/>
      <c r="CF4" s="787"/>
      <c r="CG4" s="787"/>
      <c r="CH4" s="787"/>
      <c r="CI4" s="787"/>
      <c r="CJ4" s="787"/>
      <c r="CK4" s="787"/>
      <c r="CL4" s="787"/>
      <c r="CM4" s="787"/>
      <c r="CN4" s="787"/>
      <c r="CO4" s="787"/>
      <c r="CP4" s="787"/>
      <c r="CQ4" s="787"/>
      <c r="CR4" s="787"/>
      <c r="CS4" s="787"/>
      <c r="CT4" s="787"/>
      <c r="CU4" s="787"/>
      <c r="CV4" s="787"/>
      <c r="CW4" s="787"/>
      <c r="CX4" s="787"/>
      <c r="CY4" s="787"/>
      <c r="CZ4" s="787"/>
      <c r="DA4" s="787"/>
      <c r="DB4" s="787"/>
      <c r="DH4" s="144" t="str">
        <f>BE4</f>
        <v>ПАО "Россети Ленэнерго"</v>
      </c>
    </row>
    <row r="5" spans="1:112" ht="15" customHeight="1" x14ac:dyDescent="0.3">
      <c r="A5" s="786" t="s">
        <v>44</v>
      </c>
      <c r="B5" s="786"/>
      <c r="C5" s="786"/>
      <c r="D5" s="786"/>
      <c r="E5" s="786"/>
      <c r="F5" s="786"/>
      <c r="G5" s="786"/>
      <c r="H5" s="786"/>
      <c r="I5" s="786"/>
      <c r="J5" s="786"/>
      <c r="K5" s="786"/>
      <c r="L5" s="786"/>
      <c r="M5" s="786"/>
      <c r="N5" s="786"/>
      <c r="O5" s="786"/>
      <c r="P5" s="786"/>
      <c r="Q5" s="786"/>
      <c r="R5" s="786"/>
      <c r="S5" s="786"/>
      <c r="T5" s="786"/>
      <c r="U5" s="786"/>
      <c r="V5" s="786"/>
      <c r="W5" s="786"/>
      <c r="X5" s="786"/>
      <c r="Y5" s="786"/>
      <c r="Z5" s="786"/>
      <c r="AA5" s="786"/>
      <c r="AB5" s="786"/>
      <c r="AC5" s="786"/>
      <c r="AD5" s="786"/>
      <c r="AE5" s="786"/>
      <c r="AF5" s="786"/>
      <c r="AG5" s="786"/>
      <c r="AH5" s="786"/>
      <c r="AI5" s="786"/>
      <c r="AJ5" s="786"/>
      <c r="AK5" s="786"/>
      <c r="AL5" s="786"/>
      <c r="AM5" s="786"/>
      <c r="AN5" s="786"/>
      <c r="AO5" s="786"/>
      <c r="AP5" s="786"/>
      <c r="AQ5" s="786"/>
      <c r="AR5" s="786"/>
      <c r="AS5" s="786"/>
      <c r="AT5" s="786"/>
      <c r="AU5" s="786"/>
      <c r="AV5" s="786"/>
      <c r="AW5" s="786"/>
      <c r="AX5" s="21"/>
      <c r="AY5" s="21"/>
      <c r="AZ5" s="21"/>
      <c r="BA5" s="21"/>
      <c r="BB5" s="21"/>
      <c r="BC5" s="21"/>
      <c r="BD5" s="21"/>
      <c r="BE5" s="786" t="s">
        <v>2</v>
      </c>
      <c r="BF5" s="786"/>
      <c r="BG5" s="786"/>
      <c r="BH5" s="786"/>
      <c r="BI5" s="786"/>
      <c r="BJ5" s="786"/>
      <c r="BK5" s="786"/>
      <c r="BL5" s="786"/>
      <c r="BM5" s="786"/>
      <c r="BN5" s="786"/>
      <c r="BO5" s="786"/>
      <c r="BP5" s="786"/>
      <c r="BQ5" s="786"/>
      <c r="BR5" s="786"/>
      <c r="BS5" s="786"/>
      <c r="BT5" s="786"/>
      <c r="BU5" s="786"/>
      <c r="BV5" s="786"/>
      <c r="BW5" s="786"/>
      <c r="BX5" s="786"/>
      <c r="BY5" s="786"/>
      <c r="BZ5" s="786"/>
      <c r="CA5" s="786"/>
      <c r="CB5" s="786"/>
      <c r="CC5" s="786"/>
      <c r="CD5" s="786"/>
      <c r="CE5" s="786"/>
      <c r="CF5" s="786"/>
      <c r="CG5" s="786"/>
      <c r="CH5" s="786"/>
      <c r="CI5" s="786"/>
      <c r="CJ5" s="786"/>
      <c r="CK5" s="786"/>
      <c r="CL5" s="786"/>
      <c r="CM5" s="786"/>
      <c r="CN5" s="786"/>
      <c r="CO5" s="786"/>
      <c r="CP5" s="786"/>
      <c r="CQ5" s="786"/>
      <c r="CR5" s="786"/>
      <c r="CS5" s="786"/>
      <c r="CT5" s="786"/>
      <c r="CU5" s="786"/>
      <c r="CV5" s="786"/>
      <c r="CW5" s="786"/>
      <c r="CX5" s="786"/>
      <c r="CY5" s="786"/>
      <c r="CZ5" s="786"/>
      <c r="DA5" s="786"/>
      <c r="DB5" s="786"/>
      <c r="DH5" s="143"/>
    </row>
    <row r="6" spans="1:112" ht="124.8" x14ac:dyDescent="0.3">
      <c r="A6" s="710"/>
      <c r="B6" s="710"/>
      <c r="C6" s="710"/>
      <c r="D6" s="710"/>
      <c r="E6" s="710"/>
      <c r="F6" s="710"/>
      <c r="G6" s="710"/>
      <c r="H6" s="710"/>
      <c r="I6" s="710"/>
      <c r="J6" s="710"/>
      <c r="K6" s="710"/>
      <c r="L6" s="710"/>
      <c r="M6" s="710"/>
      <c r="N6" s="710"/>
      <c r="O6" s="710"/>
      <c r="P6" s="710"/>
      <c r="Q6" s="710"/>
      <c r="R6" s="710"/>
      <c r="S6" s="710"/>
      <c r="T6" s="710"/>
      <c r="U6" s="710"/>
      <c r="V6" s="710"/>
      <c r="W6" s="710"/>
      <c r="X6" s="710"/>
      <c r="Y6" s="710"/>
      <c r="Z6" s="710"/>
      <c r="AA6" s="710"/>
      <c r="AB6" s="710"/>
      <c r="AC6" s="710"/>
      <c r="AD6" s="710"/>
      <c r="AE6" s="710"/>
      <c r="AF6" s="710"/>
      <c r="AG6" s="710"/>
      <c r="AH6" s="710"/>
      <c r="AI6" s="710"/>
      <c r="AJ6" s="710"/>
      <c r="AK6" s="710"/>
      <c r="AL6" s="710"/>
      <c r="AM6" s="710"/>
      <c r="AN6" s="710"/>
      <c r="AO6" s="710"/>
      <c r="AP6" s="710"/>
      <c r="AQ6" s="710"/>
      <c r="AR6" s="710"/>
      <c r="AS6" s="710"/>
      <c r="AT6" s="710"/>
      <c r="AU6" s="710"/>
      <c r="AV6" s="710"/>
      <c r="AW6" s="710"/>
      <c r="AX6" s="21"/>
      <c r="AY6" s="21"/>
      <c r="AZ6" s="21"/>
      <c r="BA6" s="21"/>
      <c r="BB6" s="21"/>
      <c r="BC6" s="21"/>
      <c r="BD6" s="21"/>
      <c r="BE6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F6" s="787"/>
      <c r="BG6" s="787"/>
      <c r="BH6" s="787"/>
      <c r="BI6" s="787"/>
      <c r="BJ6" s="787"/>
      <c r="BK6" s="787"/>
      <c r="BL6" s="787"/>
      <c r="BM6" s="787"/>
      <c r="BN6" s="787"/>
      <c r="BO6" s="787"/>
      <c r="BP6" s="787"/>
      <c r="BQ6" s="787"/>
      <c r="BR6" s="787"/>
      <c r="BS6" s="787"/>
      <c r="BT6" s="787"/>
      <c r="BU6" s="787"/>
      <c r="BV6" s="787"/>
      <c r="BW6" s="787"/>
      <c r="BX6" s="787"/>
      <c r="BY6" s="787"/>
      <c r="BZ6" s="787"/>
      <c r="CA6" s="787"/>
      <c r="CB6" s="787"/>
      <c r="CC6" s="787"/>
      <c r="CD6" s="787"/>
      <c r="CE6" s="787"/>
      <c r="CF6" s="787"/>
      <c r="CG6" s="787"/>
      <c r="CH6" s="787"/>
      <c r="CI6" s="787"/>
      <c r="CJ6" s="787"/>
      <c r="CK6" s="787"/>
      <c r="CL6" s="787"/>
      <c r="CM6" s="787"/>
      <c r="CN6" s="787"/>
      <c r="CO6" s="787"/>
      <c r="CP6" s="787"/>
      <c r="CQ6" s="787"/>
      <c r="CR6" s="787"/>
      <c r="CS6" s="787"/>
      <c r="CT6" s="787"/>
      <c r="CU6" s="787"/>
      <c r="CV6" s="787"/>
      <c r="CW6" s="787"/>
      <c r="CX6" s="787"/>
      <c r="CY6" s="787"/>
      <c r="CZ6" s="787"/>
      <c r="DA6" s="787"/>
      <c r="DB6" s="787"/>
      <c r="DH6" s="144" t="str">
        <f>BE6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x14ac:dyDescent="0.3">
      <c r="A7" s="786" t="s">
        <v>45</v>
      </c>
      <c r="B7" s="786"/>
      <c r="C7" s="786"/>
      <c r="D7" s="786"/>
      <c r="E7" s="786"/>
      <c r="F7" s="786"/>
      <c r="G7" s="786"/>
      <c r="H7" s="786"/>
      <c r="I7" s="786"/>
      <c r="J7" s="786"/>
      <c r="K7" s="786"/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  <c r="AF7" s="786"/>
      <c r="AG7" s="786"/>
      <c r="AH7" s="786"/>
      <c r="AI7" s="786"/>
      <c r="AJ7" s="786"/>
      <c r="AK7" s="786"/>
      <c r="AL7" s="786"/>
      <c r="AM7" s="786"/>
      <c r="AN7" s="786"/>
      <c r="AO7" s="786"/>
      <c r="AP7" s="786"/>
      <c r="AQ7" s="786"/>
      <c r="AR7" s="786"/>
      <c r="AS7" s="786"/>
      <c r="AT7" s="786"/>
      <c r="AU7" s="786"/>
      <c r="AV7" s="786"/>
      <c r="AW7" s="786"/>
      <c r="AX7" s="21"/>
      <c r="AY7" s="21"/>
      <c r="AZ7" s="21"/>
      <c r="BA7" s="21"/>
      <c r="BB7" s="21"/>
      <c r="BC7" s="21"/>
      <c r="BD7" s="21"/>
      <c r="BE7" s="786" t="s">
        <v>38</v>
      </c>
      <c r="BF7" s="786"/>
      <c r="BG7" s="786"/>
      <c r="BH7" s="786"/>
      <c r="BI7" s="786"/>
      <c r="BJ7" s="786"/>
      <c r="BK7" s="786"/>
      <c r="BL7" s="786"/>
      <c r="BM7" s="786"/>
      <c r="BN7" s="786"/>
      <c r="BO7" s="786"/>
      <c r="BP7" s="786"/>
      <c r="BQ7" s="786"/>
      <c r="BR7" s="786"/>
      <c r="BS7" s="786"/>
      <c r="BT7" s="786"/>
      <c r="BU7" s="786"/>
      <c r="BV7" s="786"/>
      <c r="BW7" s="786"/>
      <c r="BX7" s="786"/>
      <c r="BY7" s="786"/>
      <c r="BZ7" s="786"/>
      <c r="CA7" s="786"/>
      <c r="CB7" s="786"/>
      <c r="CC7" s="786"/>
      <c r="CD7" s="786"/>
      <c r="CE7" s="786"/>
      <c r="CF7" s="786"/>
      <c r="CG7" s="786"/>
      <c r="CH7" s="786"/>
      <c r="CI7" s="786"/>
      <c r="CJ7" s="786"/>
      <c r="CK7" s="786"/>
      <c r="CL7" s="786"/>
      <c r="CM7" s="786"/>
      <c r="CN7" s="786"/>
      <c r="CO7" s="786"/>
      <c r="CP7" s="786"/>
      <c r="CQ7" s="786"/>
      <c r="CR7" s="786"/>
      <c r="CS7" s="786"/>
      <c r="CT7" s="786"/>
      <c r="CU7" s="786"/>
      <c r="CV7" s="786"/>
      <c r="CW7" s="786"/>
      <c r="CX7" s="786"/>
      <c r="CY7" s="786"/>
      <c r="CZ7" s="786"/>
      <c r="DA7" s="786"/>
      <c r="DB7" s="786"/>
      <c r="DH7" s="143"/>
    </row>
    <row r="8" spans="1:112" x14ac:dyDescent="0.3">
      <c r="A8" s="710"/>
      <c r="B8" s="710"/>
      <c r="C8" s="710"/>
      <c r="D8" s="710"/>
      <c r="E8" s="710"/>
      <c r="F8" s="710"/>
      <c r="G8" s="710"/>
      <c r="H8" s="710"/>
      <c r="I8" s="710"/>
      <c r="J8" s="710"/>
      <c r="K8" s="710"/>
      <c r="L8" s="710"/>
      <c r="M8" s="710"/>
      <c r="N8" s="710"/>
      <c r="O8" s="710"/>
      <c r="P8" s="710"/>
      <c r="Q8" s="710"/>
      <c r="R8" s="710"/>
      <c r="S8" s="710"/>
      <c r="T8" s="710"/>
      <c r="U8" s="710"/>
      <c r="V8" s="710"/>
      <c r="W8" s="710"/>
      <c r="X8" s="710"/>
      <c r="Y8" s="710"/>
      <c r="Z8" s="710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19"/>
      <c r="AY8" s="19"/>
      <c r="AZ8" s="19"/>
      <c r="BA8" s="19"/>
      <c r="BB8" s="19"/>
      <c r="BC8" s="19"/>
      <c r="BD8" s="19"/>
      <c r="BE8" s="734">
        <f>ФОРМА!B13</f>
        <v>45646</v>
      </c>
      <c r="BF8" s="734"/>
      <c r="BG8" s="734"/>
      <c r="BH8" s="734"/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C8" s="14"/>
      <c r="DH8" s="145"/>
    </row>
    <row r="9" spans="1:112" x14ac:dyDescent="0.3">
      <c r="A9" s="786" t="s">
        <v>1</v>
      </c>
      <c r="B9" s="786"/>
      <c r="C9" s="786"/>
      <c r="D9" s="786"/>
      <c r="E9" s="786"/>
      <c r="F9" s="786"/>
      <c r="G9" s="786"/>
      <c r="H9" s="786"/>
      <c r="I9" s="786"/>
      <c r="J9" s="786"/>
      <c r="K9" s="786"/>
      <c r="L9" s="786"/>
      <c r="M9" s="786"/>
      <c r="N9" s="786"/>
      <c r="O9" s="786"/>
      <c r="P9" s="786"/>
      <c r="Q9" s="786"/>
      <c r="R9" s="786"/>
      <c r="S9" s="786"/>
      <c r="T9" s="786"/>
      <c r="U9" s="786"/>
      <c r="V9" s="786"/>
      <c r="W9" s="786"/>
      <c r="X9" s="786"/>
      <c r="Y9" s="786"/>
      <c r="Z9" s="786"/>
      <c r="AA9" s="786"/>
      <c r="AB9" s="786"/>
      <c r="AC9" s="786"/>
      <c r="AD9" s="786"/>
      <c r="AE9" s="786"/>
      <c r="AF9" s="786"/>
      <c r="AG9" s="786"/>
      <c r="AH9" s="786"/>
      <c r="AI9" s="786"/>
      <c r="AJ9" s="786"/>
      <c r="AK9" s="786"/>
      <c r="AL9" s="786"/>
      <c r="AM9" s="786"/>
      <c r="AN9" s="786"/>
      <c r="AO9" s="786"/>
      <c r="AP9" s="786"/>
      <c r="AQ9" s="786"/>
      <c r="AR9" s="786"/>
      <c r="AS9" s="786"/>
      <c r="AT9" s="786"/>
      <c r="AU9" s="786"/>
      <c r="AV9" s="786"/>
      <c r="AW9" s="786"/>
      <c r="AX9" s="21"/>
      <c r="AY9" s="21"/>
      <c r="AZ9" s="21"/>
      <c r="BA9" s="21"/>
      <c r="BB9" s="21"/>
      <c r="BC9" s="21"/>
      <c r="BD9" s="21"/>
      <c r="BE9" s="786" t="s">
        <v>3</v>
      </c>
      <c r="BF9" s="786"/>
      <c r="BG9" s="786"/>
      <c r="BH9" s="786"/>
      <c r="BI9" s="786"/>
      <c r="BJ9" s="786"/>
      <c r="BK9" s="786"/>
      <c r="BL9" s="786"/>
      <c r="BM9" s="786"/>
      <c r="BN9" s="786"/>
      <c r="BO9" s="786"/>
      <c r="BP9" s="786"/>
      <c r="BQ9" s="786"/>
      <c r="BR9" s="786"/>
      <c r="BS9" s="786"/>
      <c r="BT9" s="786"/>
      <c r="BU9" s="786"/>
      <c r="BV9" s="786"/>
      <c r="BW9" s="786"/>
      <c r="BX9" s="786"/>
      <c r="BY9" s="786"/>
      <c r="BZ9" s="786"/>
      <c r="CA9" s="786"/>
      <c r="CB9" s="786"/>
      <c r="CC9" s="786"/>
      <c r="CD9" s="786"/>
      <c r="CE9" s="786"/>
      <c r="CF9" s="786"/>
      <c r="CG9" s="786"/>
      <c r="CH9" s="786"/>
      <c r="CI9" s="786"/>
      <c r="CJ9" s="786"/>
      <c r="CK9" s="786"/>
      <c r="CL9" s="786"/>
      <c r="CM9" s="786"/>
      <c r="CN9" s="786"/>
      <c r="CO9" s="786"/>
      <c r="CP9" s="786"/>
      <c r="CQ9" s="786"/>
      <c r="CR9" s="786"/>
      <c r="CS9" s="786"/>
      <c r="CT9" s="786"/>
      <c r="CU9" s="786"/>
      <c r="CV9" s="786"/>
      <c r="CW9" s="786"/>
      <c r="CX9" s="786"/>
      <c r="CY9" s="786"/>
      <c r="CZ9" s="786"/>
      <c r="DA9" s="786"/>
      <c r="DB9" s="786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 x14ac:dyDescent="0.3">
      <c r="A11" s="737" t="s">
        <v>68</v>
      </c>
      <c r="B11" s="737"/>
      <c r="C11" s="737"/>
      <c r="D11" s="737"/>
      <c r="E11" s="737"/>
      <c r="F11" s="737"/>
      <c r="G11" s="737"/>
      <c r="H11" s="737"/>
      <c r="I11" s="737"/>
      <c r="J11" s="737"/>
      <c r="K11" s="737"/>
      <c r="L11" s="737"/>
      <c r="M11" s="737"/>
      <c r="N11" s="737"/>
      <c r="O11" s="737"/>
      <c r="P11" s="737"/>
      <c r="Q11" s="737"/>
      <c r="R11" s="737"/>
      <c r="S11" s="737"/>
      <c r="T11" s="737"/>
      <c r="U11" s="737"/>
      <c r="V11" s="737"/>
      <c r="W11" s="737"/>
      <c r="X11" s="737"/>
      <c r="Y11" s="737"/>
      <c r="Z11" s="737"/>
      <c r="AA11" s="737"/>
      <c r="AB11" s="737"/>
      <c r="AC11" s="737"/>
      <c r="AD11" s="737"/>
      <c r="AE11" s="737"/>
      <c r="AF11" s="737"/>
      <c r="AG11" s="737"/>
      <c r="AH11" s="737"/>
      <c r="AI11" s="737"/>
      <c r="AJ11" s="737"/>
      <c r="AK11" s="737"/>
      <c r="AL11" s="737"/>
      <c r="AM11" s="737"/>
      <c r="AN11" s="737"/>
      <c r="AO11" s="737"/>
      <c r="AP11" s="737"/>
      <c r="AQ11" s="737"/>
      <c r="AR11" s="737"/>
      <c r="AS11" s="737"/>
      <c r="AT11" s="737"/>
      <c r="AU11" s="737"/>
      <c r="AV11" s="737"/>
      <c r="AW11" s="737"/>
      <c r="AX11" s="737"/>
      <c r="AY11" s="737"/>
      <c r="AZ11" s="737"/>
      <c r="BA11" s="737"/>
      <c r="BB11" s="737"/>
      <c r="BC11" s="737"/>
      <c r="BD11" s="737"/>
      <c r="BE11" s="737"/>
      <c r="BF11" s="737"/>
      <c r="BG11" s="737"/>
      <c r="BH11" s="737"/>
      <c r="BI11" s="737"/>
      <c r="BJ11" s="737"/>
      <c r="BK11" s="737"/>
      <c r="BL11" s="737"/>
      <c r="BM11" s="737"/>
      <c r="BN11" s="737"/>
      <c r="BO11" s="737"/>
      <c r="BP11" s="737"/>
      <c r="BQ11" s="737"/>
      <c r="BR11" s="737"/>
      <c r="BS11" s="737"/>
      <c r="BT11" s="737"/>
      <c r="BU11" s="737"/>
      <c r="BV11" s="737"/>
      <c r="BW11" s="737"/>
      <c r="BX11" s="737"/>
      <c r="BY11" s="737"/>
      <c r="BZ11" s="737"/>
      <c r="CA11" s="737"/>
      <c r="CB11" s="737"/>
      <c r="CC11" s="737"/>
      <c r="CD11" s="737"/>
      <c r="CE11" s="737"/>
      <c r="CF11" s="737"/>
      <c r="CG11" s="737"/>
      <c r="CH11" s="737"/>
      <c r="CI11" s="737"/>
      <c r="CJ11" s="737"/>
      <c r="CK11" s="737"/>
      <c r="CL11" s="737"/>
      <c r="CM11" s="737"/>
      <c r="CN11" s="737"/>
      <c r="CO11" s="737"/>
      <c r="CP11" s="737"/>
      <c r="CQ11" s="737"/>
      <c r="CR11" s="737"/>
      <c r="CS11" s="737"/>
      <c r="CT11" s="737"/>
      <c r="CU11" s="737"/>
      <c r="CV11" s="737"/>
      <c r="CW11" s="737"/>
      <c r="CX11" s="737"/>
      <c r="CY11" s="737"/>
      <c r="CZ11" s="737"/>
      <c r="DA11" s="737"/>
      <c r="DB11" s="737"/>
      <c r="DH11" s="141"/>
    </row>
    <row r="12" spans="1:112" x14ac:dyDescent="0.3">
      <c r="A12" s="737" t="s">
        <v>403</v>
      </c>
      <c r="B12" s="737"/>
      <c r="C12" s="737"/>
      <c r="D12" s="737"/>
      <c r="E12" s="737"/>
      <c r="F12" s="737"/>
      <c r="G12" s="737"/>
      <c r="H12" s="737"/>
      <c r="I12" s="737"/>
      <c r="J12" s="737"/>
      <c r="K12" s="737"/>
      <c r="L12" s="737"/>
      <c r="M12" s="737"/>
      <c r="N12" s="737"/>
      <c r="O12" s="737"/>
      <c r="P12" s="737"/>
      <c r="Q12" s="737"/>
      <c r="R12" s="737"/>
      <c r="S12" s="737"/>
      <c r="T12" s="737"/>
      <c r="U12" s="737"/>
      <c r="V12" s="737"/>
      <c r="W12" s="737"/>
      <c r="X12" s="737"/>
      <c r="Y12" s="737"/>
      <c r="Z12" s="737"/>
      <c r="AA12" s="737"/>
      <c r="AB12" s="737"/>
      <c r="AC12" s="737"/>
      <c r="AD12" s="737"/>
      <c r="AE12" s="737"/>
      <c r="AF12" s="737"/>
      <c r="AG12" s="737"/>
      <c r="AH12" s="737"/>
      <c r="AI12" s="737"/>
      <c r="AJ12" s="737"/>
      <c r="AK12" s="737"/>
      <c r="AL12" s="737"/>
      <c r="AM12" s="737"/>
      <c r="AN12" s="737"/>
      <c r="AO12" s="737"/>
      <c r="AP12" s="737"/>
      <c r="AQ12" s="737"/>
      <c r="AR12" s="737"/>
      <c r="AS12" s="737"/>
      <c r="AT12" s="737"/>
      <c r="AU12" s="737"/>
      <c r="AV12" s="737"/>
      <c r="AW12" s="737"/>
      <c r="AX12" s="737"/>
      <c r="AY12" s="737"/>
      <c r="AZ12" s="737"/>
      <c r="BA12" s="737"/>
      <c r="BB12" s="737"/>
      <c r="BC12" s="737"/>
      <c r="BD12" s="737"/>
      <c r="BE12" s="737"/>
      <c r="BF12" s="737"/>
      <c r="BG12" s="737"/>
      <c r="BH12" s="737"/>
      <c r="BI12" s="737"/>
      <c r="BJ12" s="737"/>
      <c r="BK12" s="737"/>
      <c r="BL12" s="737"/>
      <c r="BM12" s="737"/>
      <c r="BN12" s="737"/>
      <c r="BO12" s="737"/>
      <c r="BP12" s="737"/>
      <c r="BQ12" s="737"/>
      <c r="BR12" s="737"/>
      <c r="BS12" s="737"/>
      <c r="BT12" s="737"/>
      <c r="BU12" s="737"/>
      <c r="BV12" s="737"/>
      <c r="BW12" s="737"/>
      <c r="BX12" s="737"/>
      <c r="BY12" s="737"/>
      <c r="BZ12" s="737"/>
      <c r="CA12" s="737"/>
      <c r="CB12" s="737"/>
      <c r="CC12" s="737"/>
      <c r="CD12" s="737"/>
      <c r="CE12" s="737"/>
      <c r="CF12" s="737"/>
      <c r="CG12" s="737"/>
      <c r="CH12" s="737"/>
      <c r="CI12" s="737"/>
      <c r="CJ12" s="737"/>
      <c r="CK12" s="737"/>
      <c r="CL12" s="737"/>
      <c r="CM12" s="737"/>
      <c r="CN12" s="737"/>
      <c r="CO12" s="737"/>
      <c r="CP12" s="737"/>
      <c r="CQ12" s="737"/>
      <c r="CR12" s="737"/>
      <c r="CS12" s="737"/>
      <c r="CT12" s="737"/>
      <c r="CU12" s="737"/>
      <c r="CV12" s="737"/>
      <c r="CW12" s="737"/>
      <c r="CX12" s="737"/>
      <c r="CY12" s="737"/>
      <c r="CZ12" s="737"/>
      <c r="DA12" s="737"/>
      <c r="DB12" s="73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792" t="s">
        <v>12</v>
      </c>
      <c r="B15" s="792"/>
      <c r="C15" s="792"/>
      <c r="D15" s="792"/>
      <c r="E15" s="792"/>
      <c r="F15" s="792"/>
      <c r="G15" s="792"/>
      <c r="H15" s="792"/>
      <c r="I15" s="792"/>
      <c r="J15" s="792"/>
      <c r="K15" s="792"/>
      <c r="L15" s="792"/>
      <c r="M15" s="792"/>
      <c r="N15" s="792"/>
      <c r="O15" s="792"/>
      <c r="P15" s="792"/>
      <c r="Q15" s="792"/>
      <c r="R15" s="792"/>
      <c r="S15" s="792"/>
      <c r="T15" s="792"/>
      <c r="U15" s="792"/>
      <c r="V15" s="792"/>
      <c r="W15" s="792"/>
      <c r="X15" s="792"/>
      <c r="Y15" s="792"/>
      <c r="Z15" s="792"/>
      <c r="AA15" s="792"/>
      <c r="AB15" s="792"/>
      <c r="AC15" s="792"/>
      <c r="AD15" s="788" t="str">
        <f>ПОДПИСИ!B5</f>
        <v xml:space="preserve"> </v>
      </c>
      <c r="AE15" s="788"/>
      <c r="AF15" s="788"/>
      <c r="AG15" s="788"/>
      <c r="AH15" s="788"/>
      <c r="AI15" s="788"/>
      <c r="AJ15" s="788"/>
      <c r="AK15" s="788"/>
      <c r="AL15" s="788"/>
      <c r="AM15" s="788"/>
      <c r="AN15" s="788"/>
      <c r="AO15" s="788"/>
      <c r="AP15" s="788"/>
      <c r="AQ15" s="788"/>
      <c r="AR15" s="788"/>
      <c r="AS15" s="788"/>
      <c r="AT15" s="788"/>
      <c r="AU15" s="788"/>
      <c r="AV15" s="788"/>
      <c r="AW15" s="788"/>
      <c r="AX15" s="788"/>
      <c r="AY15" s="788"/>
      <c r="AZ15" s="788"/>
      <c r="BA15" s="788"/>
      <c r="BB15" s="788"/>
      <c r="BC15" s="788"/>
      <c r="BD15" s="788"/>
      <c r="BE15" s="788"/>
      <c r="BF15" s="788"/>
      <c r="BG15" s="788"/>
      <c r="BH15" s="788"/>
      <c r="BI15" s="788"/>
      <c r="BJ15" s="788"/>
      <c r="BK15" s="788"/>
      <c r="BL15" s="788"/>
      <c r="BM15" s="788"/>
      <c r="BN15" s="788"/>
      <c r="BO15" s="788"/>
      <c r="BP15" s="788"/>
      <c r="BQ15" s="788"/>
      <c r="BR15" s="788"/>
      <c r="BS15" s="788"/>
      <c r="BT15" s="788"/>
      <c r="BU15" s="788"/>
      <c r="BV15" s="788"/>
      <c r="BW15" s="788"/>
      <c r="BX15" s="788"/>
      <c r="BY15" s="788"/>
      <c r="BZ15" s="788"/>
      <c r="CA15" s="788"/>
      <c r="CB15" s="788"/>
      <c r="CC15" s="788"/>
      <c r="CD15" s="788"/>
      <c r="CE15" s="788"/>
      <c r="CF15" s="788"/>
      <c r="CG15" s="788"/>
      <c r="CH15" s="788"/>
      <c r="CI15" s="788"/>
      <c r="CJ15" s="788"/>
      <c r="CK15" s="788"/>
      <c r="CL15" s="788"/>
      <c r="CM15" s="788"/>
      <c r="CN15" s="788"/>
      <c r="CO15" s="788"/>
      <c r="CP15" s="788"/>
      <c r="CQ15" s="788"/>
      <c r="CR15" s="788"/>
      <c r="CS15" s="788"/>
      <c r="CT15" s="788"/>
      <c r="CU15" s="788"/>
      <c r="CV15" s="788"/>
      <c r="CW15" s="788"/>
      <c r="CX15" s="788"/>
      <c r="CY15" s="788"/>
      <c r="CZ15" s="788"/>
      <c r="DA15" s="788"/>
      <c r="DB15" s="788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86" t="s">
        <v>5</v>
      </c>
      <c r="AC16" s="786"/>
      <c r="AD16" s="786"/>
      <c r="AE16" s="786"/>
      <c r="AF16" s="786"/>
      <c r="AG16" s="786"/>
      <c r="AH16" s="786"/>
      <c r="AI16" s="786"/>
      <c r="AJ16" s="786"/>
      <c r="AK16" s="786"/>
      <c r="AL16" s="786"/>
      <c r="AM16" s="786"/>
      <c r="AN16" s="786"/>
      <c r="AO16" s="786"/>
      <c r="AP16" s="786"/>
      <c r="AQ16" s="786"/>
      <c r="AR16" s="786"/>
      <c r="AS16" s="786"/>
      <c r="AT16" s="786"/>
      <c r="AU16" s="786"/>
      <c r="AV16" s="786"/>
      <c r="AW16" s="786"/>
      <c r="AX16" s="786"/>
      <c r="AY16" s="786"/>
      <c r="AZ16" s="786"/>
      <c r="BA16" s="786"/>
      <c r="BB16" s="786"/>
      <c r="BC16" s="786"/>
      <c r="BD16" s="786"/>
      <c r="BE16" s="786"/>
      <c r="BF16" s="786"/>
      <c r="BG16" s="786"/>
      <c r="BH16" s="786"/>
      <c r="BI16" s="786"/>
      <c r="BJ16" s="786"/>
      <c r="BK16" s="786"/>
      <c r="BL16" s="786"/>
      <c r="BM16" s="786"/>
      <c r="BN16" s="786"/>
      <c r="BO16" s="786"/>
      <c r="BP16" s="786"/>
      <c r="BQ16" s="786"/>
      <c r="BR16" s="786"/>
      <c r="BS16" s="786"/>
      <c r="BT16" s="786"/>
      <c r="BU16" s="786"/>
      <c r="BV16" s="786"/>
      <c r="BW16" s="786"/>
      <c r="BX16" s="786"/>
      <c r="BY16" s="786"/>
      <c r="BZ16" s="786"/>
      <c r="CA16" s="786"/>
      <c r="CB16" s="786"/>
      <c r="CC16" s="786"/>
      <c r="CD16" s="786"/>
      <c r="CE16" s="786"/>
      <c r="CF16" s="786"/>
      <c r="CG16" s="786"/>
      <c r="CH16" s="786"/>
      <c r="CI16" s="786"/>
      <c r="CJ16" s="786"/>
      <c r="CK16" s="786"/>
      <c r="CL16" s="786"/>
      <c r="CM16" s="786"/>
      <c r="CN16" s="786"/>
      <c r="CO16" s="786"/>
      <c r="CP16" s="786"/>
      <c r="CQ16" s="786"/>
      <c r="CR16" s="786"/>
      <c r="CS16" s="786"/>
      <c r="CT16" s="786"/>
      <c r="CU16" s="786"/>
      <c r="CV16" s="786"/>
      <c r="CW16" s="786"/>
      <c r="CX16" s="786"/>
      <c r="CY16" s="786"/>
      <c r="CZ16" s="786"/>
      <c r="DA16" s="786"/>
      <c r="DB16" s="786"/>
    </row>
    <row r="17" spans="1:112" x14ac:dyDescent="0.3">
      <c r="A17" s="784" t="str">
        <f>ПОДПИСИ!C5</f>
        <v xml:space="preserve"> </v>
      </c>
      <c r="B17" s="784"/>
      <c r="C17" s="784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784"/>
      <c r="R17" s="784"/>
      <c r="S17" s="784"/>
      <c r="T17" s="784"/>
      <c r="U17" s="784"/>
      <c r="V17" s="784"/>
      <c r="W17" s="784"/>
      <c r="X17" s="784"/>
      <c r="Y17" s="784"/>
      <c r="Z17" s="784"/>
      <c r="AA17" s="784"/>
      <c r="AB17" s="784"/>
      <c r="AC17" s="784"/>
      <c r="AD17" s="784"/>
      <c r="AE17" s="784"/>
      <c r="AF17" s="784"/>
      <c r="AG17" s="784"/>
      <c r="AH17" s="784"/>
      <c r="AI17" s="784"/>
      <c r="AJ17" s="784"/>
      <c r="AK17" s="784"/>
      <c r="AL17" s="784"/>
      <c r="AM17" s="784"/>
      <c r="AN17" s="784"/>
      <c r="AO17" s="784"/>
      <c r="AP17" s="784"/>
      <c r="AQ17" s="784"/>
      <c r="AR17" s="784"/>
      <c r="AS17" s="784"/>
      <c r="AT17" s="784"/>
      <c r="AU17" s="784"/>
      <c r="AV17" s="784"/>
      <c r="AW17" s="784"/>
      <c r="AX17" s="784"/>
      <c r="AY17" s="784"/>
      <c r="AZ17" s="784"/>
      <c r="BA17" s="784"/>
      <c r="BB17" s="784"/>
      <c r="BC17" s="784"/>
      <c r="BD17" s="784"/>
      <c r="BE17" s="784"/>
      <c r="BF17" s="784"/>
      <c r="BG17" s="784"/>
      <c r="BH17" s="784"/>
      <c r="BI17" s="784"/>
      <c r="BJ17" s="784"/>
      <c r="BK17" s="784"/>
      <c r="BL17" s="784"/>
      <c r="BM17" s="784"/>
      <c r="BN17" s="784"/>
      <c r="BO17" s="784"/>
      <c r="BP17" s="784"/>
      <c r="BQ17" s="784"/>
      <c r="BR17" s="784"/>
      <c r="BS17" s="784"/>
      <c r="BT17" s="784"/>
      <c r="BU17" s="784"/>
      <c r="BV17" s="784"/>
      <c r="BW17" s="784"/>
      <c r="BX17" s="784"/>
      <c r="BY17" s="784"/>
      <c r="BZ17" s="784"/>
      <c r="CA17" s="784"/>
      <c r="CB17" s="784"/>
      <c r="CC17" s="784"/>
      <c r="CD17" s="784"/>
      <c r="CE17" s="784"/>
      <c r="CF17" s="784"/>
      <c r="CG17" s="784"/>
      <c r="CH17" s="784"/>
      <c r="CI17" s="784"/>
      <c r="CJ17" s="784"/>
      <c r="CK17" s="784"/>
      <c r="CL17" s="784"/>
      <c r="CM17" s="784"/>
      <c r="CN17" s="784"/>
      <c r="CO17" s="784"/>
      <c r="CP17" s="784"/>
      <c r="CQ17" s="784"/>
      <c r="CR17" s="784"/>
      <c r="CS17" s="784"/>
      <c r="CT17" s="784"/>
      <c r="CU17" s="784"/>
      <c r="CV17" s="784"/>
      <c r="CW17" s="784"/>
      <c r="CX17" s="784"/>
      <c r="CY17" s="784"/>
      <c r="CZ17" s="784"/>
      <c r="DA17" s="784"/>
      <c r="DB17" s="784"/>
    </row>
    <row r="18" spans="1:112" ht="11.1" customHeight="1" x14ac:dyDescent="0.3">
      <c r="A18" s="735"/>
      <c r="B18" s="735"/>
      <c r="C18" s="735"/>
      <c r="D18" s="735"/>
      <c r="E18" s="735"/>
      <c r="F18" s="735"/>
      <c r="G18" s="735"/>
      <c r="H18" s="735"/>
      <c r="I18" s="735"/>
      <c r="J18" s="735"/>
      <c r="K18" s="735"/>
      <c r="L18" s="735"/>
      <c r="M18" s="735"/>
      <c r="N18" s="735"/>
      <c r="O18" s="735"/>
      <c r="P18" s="735"/>
      <c r="Q18" s="735"/>
      <c r="R18" s="735"/>
      <c r="S18" s="735"/>
      <c r="T18" s="735"/>
      <c r="U18" s="735"/>
      <c r="V18" s="735"/>
      <c r="W18" s="735"/>
      <c r="X18" s="735"/>
      <c r="Y18" s="735"/>
      <c r="Z18" s="735"/>
      <c r="AA18" s="735"/>
      <c r="AB18" s="735"/>
      <c r="AC18" s="735"/>
      <c r="AD18" s="735"/>
      <c r="AE18" s="735"/>
      <c r="AF18" s="735"/>
      <c r="AG18" s="735"/>
      <c r="AH18" s="735"/>
      <c r="AI18" s="735"/>
      <c r="AJ18" s="735"/>
      <c r="AK18" s="735"/>
      <c r="AL18" s="735"/>
      <c r="AM18" s="735"/>
      <c r="AN18" s="735"/>
      <c r="AO18" s="735"/>
      <c r="AP18" s="735"/>
      <c r="AQ18" s="735"/>
      <c r="AR18" s="735"/>
      <c r="AS18" s="735"/>
      <c r="AT18" s="735"/>
      <c r="AU18" s="735"/>
      <c r="AV18" s="735"/>
      <c r="AW18" s="735"/>
      <c r="AX18" s="735"/>
      <c r="AY18" s="735"/>
      <c r="AZ18" s="735"/>
      <c r="BA18" s="735"/>
      <c r="BB18" s="735"/>
      <c r="BC18" s="735"/>
      <c r="BD18" s="735"/>
      <c r="BE18" s="735"/>
      <c r="BF18" s="735"/>
      <c r="BG18" s="735"/>
      <c r="BH18" s="735"/>
      <c r="BI18" s="735"/>
      <c r="BJ18" s="735"/>
      <c r="BK18" s="735"/>
      <c r="BL18" s="735"/>
      <c r="BM18" s="735"/>
      <c r="BN18" s="735"/>
      <c r="BO18" s="735"/>
      <c r="BP18" s="735"/>
      <c r="BQ18" s="735"/>
      <c r="BR18" s="735"/>
      <c r="BS18" s="735"/>
      <c r="BT18" s="735"/>
      <c r="BU18" s="735"/>
      <c r="BV18" s="735"/>
      <c r="BW18" s="735"/>
      <c r="BX18" s="735"/>
      <c r="BY18" s="735"/>
      <c r="BZ18" s="735"/>
      <c r="CA18" s="735"/>
      <c r="CB18" s="735"/>
      <c r="CC18" s="735"/>
      <c r="CD18" s="735"/>
      <c r="CE18" s="735"/>
      <c r="CF18" s="735"/>
      <c r="CG18" s="735"/>
      <c r="CH18" s="735"/>
      <c r="CI18" s="735"/>
      <c r="CJ18" s="735"/>
      <c r="CK18" s="735"/>
      <c r="CL18" s="735"/>
      <c r="CM18" s="735"/>
      <c r="CN18" s="735"/>
      <c r="CO18" s="735"/>
      <c r="CP18" s="735"/>
      <c r="CQ18" s="735"/>
      <c r="CR18" s="735"/>
      <c r="CS18" s="735"/>
      <c r="CT18" s="735"/>
      <c r="CU18" s="735"/>
      <c r="CV18" s="735"/>
      <c r="CW18" s="735"/>
      <c r="CX18" s="735"/>
      <c r="CY18" s="735"/>
      <c r="CZ18" s="735"/>
      <c r="DA18" s="735"/>
      <c r="DB18" s="735"/>
    </row>
    <row r="19" spans="1:112" ht="29.4" customHeight="1" x14ac:dyDescent="0.3">
      <c r="A19" s="792" t="s">
        <v>47</v>
      </c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792"/>
      <c r="P19" s="792"/>
      <c r="Q19" s="792"/>
      <c r="R19" s="792"/>
      <c r="S19" s="792"/>
      <c r="T19" s="792"/>
      <c r="U19" s="792"/>
      <c r="V19" s="792"/>
      <c r="W19" s="792"/>
      <c r="X19" s="792"/>
      <c r="Y19" s="792"/>
      <c r="Z19" s="792"/>
      <c r="AA19" s="792"/>
      <c r="AB19" s="792"/>
      <c r="AC19" s="792"/>
      <c r="AD19" s="792"/>
      <c r="AE19" s="792"/>
      <c r="AF19" s="792"/>
      <c r="AG19" s="792"/>
      <c r="AH19" s="792"/>
      <c r="AI19" s="792"/>
      <c r="AJ19" s="792"/>
      <c r="AK19" s="792"/>
      <c r="AL19" s="792"/>
      <c r="AM19" s="792"/>
      <c r="AN19" s="792"/>
      <c r="AO19" s="792"/>
      <c r="AP19" s="792"/>
      <c r="AQ19" s="792"/>
      <c r="AR19" s="792"/>
      <c r="AS19" s="792"/>
      <c r="AT19" s="792"/>
      <c r="AU19" s="792"/>
      <c r="AV19" s="792"/>
      <c r="AW19" s="788" t="str">
        <f>ПОДПИСИ!B15</f>
        <v>Заместитель генерального директора по капитальному  строительству ООО «Электромонтаж-110»</v>
      </c>
      <c r="AX19" s="788"/>
      <c r="AY19" s="788"/>
      <c r="AZ19" s="788"/>
      <c r="BA19" s="788"/>
      <c r="BB19" s="788"/>
      <c r="BC19" s="788"/>
      <c r="BD19" s="788"/>
      <c r="BE19" s="788"/>
      <c r="BF19" s="788"/>
      <c r="BG19" s="788"/>
      <c r="BH19" s="788"/>
      <c r="BI19" s="788"/>
      <c r="BJ19" s="788"/>
      <c r="BK19" s="788"/>
      <c r="BL19" s="788"/>
      <c r="BM19" s="788"/>
      <c r="BN19" s="788"/>
      <c r="BO19" s="788"/>
      <c r="BP19" s="788"/>
      <c r="BQ19" s="788"/>
      <c r="BR19" s="788"/>
      <c r="BS19" s="788"/>
      <c r="BT19" s="788"/>
      <c r="BU19" s="788"/>
      <c r="BV19" s="788"/>
      <c r="BW19" s="788"/>
      <c r="BX19" s="788"/>
      <c r="BY19" s="788"/>
      <c r="BZ19" s="788"/>
      <c r="CA19" s="788"/>
      <c r="CB19" s="788"/>
      <c r="CC19" s="788"/>
      <c r="CD19" s="788"/>
      <c r="CE19" s="788"/>
      <c r="CF19" s="788"/>
      <c r="CG19" s="788"/>
      <c r="CH19" s="788"/>
      <c r="CI19" s="788"/>
      <c r="CJ19" s="788"/>
      <c r="CK19" s="788"/>
      <c r="CL19" s="788"/>
      <c r="CM19" s="788"/>
      <c r="CN19" s="788"/>
      <c r="CO19" s="788"/>
      <c r="CP19" s="788"/>
      <c r="CQ19" s="788"/>
      <c r="CR19" s="788"/>
      <c r="CS19" s="788"/>
      <c r="CT19" s="788"/>
      <c r="CU19" s="788"/>
      <c r="CV19" s="788"/>
      <c r="CW19" s="788"/>
      <c r="CX19" s="788"/>
      <c r="CY19" s="788"/>
      <c r="CZ19" s="788"/>
      <c r="DA19" s="788"/>
      <c r="DB19" s="788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86" t="s">
        <v>5</v>
      </c>
      <c r="AS20" s="786"/>
      <c r="AT20" s="786"/>
      <c r="AU20" s="786"/>
      <c r="AV20" s="786"/>
      <c r="AW20" s="786"/>
      <c r="AX20" s="786"/>
      <c r="AY20" s="786"/>
      <c r="AZ20" s="786"/>
      <c r="BA20" s="786"/>
      <c r="BB20" s="786"/>
      <c r="BC20" s="786"/>
      <c r="BD20" s="786"/>
      <c r="BE20" s="786"/>
      <c r="BF20" s="786"/>
      <c r="BG20" s="786"/>
      <c r="BH20" s="786"/>
      <c r="BI20" s="786"/>
      <c r="BJ20" s="786"/>
      <c r="BK20" s="786"/>
      <c r="BL20" s="786"/>
      <c r="BM20" s="786"/>
      <c r="BN20" s="786"/>
      <c r="BO20" s="786"/>
      <c r="BP20" s="786"/>
      <c r="BQ20" s="786"/>
      <c r="BR20" s="786"/>
      <c r="BS20" s="786"/>
      <c r="BT20" s="786"/>
      <c r="BU20" s="786"/>
      <c r="BV20" s="786"/>
      <c r="BW20" s="786"/>
      <c r="BX20" s="786"/>
      <c r="BY20" s="786"/>
      <c r="BZ20" s="786"/>
      <c r="CA20" s="786"/>
      <c r="CB20" s="786"/>
      <c r="CC20" s="786"/>
      <c r="CD20" s="786"/>
      <c r="CE20" s="786"/>
      <c r="CF20" s="786"/>
      <c r="CG20" s="786"/>
      <c r="CH20" s="786"/>
      <c r="CI20" s="786"/>
      <c r="CJ20" s="786"/>
      <c r="CK20" s="786"/>
      <c r="CL20" s="786"/>
      <c r="CM20" s="786"/>
      <c r="CN20" s="786"/>
      <c r="CO20" s="786"/>
      <c r="CP20" s="786"/>
      <c r="CQ20" s="786"/>
      <c r="CR20" s="786"/>
      <c r="CS20" s="786"/>
      <c r="CT20" s="786"/>
      <c r="CU20" s="786"/>
      <c r="CV20" s="786"/>
      <c r="CW20" s="786"/>
      <c r="CX20" s="786"/>
      <c r="CY20" s="786"/>
      <c r="CZ20" s="786"/>
      <c r="DA20" s="786"/>
      <c r="DB20" s="786"/>
    </row>
    <row r="21" spans="1:112" x14ac:dyDescent="0.3">
      <c r="A21" s="784" t="str">
        <f>ПОДПИСИ!C15</f>
        <v>Шлёнский С.В.</v>
      </c>
      <c r="B21" s="784"/>
      <c r="C21" s="784"/>
      <c r="D21" s="784"/>
      <c r="E21" s="784"/>
      <c r="F21" s="784"/>
      <c r="G21" s="784"/>
      <c r="H21" s="784"/>
      <c r="I21" s="784"/>
      <c r="J21" s="784"/>
      <c r="K21" s="784"/>
      <c r="L21" s="784"/>
      <c r="M21" s="784"/>
      <c r="N21" s="784"/>
      <c r="O21" s="784"/>
      <c r="P21" s="784"/>
      <c r="Q21" s="784"/>
      <c r="R21" s="784"/>
      <c r="S21" s="784"/>
      <c r="T21" s="784"/>
      <c r="U21" s="784"/>
      <c r="V21" s="784"/>
      <c r="W21" s="784"/>
      <c r="X21" s="784"/>
      <c r="Y21" s="784"/>
      <c r="Z21" s="784"/>
      <c r="AA21" s="784"/>
      <c r="AB21" s="784"/>
      <c r="AC21" s="784"/>
      <c r="AD21" s="784"/>
      <c r="AE21" s="784"/>
      <c r="AF21" s="784"/>
      <c r="AG21" s="784"/>
      <c r="AH21" s="784"/>
      <c r="AI21" s="784"/>
      <c r="AJ21" s="784"/>
      <c r="AK21" s="784"/>
      <c r="AL21" s="784"/>
      <c r="AM21" s="784"/>
      <c r="AN21" s="784"/>
      <c r="AO21" s="784"/>
      <c r="AP21" s="784"/>
      <c r="AQ21" s="784"/>
      <c r="AR21" s="784"/>
      <c r="AS21" s="784"/>
      <c r="AT21" s="784"/>
      <c r="AU21" s="784"/>
      <c r="AV21" s="784"/>
      <c r="AW21" s="784"/>
      <c r="AX21" s="784"/>
      <c r="AY21" s="784"/>
      <c r="AZ21" s="784"/>
      <c r="BA21" s="784"/>
      <c r="BB21" s="784"/>
      <c r="BC21" s="784"/>
      <c r="BD21" s="784"/>
      <c r="BE21" s="784"/>
      <c r="BF21" s="784"/>
      <c r="BG21" s="784"/>
      <c r="BH21" s="784"/>
      <c r="BI21" s="784"/>
      <c r="BJ21" s="784"/>
      <c r="BK21" s="784"/>
      <c r="BL21" s="784"/>
      <c r="BM21" s="784"/>
      <c r="BN21" s="784"/>
      <c r="BO21" s="784"/>
      <c r="BP21" s="784"/>
      <c r="BQ21" s="784"/>
      <c r="BR21" s="784"/>
      <c r="BS21" s="784"/>
      <c r="BT21" s="784"/>
      <c r="BU21" s="784"/>
      <c r="BV21" s="784"/>
      <c r="BW21" s="784"/>
      <c r="BX21" s="784"/>
      <c r="BY21" s="784"/>
      <c r="BZ21" s="784"/>
      <c r="CA21" s="784"/>
      <c r="CB21" s="784"/>
      <c r="CC21" s="784"/>
      <c r="CD21" s="784"/>
      <c r="CE21" s="784"/>
      <c r="CF21" s="784"/>
      <c r="CG21" s="784"/>
      <c r="CH21" s="784"/>
      <c r="CI21" s="784"/>
      <c r="CJ21" s="784"/>
      <c r="CK21" s="784"/>
      <c r="CL21" s="784"/>
      <c r="CM21" s="784"/>
      <c r="CN21" s="784"/>
      <c r="CO21" s="784"/>
      <c r="CP21" s="784"/>
      <c r="CQ21" s="784"/>
      <c r="CR21" s="784"/>
      <c r="CS21" s="784"/>
      <c r="CT21" s="784"/>
      <c r="CU21" s="784"/>
      <c r="CV21" s="784"/>
      <c r="CW21" s="784"/>
      <c r="CX21" s="784"/>
      <c r="CY21" s="784"/>
      <c r="CZ21" s="784"/>
      <c r="DA21" s="784"/>
      <c r="DB21" s="784"/>
    </row>
    <row r="22" spans="1:112" ht="11.1" customHeight="1" x14ac:dyDescent="0.3">
      <c r="A22" s="735"/>
      <c r="B22" s="735"/>
      <c r="C22" s="735"/>
      <c r="D22" s="735"/>
      <c r="E22" s="735"/>
      <c r="F22" s="735"/>
      <c r="G22" s="735"/>
      <c r="H22" s="735"/>
      <c r="I22" s="735"/>
      <c r="J22" s="735"/>
      <c r="K22" s="735"/>
      <c r="L22" s="735"/>
      <c r="M22" s="735"/>
      <c r="N22" s="735"/>
      <c r="O22" s="735"/>
      <c r="P22" s="735"/>
      <c r="Q22" s="735"/>
      <c r="R22" s="735"/>
      <c r="S22" s="735"/>
      <c r="T22" s="735"/>
      <c r="U22" s="735"/>
      <c r="V22" s="735"/>
      <c r="W22" s="735"/>
      <c r="X22" s="735"/>
      <c r="Y22" s="735"/>
      <c r="Z22" s="735"/>
      <c r="AA22" s="735"/>
      <c r="AB22" s="735"/>
      <c r="AC22" s="735"/>
      <c r="AD22" s="735"/>
      <c r="AE22" s="735"/>
      <c r="AF22" s="735"/>
      <c r="AG22" s="735"/>
      <c r="AH22" s="735"/>
      <c r="AI22" s="735"/>
      <c r="AJ22" s="735"/>
      <c r="AK22" s="735"/>
      <c r="AL22" s="735"/>
      <c r="AM22" s="735"/>
      <c r="AN22" s="735"/>
      <c r="AO22" s="735"/>
      <c r="AP22" s="735"/>
      <c r="AQ22" s="735"/>
      <c r="AR22" s="735"/>
      <c r="AS22" s="735"/>
      <c r="AT22" s="735"/>
      <c r="AU22" s="735"/>
      <c r="AV22" s="735"/>
      <c r="AW22" s="735"/>
      <c r="AX22" s="735"/>
      <c r="AY22" s="735"/>
      <c r="AZ22" s="735"/>
      <c r="BA22" s="735"/>
      <c r="BB22" s="735"/>
      <c r="BC22" s="735"/>
      <c r="BD22" s="735"/>
      <c r="BE22" s="735"/>
      <c r="BF22" s="735"/>
      <c r="BG22" s="735"/>
      <c r="BH22" s="735"/>
      <c r="BI22" s="735"/>
      <c r="BJ22" s="735"/>
      <c r="BK22" s="735"/>
      <c r="BL22" s="735"/>
      <c r="BM22" s="735"/>
      <c r="BN22" s="735"/>
      <c r="BO22" s="735"/>
      <c r="BP22" s="735"/>
      <c r="BQ22" s="735"/>
      <c r="BR22" s="735"/>
      <c r="BS22" s="735"/>
      <c r="BT22" s="735"/>
      <c r="BU22" s="735"/>
      <c r="BV22" s="735"/>
      <c r="BW22" s="735"/>
      <c r="BX22" s="735"/>
      <c r="BY22" s="735"/>
      <c r="BZ22" s="735"/>
      <c r="CA22" s="735"/>
      <c r="CB22" s="735"/>
      <c r="CC22" s="735"/>
      <c r="CD22" s="735"/>
      <c r="CE22" s="735"/>
      <c r="CF22" s="735"/>
      <c r="CG22" s="735"/>
      <c r="CH22" s="735"/>
      <c r="CI22" s="735"/>
      <c r="CJ22" s="735"/>
      <c r="CK22" s="735"/>
      <c r="CL22" s="735"/>
      <c r="CM22" s="735"/>
      <c r="CN22" s="735"/>
      <c r="CO22" s="735"/>
      <c r="CP22" s="735"/>
      <c r="CQ22" s="735"/>
      <c r="CR22" s="735"/>
      <c r="CS22" s="735"/>
      <c r="CT22" s="735"/>
      <c r="CU22" s="735"/>
      <c r="CV22" s="735"/>
      <c r="CW22" s="735"/>
      <c r="CX22" s="735"/>
      <c r="CY22" s="735"/>
      <c r="CZ22" s="735"/>
      <c r="DA22" s="735"/>
      <c r="DB22" s="735"/>
    </row>
    <row r="23" spans="1:112" x14ac:dyDescent="0.3">
      <c r="A23" s="792" t="s">
        <v>13</v>
      </c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792"/>
      <c r="P23" s="792"/>
      <c r="Q23" s="792"/>
      <c r="R23" s="792"/>
      <c r="S23" s="792"/>
      <c r="T23" s="792"/>
      <c r="U23" s="792"/>
      <c r="V23" s="792"/>
      <c r="W23" s="792"/>
      <c r="X23" s="792"/>
      <c r="Y23" s="792"/>
      <c r="Z23" s="792"/>
      <c r="AA23" s="792"/>
      <c r="AB23" s="792"/>
      <c r="AC23" s="792"/>
      <c r="AD23" s="792"/>
      <c r="AE23" s="792"/>
      <c r="AF23" s="792"/>
      <c r="AG23" s="792"/>
      <c r="AH23" s="792"/>
      <c r="AI23" s="792"/>
      <c r="AJ23" s="792"/>
      <c r="AK23" s="792"/>
      <c r="AL23" s="792"/>
      <c r="AM23" s="792"/>
      <c r="AN23" s="792"/>
      <c r="AO23" s="792"/>
      <c r="AP23" s="792"/>
      <c r="AQ23" s="792"/>
      <c r="AR23" s="792"/>
      <c r="AS23" s="792"/>
      <c r="AT23" s="792"/>
      <c r="AU23" s="792"/>
      <c r="AV23" s="792"/>
      <c r="AW23" s="792"/>
      <c r="AX23" s="792"/>
      <c r="AY23" s="792"/>
      <c r="AZ23" s="792"/>
      <c r="BA23" s="792"/>
      <c r="BB23" s="792"/>
      <c r="BC23" s="784" t="str">
        <f>ПОДПИСИ!B12</f>
        <v>Начальник участка ООО «Электромонтаж-110»</v>
      </c>
      <c r="BD23" s="784"/>
      <c r="BE23" s="784"/>
      <c r="BF23" s="784"/>
      <c r="BG23" s="784"/>
      <c r="BH23" s="784"/>
      <c r="BI23" s="784"/>
      <c r="BJ23" s="784"/>
      <c r="BK23" s="784"/>
      <c r="BL23" s="784"/>
      <c r="BM23" s="784"/>
      <c r="BN23" s="784"/>
      <c r="BO23" s="784"/>
      <c r="BP23" s="784"/>
      <c r="BQ23" s="784"/>
      <c r="BR23" s="784"/>
      <c r="BS23" s="784"/>
      <c r="BT23" s="784"/>
      <c r="BU23" s="784"/>
      <c r="BV23" s="784"/>
      <c r="BW23" s="784"/>
      <c r="BX23" s="784"/>
      <c r="BY23" s="784"/>
      <c r="BZ23" s="784"/>
      <c r="CA23" s="784"/>
      <c r="CB23" s="784"/>
      <c r="CC23" s="784"/>
      <c r="CD23" s="784"/>
      <c r="CE23" s="784"/>
      <c r="CF23" s="784"/>
      <c r="CG23" s="784"/>
      <c r="CH23" s="784"/>
      <c r="CI23" s="784"/>
      <c r="CJ23" s="784"/>
      <c r="CK23" s="784"/>
      <c r="CL23" s="784"/>
      <c r="CM23" s="784"/>
      <c r="CN23" s="784"/>
      <c r="CO23" s="784"/>
      <c r="CP23" s="784"/>
      <c r="CQ23" s="784"/>
      <c r="CR23" s="784"/>
      <c r="CS23" s="784"/>
      <c r="CT23" s="784"/>
      <c r="CU23" s="784"/>
      <c r="CV23" s="784"/>
      <c r="CW23" s="784"/>
      <c r="CX23" s="784"/>
      <c r="CY23" s="784"/>
      <c r="CZ23" s="784"/>
      <c r="DA23" s="784"/>
      <c r="DB23" s="784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86" t="s">
        <v>5</v>
      </c>
      <c r="AY24" s="786"/>
      <c r="AZ24" s="786"/>
      <c r="BA24" s="786"/>
      <c r="BB24" s="786"/>
      <c r="BC24" s="786"/>
      <c r="BD24" s="786"/>
      <c r="BE24" s="786"/>
      <c r="BF24" s="786"/>
      <c r="BG24" s="786"/>
      <c r="BH24" s="786"/>
      <c r="BI24" s="786"/>
      <c r="BJ24" s="786"/>
      <c r="BK24" s="786"/>
      <c r="BL24" s="786"/>
      <c r="BM24" s="786"/>
      <c r="BN24" s="786"/>
      <c r="BO24" s="786"/>
      <c r="BP24" s="786"/>
      <c r="BQ24" s="786"/>
      <c r="BR24" s="786"/>
      <c r="BS24" s="786"/>
      <c r="BT24" s="786"/>
      <c r="BU24" s="786"/>
      <c r="BV24" s="786"/>
      <c r="BW24" s="786"/>
      <c r="BX24" s="786"/>
      <c r="BY24" s="786"/>
      <c r="BZ24" s="786"/>
      <c r="CA24" s="786"/>
      <c r="CB24" s="786"/>
      <c r="CC24" s="786"/>
      <c r="CD24" s="786"/>
      <c r="CE24" s="786"/>
      <c r="CF24" s="786"/>
      <c r="CG24" s="786"/>
      <c r="CH24" s="786"/>
      <c r="CI24" s="786"/>
      <c r="CJ24" s="786"/>
      <c r="CK24" s="786"/>
      <c r="CL24" s="786"/>
      <c r="CM24" s="786"/>
      <c r="CN24" s="786"/>
      <c r="CO24" s="786"/>
      <c r="CP24" s="786"/>
      <c r="CQ24" s="786"/>
      <c r="CR24" s="786"/>
      <c r="CS24" s="786"/>
      <c r="CT24" s="786"/>
      <c r="CU24" s="786"/>
      <c r="CV24" s="786"/>
      <c r="CW24" s="786"/>
      <c r="CX24" s="786"/>
      <c r="CY24" s="786"/>
      <c r="CZ24" s="786"/>
      <c r="DA24" s="786"/>
      <c r="DB24" s="786"/>
    </row>
    <row r="25" spans="1:112" x14ac:dyDescent="0.3">
      <c r="A25" s="784" t="str">
        <f>ПОДПИСИ!C12</f>
        <v>Курбатов А.В.</v>
      </c>
      <c r="B25" s="784"/>
      <c r="C25" s="784"/>
      <c r="D25" s="784"/>
      <c r="E25" s="784"/>
      <c r="F25" s="784"/>
      <c r="G25" s="784"/>
      <c r="H25" s="784"/>
      <c r="I25" s="784"/>
      <c r="J25" s="784"/>
      <c r="K25" s="784"/>
      <c r="L25" s="784"/>
      <c r="M25" s="784"/>
      <c r="N25" s="784"/>
      <c r="O25" s="784"/>
      <c r="P25" s="784"/>
      <c r="Q25" s="784"/>
      <c r="R25" s="784"/>
      <c r="S25" s="784"/>
      <c r="T25" s="784"/>
      <c r="U25" s="784"/>
      <c r="V25" s="784"/>
      <c r="W25" s="784"/>
      <c r="X25" s="784"/>
      <c r="Y25" s="784"/>
      <c r="Z25" s="784"/>
      <c r="AA25" s="784"/>
      <c r="AB25" s="784"/>
      <c r="AC25" s="784"/>
      <c r="AD25" s="784"/>
      <c r="AE25" s="784"/>
      <c r="AF25" s="784"/>
      <c r="AG25" s="784"/>
      <c r="AH25" s="784"/>
      <c r="AI25" s="784"/>
      <c r="AJ25" s="784"/>
      <c r="AK25" s="784"/>
      <c r="AL25" s="784"/>
      <c r="AM25" s="784"/>
      <c r="AN25" s="784"/>
      <c r="AO25" s="784"/>
      <c r="AP25" s="784"/>
      <c r="AQ25" s="784"/>
      <c r="AR25" s="784"/>
      <c r="AS25" s="784"/>
      <c r="AT25" s="784"/>
      <c r="AU25" s="784"/>
      <c r="AV25" s="784"/>
      <c r="AW25" s="784"/>
      <c r="AX25" s="784"/>
      <c r="AY25" s="784"/>
      <c r="AZ25" s="784"/>
      <c r="BA25" s="784"/>
      <c r="BB25" s="784"/>
      <c r="BC25" s="784"/>
      <c r="BD25" s="784"/>
      <c r="BE25" s="784"/>
      <c r="BF25" s="784"/>
      <c r="BG25" s="784"/>
      <c r="BH25" s="784"/>
      <c r="BI25" s="784"/>
      <c r="BJ25" s="784"/>
      <c r="BK25" s="784"/>
      <c r="BL25" s="784"/>
      <c r="BM25" s="784"/>
      <c r="BN25" s="784"/>
      <c r="BO25" s="784"/>
      <c r="BP25" s="784"/>
      <c r="BQ25" s="784"/>
      <c r="BR25" s="784"/>
      <c r="BS25" s="784"/>
      <c r="BT25" s="784"/>
      <c r="BU25" s="784"/>
      <c r="BV25" s="784"/>
      <c r="BW25" s="784"/>
      <c r="BX25" s="784"/>
      <c r="BY25" s="784"/>
      <c r="BZ25" s="784"/>
      <c r="CA25" s="784"/>
      <c r="CB25" s="784"/>
      <c r="CC25" s="784"/>
      <c r="CD25" s="784"/>
      <c r="CE25" s="784"/>
      <c r="CF25" s="784"/>
      <c r="CG25" s="784"/>
      <c r="CH25" s="784"/>
      <c r="CI25" s="784"/>
      <c r="CJ25" s="784"/>
      <c r="CK25" s="784"/>
      <c r="CL25" s="784"/>
      <c r="CM25" s="784"/>
      <c r="CN25" s="784"/>
      <c r="CO25" s="784"/>
      <c r="CP25" s="784"/>
      <c r="CQ25" s="784"/>
      <c r="CR25" s="784"/>
      <c r="CS25" s="784"/>
      <c r="CT25" s="784"/>
      <c r="CU25" s="784"/>
      <c r="CV25" s="784"/>
      <c r="CW25" s="784"/>
      <c r="CX25" s="784"/>
      <c r="CY25" s="784"/>
      <c r="CZ25" s="784"/>
      <c r="DA25" s="784"/>
      <c r="DB25" s="784"/>
      <c r="DH25" s="148"/>
    </row>
    <row r="26" spans="1:112" ht="6" customHeight="1" x14ac:dyDescent="0.3">
      <c r="A26" s="735"/>
      <c r="B26" s="735"/>
      <c r="C26" s="735"/>
      <c r="D26" s="735"/>
      <c r="E26" s="735"/>
      <c r="F26" s="735"/>
      <c r="G26" s="735"/>
      <c r="H26" s="735"/>
      <c r="I26" s="735"/>
      <c r="J26" s="735"/>
      <c r="K26" s="735"/>
      <c r="L26" s="735"/>
      <c r="M26" s="735"/>
      <c r="N26" s="735"/>
      <c r="O26" s="735"/>
      <c r="P26" s="735"/>
      <c r="Q26" s="735"/>
      <c r="R26" s="735"/>
      <c r="S26" s="735"/>
      <c r="T26" s="735"/>
      <c r="U26" s="735"/>
      <c r="V26" s="735"/>
      <c r="W26" s="735"/>
      <c r="X26" s="735"/>
      <c r="Y26" s="735"/>
      <c r="Z26" s="735"/>
      <c r="AA26" s="735"/>
      <c r="AB26" s="735"/>
      <c r="AC26" s="735"/>
      <c r="AD26" s="735"/>
      <c r="AE26" s="735"/>
      <c r="AF26" s="735"/>
      <c r="AG26" s="735"/>
      <c r="AH26" s="735"/>
      <c r="AI26" s="735"/>
      <c r="AJ26" s="735"/>
      <c r="AK26" s="735"/>
      <c r="AL26" s="735"/>
      <c r="AM26" s="735"/>
      <c r="AN26" s="735"/>
      <c r="AO26" s="735"/>
      <c r="AP26" s="735"/>
      <c r="AQ26" s="735"/>
      <c r="AR26" s="735"/>
      <c r="AS26" s="735"/>
      <c r="AT26" s="735"/>
      <c r="AU26" s="735"/>
      <c r="AV26" s="735"/>
      <c r="AW26" s="735"/>
      <c r="AX26" s="735"/>
      <c r="AY26" s="735"/>
      <c r="AZ26" s="735"/>
      <c r="BA26" s="735"/>
      <c r="BB26" s="735"/>
      <c r="BC26" s="735"/>
      <c r="BD26" s="735"/>
      <c r="BE26" s="735"/>
      <c r="BF26" s="735"/>
      <c r="BG26" s="735"/>
      <c r="BH26" s="735"/>
      <c r="BI26" s="735"/>
      <c r="BJ26" s="735"/>
      <c r="BK26" s="735"/>
      <c r="BL26" s="735"/>
      <c r="BM26" s="735"/>
      <c r="BN26" s="735"/>
      <c r="BO26" s="735"/>
      <c r="BP26" s="735"/>
      <c r="BQ26" s="735"/>
      <c r="BR26" s="735"/>
      <c r="BS26" s="735"/>
      <c r="BT26" s="735"/>
      <c r="BU26" s="735"/>
      <c r="BV26" s="735"/>
      <c r="BW26" s="735"/>
      <c r="BX26" s="735"/>
      <c r="BY26" s="735"/>
      <c r="BZ26" s="735"/>
      <c r="CA26" s="735"/>
      <c r="CB26" s="735"/>
      <c r="CC26" s="735"/>
      <c r="CD26" s="735"/>
      <c r="CE26" s="735"/>
      <c r="CF26" s="735"/>
      <c r="CG26" s="735"/>
      <c r="CH26" s="735"/>
      <c r="CI26" s="735"/>
      <c r="CJ26" s="735"/>
      <c r="CK26" s="735"/>
      <c r="CL26" s="735"/>
      <c r="CM26" s="735"/>
      <c r="CN26" s="735"/>
      <c r="CO26" s="735"/>
      <c r="CP26" s="735"/>
      <c r="CQ26" s="735"/>
      <c r="CR26" s="735"/>
      <c r="CS26" s="735"/>
      <c r="CT26" s="735"/>
      <c r="CU26" s="735"/>
      <c r="CV26" s="735"/>
      <c r="CW26" s="735"/>
      <c r="CX26" s="735"/>
      <c r="CY26" s="735"/>
      <c r="CZ26" s="735"/>
      <c r="DA26" s="735"/>
      <c r="DB26" s="735"/>
    </row>
    <row r="27" spans="1:112" x14ac:dyDescent="0.3">
      <c r="A27" s="783" t="s">
        <v>404</v>
      </c>
      <c r="B27" s="783"/>
      <c r="C27" s="783"/>
      <c r="D27" s="783"/>
      <c r="E27" s="783"/>
      <c r="F27" s="783"/>
      <c r="G27" s="783"/>
      <c r="H27" s="783"/>
      <c r="I27" s="783"/>
      <c r="J27" s="783"/>
      <c r="K27" s="783"/>
      <c r="L27" s="783"/>
      <c r="M27" s="783"/>
      <c r="N27" s="783"/>
      <c r="O27" s="783"/>
      <c r="P27" s="783"/>
      <c r="Q27" s="783"/>
      <c r="R27" s="783"/>
      <c r="S27" s="783"/>
      <c r="T27" s="783"/>
      <c r="U27" s="783"/>
      <c r="V27" s="783"/>
      <c r="W27" s="783"/>
      <c r="X27" s="783"/>
      <c r="Y27" s="783"/>
      <c r="Z27" s="783"/>
      <c r="AA27" s="783"/>
      <c r="AB27" s="783"/>
      <c r="AC27" s="783"/>
      <c r="AD27" s="783"/>
      <c r="AE27" s="783"/>
      <c r="AF27" s="783"/>
      <c r="AG27" s="783"/>
      <c r="AH27" s="783"/>
      <c r="AI27" s="783"/>
      <c r="AJ27" s="783"/>
      <c r="AK27" s="783"/>
      <c r="AL27" s="783"/>
      <c r="AM27" s="783"/>
      <c r="AN27" s="783"/>
      <c r="AO27" s="783"/>
      <c r="AP27" s="783"/>
      <c r="AQ27" s="783"/>
      <c r="AR27" s="783"/>
      <c r="AS27" s="783"/>
      <c r="AT27" s="783"/>
      <c r="AU27" s="783"/>
      <c r="AV27" s="783"/>
      <c r="AW27" s="783"/>
      <c r="AX27" s="783"/>
      <c r="AY27" s="783"/>
      <c r="AZ27" s="783"/>
      <c r="BA27" s="783"/>
      <c r="BB27" s="783"/>
      <c r="BC27" s="783"/>
      <c r="BD27" s="783"/>
      <c r="BE27" s="783"/>
      <c r="BF27" s="783"/>
      <c r="BG27" s="783"/>
      <c r="BH27" s="783"/>
      <c r="BI27" s="783"/>
      <c r="BJ27" s="783"/>
      <c r="BK27" s="783"/>
      <c r="BL27" s="783"/>
      <c r="BM27" s="783"/>
      <c r="BN27" s="783"/>
      <c r="BO27" s="783"/>
      <c r="BP27" s="783"/>
      <c r="BQ27" s="783"/>
      <c r="BR27" s="783"/>
      <c r="BS27" s="783"/>
      <c r="BT27" s="783"/>
      <c r="BU27" s="783"/>
      <c r="BV27" s="783"/>
      <c r="BW27" s="783"/>
      <c r="BX27" s="783"/>
      <c r="BY27" s="783"/>
      <c r="BZ27" s="783"/>
      <c r="CA27" s="783"/>
      <c r="CB27" s="783"/>
      <c r="CC27" s="783"/>
      <c r="CD27" s="783"/>
      <c r="CE27" s="783"/>
      <c r="CF27" s="783"/>
      <c r="CG27" s="783"/>
      <c r="CH27" s="783"/>
      <c r="CI27" s="783"/>
      <c r="CJ27" s="783"/>
      <c r="CK27" s="783"/>
      <c r="CL27" s="783"/>
      <c r="CM27" s="783"/>
      <c r="CN27" s="783"/>
      <c r="CO27" s="783"/>
      <c r="CP27" s="783"/>
      <c r="CQ27" s="783"/>
      <c r="CR27" s="783"/>
      <c r="CS27" s="783"/>
      <c r="CT27" s="783"/>
      <c r="CU27" s="783"/>
      <c r="CV27" s="783"/>
      <c r="CW27" s="783"/>
      <c r="CX27" s="783"/>
      <c r="CY27" s="783"/>
      <c r="CZ27" s="783"/>
      <c r="DA27" s="783"/>
      <c r="DB27" s="783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 x14ac:dyDescent="0.3">
      <c r="A29" s="783" t="s">
        <v>7</v>
      </c>
      <c r="B29" s="783"/>
      <c r="C29" s="783"/>
      <c r="D29" s="783"/>
      <c r="E29" s="783"/>
      <c r="F29" s="783"/>
      <c r="G29" s="783"/>
      <c r="H29" s="783"/>
      <c r="I29" s="783"/>
      <c r="J29" s="783"/>
      <c r="K29" s="783"/>
      <c r="L29" s="783"/>
      <c r="M29" s="783"/>
      <c r="N29" s="783"/>
      <c r="O29" s="783"/>
      <c r="P29" s="710" t="str">
        <f>ФОРМА!B4</f>
        <v>ООО «Электромонтаж-110»</v>
      </c>
      <c r="Q29" s="710"/>
      <c r="R29" s="710"/>
      <c r="S29" s="710"/>
      <c r="T29" s="710"/>
      <c r="U29" s="710"/>
      <c r="V29" s="710"/>
      <c r="W29" s="710"/>
      <c r="X29" s="710"/>
      <c r="Y29" s="710"/>
      <c r="Z29" s="710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10"/>
      <c r="BL29" s="710"/>
      <c r="BM29" s="710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  <c r="BX29" s="710"/>
      <c r="BY29" s="710"/>
      <c r="BZ29" s="710"/>
      <c r="CA29" s="710"/>
      <c r="CB29" s="710"/>
      <c r="CC29" s="710"/>
      <c r="CD29" s="710"/>
      <c r="CE29" s="710"/>
      <c r="CF29" s="710"/>
      <c r="CG29" s="710"/>
      <c r="CH29" s="710"/>
      <c r="CI29" s="710"/>
      <c r="CJ29" s="710"/>
      <c r="CK29" s="710"/>
      <c r="CL29" s="710"/>
      <c r="CM29" s="710"/>
      <c r="CN29" s="710"/>
      <c r="CO29" s="710"/>
      <c r="CP29" s="710"/>
      <c r="CQ29" s="710"/>
      <c r="CR29" s="710"/>
      <c r="CS29" s="710"/>
      <c r="CT29" s="710"/>
      <c r="CU29" s="710"/>
      <c r="CV29" s="710"/>
      <c r="CW29" s="710"/>
      <c r="CX29" s="710"/>
      <c r="CY29" s="710"/>
      <c r="CZ29" s="710"/>
      <c r="DA29" s="710"/>
      <c r="DB29" s="710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86" t="s">
        <v>8</v>
      </c>
      <c r="Q30" s="786"/>
      <c r="R30" s="786"/>
      <c r="S30" s="786"/>
      <c r="T30" s="786"/>
      <c r="U30" s="786"/>
      <c r="V30" s="786"/>
      <c r="W30" s="786"/>
      <c r="X30" s="786"/>
      <c r="Y30" s="786"/>
      <c r="Z30" s="786"/>
      <c r="AA30" s="786"/>
      <c r="AB30" s="786"/>
      <c r="AC30" s="786"/>
      <c r="AD30" s="786"/>
      <c r="AE30" s="786"/>
      <c r="AF30" s="786"/>
      <c r="AG30" s="786"/>
      <c r="AH30" s="786"/>
      <c r="AI30" s="786"/>
      <c r="AJ30" s="786"/>
      <c r="AK30" s="786"/>
      <c r="AL30" s="786"/>
      <c r="AM30" s="786"/>
      <c r="AN30" s="786"/>
      <c r="AO30" s="786"/>
      <c r="AP30" s="786"/>
      <c r="AQ30" s="786"/>
      <c r="AR30" s="786"/>
      <c r="AS30" s="786"/>
      <c r="AT30" s="786"/>
      <c r="AU30" s="786"/>
      <c r="AV30" s="786"/>
      <c r="AW30" s="786"/>
      <c r="AX30" s="786"/>
      <c r="AY30" s="786"/>
      <c r="AZ30" s="786"/>
      <c r="BA30" s="786"/>
      <c r="BB30" s="786"/>
      <c r="BC30" s="786"/>
      <c r="BD30" s="786"/>
      <c r="BE30" s="786"/>
      <c r="BF30" s="786"/>
      <c r="BG30" s="786"/>
      <c r="BH30" s="786"/>
      <c r="BI30" s="786"/>
      <c r="BJ30" s="786"/>
      <c r="BK30" s="786"/>
      <c r="BL30" s="786"/>
      <c r="BM30" s="786"/>
      <c r="BN30" s="786"/>
      <c r="BO30" s="786"/>
      <c r="BP30" s="786"/>
      <c r="BQ30" s="786"/>
      <c r="BR30" s="786"/>
      <c r="BS30" s="786"/>
      <c r="BT30" s="786"/>
      <c r="BU30" s="786"/>
      <c r="BV30" s="786"/>
      <c r="BW30" s="786"/>
      <c r="BX30" s="786"/>
      <c r="BY30" s="786"/>
      <c r="BZ30" s="786"/>
      <c r="CA30" s="786"/>
      <c r="CB30" s="786"/>
      <c r="CC30" s="786"/>
      <c r="CD30" s="786"/>
      <c r="CE30" s="786"/>
      <c r="CF30" s="786"/>
      <c r="CG30" s="786"/>
      <c r="CH30" s="786"/>
      <c r="CI30" s="786"/>
      <c r="CJ30" s="786"/>
      <c r="CK30" s="786"/>
      <c r="CL30" s="786"/>
      <c r="CM30" s="786"/>
      <c r="CN30" s="786"/>
      <c r="CO30" s="786"/>
      <c r="CP30" s="786"/>
      <c r="CQ30" s="786"/>
      <c r="CR30" s="786"/>
      <c r="CS30" s="786"/>
      <c r="CT30" s="786"/>
      <c r="CU30" s="786"/>
      <c r="CV30" s="786"/>
      <c r="CW30" s="786"/>
      <c r="CX30" s="786"/>
      <c r="CY30" s="786"/>
      <c r="CZ30" s="786"/>
      <c r="DA30" s="786"/>
      <c r="DB30" s="786"/>
      <c r="DD30" s="18"/>
      <c r="DE30" s="17"/>
      <c r="DF30" s="17"/>
      <c r="DH30" s="141"/>
    </row>
    <row r="31" spans="1:112" x14ac:dyDescent="0.3">
      <c r="A31" s="1156" t="s">
        <v>405</v>
      </c>
      <c r="B31" s="1156"/>
      <c r="C31" s="1156"/>
      <c r="D31" s="1156"/>
      <c r="E31" s="1156"/>
      <c r="F31" s="1156"/>
      <c r="G31" s="1156"/>
      <c r="H31" s="1156"/>
      <c r="I31" s="1156"/>
      <c r="J31" s="1156"/>
      <c r="K31" s="1156"/>
      <c r="L31" s="1156"/>
      <c r="M31" s="1156"/>
      <c r="N31" s="1156"/>
      <c r="O31" s="1156"/>
      <c r="P31" s="1156"/>
      <c r="Q31" s="1156"/>
      <c r="R31" s="1156"/>
      <c r="S31" s="1156"/>
      <c r="T31" s="1156"/>
      <c r="U31" s="1156"/>
      <c r="V31" s="1156"/>
      <c r="W31" s="1156"/>
      <c r="X31" s="1156"/>
      <c r="Y31" s="1156"/>
      <c r="Z31" s="1156"/>
      <c r="AA31" s="1156"/>
      <c r="AB31" s="1156"/>
      <c r="AC31" s="1156"/>
      <c r="AD31" s="1156"/>
      <c r="AE31" s="1156"/>
      <c r="AF31" s="1156"/>
      <c r="AG31" s="1156"/>
      <c r="AH31" s="1156"/>
      <c r="AI31" s="1156"/>
      <c r="AJ31" s="1156"/>
      <c r="AK31" s="1156"/>
      <c r="AL31" s="1156"/>
      <c r="AM31" s="1156"/>
      <c r="AN31" s="1156"/>
      <c r="AO31" s="1156"/>
      <c r="AP31" s="1156"/>
      <c r="AQ31" s="1156"/>
      <c r="AR31" s="1156"/>
      <c r="AS31" s="1156"/>
      <c r="AT31" s="1156"/>
      <c r="AU31" s="1156"/>
      <c r="AV31" s="1156"/>
      <c r="AW31" s="1156"/>
      <c r="AX31" s="1156"/>
      <c r="AY31" s="1156"/>
      <c r="AZ31" s="1156"/>
      <c r="BA31" s="1156"/>
      <c r="BB31" s="1156"/>
      <c r="BC31" s="1156"/>
      <c r="BD31" s="1156"/>
      <c r="BE31" s="1156"/>
      <c r="BF31" s="1156"/>
      <c r="BG31" s="1156"/>
      <c r="BH31" s="1156"/>
      <c r="BI31" s="1156"/>
      <c r="BJ31" s="1156"/>
      <c r="BK31" s="1156"/>
      <c r="BL31" s="1156"/>
      <c r="BM31" s="1156"/>
      <c r="BN31" s="1156"/>
      <c r="BO31" s="1156"/>
      <c r="BP31" s="1156"/>
      <c r="BQ31" s="1156"/>
      <c r="BR31" s="1156"/>
      <c r="BS31" s="1156"/>
      <c r="BT31" s="1156"/>
      <c r="BU31" s="1156"/>
      <c r="BV31" s="1156"/>
      <c r="BW31" s="1156"/>
      <c r="BX31" s="1156"/>
      <c r="BY31" s="1156"/>
      <c r="BZ31" s="1156"/>
      <c r="CA31" s="1156"/>
      <c r="CB31" s="1156"/>
      <c r="CC31" s="1156"/>
      <c r="CD31" s="1156"/>
      <c r="CE31" s="1156"/>
      <c r="CF31" s="1156"/>
      <c r="CG31" s="1156"/>
      <c r="CH31" s="1156"/>
      <c r="CI31" s="1156"/>
      <c r="CJ31" s="1156"/>
      <c r="CK31" s="1156"/>
      <c r="CL31" s="1156"/>
      <c r="CM31" s="1156"/>
      <c r="CN31" s="1156"/>
      <c r="CO31" s="1156"/>
      <c r="CP31" s="1156"/>
      <c r="CQ31" s="1156"/>
      <c r="CR31" s="1156"/>
      <c r="CS31" s="1156"/>
      <c r="CT31" s="1156"/>
      <c r="CU31" s="1156"/>
      <c r="CV31" s="1156"/>
      <c r="CW31" s="1156"/>
      <c r="CX31" s="1156"/>
      <c r="CY31" s="1156"/>
      <c r="CZ31" s="1156"/>
      <c r="DA31" s="1156"/>
      <c r="DB31" s="1156"/>
      <c r="DD31" s="18"/>
      <c r="DE31" s="17"/>
      <c r="DF31" s="17"/>
      <c r="DH31" s="141"/>
    </row>
    <row r="32" spans="1:112" ht="3" customHeight="1" x14ac:dyDescent="0.3">
      <c r="A32" s="1220"/>
      <c r="B32" s="1220"/>
      <c r="C32" s="1220"/>
      <c r="D32" s="1220"/>
      <c r="E32" s="1220"/>
      <c r="F32" s="1220"/>
      <c r="G32" s="1220"/>
      <c r="H32" s="1220"/>
      <c r="I32" s="1220"/>
      <c r="J32" s="1220"/>
      <c r="K32" s="1220"/>
      <c r="L32" s="1220"/>
      <c r="M32" s="1220"/>
      <c r="N32" s="1220"/>
      <c r="O32" s="1220"/>
      <c r="P32" s="1220"/>
      <c r="Q32" s="1220"/>
      <c r="R32" s="1220"/>
      <c r="S32" s="1220"/>
      <c r="T32" s="1220"/>
      <c r="U32" s="1220"/>
      <c r="V32" s="1220"/>
      <c r="W32" s="1220"/>
      <c r="X32" s="1220"/>
      <c r="Y32" s="1220"/>
      <c r="Z32" s="1220"/>
      <c r="AA32" s="1220"/>
      <c r="AB32" s="1220"/>
      <c r="AC32" s="1220"/>
      <c r="AD32" s="1220"/>
      <c r="AE32" s="1220"/>
      <c r="AF32" s="1220"/>
      <c r="AG32" s="1220"/>
      <c r="AH32" s="1220"/>
      <c r="AI32" s="1220"/>
      <c r="AJ32" s="1220"/>
      <c r="AK32" s="1220"/>
      <c r="AL32" s="1220"/>
      <c r="AM32" s="1220"/>
      <c r="AN32" s="1220"/>
      <c r="AO32" s="1220"/>
      <c r="AP32" s="1220"/>
      <c r="AQ32" s="1220"/>
      <c r="AR32" s="1220"/>
      <c r="AS32" s="1220"/>
      <c r="AT32" s="1220"/>
      <c r="AU32" s="1220"/>
      <c r="AV32" s="1220"/>
      <c r="AW32" s="1220"/>
      <c r="AX32" s="1220"/>
      <c r="AY32" s="1220"/>
      <c r="AZ32" s="1220"/>
      <c r="BA32" s="1220"/>
      <c r="BB32" s="1220"/>
      <c r="BC32" s="1220"/>
      <c r="BD32" s="1220"/>
      <c r="BE32" s="1220"/>
      <c r="BF32" s="1220"/>
      <c r="BG32" s="1220"/>
      <c r="BH32" s="1220"/>
      <c r="BI32" s="1220"/>
      <c r="BJ32" s="1220"/>
      <c r="BK32" s="1220"/>
      <c r="BL32" s="1220"/>
      <c r="BM32" s="1220"/>
      <c r="BN32" s="1220"/>
      <c r="BO32" s="1220"/>
      <c r="BP32" s="1220"/>
      <c r="BQ32" s="1220"/>
      <c r="BR32" s="1220"/>
      <c r="BS32" s="1220"/>
      <c r="BT32" s="1220"/>
      <c r="BU32" s="1220"/>
      <c r="BV32" s="1220"/>
      <c r="BW32" s="1220"/>
      <c r="BX32" s="1220"/>
      <c r="BY32" s="1220"/>
      <c r="BZ32" s="1220"/>
      <c r="CA32" s="1220"/>
      <c r="CB32" s="1220"/>
      <c r="CC32" s="1220"/>
      <c r="CD32" s="1220"/>
      <c r="CE32" s="1220"/>
      <c r="CF32" s="1220"/>
      <c r="CG32" s="1220"/>
      <c r="CH32" s="1220"/>
      <c r="CI32" s="1220"/>
      <c r="CJ32" s="1220"/>
      <c r="CK32" s="1220"/>
      <c r="CL32" s="1220"/>
      <c r="CM32" s="1220"/>
      <c r="CN32" s="1220"/>
      <c r="CO32" s="1220"/>
      <c r="CP32" s="1220"/>
      <c r="CQ32" s="1220"/>
      <c r="CR32" s="1220"/>
      <c r="CS32" s="1220"/>
      <c r="CT32" s="1220"/>
      <c r="CU32" s="1220"/>
      <c r="CV32" s="1220"/>
      <c r="CW32" s="1220"/>
      <c r="CX32" s="1220"/>
      <c r="CY32" s="1220"/>
      <c r="CZ32" s="1220"/>
      <c r="DA32" s="1220"/>
      <c r="DB32" s="1220"/>
      <c r="DD32" s="18"/>
      <c r="DE32" s="17"/>
      <c r="DF32" s="17"/>
    </row>
    <row r="33" spans="1:112" x14ac:dyDescent="0.3">
      <c r="A33" s="1220" t="s">
        <v>568</v>
      </c>
      <c r="B33" s="1220"/>
      <c r="C33" s="1220"/>
      <c r="D33" s="1220"/>
      <c r="E33" s="1220"/>
      <c r="F33" s="1220"/>
      <c r="G33" s="1220"/>
      <c r="H33" s="1220"/>
      <c r="I33" s="1220"/>
      <c r="J33" s="1220"/>
      <c r="K33" s="1220"/>
      <c r="L33" s="1220"/>
      <c r="M33" s="1220"/>
      <c r="N33" s="1220"/>
      <c r="O33" s="1220"/>
      <c r="P33" s="1220"/>
      <c r="Q33" s="1220"/>
      <c r="R33" s="1220"/>
      <c r="S33" s="1220"/>
      <c r="T33" s="1220"/>
      <c r="U33" s="1220"/>
      <c r="V33" s="1220"/>
      <c r="W33" s="1220"/>
      <c r="X33" s="1220"/>
      <c r="Y33" s="1220"/>
      <c r="Z33" s="1220"/>
      <c r="AA33" s="1220"/>
      <c r="AB33" s="1220"/>
      <c r="AC33" s="1220"/>
      <c r="AD33" s="1220"/>
      <c r="AE33" s="1220"/>
      <c r="AF33" s="1220"/>
      <c r="AG33" s="1220"/>
      <c r="AH33" s="1220"/>
      <c r="AI33" s="1220"/>
      <c r="AJ33" s="1220"/>
      <c r="AK33" s="1220"/>
      <c r="AL33" s="1220"/>
      <c r="AM33" s="1220"/>
      <c r="AN33" s="1220"/>
      <c r="AO33" s="1220"/>
      <c r="AP33" s="1220"/>
      <c r="AQ33" s="1220"/>
      <c r="AR33" s="1220"/>
      <c r="AS33" s="1220"/>
      <c r="AT33" s="1220"/>
      <c r="AU33" s="1220"/>
      <c r="AV33" s="1220"/>
      <c r="AW33" s="1220"/>
      <c r="AX33" s="1220"/>
      <c r="AY33" s="1220"/>
      <c r="AZ33" s="1220"/>
      <c r="BA33" s="1220"/>
      <c r="BB33" s="1220"/>
      <c r="BC33" s="1220"/>
      <c r="BD33" s="1220"/>
      <c r="BE33" s="1220"/>
      <c r="BF33" s="1220"/>
      <c r="BG33" s="1220"/>
      <c r="BH33" s="1220"/>
      <c r="BI33" s="1220"/>
      <c r="BJ33" s="1220"/>
      <c r="BK33" s="1220"/>
      <c r="BL33" s="1220"/>
      <c r="BM33" s="1220"/>
      <c r="BN33" s="1220"/>
      <c r="BO33" s="1220"/>
      <c r="BP33" s="1220"/>
      <c r="BQ33" s="1220"/>
      <c r="BR33" s="1220"/>
      <c r="BS33" s="1220"/>
      <c r="BT33" s="1220"/>
      <c r="BU33" s="1220"/>
      <c r="BV33" s="1220"/>
      <c r="BW33" s="1220"/>
      <c r="BX33" s="1220"/>
      <c r="BY33" s="1220"/>
      <c r="BZ33" s="1220"/>
      <c r="CA33" s="1220"/>
      <c r="CB33" s="1220"/>
      <c r="CC33" s="1220"/>
      <c r="CD33" s="1220"/>
      <c r="CE33" s="1220"/>
      <c r="CF33" s="1220"/>
      <c r="CG33" s="1220"/>
      <c r="CH33" s="1220"/>
      <c r="CI33" s="1220"/>
      <c r="CJ33" s="1220"/>
      <c r="CK33" s="1220"/>
      <c r="CL33" s="1220"/>
      <c r="CM33" s="1220"/>
      <c r="CN33" s="1220"/>
      <c r="CO33" s="1220"/>
      <c r="CP33" s="1220"/>
      <c r="CQ33" s="1220"/>
      <c r="CR33" s="1220"/>
      <c r="CS33" s="1220"/>
      <c r="CT33" s="1220"/>
      <c r="CU33" s="1220"/>
      <c r="CV33" s="1220"/>
      <c r="CW33" s="1220"/>
      <c r="CX33" s="1220"/>
      <c r="CY33" s="1220"/>
      <c r="CZ33" s="1220"/>
      <c r="DA33" s="1220"/>
      <c r="DB33" s="1220"/>
      <c r="DH33" s="141"/>
    </row>
    <row r="34" spans="1:112" s="226" customFormat="1" ht="8.25" customHeight="1" x14ac:dyDescent="0.2">
      <c r="A34" s="1221"/>
      <c r="B34" s="1221"/>
      <c r="C34" s="1221"/>
      <c r="D34" s="1221"/>
      <c r="E34" s="1221"/>
      <c r="F34" s="1221"/>
      <c r="G34" s="1221"/>
      <c r="H34" s="1221"/>
      <c r="I34" s="1221"/>
      <c r="J34" s="1221"/>
      <c r="K34" s="1221"/>
      <c r="L34" s="1221"/>
      <c r="M34" s="1221"/>
      <c r="N34" s="1221"/>
      <c r="O34" s="1221"/>
      <c r="P34" s="1221"/>
      <c r="Q34" s="1221"/>
      <c r="R34" s="1221"/>
      <c r="S34" s="1221"/>
      <c r="T34" s="1221"/>
      <c r="U34" s="1221"/>
      <c r="V34" s="1221"/>
      <c r="W34" s="1221"/>
      <c r="X34" s="1221"/>
      <c r="Y34" s="1221"/>
      <c r="Z34" s="1221"/>
      <c r="AA34" s="1221"/>
      <c r="AB34" s="1221"/>
      <c r="AC34" s="1221"/>
      <c r="AD34" s="1221"/>
      <c r="AE34" s="1221"/>
      <c r="AF34" s="1221"/>
      <c r="AG34" s="1221"/>
      <c r="AH34" s="1221"/>
      <c r="AI34" s="1221"/>
      <c r="AJ34" s="1221"/>
      <c r="AK34" s="1221"/>
      <c r="AL34" s="1221"/>
      <c r="AM34" s="1221"/>
      <c r="AN34" s="1221"/>
      <c r="AO34" s="1221"/>
      <c r="AP34" s="1221"/>
      <c r="AQ34" s="1221"/>
      <c r="AR34" s="1221"/>
      <c r="AS34" s="1221"/>
      <c r="AT34" s="1221"/>
      <c r="AU34" s="1221"/>
      <c r="AV34" s="1221"/>
      <c r="AW34" s="1221"/>
      <c r="AX34" s="1221"/>
      <c r="AY34" s="1221"/>
      <c r="AZ34" s="1221"/>
      <c r="BA34" s="1221"/>
      <c r="BB34" s="1221"/>
      <c r="BC34" s="1221"/>
      <c r="BD34" s="1221"/>
      <c r="BE34" s="1221"/>
      <c r="BF34" s="1221"/>
      <c r="BG34" s="1221"/>
      <c r="BH34" s="1221"/>
      <c r="BI34" s="1221"/>
      <c r="BJ34" s="1221"/>
      <c r="BK34" s="1221"/>
      <c r="BL34" s="1221"/>
      <c r="BM34" s="1221"/>
      <c r="BN34" s="1221"/>
      <c r="BO34" s="1221"/>
      <c r="BP34" s="1221"/>
      <c r="BQ34" s="1221"/>
      <c r="BR34" s="1221"/>
      <c r="BS34" s="1221"/>
      <c r="BT34" s="1221"/>
      <c r="BU34" s="1221"/>
      <c r="BV34" s="1221"/>
      <c r="BW34" s="1221"/>
      <c r="BX34" s="1221"/>
      <c r="BY34" s="1221"/>
      <c r="BZ34" s="1221"/>
      <c r="CA34" s="1221"/>
      <c r="CB34" s="1221"/>
      <c r="CC34" s="1221"/>
      <c r="CD34" s="1221"/>
      <c r="CE34" s="1221"/>
      <c r="CF34" s="1221"/>
      <c r="CG34" s="1221"/>
      <c r="CH34" s="1221"/>
      <c r="CI34" s="1221"/>
      <c r="CJ34" s="1221"/>
      <c r="CK34" s="1221"/>
      <c r="CL34" s="1221"/>
      <c r="CM34" s="1221"/>
      <c r="CN34" s="1221"/>
      <c r="CO34" s="1221"/>
      <c r="CP34" s="1221"/>
      <c r="CQ34" s="1221"/>
      <c r="CR34" s="1221"/>
      <c r="CS34" s="1221"/>
      <c r="CT34" s="1221"/>
      <c r="CU34" s="1221"/>
      <c r="CV34" s="1221"/>
      <c r="CW34" s="1221"/>
      <c r="CX34" s="1221"/>
      <c r="CY34" s="1221"/>
      <c r="CZ34" s="1221"/>
      <c r="DA34" s="1221"/>
      <c r="DB34" s="1221"/>
      <c r="DH34" s="229"/>
    </row>
    <row r="35" spans="1:112" x14ac:dyDescent="0.3">
      <c r="A35" s="1220" t="s">
        <v>406</v>
      </c>
      <c r="B35" s="1220"/>
      <c r="C35" s="1220"/>
      <c r="D35" s="1220"/>
      <c r="E35" s="1220"/>
      <c r="F35" s="1220"/>
      <c r="G35" s="1220"/>
      <c r="H35" s="1220"/>
      <c r="I35" s="1220"/>
      <c r="J35" s="1220"/>
      <c r="K35" s="1220"/>
      <c r="L35" s="1220"/>
      <c r="M35" s="1220"/>
      <c r="N35" s="1220"/>
      <c r="O35" s="1220"/>
      <c r="P35" s="1220"/>
      <c r="Q35" s="1220"/>
      <c r="R35" s="1220"/>
      <c r="S35" s="1220"/>
      <c r="T35" s="1220"/>
      <c r="U35" s="1220"/>
      <c r="V35" s="1220"/>
      <c r="W35" s="1220"/>
      <c r="X35" s="1220"/>
      <c r="Y35" s="1220"/>
      <c r="Z35" s="1220"/>
      <c r="AA35" s="1220"/>
      <c r="AB35" s="1220"/>
      <c r="AC35" s="1220"/>
      <c r="AD35" s="1220"/>
      <c r="AE35" s="1220"/>
      <c r="AF35" s="1220"/>
      <c r="AG35" s="1220"/>
      <c r="AH35" s="1220"/>
      <c r="AI35" s="1220"/>
      <c r="AJ35" s="1220"/>
      <c r="AK35" s="1220"/>
      <c r="AL35" s="1220"/>
      <c r="AM35" s="1220"/>
      <c r="AN35" s="1220"/>
      <c r="AO35" s="1220"/>
      <c r="AP35" s="1220"/>
      <c r="AQ35" s="1220"/>
      <c r="AR35" s="1220"/>
      <c r="AS35" s="1220"/>
      <c r="AT35" s="1220"/>
      <c r="AU35" s="1220"/>
      <c r="AV35" s="1220"/>
      <c r="AW35" s="1220"/>
      <c r="AX35" s="1220"/>
      <c r="AY35" s="1220"/>
      <c r="AZ35" s="1220"/>
      <c r="BA35" s="1220"/>
      <c r="BB35" s="1220"/>
      <c r="BC35" s="1220"/>
      <c r="BD35" s="1220"/>
      <c r="BE35" s="1220"/>
      <c r="BF35" s="1220"/>
      <c r="BG35" s="1220"/>
      <c r="BH35" s="1220"/>
      <c r="BI35" s="1220"/>
      <c r="BJ35" s="1220"/>
      <c r="BK35" s="1220"/>
      <c r="BL35" s="1220"/>
      <c r="BM35" s="1220"/>
      <c r="BN35" s="1220"/>
      <c r="BO35" s="1220"/>
      <c r="BP35" s="1220"/>
      <c r="BQ35" s="1220"/>
      <c r="BR35" s="1220"/>
      <c r="BS35" s="1220"/>
      <c r="BT35" s="1220"/>
      <c r="BU35" s="1220"/>
      <c r="BV35" s="1220"/>
      <c r="BW35" s="1220"/>
      <c r="BX35" s="1220"/>
      <c r="BY35" s="1220"/>
      <c r="BZ35" s="1220"/>
      <c r="CA35" s="1220"/>
      <c r="CB35" s="1220"/>
      <c r="CC35" s="1220"/>
      <c r="CD35" s="1220"/>
      <c r="CE35" s="1220"/>
      <c r="CF35" s="1220"/>
      <c r="CG35" s="1220"/>
      <c r="CH35" s="1220"/>
      <c r="CI35" s="1220"/>
      <c r="CJ35" s="1220"/>
      <c r="CK35" s="1220"/>
      <c r="CL35" s="1220"/>
      <c r="CM35" s="1220"/>
      <c r="CN35" s="1220"/>
      <c r="CO35" s="1220"/>
      <c r="CP35" s="1220"/>
      <c r="CQ35" s="1220"/>
      <c r="CR35" s="1220"/>
      <c r="CS35" s="1220"/>
      <c r="CT35" s="1220"/>
      <c r="CU35" s="1220"/>
      <c r="CV35" s="1220"/>
      <c r="CW35" s="1220"/>
      <c r="CX35" s="1220"/>
      <c r="CY35" s="1220"/>
      <c r="CZ35" s="1220"/>
      <c r="DA35" s="1220"/>
      <c r="DB35" s="1220"/>
    </row>
    <row r="36" spans="1:112" s="226" customFormat="1" ht="9.6" x14ac:dyDescent="0.2">
      <c r="A36" s="1222"/>
      <c r="B36" s="1222"/>
      <c r="C36" s="1222"/>
      <c r="D36" s="1222"/>
      <c r="E36" s="1222"/>
      <c r="F36" s="1222"/>
      <c r="G36" s="1222"/>
      <c r="H36" s="1222"/>
      <c r="I36" s="1222"/>
      <c r="J36" s="1222"/>
      <c r="K36" s="1222"/>
      <c r="L36" s="1222"/>
      <c r="M36" s="1222"/>
      <c r="N36" s="1222"/>
      <c r="O36" s="1222"/>
      <c r="P36" s="1222"/>
      <c r="Q36" s="1222"/>
      <c r="R36" s="1222"/>
      <c r="S36" s="1222"/>
      <c r="T36" s="1222"/>
      <c r="U36" s="1222"/>
      <c r="V36" s="1222"/>
      <c r="W36" s="1222"/>
      <c r="X36" s="1222"/>
      <c r="Y36" s="1222"/>
      <c r="Z36" s="1222"/>
      <c r="AA36" s="1222"/>
      <c r="AB36" s="1222"/>
      <c r="AC36" s="1222"/>
      <c r="AD36" s="1222"/>
      <c r="AE36" s="1222"/>
      <c r="AF36" s="1222"/>
      <c r="AG36" s="1222"/>
      <c r="AH36" s="1222"/>
      <c r="AI36" s="1222"/>
      <c r="AJ36" s="1222"/>
      <c r="AK36" s="1222"/>
      <c r="AL36" s="1222"/>
      <c r="AM36" s="1222"/>
      <c r="AN36" s="1222"/>
      <c r="AO36" s="1222"/>
      <c r="AP36" s="1222"/>
      <c r="AQ36" s="1222"/>
      <c r="AR36" s="1222"/>
      <c r="AS36" s="1222"/>
      <c r="AT36" s="1222"/>
      <c r="AU36" s="1222"/>
      <c r="AV36" s="1222"/>
      <c r="AW36" s="1222"/>
      <c r="AX36" s="1222"/>
      <c r="AY36" s="1222"/>
      <c r="AZ36" s="1222"/>
      <c r="BA36" s="1222"/>
      <c r="BB36" s="1222"/>
      <c r="BC36" s="1222"/>
      <c r="BD36" s="1222"/>
      <c r="BE36" s="1222"/>
      <c r="BF36" s="1222"/>
      <c r="BG36" s="1222"/>
      <c r="BH36" s="1222"/>
      <c r="BI36" s="1222"/>
      <c r="BJ36" s="1222"/>
      <c r="BK36" s="1222"/>
      <c r="BL36" s="1222"/>
      <c r="BM36" s="1222"/>
      <c r="BN36" s="1222"/>
      <c r="BO36" s="1222"/>
      <c r="BP36" s="1222"/>
      <c r="BQ36" s="1222"/>
      <c r="BR36" s="1222"/>
      <c r="BS36" s="1222"/>
      <c r="BT36" s="1222"/>
      <c r="BU36" s="1222"/>
      <c r="BV36" s="1222"/>
      <c r="BW36" s="1222"/>
      <c r="BX36" s="1222"/>
      <c r="BY36" s="1222"/>
      <c r="BZ36" s="1222"/>
      <c r="CA36" s="1222"/>
      <c r="CB36" s="1222"/>
      <c r="CC36" s="1222"/>
      <c r="CD36" s="1222"/>
      <c r="CE36" s="1222"/>
      <c r="CF36" s="1222"/>
      <c r="CG36" s="1222"/>
      <c r="CH36" s="1222"/>
      <c r="CI36" s="1222"/>
      <c r="CJ36" s="1222"/>
      <c r="CK36" s="1222"/>
      <c r="CL36" s="1222"/>
      <c r="CM36" s="1222"/>
      <c r="CN36" s="1222"/>
      <c r="CO36" s="1222"/>
      <c r="CP36" s="1222"/>
      <c r="CQ36" s="1222"/>
      <c r="CR36" s="1222"/>
      <c r="CS36" s="1222"/>
      <c r="CT36" s="1222"/>
      <c r="CU36" s="1222"/>
      <c r="CV36" s="1222"/>
      <c r="CW36" s="1222"/>
      <c r="CX36" s="1222"/>
      <c r="CY36" s="1222"/>
      <c r="CZ36" s="1222"/>
      <c r="DA36" s="1222"/>
      <c r="DB36" s="1222"/>
      <c r="DH36" s="230"/>
    </row>
    <row r="37" spans="1:112" ht="12.75" customHeight="1" x14ac:dyDescent="0.3">
      <c r="A37" s="1220" t="s">
        <v>569</v>
      </c>
      <c r="B37" s="1220"/>
      <c r="C37" s="1220"/>
      <c r="D37" s="1220"/>
      <c r="E37" s="1220"/>
      <c r="F37" s="1220"/>
      <c r="G37" s="1220"/>
      <c r="H37" s="1220"/>
      <c r="I37" s="1220"/>
      <c r="J37" s="1220"/>
      <c r="K37" s="1220"/>
      <c r="L37" s="1220"/>
      <c r="M37" s="1220"/>
      <c r="N37" s="1220"/>
      <c r="O37" s="1220"/>
      <c r="P37" s="1220"/>
      <c r="Q37" s="1220"/>
      <c r="R37" s="1220"/>
      <c r="S37" s="1220"/>
      <c r="T37" s="1220"/>
      <c r="U37" s="1220"/>
      <c r="V37" s="1220"/>
      <c r="W37" s="1220"/>
      <c r="X37" s="1220"/>
      <c r="Y37" s="1220"/>
      <c r="Z37" s="1220"/>
      <c r="AA37" s="1220"/>
      <c r="AB37" s="1220"/>
      <c r="AC37" s="1220"/>
      <c r="AD37" s="1220"/>
      <c r="AE37" s="1220"/>
      <c r="AF37" s="1220"/>
      <c r="AG37" s="1220"/>
      <c r="AH37" s="1220"/>
      <c r="AI37" s="1220"/>
      <c r="AJ37" s="1220"/>
      <c r="AK37" s="1220"/>
      <c r="AL37" s="1220"/>
      <c r="AM37" s="1220"/>
      <c r="AN37" s="1220"/>
      <c r="AO37" s="1220"/>
      <c r="AP37" s="1220"/>
      <c r="AQ37" s="1220"/>
      <c r="AR37" s="1220"/>
      <c r="AS37" s="1220"/>
      <c r="AT37" s="1220"/>
      <c r="AU37" s="1220"/>
      <c r="AV37" s="1220"/>
      <c r="AW37" s="1220"/>
      <c r="AX37" s="1220"/>
      <c r="AY37" s="1220"/>
      <c r="AZ37" s="1220"/>
      <c r="BA37" s="1220"/>
      <c r="BB37" s="1220"/>
      <c r="BC37" s="1220"/>
      <c r="BD37" s="1220"/>
      <c r="BE37" s="1220"/>
      <c r="BF37" s="1220"/>
      <c r="BG37" s="1220"/>
      <c r="BH37" s="1220"/>
      <c r="BI37" s="1220"/>
      <c r="BJ37" s="1220"/>
      <c r="BK37" s="1220"/>
      <c r="BL37" s="1220"/>
      <c r="BM37" s="1220"/>
      <c r="BN37" s="1220"/>
      <c r="BO37" s="1220"/>
      <c r="BP37" s="1220"/>
      <c r="BQ37" s="1220"/>
      <c r="BR37" s="1220"/>
      <c r="BS37" s="1220"/>
      <c r="BT37" s="1220"/>
      <c r="BU37" s="1220"/>
      <c r="BV37" s="1220"/>
      <c r="BW37" s="1220"/>
      <c r="BX37" s="1220"/>
      <c r="BY37" s="1220"/>
      <c r="BZ37" s="1220"/>
      <c r="CA37" s="1220"/>
      <c r="CB37" s="1220"/>
      <c r="CC37" s="1220"/>
      <c r="CD37" s="1220"/>
      <c r="CE37" s="1220"/>
      <c r="CF37" s="1220"/>
      <c r="CG37" s="1220"/>
      <c r="CH37" s="1220"/>
      <c r="CI37" s="1220"/>
      <c r="CJ37" s="1220"/>
      <c r="CK37" s="1220"/>
      <c r="CL37" s="1220"/>
      <c r="CM37" s="1220"/>
      <c r="CN37" s="1220"/>
      <c r="CO37" s="1220"/>
      <c r="CP37" s="1220"/>
      <c r="CQ37" s="1220"/>
      <c r="CR37" s="1220"/>
      <c r="CS37" s="1220"/>
      <c r="CT37" s="1220"/>
      <c r="CU37" s="1220"/>
      <c r="CV37" s="1220"/>
      <c r="CW37" s="1220"/>
      <c r="CX37" s="1220"/>
      <c r="CY37" s="1220"/>
      <c r="CZ37" s="1220"/>
      <c r="DA37" s="1220"/>
      <c r="DB37" s="1220"/>
      <c r="DH37" s="141"/>
    </row>
    <row r="38" spans="1:112" ht="9" customHeight="1" x14ac:dyDescent="0.3">
      <c r="A38" s="1220"/>
      <c r="B38" s="1220"/>
      <c r="C38" s="1220"/>
      <c r="D38" s="1220"/>
      <c r="E38" s="1220"/>
      <c r="F38" s="1220"/>
      <c r="G38" s="1220"/>
      <c r="H38" s="1220"/>
      <c r="I38" s="1220"/>
      <c r="J38" s="1220"/>
      <c r="K38" s="1220"/>
      <c r="L38" s="1220"/>
      <c r="M38" s="1220"/>
      <c r="N38" s="1220"/>
      <c r="O38" s="1220"/>
      <c r="P38" s="1220"/>
      <c r="Q38" s="1220"/>
      <c r="R38" s="1220"/>
      <c r="S38" s="1220"/>
      <c r="T38" s="1220"/>
      <c r="U38" s="1220"/>
      <c r="V38" s="1220"/>
      <c r="W38" s="1220"/>
      <c r="X38" s="1220"/>
      <c r="Y38" s="1220"/>
      <c r="Z38" s="1220"/>
      <c r="AA38" s="1220"/>
      <c r="AB38" s="1220"/>
      <c r="AC38" s="1220"/>
      <c r="AD38" s="1220"/>
      <c r="AE38" s="1220"/>
      <c r="AF38" s="1220"/>
      <c r="AG38" s="1220"/>
      <c r="AH38" s="1220"/>
      <c r="AI38" s="1220"/>
      <c r="AJ38" s="1220"/>
      <c r="AK38" s="1220"/>
      <c r="AL38" s="1220"/>
      <c r="AM38" s="1220"/>
      <c r="AN38" s="1220"/>
      <c r="AO38" s="1220"/>
      <c r="AP38" s="1220"/>
      <c r="AQ38" s="1220"/>
      <c r="AR38" s="1220"/>
      <c r="AS38" s="1220"/>
      <c r="AT38" s="1220"/>
      <c r="AU38" s="1220"/>
      <c r="AV38" s="1220"/>
      <c r="AW38" s="1220"/>
      <c r="AX38" s="1220"/>
      <c r="AY38" s="1220"/>
      <c r="AZ38" s="1220"/>
      <c r="BA38" s="1220"/>
      <c r="BB38" s="1220"/>
      <c r="BC38" s="1220"/>
      <c r="BD38" s="1220"/>
      <c r="BE38" s="1220"/>
      <c r="BF38" s="1220"/>
      <c r="BG38" s="1220"/>
      <c r="BH38" s="1220"/>
      <c r="BI38" s="1220"/>
      <c r="BJ38" s="1220"/>
      <c r="BK38" s="1220"/>
      <c r="BL38" s="1220"/>
      <c r="BM38" s="1220"/>
      <c r="BN38" s="1220"/>
      <c r="BO38" s="1220"/>
      <c r="BP38" s="1220"/>
      <c r="BQ38" s="1220"/>
      <c r="BR38" s="1220"/>
      <c r="BS38" s="1220"/>
      <c r="BT38" s="1220"/>
      <c r="BU38" s="1220"/>
      <c r="BV38" s="1220"/>
      <c r="BW38" s="1220"/>
      <c r="BX38" s="1220"/>
      <c r="BY38" s="1220"/>
      <c r="BZ38" s="1220"/>
      <c r="CA38" s="1220"/>
      <c r="CB38" s="1220"/>
      <c r="CC38" s="1220"/>
      <c r="CD38" s="1220"/>
      <c r="CE38" s="1220"/>
      <c r="CF38" s="1220"/>
      <c r="CG38" s="1220"/>
      <c r="CH38" s="1220"/>
      <c r="CI38" s="1220"/>
      <c r="CJ38" s="1220"/>
      <c r="CK38" s="1220"/>
      <c r="CL38" s="1220"/>
      <c r="CM38" s="1220"/>
      <c r="CN38" s="1220"/>
      <c r="CO38" s="1220"/>
      <c r="CP38" s="1220"/>
      <c r="CQ38" s="1220"/>
      <c r="CR38" s="1220"/>
      <c r="CS38" s="1220"/>
      <c r="CT38" s="1220"/>
      <c r="CU38" s="1220"/>
      <c r="CV38" s="1220"/>
      <c r="CW38" s="1220"/>
      <c r="CX38" s="1220"/>
      <c r="CY38" s="1220"/>
      <c r="CZ38" s="1220"/>
      <c r="DA38" s="1220"/>
      <c r="DB38" s="1220"/>
    </row>
    <row r="39" spans="1:112" ht="41.4" customHeight="1" x14ac:dyDescent="0.3">
      <c r="A39" s="792" t="s">
        <v>15</v>
      </c>
      <c r="B39" s="792"/>
      <c r="C39" s="792"/>
      <c r="D39" s="792"/>
      <c r="E39" s="792"/>
      <c r="F39" s="792"/>
      <c r="G39" s="792"/>
      <c r="H39" s="792"/>
      <c r="I39" s="792"/>
      <c r="J39" s="792"/>
      <c r="K39" s="792"/>
      <c r="L39" s="792"/>
      <c r="M39" s="792"/>
      <c r="N39" s="792"/>
      <c r="O39" s="792"/>
      <c r="P39" s="792"/>
      <c r="Q39" s="792"/>
      <c r="R39" s="792"/>
      <c r="S39" s="792"/>
      <c r="T39" s="792"/>
      <c r="U39" s="792"/>
      <c r="V39" s="792"/>
      <c r="W39" s="792"/>
      <c r="X39" s="792"/>
      <c r="Y39" s="792"/>
      <c r="Z39" s="792"/>
      <c r="AA39" s="792"/>
      <c r="AB39" s="792"/>
      <c r="AC39" s="792"/>
      <c r="AD39" s="792"/>
      <c r="AE39" s="792"/>
      <c r="AF39" s="792"/>
      <c r="AG39" s="792"/>
      <c r="AH39" s="792"/>
      <c r="AI39" s="792"/>
      <c r="AJ39" s="792"/>
      <c r="AK39" s="792"/>
      <c r="AL39" s="792"/>
      <c r="AM39" s="792"/>
      <c r="AN39" s="792"/>
      <c r="AO39" s="792"/>
      <c r="AP39" s="792"/>
      <c r="AQ39" s="792"/>
      <c r="AR39" s="792"/>
      <c r="AS39" s="792"/>
      <c r="AT39" s="792"/>
      <c r="AU39" s="792"/>
      <c r="AV39" s="792"/>
      <c r="AW39" s="792"/>
      <c r="AX39" s="792"/>
      <c r="AY39" s="792"/>
      <c r="AZ39" s="792"/>
      <c r="BA39" s="792"/>
      <c r="BB39" s="792"/>
      <c r="BC39" s="792"/>
      <c r="BD39" s="19"/>
      <c r="BE39" s="19"/>
      <c r="BF39" s="19"/>
      <c r="BG39" s="19"/>
      <c r="BH39" s="19"/>
      <c r="BI39" s="790"/>
      <c r="BJ39" s="790"/>
      <c r="BK39" s="790"/>
      <c r="BL39" s="790"/>
      <c r="BM39" s="790"/>
      <c r="BN39" s="790"/>
      <c r="BO39" s="790"/>
      <c r="BP39" s="790"/>
      <c r="BQ39" s="790"/>
      <c r="BR39" s="790"/>
      <c r="BS39" s="790"/>
      <c r="BT39" s="790"/>
      <c r="BU39" s="790"/>
      <c r="BV39" s="790"/>
      <c r="BW39" s="790"/>
      <c r="BX39" s="790"/>
      <c r="BY39" s="790"/>
      <c r="BZ39" s="790"/>
      <c r="CA39" s="790"/>
      <c r="CB39" s="790"/>
      <c r="CC39" s="19"/>
      <c r="CD39" s="19"/>
      <c r="CE39" s="19"/>
      <c r="CF39" s="710" t="str">
        <f>ПОДПИСИ!E5</f>
        <v xml:space="preserve"> </v>
      </c>
      <c r="CG39" s="710"/>
      <c r="CH39" s="710"/>
      <c r="CI39" s="710"/>
      <c r="CJ39" s="710"/>
      <c r="CK39" s="710"/>
      <c r="CL39" s="710"/>
      <c r="CM39" s="710"/>
      <c r="CN39" s="710"/>
      <c r="CO39" s="710"/>
      <c r="CP39" s="710"/>
      <c r="CQ39" s="710"/>
      <c r="CR39" s="710"/>
      <c r="CS39" s="710"/>
      <c r="CT39" s="710"/>
      <c r="CU39" s="710"/>
      <c r="CV39" s="710"/>
      <c r="CW39" s="710"/>
      <c r="CX39" s="710"/>
      <c r="CY39" s="710"/>
      <c r="CZ39" s="710"/>
      <c r="DA39" s="710"/>
      <c r="DB39" s="710"/>
      <c r="DH39" s="141"/>
    </row>
    <row r="40" spans="1:112" s="226" customFormat="1" ht="12" customHeight="1" x14ac:dyDescent="0.2">
      <c r="A40" s="225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  <c r="AA40" s="225"/>
      <c r="AB40" s="225"/>
      <c r="AC40" s="225"/>
      <c r="AD40" s="225"/>
      <c r="AE40" s="225"/>
      <c r="AF40" s="225"/>
      <c r="AG40" s="225"/>
      <c r="AH40" s="225"/>
      <c r="AI40" s="225"/>
      <c r="AJ40" s="225"/>
      <c r="AK40" s="225"/>
      <c r="AL40" s="225"/>
      <c r="AM40" s="225"/>
      <c r="AN40" s="225"/>
      <c r="AO40" s="225"/>
      <c r="AP40" s="225"/>
      <c r="AQ40" s="225"/>
      <c r="AR40" s="225"/>
      <c r="AS40" s="225"/>
      <c r="AT40" s="225"/>
      <c r="AU40" s="225"/>
      <c r="AV40" s="225"/>
      <c r="AW40" s="225"/>
      <c r="AX40" s="225"/>
      <c r="AY40" s="225"/>
      <c r="AZ40" s="225"/>
      <c r="BA40" s="225"/>
      <c r="BB40" s="225"/>
      <c r="BC40" s="225"/>
      <c r="BD40" s="225"/>
      <c r="BE40" s="225"/>
      <c r="BF40" s="225"/>
      <c r="BG40" s="225"/>
      <c r="BI40" s="715" t="s">
        <v>11</v>
      </c>
      <c r="BJ40" s="715"/>
      <c r="BK40" s="715"/>
      <c r="BL40" s="715"/>
      <c r="BM40" s="715"/>
      <c r="BN40" s="715"/>
      <c r="BO40" s="715"/>
      <c r="BP40" s="715"/>
      <c r="BQ40" s="715"/>
      <c r="BR40" s="715"/>
      <c r="BS40" s="715"/>
      <c r="BT40" s="715"/>
      <c r="BU40" s="715"/>
      <c r="BV40" s="715"/>
      <c r="BW40" s="715"/>
      <c r="BX40" s="715"/>
      <c r="BY40" s="715"/>
      <c r="BZ40" s="715"/>
      <c r="CA40" s="715"/>
      <c r="CB40" s="715"/>
      <c r="CC40" s="227"/>
      <c r="CD40" s="227"/>
      <c r="CE40" s="227"/>
      <c r="CF40" s="716" t="s">
        <v>50</v>
      </c>
      <c r="CG40" s="716"/>
      <c r="CH40" s="716"/>
      <c r="CI40" s="716"/>
      <c r="CJ40" s="716"/>
      <c r="CK40" s="716"/>
      <c r="CL40" s="716"/>
      <c r="CM40" s="716"/>
      <c r="CN40" s="716"/>
      <c r="CO40" s="716"/>
      <c r="CP40" s="716"/>
      <c r="CQ40" s="716"/>
      <c r="CR40" s="716"/>
      <c r="CS40" s="716"/>
      <c r="CT40" s="716"/>
      <c r="CU40" s="716"/>
      <c r="CV40" s="716"/>
      <c r="CW40" s="716"/>
      <c r="CX40" s="716"/>
      <c r="CY40" s="716"/>
      <c r="CZ40" s="716"/>
      <c r="DA40" s="716"/>
      <c r="DB40" s="716"/>
      <c r="DH40" s="228"/>
    </row>
    <row r="41" spans="1:112" ht="41.4" customHeight="1" x14ac:dyDescent="0.3">
      <c r="A41" s="792" t="s">
        <v>46</v>
      </c>
      <c r="B41" s="792"/>
      <c r="C41" s="792"/>
      <c r="D41" s="792"/>
      <c r="E41" s="792"/>
      <c r="F41" s="792"/>
      <c r="G41" s="792"/>
      <c r="H41" s="792"/>
      <c r="I41" s="792"/>
      <c r="J41" s="792"/>
      <c r="K41" s="792"/>
      <c r="L41" s="792"/>
      <c r="M41" s="792"/>
      <c r="N41" s="792"/>
      <c r="O41" s="792"/>
      <c r="P41" s="792"/>
      <c r="Q41" s="792"/>
      <c r="R41" s="792"/>
      <c r="S41" s="792"/>
      <c r="T41" s="792"/>
      <c r="U41" s="792"/>
      <c r="V41" s="792"/>
      <c r="W41" s="792"/>
      <c r="X41" s="792"/>
      <c r="Y41" s="792"/>
      <c r="Z41" s="792"/>
      <c r="AA41" s="792"/>
      <c r="AB41" s="792"/>
      <c r="AC41" s="792"/>
      <c r="AD41" s="792"/>
      <c r="AE41" s="792"/>
      <c r="AF41" s="792"/>
      <c r="AG41" s="792"/>
      <c r="AH41" s="792"/>
      <c r="AI41" s="792"/>
      <c r="AJ41" s="792"/>
      <c r="AK41" s="792"/>
      <c r="AL41" s="792"/>
      <c r="AM41" s="792"/>
      <c r="AN41" s="792"/>
      <c r="AO41" s="792"/>
      <c r="AP41" s="792"/>
      <c r="AQ41" s="792"/>
      <c r="AR41" s="792"/>
      <c r="AS41" s="792"/>
      <c r="AT41" s="792"/>
      <c r="AU41" s="792"/>
      <c r="AV41" s="792"/>
      <c r="AW41" s="792"/>
      <c r="AX41" s="792"/>
      <c r="AY41" s="792"/>
      <c r="AZ41" s="792"/>
      <c r="BA41" s="792"/>
      <c r="BB41" s="792"/>
      <c r="BC41" s="792"/>
      <c r="BD41" s="19"/>
      <c r="BE41" s="19"/>
      <c r="BF41" s="19"/>
      <c r="BG41" s="19"/>
      <c r="BH41" s="19"/>
      <c r="BI41" s="790"/>
      <c r="BJ41" s="790"/>
      <c r="BK41" s="790"/>
      <c r="BL41" s="790"/>
      <c r="BM41" s="790"/>
      <c r="BN41" s="790"/>
      <c r="BO41" s="790"/>
      <c r="BP41" s="790"/>
      <c r="BQ41" s="790"/>
      <c r="BR41" s="790"/>
      <c r="BS41" s="790"/>
      <c r="BT41" s="790"/>
      <c r="BU41" s="790"/>
      <c r="BV41" s="790"/>
      <c r="BW41" s="790"/>
      <c r="BX41" s="790"/>
      <c r="BY41" s="790"/>
      <c r="BZ41" s="790"/>
      <c r="CA41" s="790"/>
      <c r="CB41" s="790"/>
      <c r="CC41" s="19"/>
      <c r="CD41" s="19"/>
      <c r="CE41" s="19"/>
      <c r="CF41" s="710" t="str">
        <f>IF(ПОДПИСИ!E15=0," ",ПОДПИСИ!E15)</f>
        <v>С.В. Шлёнский</v>
      </c>
      <c r="CG41" s="710"/>
      <c r="CH41" s="710"/>
      <c r="CI41" s="710"/>
      <c r="CJ41" s="710"/>
      <c r="CK41" s="710"/>
      <c r="CL41" s="710"/>
      <c r="CM41" s="710"/>
      <c r="CN41" s="710"/>
      <c r="CO41" s="710"/>
      <c r="CP41" s="710"/>
      <c r="CQ41" s="710"/>
      <c r="CR41" s="710"/>
      <c r="CS41" s="710"/>
      <c r="CT41" s="710"/>
      <c r="CU41" s="710"/>
      <c r="CV41" s="710"/>
      <c r="CW41" s="710"/>
      <c r="CX41" s="710"/>
      <c r="CY41" s="710"/>
      <c r="CZ41" s="710"/>
      <c r="DA41" s="710"/>
      <c r="DB41" s="710"/>
    </row>
    <row r="42" spans="1:112" s="226" customFormat="1" ht="9.6" customHeight="1" x14ac:dyDescent="0.2">
      <c r="A42" s="225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  <c r="AA42" s="225"/>
      <c r="AB42" s="225"/>
      <c r="AC42" s="225"/>
      <c r="AD42" s="225"/>
      <c r="AE42" s="225"/>
      <c r="AF42" s="225"/>
      <c r="AG42" s="225"/>
      <c r="AH42" s="225"/>
      <c r="AI42" s="225"/>
      <c r="AJ42" s="225"/>
      <c r="AK42" s="225"/>
      <c r="AL42" s="225"/>
      <c r="AM42" s="225"/>
      <c r="AN42" s="225"/>
      <c r="AO42" s="225"/>
      <c r="AP42" s="225"/>
      <c r="AQ42" s="225"/>
      <c r="AR42" s="225"/>
      <c r="AS42" s="225"/>
      <c r="AT42" s="225"/>
      <c r="AU42" s="225"/>
      <c r="AV42" s="225"/>
      <c r="AW42" s="225"/>
      <c r="AX42" s="225"/>
      <c r="AY42" s="225"/>
      <c r="AZ42" s="225"/>
      <c r="BA42" s="225"/>
      <c r="BB42" s="225"/>
      <c r="BC42" s="225"/>
      <c r="BD42" s="225"/>
      <c r="BE42" s="225"/>
      <c r="BF42" s="225"/>
      <c r="BG42" s="225"/>
      <c r="BH42" s="225"/>
      <c r="BI42" s="715" t="s">
        <v>11</v>
      </c>
      <c r="BJ42" s="715"/>
      <c r="BK42" s="715"/>
      <c r="BL42" s="715"/>
      <c r="BM42" s="715"/>
      <c r="BN42" s="715"/>
      <c r="BO42" s="715"/>
      <c r="BP42" s="715"/>
      <c r="BQ42" s="715"/>
      <c r="BR42" s="715"/>
      <c r="BS42" s="715"/>
      <c r="BT42" s="715"/>
      <c r="BU42" s="715"/>
      <c r="BV42" s="715"/>
      <c r="BW42" s="715"/>
      <c r="BX42" s="715"/>
      <c r="BY42" s="715"/>
      <c r="BZ42" s="715"/>
      <c r="CA42" s="715"/>
      <c r="CB42" s="715"/>
      <c r="CC42" s="227"/>
      <c r="CD42" s="227"/>
      <c r="CE42" s="227"/>
      <c r="CF42" s="715" t="s">
        <v>50</v>
      </c>
      <c r="CG42" s="715"/>
      <c r="CH42" s="715"/>
      <c r="CI42" s="715"/>
      <c r="CJ42" s="715"/>
      <c r="CK42" s="715"/>
      <c r="CL42" s="715"/>
      <c r="CM42" s="715"/>
      <c r="CN42" s="715"/>
      <c r="CO42" s="715"/>
      <c r="CP42" s="715"/>
      <c r="CQ42" s="715"/>
      <c r="CR42" s="715"/>
      <c r="CS42" s="715"/>
      <c r="CT42" s="715"/>
      <c r="CU42" s="715"/>
      <c r="CV42" s="715"/>
      <c r="CW42" s="715"/>
      <c r="CX42" s="715"/>
      <c r="CY42" s="715"/>
      <c r="CZ42" s="715"/>
      <c r="DA42" s="715"/>
      <c r="DB42" s="715"/>
      <c r="DH42" s="228"/>
    </row>
    <row r="43" spans="1:112" ht="41.4" customHeight="1" x14ac:dyDescent="0.3">
      <c r="A43" s="792" t="s">
        <v>16</v>
      </c>
      <c r="B43" s="792"/>
      <c r="C43" s="792"/>
      <c r="D43" s="792"/>
      <c r="E43" s="792"/>
      <c r="F43" s="792"/>
      <c r="G43" s="792"/>
      <c r="H43" s="792"/>
      <c r="I43" s="792"/>
      <c r="J43" s="792"/>
      <c r="K43" s="792"/>
      <c r="L43" s="792"/>
      <c r="M43" s="792"/>
      <c r="N43" s="792"/>
      <c r="O43" s="792"/>
      <c r="P43" s="792"/>
      <c r="Q43" s="792"/>
      <c r="R43" s="792"/>
      <c r="S43" s="792"/>
      <c r="T43" s="792"/>
      <c r="U43" s="792"/>
      <c r="V43" s="792"/>
      <c r="W43" s="792"/>
      <c r="X43" s="792"/>
      <c r="Y43" s="792"/>
      <c r="Z43" s="792"/>
      <c r="AA43" s="792"/>
      <c r="AB43" s="792"/>
      <c r="AC43" s="792"/>
      <c r="AD43" s="792"/>
      <c r="AE43" s="792"/>
      <c r="AF43" s="792"/>
      <c r="AG43" s="792"/>
      <c r="AH43" s="792"/>
      <c r="AI43" s="792"/>
      <c r="AJ43" s="792"/>
      <c r="AK43" s="792"/>
      <c r="AL43" s="792"/>
      <c r="AM43" s="792"/>
      <c r="AN43" s="792"/>
      <c r="AO43" s="792"/>
      <c r="AP43" s="792"/>
      <c r="AQ43" s="792"/>
      <c r="AR43" s="792"/>
      <c r="AS43" s="792"/>
      <c r="AT43" s="792"/>
      <c r="AU43" s="792"/>
      <c r="AV43" s="792"/>
      <c r="AW43" s="792"/>
      <c r="AX43" s="792"/>
      <c r="AY43" s="792"/>
      <c r="AZ43" s="792"/>
      <c r="BA43" s="792"/>
      <c r="BB43" s="792"/>
      <c r="BC43" s="792"/>
      <c r="BD43" s="19"/>
      <c r="BE43" s="19"/>
      <c r="BF43" s="19"/>
      <c r="BG43" s="19"/>
      <c r="BH43" s="19"/>
      <c r="BI43" s="790"/>
      <c r="BJ43" s="790"/>
      <c r="BK43" s="790"/>
      <c r="BL43" s="790"/>
      <c r="BM43" s="790"/>
      <c r="BN43" s="790"/>
      <c r="BO43" s="790"/>
      <c r="BP43" s="790"/>
      <c r="BQ43" s="790"/>
      <c r="BR43" s="790"/>
      <c r="BS43" s="790"/>
      <c r="BT43" s="790"/>
      <c r="BU43" s="790"/>
      <c r="BV43" s="790"/>
      <c r="BW43" s="790"/>
      <c r="BX43" s="790"/>
      <c r="BY43" s="790"/>
      <c r="BZ43" s="790"/>
      <c r="CA43" s="790"/>
      <c r="CB43" s="790"/>
      <c r="CC43" s="19"/>
      <c r="CD43" s="19"/>
      <c r="CE43" s="19"/>
      <c r="CF43" s="710" t="str">
        <f>ПОДПИСИ!E12</f>
        <v>А.В. Курбатов</v>
      </c>
      <c r="CG43" s="710"/>
      <c r="CH43" s="710"/>
      <c r="CI43" s="710"/>
      <c r="CJ43" s="710"/>
      <c r="CK43" s="710"/>
      <c r="CL43" s="710"/>
      <c r="CM43" s="710"/>
      <c r="CN43" s="710"/>
      <c r="CO43" s="710"/>
      <c r="CP43" s="710"/>
      <c r="CQ43" s="710"/>
      <c r="CR43" s="710"/>
      <c r="CS43" s="710"/>
      <c r="CT43" s="710"/>
      <c r="CU43" s="710"/>
      <c r="CV43" s="710"/>
      <c r="CW43" s="710"/>
      <c r="CX43" s="710"/>
      <c r="CY43" s="710"/>
      <c r="CZ43" s="710"/>
      <c r="DA43" s="710"/>
      <c r="DB43" s="710"/>
      <c r="DH43" s="141"/>
    </row>
    <row r="44" spans="1:112" s="226" customFormat="1" ht="9.6" customHeight="1" x14ac:dyDescent="0.2">
      <c r="A44" s="225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  <c r="AA44" s="225"/>
      <c r="AB44" s="225"/>
      <c r="AC44" s="225"/>
      <c r="AD44" s="225"/>
      <c r="AE44" s="225"/>
      <c r="AF44" s="225"/>
      <c r="AG44" s="225"/>
      <c r="AH44" s="225"/>
      <c r="AI44" s="225"/>
      <c r="AJ44" s="225"/>
      <c r="AK44" s="225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225"/>
      <c r="AW44" s="225"/>
      <c r="AX44" s="225"/>
      <c r="AY44" s="225"/>
      <c r="AZ44" s="225"/>
      <c r="BA44" s="225"/>
      <c r="BB44" s="225"/>
      <c r="BC44" s="225"/>
      <c r="BD44" s="225"/>
      <c r="BE44" s="225"/>
      <c r="BF44" s="225"/>
      <c r="BG44" s="225"/>
      <c r="BH44" s="225"/>
      <c r="BI44" s="715" t="s">
        <v>11</v>
      </c>
      <c r="BJ44" s="715"/>
      <c r="BK44" s="715"/>
      <c r="BL44" s="715"/>
      <c r="BM44" s="715"/>
      <c r="BN44" s="715"/>
      <c r="BO44" s="715"/>
      <c r="BP44" s="715"/>
      <c r="BQ44" s="715"/>
      <c r="BR44" s="715"/>
      <c r="BS44" s="715"/>
      <c r="BT44" s="715"/>
      <c r="BU44" s="715"/>
      <c r="BV44" s="715"/>
      <c r="BW44" s="715"/>
      <c r="BX44" s="715"/>
      <c r="BY44" s="715"/>
      <c r="BZ44" s="715"/>
      <c r="CA44" s="715"/>
      <c r="CB44" s="715"/>
      <c r="CC44" s="227"/>
      <c r="CD44" s="227"/>
      <c r="CE44" s="227"/>
      <c r="CF44" s="715" t="s">
        <v>50</v>
      </c>
      <c r="CG44" s="715"/>
      <c r="CH44" s="715"/>
      <c r="CI44" s="715"/>
      <c r="CJ44" s="715"/>
      <c r="CK44" s="715"/>
      <c r="CL44" s="715"/>
      <c r="CM44" s="715"/>
      <c r="CN44" s="715"/>
      <c r="CO44" s="715"/>
      <c r="CP44" s="715"/>
      <c r="CQ44" s="715"/>
      <c r="CR44" s="715"/>
      <c r="CS44" s="715"/>
      <c r="CT44" s="715"/>
      <c r="CU44" s="715"/>
      <c r="CV44" s="715"/>
      <c r="CW44" s="715"/>
      <c r="CX44" s="715"/>
      <c r="CY44" s="715"/>
      <c r="CZ44" s="715"/>
      <c r="DA44" s="715"/>
      <c r="DB44" s="715"/>
      <c r="DH44" s="228"/>
    </row>
    <row r="45" spans="1:112" x14ac:dyDescent="0.3">
      <c r="DH45" s="141"/>
    </row>
    <row r="46" spans="1:112" x14ac:dyDescent="0.3">
      <c r="DH46" s="150"/>
    </row>
    <row r="48" spans="1:112" x14ac:dyDescent="0.3">
      <c r="DH48" s="141"/>
    </row>
    <row r="49" spans="112:112" x14ac:dyDescent="0.3">
      <c r="DH49" s="151"/>
    </row>
    <row r="50" spans="112:112" x14ac:dyDescent="0.3">
      <c r="DH50" s="141"/>
    </row>
    <row r="51" spans="112:112" x14ac:dyDescent="0.3">
      <c r="DH51" s="152"/>
    </row>
    <row r="52" spans="112:112" x14ac:dyDescent="0.3">
      <c r="DH52" s="141"/>
    </row>
    <row r="53" spans="112:112" x14ac:dyDescent="0.3">
      <c r="DH53" s="153"/>
    </row>
    <row r="54" spans="112:112" x14ac:dyDescent="0.3">
      <c r="DH54" s="141"/>
    </row>
    <row r="55" spans="112:112" x14ac:dyDescent="0.3">
      <c r="DH55" s="152"/>
    </row>
    <row r="56" spans="112:112" x14ac:dyDescent="0.3">
      <c r="DH56" s="141"/>
    </row>
    <row r="57" spans="112:112" x14ac:dyDescent="0.3">
      <c r="DH57" s="151"/>
    </row>
    <row r="58" spans="112:112" x14ac:dyDescent="0.3">
      <c r="DH58" s="141"/>
    </row>
    <row r="59" spans="112:112" x14ac:dyDescent="0.3">
      <c r="DH59" s="151"/>
    </row>
    <row r="60" spans="112:112" x14ac:dyDescent="0.3">
      <c r="DH60" s="141"/>
    </row>
    <row r="62" spans="112:112" x14ac:dyDescent="0.3">
      <c r="DH62" s="141"/>
    </row>
    <row r="64" spans="112:112" x14ac:dyDescent="0.3">
      <c r="DH64" s="141"/>
    </row>
    <row r="65" spans="112:112" x14ac:dyDescent="0.3">
      <c r="DH65" s="141"/>
    </row>
    <row r="67" spans="112:112" x14ac:dyDescent="0.3">
      <c r="DH67" s="141"/>
    </row>
    <row r="68" spans="112:112" x14ac:dyDescent="0.3">
      <c r="DH68" s="141"/>
    </row>
    <row r="69" spans="112:112" x14ac:dyDescent="0.3">
      <c r="DH69" s="141"/>
    </row>
    <row r="70" spans="112:112" x14ac:dyDescent="0.3">
      <c r="DH70" s="141"/>
    </row>
    <row r="71" spans="112:112" x14ac:dyDescent="0.3">
      <c r="DH71" s="141"/>
    </row>
    <row r="72" spans="112:112" x14ac:dyDescent="0.3">
      <c r="DH72" s="141"/>
    </row>
    <row r="73" spans="112:112" x14ac:dyDescent="0.3">
      <c r="DH73" s="141"/>
    </row>
    <row r="74" spans="112:112" x14ac:dyDescent="0.3">
      <c r="DH74" s="141"/>
    </row>
    <row r="75" spans="112:112" x14ac:dyDescent="0.3">
      <c r="DH75" s="141"/>
    </row>
    <row r="76" spans="112:112" x14ac:dyDescent="0.3">
      <c r="DH76" s="141"/>
    </row>
    <row r="77" spans="112:112" x14ac:dyDescent="0.3">
      <c r="DH77" s="141"/>
    </row>
    <row r="78" spans="112:112" x14ac:dyDescent="0.3">
      <c r="DH78" s="141"/>
    </row>
  </sheetData>
  <mergeCells count="60">
    <mergeCell ref="A2:AW2"/>
    <mergeCell ref="A3:AW3"/>
    <mergeCell ref="A4:AW4"/>
    <mergeCell ref="A5:AW5"/>
    <mergeCell ref="BE2:DB2"/>
    <mergeCell ref="BE3:DB3"/>
    <mergeCell ref="BE4:DB4"/>
    <mergeCell ref="BE5:DB5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2:DB32"/>
    <mergeCell ref="A33:DB33"/>
    <mergeCell ref="A34:DB34"/>
    <mergeCell ref="A35:DB35"/>
    <mergeCell ref="A36:DB36"/>
  </mergeCells>
  <conditionalFormatting sqref="AX2:BE7 A2:A9 AX8:BD8 AX9:BE9 A10:DB10">
    <cfRule type="cellIs" dxfId="10" priority="4" operator="equal">
      <formula>0</formula>
    </cfRule>
  </conditionalFormatting>
  <conditionalFormatting sqref="DH2:DH7">
    <cfRule type="cellIs" dxfId="9" priority="2" operator="equal">
      <formula>0</formula>
    </cfRule>
  </conditionalFormatting>
  <conditionalFormatting sqref="DH9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topLeftCell="A10" zoomScale="60" zoomScaleNormal="100" workbookViewId="0">
      <selection sqref="A1:DB1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109375" style="147" customWidth="1"/>
    <col min="113" max="16384" width="9.109375" style="19"/>
  </cols>
  <sheetData>
    <row r="1" spans="1:112" x14ac:dyDescent="0.3">
      <c r="DB1" s="20" t="s">
        <v>255</v>
      </c>
      <c r="DC1"/>
      <c r="DD1"/>
      <c r="DE1"/>
      <c r="DF1"/>
      <c r="DH1" s="141"/>
    </row>
    <row r="2" spans="1:112" ht="15" customHeight="1" x14ac:dyDescent="0.3">
      <c r="A2" s="789"/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89"/>
      <c r="X2" s="789"/>
      <c r="Y2" s="789"/>
      <c r="Z2" s="789"/>
      <c r="AA2" s="789"/>
      <c r="AB2" s="789"/>
      <c r="AC2" s="789"/>
      <c r="AD2" s="789"/>
      <c r="AE2" s="789"/>
      <c r="AF2" s="789"/>
      <c r="AG2" s="789"/>
      <c r="AH2" s="789"/>
      <c r="AI2" s="789"/>
      <c r="AJ2" s="789"/>
      <c r="AK2" s="789"/>
      <c r="AL2" s="789"/>
      <c r="AM2" s="789"/>
      <c r="AN2" s="789"/>
      <c r="AO2" s="789"/>
      <c r="AP2" s="789"/>
      <c r="AQ2" s="789"/>
      <c r="AR2" s="789"/>
      <c r="AS2" s="789"/>
      <c r="AT2" s="789"/>
      <c r="BD2" s="710" t="str">
        <f>ФОРМА!G2</f>
        <v>Санкт-Петербург</v>
      </c>
      <c r="BE2" s="710"/>
      <c r="BF2" s="710"/>
      <c r="BG2" s="710"/>
      <c r="BH2" s="710"/>
      <c r="BI2" s="710"/>
      <c r="BJ2" s="710"/>
      <c r="BK2" s="710"/>
      <c r="BL2" s="710"/>
      <c r="BM2" s="710"/>
      <c r="BN2" s="710"/>
      <c r="BO2" s="710"/>
      <c r="BP2" s="710"/>
      <c r="BQ2" s="710"/>
      <c r="BR2" s="710"/>
      <c r="BS2" s="710"/>
      <c r="BT2" s="710"/>
      <c r="BU2" s="710"/>
      <c r="BV2" s="710"/>
      <c r="BW2" s="710"/>
      <c r="BX2" s="710"/>
      <c r="BY2" s="710"/>
      <c r="BZ2" s="710"/>
      <c r="CA2" s="710"/>
      <c r="CB2" s="710"/>
      <c r="CC2" s="710"/>
      <c r="CD2" s="710"/>
      <c r="CE2" s="710"/>
      <c r="CF2" s="710"/>
      <c r="CG2" s="710"/>
      <c r="CH2" s="710"/>
      <c r="CI2" s="710"/>
      <c r="CJ2" s="710"/>
      <c r="CK2" s="710"/>
      <c r="CL2" s="710"/>
      <c r="CM2" s="710"/>
      <c r="CN2" s="710"/>
      <c r="CO2" s="710"/>
      <c r="CP2" s="710"/>
      <c r="CQ2" s="710"/>
      <c r="CR2" s="710"/>
      <c r="CS2" s="710"/>
      <c r="CT2" s="710"/>
      <c r="CU2" s="710"/>
      <c r="CV2" s="710"/>
      <c r="CW2" s="710"/>
      <c r="CX2" s="710"/>
      <c r="CY2" s="710"/>
      <c r="CZ2" s="710"/>
      <c r="DA2" s="710"/>
      <c r="DB2" s="710"/>
      <c r="DC2"/>
      <c r="DD2"/>
      <c r="DE2"/>
      <c r="DF2"/>
      <c r="DH2" s="142"/>
    </row>
    <row r="3" spans="1:112" s="50" customFormat="1" ht="15" customHeight="1" x14ac:dyDescent="0.3">
      <c r="A3" s="786"/>
      <c r="B3" s="786"/>
      <c r="C3" s="786"/>
      <c r="D3" s="786"/>
      <c r="E3" s="786"/>
      <c r="F3" s="786"/>
      <c r="G3" s="786"/>
      <c r="H3" s="786"/>
      <c r="I3" s="786"/>
      <c r="J3" s="786"/>
      <c r="K3" s="786"/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  <c r="AF3" s="786"/>
      <c r="AG3" s="786"/>
      <c r="AH3" s="786"/>
      <c r="AI3" s="786"/>
      <c r="AJ3" s="786"/>
      <c r="AK3" s="786"/>
      <c r="AL3" s="786"/>
      <c r="AM3" s="786"/>
      <c r="AN3" s="786"/>
      <c r="AO3" s="786"/>
      <c r="AP3" s="786"/>
      <c r="AQ3" s="786"/>
      <c r="AR3" s="786"/>
      <c r="AS3" s="786"/>
      <c r="AT3" s="786"/>
      <c r="AU3" s="21"/>
      <c r="AV3" s="21"/>
      <c r="AW3" s="21"/>
      <c r="AX3" s="21"/>
      <c r="AY3" s="21"/>
      <c r="AZ3" s="21"/>
      <c r="BA3" s="21"/>
      <c r="BB3" s="21"/>
      <c r="BC3" s="21"/>
      <c r="BD3" s="786" t="s">
        <v>0</v>
      </c>
      <c r="BE3" s="786"/>
      <c r="BF3" s="786"/>
      <c r="BG3" s="786"/>
      <c r="BH3" s="786"/>
      <c r="BI3" s="786"/>
      <c r="BJ3" s="786"/>
      <c r="BK3" s="786"/>
      <c r="BL3" s="786"/>
      <c r="BM3" s="786"/>
      <c r="BN3" s="786"/>
      <c r="BO3" s="786"/>
      <c r="BP3" s="786"/>
      <c r="BQ3" s="786"/>
      <c r="BR3" s="786"/>
      <c r="BS3" s="786"/>
      <c r="BT3" s="786"/>
      <c r="BU3" s="786"/>
      <c r="BV3" s="786"/>
      <c r="BW3" s="786"/>
      <c r="BX3" s="786"/>
      <c r="BY3" s="786"/>
      <c r="BZ3" s="786"/>
      <c r="CA3" s="786"/>
      <c r="CB3" s="786"/>
      <c r="CC3" s="786"/>
      <c r="CD3" s="786"/>
      <c r="CE3" s="786"/>
      <c r="CF3" s="786"/>
      <c r="CG3" s="786"/>
      <c r="CH3" s="786"/>
      <c r="CI3" s="786"/>
      <c r="CJ3" s="786"/>
      <c r="CK3" s="786"/>
      <c r="CL3" s="786"/>
      <c r="CM3" s="786"/>
      <c r="CN3" s="786"/>
      <c r="CO3" s="786"/>
      <c r="CP3" s="786"/>
      <c r="CQ3" s="786"/>
      <c r="CR3" s="786"/>
      <c r="CS3" s="786"/>
      <c r="CT3" s="786"/>
      <c r="CU3" s="786"/>
      <c r="CV3" s="786"/>
      <c r="CW3" s="786"/>
      <c r="CX3" s="786"/>
      <c r="CY3" s="786"/>
      <c r="CZ3" s="786"/>
      <c r="DA3" s="786"/>
      <c r="DB3" s="786"/>
      <c r="DH3" s="143"/>
    </row>
    <row r="4" spans="1:112" ht="22.5" customHeight="1" x14ac:dyDescent="0.25">
      <c r="A4" s="710" t="str">
        <f>ФОРМА!B4</f>
        <v>ООО «Электромонтаж-110»</v>
      </c>
      <c r="B4" s="710"/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BD4" s="787" t="str">
        <f>ФОРМА!B2</f>
        <v>ПАО "Россети Ленэнерго"</v>
      </c>
      <c r="BE4" s="787"/>
      <c r="BF4" s="787"/>
      <c r="BG4" s="787"/>
      <c r="BH4" s="787"/>
      <c r="BI4" s="787"/>
      <c r="BJ4" s="787"/>
      <c r="BK4" s="787"/>
      <c r="BL4" s="787"/>
      <c r="BM4" s="787"/>
      <c r="BN4" s="787"/>
      <c r="BO4" s="787"/>
      <c r="BP4" s="787"/>
      <c r="BQ4" s="787"/>
      <c r="BR4" s="787"/>
      <c r="BS4" s="787"/>
      <c r="BT4" s="787"/>
      <c r="BU4" s="787"/>
      <c r="BV4" s="787"/>
      <c r="BW4" s="787"/>
      <c r="BX4" s="787"/>
      <c r="BY4" s="787"/>
      <c r="BZ4" s="787"/>
      <c r="CA4" s="787"/>
      <c r="CB4" s="787"/>
      <c r="CC4" s="787"/>
      <c r="CD4" s="787"/>
      <c r="CE4" s="787"/>
      <c r="CF4" s="787"/>
      <c r="CG4" s="787"/>
      <c r="CH4" s="787"/>
      <c r="CI4" s="787"/>
      <c r="CJ4" s="787"/>
      <c r="CK4" s="787"/>
      <c r="CL4" s="787"/>
      <c r="CM4" s="787"/>
      <c r="CN4" s="787"/>
      <c r="CO4" s="787"/>
      <c r="CP4" s="787"/>
      <c r="CQ4" s="787"/>
      <c r="CR4" s="787"/>
      <c r="CS4" s="787"/>
      <c r="CT4" s="787"/>
      <c r="CU4" s="787"/>
      <c r="CV4" s="787"/>
      <c r="CW4" s="787"/>
      <c r="CX4" s="787"/>
      <c r="CY4" s="787"/>
      <c r="CZ4" s="787"/>
      <c r="DA4" s="787"/>
      <c r="DB4" s="787"/>
      <c r="DH4" s="144" t="str">
        <f>BD4</f>
        <v>ПАО "Россети Ленэнерго"</v>
      </c>
    </row>
    <row r="5" spans="1:112" ht="15" customHeight="1" x14ac:dyDescent="0.25">
      <c r="A5" s="786" t="s">
        <v>44</v>
      </c>
      <c r="B5" s="786"/>
      <c r="C5" s="786"/>
      <c r="D5" s="786"/>
      <c r="E5" s="786"/>
      <c r="F5" s="786"/>
      <c r="G5" s="786"/>
      <c r="H5" s="786"/>
      <c r="I5" s="786"/>
      <c r="J5" s="786"/>
      <c r="K5" s="786"/>
      <c r="L5" s="786"/>
      <c r="M5" s="786"/>
      <c r="N5" s="786"/>
      <c r="O5" s="786"/>
      <c r="P5" s="786"/>
      <c r="Q5" s="786"/>
      <c r="R5" s="786"/>
      <c r="S5" s="786"/>
      <c r="T5" s="786"/>
      <c r="U5" s="786"/>
      <c r="V5" s="786"/>
      <c r="W5" s="786"/>
      <c r="X5" s="786"/>
      <c r="Y5" s="786"/>
      <c r="Z5" s="786"/>
      <c r="AA5" s="786"/>
      <c r="AB5" s="786"/>
      <c r="AC5" s="786"/>
      <c r="AD5" s="786"/>
      <c r="AE5" s="786"/>
      <c r="AF5" s="786"/>
      <c r="AG5" s="786"/>
      <c r="AH5" s="786"/>
      <c r="AI5" s="786"/>
      <c r="AJ5" s="786"/>
      <c r="AK5" s="786"/>
      <c r="AL5" s="786"/>
      <c r="AM5" s="786"/>
      <c r="AN5" s="786"/>
      <c r="AO5" s="786"/>
      <c r="AP5" s="786"/>
      <c r="AQ5" s="786"/>
      <c r="AR5" s="786"/>
      <c r="AS5" s="786"/>
      <c r="AT5" s="786"/>
      <c r="AU5" s="21"/>
      <c r="AV5" s="21"/>
      <c r="AW5" s="21"/>
      <c r="AX5" s="21"/>
      <c r="AY5" s="21"/>
      <c r="AZ5" s="21"/>
      <c r="BA5" s="21"/>
      <c r="BB5" s="21"/>
      <c r="BC5" s="21"/>
      <c r="BD5" s="786" t="s">
        <v>2</v>
      </c>
      <c r="BE5" s="786"/>
      <c r="BF5" s="786"/>
      <c r="BG5" s="786"/>
      <c r="BH5" s="786"/>
      <c r="BI5" s="786"/>
      <c r="BJ5" s="786"/>
      <c r="BK5" s="786"/>
      <c r="BL5" s="786"/>
      <c r="BM5" s="786"/>
      <c r="BN5" s="786"/>
      <c r="BO5" s="786"/>
      <c r="BP5" s="786"/>
      <c r="BQ5" s="786"/>
      <c r="BR5" s="786"/>
      <c r="BS5" s="786"/>
      <c r="BT5" s="786"/>
      <c r="BU5" s="786"/>
      <c r="BV5" s="786"/>
      <c r="BW5" s="786"/>
      <c r="BX5" s="786"/>
      <c r="BY5" s="786"/>
      <c r="BZ5" s="786"/>
      <c r="CA5" s="786"/>
      <c r="CB5" s="786"/>
      <c r="CC5" s="786"/>
      <c r="CD5" s="786"/>
      <c r="CE5" s="786"/>
      <c r="CF5" s="786"/>
      <c r="CG5" s="786"/>
      <c r="CH5" s="786"/>
      <c r="CI5" s="786"/>
      <c r="CJ5" s="786"/>
      <c r="CK5" s="786"/>
      <c r="CL5" s="786"/>
      <c r="CM5" s="786"/>
      <c r="CN5" s="786"/>
      <c r="CO5" s="786"/>
      <c r="CP5" s="786"/>
      <c r="CQ5" s="786"/>
      <c r="CR5" s="786"/>
      <c r="CS5" s="786"/>
      <c r="CT5" s="786"/>
      <c r="CU5" s="786"/>
      <c r="CV5" s="786"/>
      <c r="CW5" s="786"/>
      <c r="CX5" s="786"/>
      <c r="CY5" s="786"/>
      <c r="CZ5" s="786"/>
      <c r="DA5" s="786"/>
      <c r="DB5" s="786"/>
      <c r="DH5" s="143"/>
    </row>
    <row r="6" spans="1:112" ht="110.4" x14ac:dyDescent="0.25">
      <c r="A6" s="785"/>
      <c r="B6" s="785"/>
      <c r="C6" s="785"/>
      <c r="D6" s="785"/>
      <c r="E6" s="785"/>
      <c r="F6" s="785"/>
      <c r="G6" s="785"/>
      <c r="H6" s="785"/>
      <c r="I6" s="785"/>
      <c r="J6" s="785"/>
      <c r="K6" s="785"/>
      <c r="L6" s="785"/>
      <c r="M6" s="785"/>
      <c r="N6" s="785"/>
      <c r="O6" s="785"/>
      <c r="P6" s="785"/>
      <c r="Q6" s="785"/>
      <c r="R6" s="785"/>
      <c r="S6" s="785"/>
      <c r="T6" s="785"/>
      <c r="U6" s="785"/>
      <c r="V6" s="785"/>
      <c r="W6" s="785"/>
      <c r="X6" s="785"/>
      <c r="Y6" s="785"/>
      <c r="Z6" s="785"/>
      <c r="AA6" s="785"/>
      <c r="AB6" s="785"/>
      <c r="AC6" s="785"/>
      <c r="AD6" s="785"/>
      <c r="AE6" s="785"/>
      <c r="AF6" s="785"/>
      <c r="AG6" s="785"/>
      <c r="AH6" s="785"/>
      <c r="AI6" s="785"/>
      <c r="AJ6" s="785"/>
      <c r="AK6" s="785"/>
      <c r="AL6" s="785"/>
      <c r="AM6" s="785"/>
      <c r="AN6" s="785"/>
      <c r="AO6" s="785"/>
      <c r="AP6" s="785"/>
      <c r="AQ6" s="785"/>
      <c r="AR6" s="785"/>
      <c r="AS6" s="785"/>
      <c r="AT6" s="785"/>
      <c r="AU6" s="21"/>
      <c r="AV6" s="21"/>
      <c r="AW6" s="21"/>
      <c r="AX6" s="21"/>
      <c r="AY6" s="21"/>
      <c r="AZ6" s="21"/>
      <c r="BA6" s="21"/>
      <c r="BB6" s="21"/>
      <c r="BC6" s="21"/>
      <c r="BD6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E6" s="787"/>
      <c r="BF6" s="787"/>
      <c r="BG6" s="787"/>
      <c r="BH6" s="787"/>
      <c r="BI6" s="787"/>
      <c r="BJ6" s="787"/>
      <c r="BK6" s="787"/>
      <c r="BL6" s="787"/>
      <c r="BM6" s="787"/>
      <c r="BN6" s="787"/>
      <c r="BO6" s="787"/>
      <c r="BP6" s="787"/>
      <c r="BQ6" s="787"/>
      <c r="BR6" s="787"/>
      <c r="BS6" s="787"/>
      <c r="BT6" s="787"/>
      <c r="BU6" s="787"/>
      <c r="BV6" s="787"/>
      <c r="BW6" s="787"/>
      <c r="BX6" s="787"/>
      <c r="BY6" s="787"/>
      <c r="BZ6" s="787"/>
      <c r="CA6" s="787"/>
      <c r="CB6" s="787"/>
      <c r="CC6" s="787"/>
      <c r="CD6" s="787"/>
      <c r="CE6" s="787"/>
      <c r="CF6" s="787"/>
      <c r="CG6" s="787"/>
      <c r="CH6" s="787"/>
      <c r="CI6" s="787"/>
      <c r="CJ6" s="787"/>
      <c r="CK6" s="787"/>
      <c r="CL6" s="787"/>
      <c r="CM6" s="787"/>
      <c r="CN6" s="787"/>
      <c r="CO6" s="787"/>
      <c r="CP6" s="787"/>
      <c r="CQ6" s="787"/>
      <c r="CR6" s="787"/>
      <c r="CS6" s="787"/>
      <c r="CT6" s="787"/>
      <c r="CU6" s="787"/>
      <c r="CV6" s="787"/>
      <c r="CW6" s="787"/>
      <c r="CX6" s="787"/>
      <c r="CY6" s="787"/>
      <c r="CZ6" s="787"/>
      <c r="DA6" s="787"/>
      <c r="DB6" s="787"/>
      <c r="DH6" s="144" t="str">
        <f>BD6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ht="12.75" customHeight="1" x14ac:dyDescent="0.25">
      <c r="A7" s="786" t="s">
        <v>45</v>
      </c>
      <c r="B7" s="786"/>
      <c r="C7" s="786"/>
      <c r="D7" s="786"/>
      <c r="E7" s="786"/>
      <c r="F7" s="786"/>
      <c r="G7" s="786"/>
      <c r="H7" s="786"/>
      <c r="I7" s="786"/>
      <c r="J7" s="786"/>
      <c r="K7" s="786"/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  <c r="AF7" s="786"/>
      <c r="AG7" s="786"/>
      <c r="AH7" s="786"/>
      <c r="AI7" s="786"/>
      <c r="AJ7" s="786"/>
      <c r="AK7" s="786"/>
      <c r="AL7" s="786"/>
      <c r="AM7" s="786"/>
      <c r="AN7" s="786"/>
      <c r="AO7" s="786"/>
      <c r="AP7" s="786"/>
      <c r="AQ7" s="786"/>
      <c r="AR7" s="786"/>
      <c r="AS7" s="786"/>
      <c r="AT7" s="786"/>
      <c r="AU7" s="21"/>
      <c r="AV7" s="21"/>
      <c r="AW7" s="21"/>
      <c r="AX7" s="21"/>
      <c r="AY7" s="21"/>
      <c r="AZ7" s="21"/>
      <c r="BA7" s="21"/>
      <c r="BB7" s="21"/>
      <c r="BC7" s="21"/>
      <c r="BD7" s="786" t="s">
        <v>38</v>
      </c>
      <c r="BE7" s="786"/>
      <c r="BF7" s="786"/>
      <c r="BG7" s="786"/>
      <c r="BH7" s="786"/>
      <c r="BI7" s="786"/>
      <c r="BJ7" s="786"/>
      <c r="BK7" s="786"/>
      <c r="BL7" s="786"/>
      <c r="BM7" s="786"/>
      <c r="BN7" s="786"/>
      <c r="BO7" s="786"/>
      <c r="BP7" s="786"/>
      <c r="BQ7" s="786"/>
      <c r="BR7" s="786"/>
      <c r="BS7" s="786"/>
      <c r="BT7" s="786"/>
      <c r="BU7" s="786"/>
      <c r="BV7" s="786"/>
      <c r="BW7" s="786"/>
      <c r="BX7" s="786"/>
      <c r="BY7" s="786"/>
      <c r="BZ7" s="786"/>
      <c r="CA7" s="786"/>
      <c r="CB7" s="786"/>
      <c r="CC7" s="786"/>
      <c r="CD7" s="786"/>
      <c r="CE7" s="786"/>
      <c r="CF7" s="786"/>
      <c r="CG7" s="786"/>
      <c r="CH7" s="786"/>
      <c r="CI7" s="786"/>
      <c r="CJ7" s="786"/>
      <c r="CK7" s="786"/>
      <c r="CL7" s="786"/>
      <c r="CM7" s="786"/>
      <c r="CN7" s="786"/>
      <c r="CO7" s="786"/>
      <c r="CP7" s="786"/>
      <c r="CQ7" s="786"/>
      <c r="CR7" s="786"/>
      <c r="CS7" s="786"/>
      <c r="CT7" s="786"/>
      <c r="CU7" s="786"/>
      <c r="CV7" s="786"/>
      <c r="CW7" s="786"/>
      <c r="CX7" s="786"/>
      <c r="CY7" s="786"/>
      <c r="CZ7" s="786"/>
      <c r="DA7" s="786"/>
      <c r="DB7" s="786"/>
      <c r="DH7" s="143"/>
    </row>
    <row r="8" spans="1:112" ht="13.8" x14ac:dyDescent="0.25">
      <c r="A8" s="710"/>
      <c r="B8" s="710"/>
      <c r="C8" s="710"/>
      <c r="D8" s="710"/>
      <c r="E8" s="710"/>
      <c r="F8" s="710"/>
      <c r="G8" s="710"/>
      <c r="H8" s="710"/>
      <c r="I8" s="710"/>
      <c r="J8" s="710"/>
      <c r="K8" s="710"/>
      <c r="L8" s="710"/>
      <c r="M8" s="710"/>
      <c r="N8" s="710"/>
      <c r="O8" s="710"/>
      <c r="P8" s="710"/>
      <c r="Q8" s="710"/>
      <c r="R8" s="710"/>
      <c r="S8" s="710"/>
      <c r="T8" s="710"/>
      <c r="U8" s="710"/>
      <c r="V8" s="710"/>
      <c r="W8" s="710"/>
      <c r="X8" s="710"/>
      <c r="Y8" s="710"/>
      <c r="Z8" s="710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BD8" s="734">
        <f>ФОРМА!B13</f>
        <v>45646</v>
      </c>
      <c r="BE8" s="734"/>
      <c r="BF8" s="734"/>
      <c r="BG8" s="734"/>
      <c r="BH8" s="734"/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C8" s="51"/>
      <c r="DH8" s="145"/>
    </row>
    <row r="9" spans="1:112" ht="10.5" customHeight="1" x14ac:dyDescent="0.25">
      <c r="A9" s="786" t="s">
        <v>1</v>
      </c>
      <c r="B9" s="786"/>
      <c r="C9" s="786"/>
      <c r="D9" s="786"/>
      <c r="E9" s="786"/>
      <c r="F9" s="786"/>
      <c r="G9" s="786"/>
      <c r="H9" s="786"/>
      <c r="I9" s="786"/>
      <c r="J9" s="786"/>
      <c r="K9" s="786"/>
      <c r="L9" s="786"/>
      <c r="M9" s="786"/>
      <c r="N9" s="786"/>
      <c r="O9" s="786"/>
      <c r="P9" s="786"/>
      <c r="Q9" s="786"/>
      <c r="R9" s="786"/>
      <c r="S9" s="786"/>
      <c r="T9" s="786"/>
      <c r="U9" s="786"/>
      <c r="V9" s="786"/>
      <c r="W9" s="786"/>
      <c r="X9" s="786"/>
      <c r="Y9" s="786"/>
      <c r="Z9" s="786"/>
      <c r="AA9" s="786"/>
      <c r="AB9" s="786"/>
      <c r="AC9" s="786"/>
      <c r="AD9" s="786"/>
      <c r="AE9" s="786"/>
      <c r="AF9" s="786"/>
      <c r="AG9" s="786"/>
      <c r="AH9" s="786"/>
      <c r="AI9" s="786"/>
      <c r="AJ9" s="786"/>
      <c r="AK9" s="786"/>
      <c r="AL9" s="786"/>
      <c r="AM9" s="786"/>
      <c r="AN9" s="786"/>
      <c r="AO9" s="786"/>
      <c r="AP9" s="786"/>
      <c r="AQ9" s="786"/>
      <c r="AR9" s="786"/>
      <c r="AS9" s="786"/>
      <c r="AT9" s="786"/>
      <c r="AU9" s="21"/>
      <c r="AV9" s="21"/>
      <c r="AW9" s="21"/>
      <c r="AX9" s="21"/>
      <c r="AY9" s="21"/>
      <c r="AZ9" s="21"/>
      <c r="BA9" s="21"/>
      <c r="BB9" s="21"/>
      <c r="BC9" s="21"/>
      <c r="BD9" s="786" t="s">
        <v>3</v>
      </c>
      <c r="BE9" s="786"/>
      <c r="BF9" s="786"/>
      <c r="BG9" s="786"/>
      <c r="BH9" s="786"/>
      <c r="BI9" s="786"/>
      <c r="BJ9" s="786"/>
      <c r="BK9" s="786"/>
      <c r="BL9" s="786"/>
      <c r="BM9" s="786"/>
      <c r="BN9" s="786"/>
      <c r="BO9" s="786"/>
      <c r="BP9" s="786"/>
      <c r="BQ9" s="786"/>
      <c r="BR9" s="786"/>
      <c r="BS9" s="786"/>
      <c r="BT9" s="786"/>
      <c r="BU9" s="786"/>
      <c r="BV9" s="786"/>
      <c r="BW9" s="786"/>
      <c r="BX9" s="786"/>
      <c r="BY9" s="786"/>
      <c r="BZ9" s="786"/>
      <c r="CA9" s="786"/>
      <c r="CB9" s="786"/>
      <c r="CC9" s="786"/>
      <c r="CD9" s="786"/>
      <c r="CE9" s="786"/>
      <c r="CF9" s="786"/>
      <c r="CG9" s="786"/>
      <c r="CH9" s="786"/>
      <c r="CI9" s="786"/>
      <c r="CJ9" s="786"/>
      <c r="CK9" s="786"/>
      <c r="CL9" s="786"/>
      <c r="CM9" s="786"/>
      <c r="CN9" s="786"/>
      <c r="CO9" s="786"/>
      <c r="CP9" s="786"/>
      <c r="CQ9" s="786"/>
      <c r="CR9" s="786"/>
      <c r="CS9" s="786"/>
      <c r="CT9" s="786"/>
      <c r="CU9" s="786"/>
      <c r="CV9" s="786"/>
      <c r="CW9" s="786"/>
      <c r="CX9" s="786"/>
      <c r="CY9" s="786"/>
      <c r="CZ9" s="786"/>
      <c r="DA9" s="786"/>
      <c r="DB9" s="786"/>
      <c r="DH9" s="146"/>
    </row>
    <row r="10" spans="1:112" ht="21.75" customHeight="1" x14ac:dyDescent="0.3">
      <c r="A10" s="805" t="s">
        <v>604</v>
      </c>
      <c r="B10" s="805"/>
      <c r="C10" s="805"/>
      <c r="D10" s="805"/>
      <c r="E10" s="805"/>
      <c r="F10" s="805"/>
      <c r="G10" s="805"/>
      <c r="H10" s="805"/>
      <c r="I10" s="805"/>
      <c r="J10" s="805"/>
      <c r="K10" s="805"/>
      <c r="L10" s="805"/>
      <c r="M10" s="805"/>
      <c r="N10" s="805"/>
      <c r="O10" s="805"/>
      <c r="P10" s="805"/>
      <c r="Q10" s="805"/>
      <c r="R10" s="805"/>
      <c r="S10" s="805"/>
      <c r="T10" s="805"/>
      <c r="U10" s="805"/>
      <c r="V10" s="805"/>
      <c r="W10" s="805"/>
      <c r="X10" s="805"/>
      <c r="Y10" s="805"/>
      <c r="Z10" s="805"/>
      <c r="AA10" s="805"/>
      <c r="AB10" s="805"/>
      <c r="AC10" s="805"/>
      <c r="AD10" s="805"/>
      <c r="AE10" s="805"/>
      <c r="AF10" s="805"/>
      <c r="AG10" s="805"/>
      <c r="AH10" s="805"/>
      <c r="AI10" s="805"/>
      <c r="AJ10" s="805"/>
      <c r="AK10" s="805"/>
      <c r="AL10" s="805"/>
      <c r="AM10" s="805"/>
      <c r="AN10" s="805"/>
      <c r="AO10" s="805"/>
      <c r="AP10" s="805"/>
      <c r="AQ10" s="805"/>
      <c r="AR10" s="805"/>
      <c r="AS10" s="805"/>
      <c r="AT10" s="805"/>
      <c r="AU10" s="805"/>
      <c r="AV10" s="805"/>
      <c r="AW10" s="805"/>
      <c r="AX10" s="805"/>
      <c r="AY10" s="805"/>
      <c r="AZ10" s="805"/>
      <c r="BA10" s="805"/>
      <c r="BB10" s="805"/>
      <c r="BC10" s="805"/>
      <c r="BD10" s="805"/>
      <c r="BE10" s="805"/>
      <c r="BF10" s="805"/>
      <c r="BG10" s="805"/>
      <c r="BH10" s="805"/>
      <c r="BI10" s="805"/>
      <c r="BJ10" s="805"/>
      <c r="BK10" s="805"/>
      <c r="BL10" s="805"/>
      <c r="BM10" s="805"/>
      <c r="BN10" s="805"/>
      <c r="BO10" s="805"/>
      <c r="BP10" s="805"/>
      <c r="BQ10" s="805"/>
      <c r="BR10" s="805"/>
      <c r="BS10" s="805"/>
      <c r="BT10" s="805"/>
      <c r="BU10" s="805"/>
      <c r="BV10" s="805"/>
      <c r="BW10" s="805"/>
      <c r="BX10" s="805"/>
      <c r="BY10" s="805"/>
      <c r="BZ10" s="805"/>
      <c r="CA10" s="805"/>
      <c r="CB10" s="805"/>
      <c r="CC10" s="805"/>
      <c r="CD10" s="805"/>
      <c r="CE10" s="805"/>
      <c r="CF10" s="805"/>
      <c r="CG10" s="805"/>
      <c r="CH10" s="805"/>
      <c r="CI10" s="805"/>
      <c r="CJ10" s="805"/>
      <c r="CK10" s="805"/>
      <c r="CL10" s="805"/>
      <c r="CM10" s="805"/>
      <c r="CN10" s="805"/>
      <c r="CO10" s="805"/>
      <c r="CP10" s="805"/>
      <c r="CQ10" s="805"/>
      <c r="CR10" s="805"/>
      <c r="CS10" s="805"/>
      <c r="CT10" s="805"/>
      <c r="CU10" s="805"/>
      <c r="CV10" s="805"/>
      <c r="CW10" s="805"/>
      <c r="CX10" s="805"/>
      <c r="CY10" s="805"/>
      <c r="CZ10" s="805"/>
      <c r="DA10" s="805"/>
      <c r="DB10" s="805"/>
    </row>
    <row r="11" spans="1:112" ht="13.8" x14ac:dyDescent="0.25">
      <c r="A11" s="805" t="s">
        <v>932</v>
      </c>
      <c r="B11" s="805"/>
      <c r="C11" s="805"/>
      <c r="D11" s="805"/>
      <c r="E11" s="805"/>
      <c r="F11" s="805"/>
      <c r="G11" s="805"/>
      <c r="H11" s="805"/>
      <c r="I11" s="805"/>
      <c r="J11" s="805"/>
      <c r="K11" s="805"/>
      <c r="L11" s="805"/>
      <c r="M11" s="805"/>
      <c r="N11" s="805"/>
      <c r="O11" s="805"/>
      <c r="P11" s="805"/>
      <c r="Q11" s="805"/>
      <c r="R11" s="805"/>
      <c r="S11" s="805"/>
      <c r="T11" s="805"/>
      <c r="U11" s="805"/>
      <c r="V11" s="805"/>
      <c r="W11" s="805"/>
      <c r="X11" s="805"/>
      <c r="Y11" s="805"/>
      <c r="Z11" s="805"/>
      <c r="AA11" s="805"/>
      <c r="AB11" s="805"/>
      <c r="AC11" s="805"/>
      <c r="AD11" s="805"/>
      <c r="AE11" s="805"/>
      <c r="AF11" s="805"/>
      <c r="AG11" s="805"/>
      <c r="AH11" s="805"/>
      <c r="AI11" s="805"/>
      <c r="AJ11" s="805"/>
      <c r="AK11" s="805"/>
      <c r="AL11" s="805"/>
      <c r="AM11" s="805"/>
      <c r="AN11" s="805"/>
      <c r="AO11" s="805"/>
      <c r="AP11" s="805"/>
      <c r="AQ11" s="805"/>
      <c r="AR11" s="805"/>
      <c r="AS11" s="805"/>
      <c r="AT11" s="805"/>
      <c r="AU11" s="805"/>
      <c r="AV11" s="805"/>
      <c r="AW11" s="805"/>
      <c r="AX11" s="805"/>
      <c r="AY11" s="805"/>
      <c r="AZ11" s="805"/>
      <c r="BA11" s="805"/>
      <c r="BB11" s="805"/>
      <c r="BC11" s="805"/>
      <c r="BD11" s="805"/>
      <c r="BE11" s="805"/>
      <c r="BF11" s="805"/>
      <c r="BG11" s="805"/>
      <c r="BH11" s="805"/>
      <c r="BI11" s="805"/>
      <c r="BJ11" s="805"/>
      <c r="BK11" s="805"/>
      <c r="BL11" s="805"/>
      <c r="BM11" s="805"/>
      <c r="BN11" s="805"/>
      <c r="BO11" s="805"/>
      <c r="BP11" s="805"/>
      <c r="BQ11" s="805"/>
      <c r="BR11" s="805"/>
      <c r="BS11" s="805"/>
      <c r="BT11" s="805"/>
      <c r="BU11" s="805"/>
      <c r="BV11" s="805"/>
      <c r="BW11" s="805"/>
      <c r="BX11" s="805"/>
      <c r="BY11" s="805"/>
      <c r="BZ11" s="805"/>
      <c r="CA11" s="805"/>
      <c r="CB11" s="805"/>
      <c r="CC11" s="805"/>
      <c r="CD11" s="805"/>
      <c r="CE11" s="805"/>
      <c r="CF11" s="805"/>
      <c r="CG11" s="805"/>
      <c r="CH11" s="805"/>
      <c r="CI11" s="805"/>
      <c r="CJ11" s="805"/>
      <c r="CK11" s="805"/>
      <c r="CL11" s="805"/>
      <c r="CM11" s="805"/>
      <c r="CN11" s="805"/>
      <c r="CO11" s="805"/>
      <c r="CP11" s="805"/>
      <c r="CQ11" s="805"/>
      <c r="CR11" s="805"/>
      <c r="CS11" s="805"/>
      <c r="CT11" s="805"/>
      <c r="CU11" s="805"/>
      <c r="CV11" s="805"/>
      <c r="CW11" s="805"/>
      <c r="CX11" s="805"/>
      <c r="CY11" s="805"/>
      <c r="CZ11" s="805"/>
      <c r="DA11" s="805"/>
      <c r="DB11" s="805"/>
      <c r="DH11" s="141"/>
    </row>
    <row r="12" spans="1:112" ht="15" customHeight="1" x14ac:dyDescent="0.3">
      <c r="A12" s="792" t="s">
        <v>4</v>
      </c>
      <c r="B12" s="792"/>
      <c r="C12" s="792"/>
      <c r="D12" s="792"/>
      <c r="E12" s="792"/>
      <c r="F12" s="792"/>
      <c r="G12" s="792"/>
      <c r="H12" s="792"/>
      <c r="I12" s="792"/>
      <c r="J12" s="792"/>
      <c r="K12" s="792"/>
      <c r="L12" s="792"/>
      <c r="M12" s="792"/>
      <c r="N12" s="792"/>
      <c r="O12" s="792"/>
      <c r="P12" s="792"/>
      <c r="Q12" s="792"/>
      <c r="R12" s="792"/>
      <c r="S12" s="792"/>
      <c r="T12" s="792"/>
      <c r="U12" s="792"/>
      <c r="V12" s="792"/>
      <c r="W12" s="792"/>
      <c r="X12" s="792"/>
      <c r="Y12" s="792"/>
      <c r="Z12" s="792"/>
      <c r="AA12" s="792"/>
      <c r="AB12" s="792"/>
      <c r="AC12" s="792"/>
      <c r="AD12" s="792"/>
      <c r="AE12" s="792"/>
      <c r="AF12" s="792"/>
    </row>
    <row r="13" spans="1:112" ht="30" customHeight="1" x14ac:dyDescent="0.3">
      <c r="A13" s="792" t="s">
        <v>727</v>
      </c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2"/>
      <c r="P13" s="792"/>
      <c r="Q13" s="792"/>
      <c r="R13" s="792"/>
      <c r="S13" s="792"/>
      <c r="T13" s="792"/>
      <c r="U13" s="792"/>
      <c r="V13" s="792"/>
      <c r="W13" s="792"/>
      <c r="X13" s="792"/>
      <c r="Y13" s="792"/>
      <c r="Z13" s="792"/>
      <c r="AA13" s="792"/>
      <c r="AB13" s="792"/>
      <c r="AC13" s="792"/>
      <c r="AD13" s="792"/>
      <c r="AE13" s="792"/>
      <c r="AF13" s="792"/>
      <c r="AG13" s="1157" t="str">
        <f>ПОДПИСИ!B5</f>
        <v xml:space="preserve"> </v>
      </c>
      <c r="AH13" s="1157"/>
      <c r="AI13" s="1157"/>
      <c r="AJ13" s="1157"/>
      <c r="AK13" s="1157"/>
      <c r="AL13" s="1157"/>
      <c r="AM13" s="1157"/>
      <c r="AN13" s="1157"/>
      <c r="AO13" s="1157"/>
      <c r="AP13" s="1157"/>
      <c r="AQ13" s="1157"/>
      <c r="AR13" s="1157"/>
      <c r="AS13" s="1157"/>
      <c r="AT13" s="1157"/>
      <c r="AU13" s="1157"/>
      <c r="AV13" s="1157"/>
      <c r="AW13" s="1157"/>
      <c r="AX13" s="1157"/>
      <c r="AY13" s="1157"/>
      <c r="AZ13" s="1157"/>
      <c r="BA13" s="1157"/>
      <c r="BB13" s="1157"/>
      <c r="BC13" s="1157"/>
      <c r="BD13" s="1157"/>
      <c r="BE13" s="1157"/>
      <c r="BF13" s="1157"/>
      <c r="BG13" s="1157"/>
      <c r="BH13" s="1157"/>
      <c r="BI13" s="1157"/>
      <c r="BJ13" s="1157"/>
      <c r="BK13" s="1157"/>
      <c r="BL13" s="1157"/>
      <c r="BM13" s="1157"/>
      <c r="BN13" s="1157"/>
      <c r="BO13" s="1157"/>
      <c r="BP13" s="1157"/>
      <c r="BQ13" s="1157"/>
      <c r="BR13" s="1157"/>
      <c r="BS13" s="1157"/>
      <c r="BT13" s="1157"/>
      <c r="BU13" s="1157"/>
      <c r="BV13" s="1157"/>
      <c r="BW13" s="1157"/>
      <c r="BX13" s="1157"/>
      <c r="BY13" s="1157"/>
      <c r="BZ13" s="1157"/>
      <c r="CA13" s="1157"/>
      <c r="CB13" s="1157"/>
      <c r="CC13" s="1157"/>
      <c r="CD13" s="1157"/>
      <c r="CE13" s="1157"/>
      <c r="CF13" s="1157"/>
      <c r="CG13" s="1157"/>
      <c r="CH13" s="1157"/>
      <c r="CI13" s="1157"/>
      <c r="CJ13" s="1157"/>
      <c r="CK13" s="1157"/>
      <c r="CL13" s="1157"/>
      <c r="CM13" s="1157"/>
      <c r="CN13" s="1157"/>
      <c r="CO13" s="1157"/>
      <c r="CP13" s="1157"/>
      <c r="CQ13" s="1157"/>
      <c r="CR13" s="1157"/>
      <c r="CS13" s="1157"/>
      <c r="CT13" s="1157"/>
      <c r="CU13" s="1157"/>
      <c r="CV13" s="1157"/>
      <c r="CW13" s="1157"/>
      <c r="CX13" s="1157"/>
      <c r="CY13" s="1157"/>
      <c r="CZ13" s="1157"/>
      <c r="DA13" s="1157"/>
      <c r="DB13" s="1157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86" t="s">
        <v>5</v>
      </c>
      <c r="AX14" s="786"/>
      <c r="AY14" s="786"/>
      <c r="AZ14" s="786"/>
      <c r="BA14" s="786"/>
      <c r="BB14" s="786"/>
      <c r="BC14" s="786"/>
      <c r="BD14" s="786"/>
      <c r="BE14" s="786"/>
      <c r="BF14" s="786"/>
      <c r="BG14" s="786"/>
      <c r="BH14" s="786"/>
      <c r="BI14" s="786"/>
      <c r="BJ14" s="786"/>
      <c r="BK14" s="786"/>
      <c r="BL14" s="786"/>
      <c r="BM14" s="786"/>
      <c r="BN14" s="786"/>
      <c r="BO14" s="786"/>
      <c r="BP14" s="786"/>
      <c r="BQ14" s="786"/>
      <c r="BR14" s="786"/>
      <c r="BS14" s="786"/>
      <c r="BT14" s="786"/>
      <c r="BU14" s="786"/>
      <c r="BV14" s="786"/>
      <c r="BW14" s="786"/>
      <c r="BX14" s="786"/>
      <c r="BY14" s="786"/>
      <c r="BZ14" s="786"/>
      <c r="CA14" s="786"/>
      <c r="CB14" s="786"/>
      <c r="CC14" s="786"/>
      <c r="CD14" s="786"/>
      <c r="CE14" s="786"/>
      <c r="CF14" s="786"/>
      <c r="CG14" s="786"/>
      <c r="CH14" s="786"/>
      <c r="CI14" s="786"/>
      <c r="CJ14" s="786"/>
      <c r="CK14" s="786"/>
      <c r="CL14" s="786"/>
      <c r="CM14" s="786"/>
      <c r="CN14" s="786"/>
      <c r="CO14" s="786"/>
      <c r="CP14" s="786"/>
      <c r="CQ14" s="786"/>
      <c r="CR14" s="786"/>
      <c r="CS14" s="786"/>
      <c r="CT14" s="786"/>
      <c r="CU14" s="786"/>
      <c r="CV14" s="786"/>
      <c r="CW14" s="786"/>
      <c r="CX14" s="786"/>
      <c r="CY14" s="786"/>
      <c r="CZ14" s="786"/>
      <c r="DA14" s="786"/>
      <c r="DB14" s="786"/>
    </row>
    <row r="15" spans="1:112" ht="15" customHeight="1" x14ac:dyDescent="0.3">
      <c r="A15" s="784" t="str">
        <f>ПОДПИСИ!C5</f>
        <v xml:space="preserve"> </v>
      </c>
      <c r="B15" s="784"/>
      <c r="C15" s="784"/>
      <c r="D15" s="784"/>
      <c r="E15" s="784"/>
      <c r="F15" s="784"/>
      <c r="G15" s="784"/>
      <c r="H15" s="784"/>
      <c r="I15" s="784"/>
      <c r="J15" s="784"/>
      <c r="K15" s="784"/>
      <c r="L15" s="784"/>
      <c r="M15" s="784"/>
      <c r="N15" s="784"/>
      <c r="O15" s="784"/>
      <c r="P15" s="784"/>
      <c r="Q15" s="784"/>
      <c r="R15" s="784"/>
      <c r="S15" s="784"/>
      <c r="T15" s="784"/>
      <c r="U15" s="784"/>
      <c r="V15" s="784"/>
      <c r="W15" s="784"/>
      <c r="X15" s="784"/>
      <c r="Y15" s="784"/>
      <c r="Z15" s="784"/>
      <c r="AA15" s="784"/>
      <c r="AB15" s="784"/>
      <c r="AC15" s="784"/>
      <c r="AD15" s="784"/>
      <c r="AE15" s="784"/>
      <c r="AF15" s="784"/>
      <c r="AG15" s="784"/>
      <c r="AH15" s="784"/>
      <c r="AI15" s="784"/>
      <c r="AJ15" s="784"/>
      <c r="AK15" s="784"/>
      <c r="AL15" s="784"/>
      <c r="AM15" s="784"/>
      <c r="AN15" s="784"/>
      <c r="AO15" s="784"/>
      <c r="AP15" s="784"/>
      <c r="AQ15" s="784"/>
      <c r="AR15" s="784"/>
      <c r="AS15" s="784"/>
      <c r="AT15" s="784"/>
      <c r="AU15" s="784"/>
      <c r="AV15" s="784"/>
      <c r="AW15" s="784"/>
      <c r="AX15" s="784"/>
      <c r="AY15" s="784"/>
      <c r="AZ15" s="784"/>
      <c r="BA15" s="784"/>
      <c r="BB15" s="784"/>
      <c r="BC15" s="784"/>
      <c r="BD15" s="784"/>
      <c r="BE15" s="784"/>
      <c r="BF15" s="784"/>
      <c r="BG15" s="784"/>
      <c r="BH15" s="784"/>
      <c r="BI15" s="784"/>
      <c r="BJ15" s="784"/>
      <c r="BK15" s="784"/>
      <c r="BL15" s="784"/>
      <c r="BM15" s="784"/>
      <c r="BN15" s="784"/>
      <c r="BO15" s="784"/>
      <c r="BP15" s="784"/>
      <c r="BQ15" s="784"/>
      <c r="BR15" s="784"/>
      <c r="BS15" s="784"/>
      <c r="BT15" s="784"/>
      <c r="BU15" s="784"/>
      <c r="BV15" s="784"/>
      <c r="BW15" s="784"/>
      <c r="BX15" s="784"/>
      <c r="BY15" s="784"/>
      <c r="BZ15" s="784"/>
      <c r="CA15" s="784"/>
      <c r="CB15" s="784"/>
      <c r="CC15" s="784"/>
      <c r="CD15" s="784"/>
      <c r="CE15" s="784"/>
      <c r="CF15" s="784"/>
      <c r="CG15" s="784"/>
      <c r="CH15" s="784"/>
      <c r="CI15" s="784"/>
      <c r="CJ15" s="784"/>
      <c r="CK15" s="784"/>
      <c r="CL15" s="784"/>
      <c r="CM15" s="784"/>
      <c r="CN15" s="784"/>
      <c r="CO15" s="784"/>
      <c r="CP15" s="784"/>
      <c r="CQ15" s="784"/>
      <c r="CR15" s="784"/>
      <c r="CS15" s="784"/>
      <c r="CT15" s="784"/>
      <c r="CU15" s="784"/>
      <c r="CV15" s="784"/>
      <c r="CW15" s="784"/>
      <c r="CX15" s="784"/>
      <c r="CY15" s="784"/>
      <c r="CZ15" s="784"/>
      <c r="DA15" s="784"/>
      <c r="DB15" s="784"/>
    </row>
    <row r="16" spans="1:112" ht="28.5" customHeight="1" x14ac:dyDescent="0.3">
      <c r="A16" s="806" t="s">
        <v>13</v>
      </c>
      <c r="B16" s="806"/>
      <c r="C16" s="806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806"/>
      <c r="R16" s="806"/>
      <c r="S16" s="806"/>
      <c r="T16" s="806"/>
      <c r="U16" s="806"/>
      <c r="V16" s="806"/>
      <c r="W16" s="806"/>
      <c r="X16" s="806"/>
      <c r="Y16" s="806"/>
      <c r="Z16" s="806"/>
      <c r="AA16" s="806"/>
      <c r="AB16" s="806"/>
      <c r="AC16" s="806"/>
      <c r="AD16" s="806"/>
      <c r="AE16" s="806"/>
      <c r="AF16" s="806"/>
      <c r="AG16" s="806"/>
      <c r="AH16" s="806"/>
      <c r="AI16" s="806"/>
      <c r="AJ16" s="806"/>
      <c r="AK16" s="806"/>
      <c r="AL16" s="806"/>
      <c r="AM16" s="806"/>
      <c r="AN16" s="806"/>
      <c r="AO16" s="806"/>
      <c r="AP16" s="806"/>
      <c r="AQ16" s="806"/>
      <c r="AR16" s="806"/>
      <c r="AS16" s="806"/>
      <c r="AT16" s="806"/>
      <c r="AU16" s="806"/>
      <c r="AV16" s="806"/>
      <c r="AW16" s="806"/>
      <c r="AX16" s="806"/>
      <c r="AY16" s="806"/>
      <c r="AZ16" s="806"/>
      <c r="BA16" s="806"/>
      <c r="BB16" s="806"/>
      <c r="BC16" s="1223" t="str">
        <f>ПОДПИСИ!B13</f>
        <v>Заместитель генерального директора по капитальному  строительству ООО «Электромонтаж-110»</v>
      </c>
      <c r="BD16" s="1223"/>
      <c r="BE16" s="1223"/>
      <c r="BF16" s="1223"/>
      <c r="BG16" s="1223"/>
      <c r="BH16" s="1223"/>
      <c r="BI16" s="1223"/>
      <c r="BJ16" s="1223"/>
      <c r="BK16" s="1223"/>
      <c r="BL16" s="1223"/>
      <c r="BM16" s="1223"/>
      <c r="BN16" s="1223"/>
      <c r="BO16" s="1223"/>
      <c r="BP16" s="1223"/>
      <c r="BQ16" s="1223"/>
      <c r="BR16" s="1223"/>
      <c r="BS16" s="1223"/>
      <c r="BT16" s="1223"/>
      <c r="BU16" s="1223"/>
      <c r="BV16" s="1223"/>
      <c r="BW16" s="1223"/>
      <c r="BX16" s="1223"/>
      <c r="BY16" s="1223"/>
      <c r="BZ16" s="1223"/>
      <c r="CA16" s="1223"/>
      <c r="CB16" s="1223"/>
      <c r="CC16" s="1223"/>
      <c r="CD16" s="1223"/>
      <c r="CE16" s="1223"/>
      <c r="CF16" s="1223"/>
      <c r="CG16" s="1223"/>
      <c r="CH16" s="1223"/>
      <c r="CI16" s="1223"/>
      <c r="CJ16" s="1223"/>
      <c r="CK16" s="1223"/>
      <c r="CL16" s="1223"/>
      <c r="CM16" s="1223"/>
      <c r="CN16" s="1223"/>
      <c r="CO16" s="1223"/>
      <c r="CP16" s="1223"/>
      <c r="CQ16" s="1223"/>
      <c r="CR16" s="1223"/>
      <c r="CS16" s="1223"/>
      <c r="CT16" s="1223"/>
      <c r="CU16" s="1223"/>
      <c r="CV16" s="1223"/>
      <c r="CW16" s="1223"/>
      <c r="CX16" s="1223"/>
      <c r="CY16" s="1223"/>
      <c r="CZ16" s="1223"/>
      <c r="DA16" s="1223"/>
      <c r="DB16" s="1223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86" t="s">
        <v>5</v>
      </c>
      <c r="AB17" s="786"/>
      <c r="AC17" s="786"/>
      <c r="AD17" s="786"/>
      <c r="AE17" s="786"/>
      <c r="AF17" s="786"/>
      <c r="AG17" s="786"/>
      <c r="AH17" s="786"/>
      <c r="AI17" s="786"/>
      <c r="AJ17" s="786"/>
      <c r="AK17" s="786"/>
      <c r="AL17" s="786"/>
      <c r="AM17" s="786"/>
      <c r="AN17" s="786"/>
      <c r="AO17" s="786"/>
      <c r="AP17" s="786"/>
      <c r="AQ17" s="786"/>
      <c r="AR17" s="786"/>
      <c r="AS17" s="786"/>
      <c r="AT17" s="786"/>
      <c r="AU17" s="786"/>
      <c r="AV17" s="786"/>
      <c r="AW17" s="786"/>
      <c r="AX17" s="786"/>
      <c r="AY17" s="786"/>
      <c r="AZ17" s="786"/>
      <c r="BA17" s="786"/>
      <c r="BB17" s="786"/>
      <c r="BC17" s="786"/>
      <c r="BD17" s="786"/>
      <c r="BE17" s="786"/>
      <c r="BF17" s="786"/>
      <c r="BG17" s="786"/>
      <c r="BH17" s="786"/>
      <c r="BI17" s="786"/>
      <c r="BJ17" s="786"/>
      <c r="BK17" s="786"/>
      <c r="BL17" s="786"/>
      <c r="BM17" s="786"/>
      <c r="BN17" s="786"/>
      <c r="BO17" s="786"/>
      <c r="BP17" s="786"/>
      <c r="BQ17" s="786"/>
      <c r="BR17" s="786"/>
      <c r="BS17" s="786"/>
      <c r="BT17" s="786"/>
      <c r="BU17" s="786"/>
      <c r="BV17" s="786"/>
      <c r="BW17" s="786"/>
      <c r="BX17" s="786"/>
      <c r="BY17" s="786"/>
      <c r="BZ17" s="786"/>
      <c r="CA17" s="786"/>
      <c r="CB17" s="786"/>
      <c r="CC17" s="786"/>
      <c r="CD17" s="786"/>
      <c r="CE17" s="786"/>
      <c r="CF17" s="786"/>
      <c r="CG17" s="786"/>
      <c r="CH17" s="786"/>
      <c r="CI17" s="786"/>
      <c r="CJ17" s="786"/>
      <c r="CK17" s="786"/>
      <c r="CL17" s="786"/>
      <c r="CM17" s="786"/>
      <c r="CN17" s="786"/>
      <c r="CO17" s="786"/>
      <c r="CP17" s="786"/>
      <c r="CQ17" s="786"/>
      <c r="CR17" s="786"/>
      <c r="CS17" s="786"/>
      <c r="CT17" s="786"/>
      <c r="CU17" s="786"/>
      <c r="CV17" s="786"/>
      <c r="CW17" s="786"/>
      <c r="CX17" s="786"/>
      <c r="CY17" s="786"/>
      <c r="CZ17" s="786"/>
      <c r="DA17" s="786"/>
      <c r="DB17" s="786"/>
    </row>
    <row r="18" spans="1:112" ht="15" customHeight="1" x14ac:dyDescent="0.3">
      <c r="A18" s="784" t="str">
        <f>ПОДПИСИ!C12</f>
        <v>Курбатов А.В.</v>
      </c>
      <c r="B18" s="784"/>
      <c r="C18" s="784"/>
      <c r="D18" s="784"/>
      <c r="E18" s="784"/>
      <c r="F18" s="784"/>
      <c r="G18" s="784"/>
      <c r="H18" s="784"/>
      <c r="I18" s="784"/>
      <c r="J18" s="784"/>
      <c r="K18" s="784"/>
      <c r="L18" s="784"/>
      <c r="M18" s="784"/>
      <c r="N18" s="784"/>
      <c r="O18" s="784"/>
      <c r="P18" s="784"/>
      <c r="Q18" s="784"/>
      <c r="R18" s="784"/>
      <c r="S18" s="784"/>
      <c r="T18" s="784"/>
      <c r="U18" s="784"/>
      <c r="V18" s="784"/>
      <c r="W18" s="784"/>
      <c r="X18" s="784"/>
      <c r="Y18" s="784"/>
      <c r="Z18" s="784"/>
      <c r="AA18" s="784"/>
      <c r="AB18" s="784"/>
      <c r="AC18" s="784"/>
      <c r="AD18" s="784"/>
      <c r="AE18" s="784"/>
      <c r="AF18" s="784"/>
      <c r="AG18" s="784"/>
      <c r="AH18" s="784"/>
      <c r="AI18" s="784"/>
      <c r="AJ18" s="784"/>
      <c r="AK18" s="784"/>
      <c r="AL18" s="784"/>
      <c r="AM18" s="784"/>
      <c r="AN18" s="784"/>
      <c r="AO18" s="784"/>
      <c r="AP18" s="784"/>
      <c r="AQ18" s="784"/>
      <c r="AR18" s="784"/>
      <c r="AS18" s="784"/>
      <c r="AT18" s="784"/>
      <c r="AU18" s="784"/>
      <c r="AV18" s="784"/>
      <c r="AW18" s="784"/>
      <c r="AX18" s="784"/>
      <c r="AY18" s="784"/>
      <c r="AZ18" s="784"/>
      <c r="BA18" s="784"/>
      <c r="BB18" s="784"/>
      <c r="BC18" s="784"/>
      <c r="BD18" s="784"/>
      <c r="BE18" s="784"/>
      <c r="BF18" s="784"/>
      <c r="BG18" s="784"/>
      <c r="BH18" s="784"/>
      <c r="BI18" s="784"/>
      <c r="BJ18" s="784"/>
      <c r="BK18" s="784"/>
      <c r="BL18" s="784"/>
      <c r="BM18" s="784"/>
      <c r="BN18" s="784"/>
      <c r="BO18" s="784"/>
      <c r="BP18" s="784"/>
      <c r="BQ18" s="784"/>
      <c r="BR18" s="784"/>
      <c r="BS18" s="784"/>
      <c r="BT18" s="784"/>
      <c r="BU18" s="784"/>
      <c r="BV18" s="784"/>
      <c r="BW18" s="784"/>
      <c r="BX18" s="784"/>
      <c r="BY18" s="784"/>
      <c r="BZ18" s="784"/>
      <c r="CA18" s="784"/>
      <c r="CB18" s="784"/>
      <c r="CC18" s="784"/>
      <c r="CD18" s="784"/>
      <c r="CE18" s="784"/>
      <c r="CF18" s="784"/>
      <c r="CG18" s="784"/>
      <c r="CH18" s="784"/>
      <c r="CI18" s="784"/>
      <c r="CJ18" s="784"/>
      <c r="CK18" s="784"/>
      <c r="CL18" s="784"/>
      <c r="CM18" s="784"/>
      <c r="CN18" s="784"/>
      <c r="CO18" s="784"/>
      <c r="CP18" s="784"/>
      <c r="CQ18" s="784"/>
      <c r="CR18" s="784"/>
      <c r="CS18" s="784"/>
      <c r="CT18" s="784"/>
      <c r="CU18" s="784"/>
      <c r="CV18" s="784"/>
      <c r="CW18" s="784"/>
      <c r="CX18" s="784"/>
      <c r="CY18" s="784"/>
      <c r="CZ18" s="784"/>
      <c r="DA18" s="784"/>
      <c r="DB18" s="784"/>
    </row>
    <row r="19" spans="1:112" ht="11.1" customHeight="1" x14ac:dyDescent="0.3">
      <c r="A19" s="735"/>
      <c r="B19" s="735"/>
      <c r="C19" s="735"/>
      <c r="D19" s="735"/>
      <c r="E19" s="735"/>
      <c r="F19" s="735"/>
      <c r="G19" s="735"/>
      <c r="H19" s="735"/>
      <c r="I19" s="735"/>
      <c r="J19" s="735"/>
      <c r="K19" s="735"/>
      <c r="L19" s="735"/>
      <c r="M19" s="735"/>
      <c r="N19" s="735"/>
      <c r="O19" s="735"/>
      <c r="P19" s="735"/>
      <c r="Q19" s="735"/>
      <c r="R19" s="735"/>
      <c r="S19" s="735"/>
      <c r="T19" s="735"/>
      <c r="U19" s="735"/>
      <c r="V19" s="735"/>
      <c r="W19" s="735"/>
      <c r="X19" s="735"/>
      <c r="Y19" s="735"/>
      <c r="Z19" s="735"/>
      <c r="AA19" s="735"/>
      <c r="AB19" s="735"/>
      <c r="AC19" s="735"/>
      <c r="AD19" s="735"/>
      <c r="AE19" s="735"/>
      <c r="AF19" s="735"/>
      <c r="AG19" s="735"/>
      <c r="AH19" s="735"/>
      <c r="AI19" s="735"/>
      <c r="AJ19" s="735"/>
      <c r="AK19" s="735"/>
      <c r="AL19" s="735"/>
      <c r="AM19" s="735"/>
      <c r="AN19" s="735"/>
      <c r="AO19" s="735"/>
      <c r="AP19" s="735"/>
      <c r="AQ19" s="735"/>
      <c r="AR19" s="735"/>
      <c r="AS19" s="735"/>
      <c r="AT19" s="735"/>
      <c r="AU19" s="735"/>
      <c r="AV19" s="735"/>
      <c r="AW19" s="735"/>
      <c r="AX19" s="735"/>
      <c r="AY19" s="735"/>
      <c r="AZ19" s="735"/>
      <c r="BA19" s="735"/>
      <c r="BB19" s="735"/>
      <c r="BC19" s="735"/>
      <c r="BD19" s="735"/>
      <c r="BE19" s="735"/>
      <c r="BF19" s="735"/>
      <c r="BG19" s="735"/>
      <c r="BH19" s="735"/>
      <c r="BI19" s="735"/>
      <c r="BJ19" s="735"/>
      <c r="BK19" s="735"/>
      <c r="BL19" s="735"/>
      <c r="BM19" s="735"/>
      <c r="BN19" s="735"/>
      <c r="BO19" s="735"/>
      <c r="BP19" s="735"/>
      <c r="BQ19" s="735"/>
      <c r="BR19" s="735"/>
      <c r="BS19" s="735"/>
      <c r="BT19" s="735"/>
      <c r="BU19" s="735"/>
      <c r="BV19" s="735"/>
      <c r="BW19" s="735"/>
      <c r="BX19" s="735"/>
      <c r="BY19" s="735"/>
      <c r="BZ19" s="735"/>
      <c r="CA19" s="735"/>
      <c r="CB19" s="735"/>
      <c r="CC19" s="735"/>
      <c r="CD19" s="735"/>
      <c r="CE19" s="735"/>
      <c r="CF19" s="735"/>
      <c r="CG19" s="735"/>
      <c r="CH19" s="735"/>
      <c r="CI19" s="735"/>
      <c r="CJ19" s="735"/>
      <c r="CK19" s="735"/>
      <c r="CL19" s="735"/>
      <c r="CM19" s="735"/>
      <c r="CN19" s="735"/>
      <c r="CO19" s="735"/>
      <c r="CP19" s="735"/>
      <c r="CQ19" s="735"/>
      <c r="CR19" s="735"/>
      <c r="CS19" s="735"/>
      <c r="CT19" s="735"/>
      <c r="CU19" s="735"/>
      <c r="CV19" s="735"/>
      <c r="CW19" s="735"/>
      <c r="CX19" s="735"/>
      <c r="CY19" s="735"/>
      <c r="CZ19" s="735"/>
      <c r="DA19" s="735"/>
      <c r="DB19" s="735"/>
    </row>
    <row r="20" spans="1:112" x14ac:dyDescent="0.3">
      <c r="A20" s="19" t="s">
        <v>226</v>
      </c>
    </row>
    <row r="21" spans="1:112" x14ac:dyDescent="0.3">
      <c r="A21" s="19" t="s">
        <v>227</v>
      </c>
    </row>
    <row r="22" spans="1:112" x14ac:dyDescent="0.3">
      <c r="A22" s="783" t="s">
        <v>228</v>
      </c>
      <c r="B22" s="783"/>
      <c r="C22" s="783"/>
      <c r="D22" s="783"/>
      <c r="E22" s="783"/>
      <c r="F22" s="783"/>
      <c r="G22" s="783"/>
      <c r="H22" s="783"/>
      <c r="I22" s="783"/>
      <c r="J22" s="783"/>
      <c r="K22" s="783"/>
      <c r="L22" s="783"/>
      <c r="M22" s="783"/>
      <c r="N22" s="783"/>
      <c r="O22" s="783"/>
      <c r="P22" s="783"/>
      <c r="Q22" s="783"/>
      <c r="R22" s="783"/>
      <c r="S22" s="783"/>
      <c r="T22" s="783"/>
      <c r="U22" s="783"/>
      <c r="V22" s="783"/>
      <c r="W22" s="783"/>
      <c r="X22" s="783"/>
      <c r="Y22" s="783"/>
      <c r="Z22" s="783"/>
      <c r="AA22" s="783"/>
      <c r="AB22" s="783"/>
      <c r="AC22" s="783"/>
      <c r="AD22" s="783"/>
      <c r="AE22" s="783"/>
      <c r="AF22" s="783"/>
      <c r="AG22" s="783"/>
      <c r="AH22" s="783"/>
      <c r="AI22" s="783"/>
      <c r="AJ22" s="783"/>
      <c r="AK22" s="783"/>
      <c r="AL22" s="783"/>
      <c r="AM22" s="783"/>
      <c r="AN22" s="783"/>
      <c r="AO22" s="783"/>
      <c r="AP22" s="783"/>
      <c r="AQ22" s="783"/>
      <c r="AR22" s="783"/>
      <c r="AS22" s="783"/>
      <c r="AT22" s="783"/>
      <c r="AU22" s="783"/>
      <c r="AV22" s="783"/>
      <c r="AW22" s="783"/>
      <c r="AX22" s="783"/>
      <c r="AY22" s="783"/>
      <c r="AZ22" s="783"/>
      <c r="BA22" s="783"/>
      <c r="BB22" s="783"/>
      <c r="BC22" s="783"/>
      <c r="BD22" s="783"/>
      <c r="BE22" s="783"/>
      <c r="BF22" s="783"/>
      <c r="BG22" s="783"/>
      <c r="BH22" s="783"/>
      <c r="BI22" s="783"/>
      <c r="BJ22" s="783"/>
      <c r="BK22" s="783"/>
      <c r="BL22" s="783"/>
      <c r="BM22" s="783"/>
      <c r="BN22" s="783"/>
      <c r="BO22" s="783"/>
      <c r="BP22" s="783"/>
      <c r="BQ22" s="783"/>
      <c r="BR22" s="783"/>
      <c r="BS22" s="783"/>
      <c r="BT22" s="783"/>
      <c r="BU22" s="783"/>
      <c r="BV22" s="783"/>
      <c r="BW22" s="783"/>
      <c r="BX22" s="783"/>
      <c r="BY22" s="783"/>
      <c r="BZ22" s="783"/>
      <c r="CA22" s="783"/>
      <c r="CB22" s="783"/>
      <c r="CC22" s="783"/>
      <c r="CD22" s="783"/>
      <c r="CE22" s="783"/>
      <c r="CF22" s="783"/>
      <c r="CG22" s="783"/>
      <c r="CH22" s="783"/>
      <c r="CI22" s="783"/>
      <c r="CJ22" s="783"/>
      <c r="CK22" s="783"/>
      <c r="CL22" s="783"/>
      <c r="CM22" s="783"/>
      <c r="CN22" s="783"/>
      <c r="CO22" s="783"/>
      <c r="CP22" s="783"/>
      <c r="CQ22" s="783"/>
      <c r="CR22" s="783"/>
      <c r="CS22" s="783"/>
      <c r="CT22" s="783"/>
      <c r="CU22" s="783"/>
      <c r="CV22" s="783"/>
      <c r="CW22" s="783"/>
      <c r="CX22" s="783"/>
      <c r="CY22" s="783"/>
      <c r="CZ22" s="783"/>
      <c r="DA22" s="783"/>
      <c r="DB22" s="783"/>
    </row>
    <row r="23" spans="1:112" ht="55.2" customHeight="1" x14ac:dyDescent="0.3">
      <c r="A23" s="109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23" s="1093"/>
      <c r="C23" s="1093"/>
      <c r="D23" s="1093"/>
      <c r="E23" s="1093"/>
      <c r="F23" s="1093"/>
      <c r="G23" s="1093"/>
      <c r="H23" s="1093"/>
      <c r="I23" s="1093"/>
      <c r="J23" s="1093"/>
      <c r="K23" s="1093"/>
      <c r="L23" s="1093"/>
      <c r="M23" s="1093"/>
      <c r="N23" s="1093"/>
      <c r="O23" s="1093"/>
      <c r="P23" s="1093"/>
      <c r="Q23" s="1093"/>
      <c r="R23" s="1093"/>
      <c r="S23" s="1093"/>
      <c r="T23" s="1093"/>
      <c r="U23" s="1093"/>
      <c r="V23" s="1093"/>
      <c r="W23" s="1093"/>
      <c r="X23" s="1093"/>
      <c r="Y23" s="1093"/>
      <c r="Z23" s="1093"/>
      <c r="AA23" s="1093"/>
      <c r="AB23" s="1093"/>
      <c r="AC23" s="1093"/>
      <c r="AD23" s="1093"/>
      <c r="AE23" s="1093"/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093"/>
      <c r="BB23" s="1093"/>
      <c r="BC23" s="1093"/>
      <c r="BD23" s="1093"/>
      <c r="BE23" s="1093"/>
      <c r="BF23" s="1093"/>
      <c r="BG23" s="1093"/>
      <c r="BH23" s="1093"/>
      <c r="BI23" s="1093"/>
      <c r="BJ23" s="1093"/>
      <c r="BK23" s="1093"/>
      <c r="BL23" s="1093"/>
      <c r="BM23" s="1093"/>
      <c r="BN23" s="1093"/>
      <c r="BO23" s="1093"/>
      <c r="BP23" s="1093"/>
      <c r="BQ23" s="1093"/>
      <c r="BR23" s="1093"/>
      <c r="BS23" s="1093"/>
      <c r="BT23" s="1093"/>
      <c r="BU23" s="1093"/>
      <c r="BV23" s="1093"/>
      <c r="BW23" s="1093"/>
      <c r="BX23" s="1093"/>
      <c r="BY23" s="1093"/>
      <c r="BZ23" s="1093"/>
      <c r="CA23" s="1093"/>
      <c r="CB23" s="1093"/>
      <c r="CC23" s="1093"/>
      <c r="CD23" s="1093"/>
      <c r="CE23" s="1093"/>
      <c r="CF23" s="1093"/>
      <c r="CG23" s="1093"/>
      <c r="CH23" s="1093"/>
      <c r="CI23" s="1093"/>
      <c r="CJ23" s="1093"/>
      <c r="CK23" s="1093"/>
      <c r="CL23" s="1093"/>
      <c r="CM23" s="1093"/>
      <c r="CN23" s="1093"/>
      <c r="CO23" s="1093"/>
      <c r="CP23" s="1093"/>
      <c r="CQ23" s="1093"/>
      <c r="CR23" s="1093"/>
      <c r="CS23" s="1093"/>
      <c r="CT23" s="1093"/>
      <c r="CU23" s="1093"/>
      <c r="CV23" s="1093"/>
      <c r="CW23" s="1093"/>
      <c r="CX23" s="1093"/>
      <c r="CY23" s="1093"/>
      <c r="CZ23" s="1093"/>
      <c r="DA23" s="1093"/>
      <c r="DB23" s="1093"/>
      <c r="DD23" s="56"/>
      <c r="DE23" s="57"/>
      <c r="DF23" s="57"/>
    </row>
    <row r="24" spans="1:112" s="24" customFormat="1" ht="10.199999999999999" customHeight="1" x14ac:dyDescent="0.3">
      <c r="A24" s="1159" t="s">
        <v>229</v>
      </c>
      <c r="B24" s="1159"/>
      <c r="C24" s="1159"/>
      <c r="D24" s="1159"/>
      <c r="E24" s="1159"/>
      <c r="F24" s="1159"/>
      <c r="G24" s="1159"/>
      <c r="H24" s="1159"/>
      <c r="I24" s="1159"/>
      <c r="J24" s="1159"/>
      <c r="K24" s="1159"/>
      <c r="L24" s="1159"/>
      <c r="M24" s="1159"/>
      <c r="N24" s="1159"/>
      <c r="O24" s="1159"/>
      <c r="P24" s="1159"/>
      <c r="Q24" s="1159"/>
      <c r="R24" s="1159"/>
      <c r="S24" s="1159"/>
      <c r="T24" s="1159"/>
      <c r="U24" s="1159"/>
      <c r="V24" s="1159"/>
      <c r="W24" s="1159"/>
      <c r="X24" s="1159"/>
      <c r="Y24" s="1159"/>
      <c r="Z24" s="1159"/>
      <c r="AA24" s="1159"/>
      <c r="AB24" s="1159"/>
      <c r="AC24" s="1159"/>
      <c r="AD24" s="1159"/>
      <c r="AE24" s="1159"/>
      <c r="AF24" s="1159"/>
      <c r="AG24" s="1159"/>
      <c r="AH24" s="1159"/>
      <c r="AI24" s="1159"/>
      <c r="AJ24" s="1159"/>
      <c r="AK24" s="1159"/>
      <c r="AL24" s="1159"/>
      <c r="AM24" s="1159"/>
      <c r="AN24" s="1159"/>
      <c r="AO24" s="1159"/>
      <c r="AP24" s="1159"/>
      <c r="AQ24" s="1159"/>
      <c r="AR24" s="1159"/>
      <c r="AS24" s="1159"/>
      <c r="AT24" s="1159"/>
      <c r="AU24" s="1159"/>
      <c r="AV24" s="1159"/>
      <c r="AW24" s="1159"/>
      <c r="AX24" s="1159"/>
      <c r="AY24" s="1159"/>
      <c r="AZ24" s="1159"/>
      <c r="BA24" s="1159"/>
      <c r="BB24" s="1159"/>
      <c r="BC24" s="1159"/>
      <c r="BD24" s="1159"/>
      <c r="BE24" s="1159"/>
      <c r="BF24" s="1159"/>
      <c r="BG24" s="1159"/>
      <c r="BH24" s="1159"/>
      <c r="BI24" s="1159"/>
      <c r="BJ24" s="1159"/>
      <c r="BK24" s="1159"/>
      <c r="BL24" s="1159"/>
      <c r="BM24" s="1159"/>
      <c r="BN24" s="1159"/>
      <c r="BO24" s="1159"/>
      <c r="BP24" s="1159"/>
      <c r="BQ24" s="1159"/>
      <c r="BR24" s="1159"/>
      <c r="BS24" s="1159"/>
      <c r="BT24" s="1159"/>
      <c r="BU24" s="1159"/>
      <c r="BV24" s="1159"/>
      <c r="BW24" s="1159"/>
      <c r="BX24" s="1159"/>
      <c r="BY24" s="1159"/>
      <c r="BZ24" s="1159"/>
      <c r="CA24" s="1159"/>
      <c r="CB24" s="1159"/>
      <c r="CC24" s="1159"/>
      <c r="CD24" s="1159"/>
      <c r="CE24" s="1159"/>
      <c r="CF24" s="1159"/>
      <c r="CG24" s="1159"/>
      <c r="CH24" s="1159"/>
      <c r="CI24" s="1159"/>
      <c r="CJ24" s="1159"/>
      <c r="CK24" s="1159"/>
      <c r="CL24" s="1159"/>
      <c r="CM24" s="1159"/>
      <c r="CN24" s="1159"/>
      <c r="CO24" s="1159"/>
      <c r="CP24" s="1159"/>
      <c r="CQ24" s="1159"/>
      <c r="CR24" s="1159"/>
      <c r="CS24" s="1159"/>
      <c r="CT24" s="1159"/>
      <c r="CU24" s="1159"/>
      <c r="CV24" s="1159"/>
      <c r="CW24" s="1159"/>
      <c r="CX24" s="1159"/>
      <c r="CY24" s="1159"/>
      <c r="CZ24" s="1159"/>
      <c r="DA24" s="1159"/>
      <c r="DB24" s="1159"/>
      <c r="DD24" s="124"/>
      <c r="DE24" s="125"/>
      <c r="DF24" s="125"/>
      <c r="DH24" s="147"/>
    </row>
    <row r="25" spans="1:112" ht="30" customHeight="1" x14ac:dyDescent="0.25">
      <c r="A25" s="19" t="s">
        <v>230</v>
      </c>
      <c r="Q25" s="710" t="str">
        <f>IF(ФОРМА!B8=0," ",ФОРМА!B8)</f>
        <v>ООО «Электромонтаж-110»</v>
      </c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19" t="s">
        <v>231</v>
      </c>
      <c r="BN25" s="1157" t="str">
        <f>IF(ФОРМА!B9=0," ",CONCATENATE("Шифр ",ФОРМА!B9))</f>
        <v>Шифр СЭС-21-052603-ЭС1</v>
      </c>
      <c r="BO25" s="1157"/>
      <c r="BP25" s="1157"/>
      <c r="BQ25" s="1157"/>
      <c r="BR25" s="1157"/>
      <c r="BS25" s="1157"/>
      <c r="BT25" s="1157"/>
      <c r="BU25" s="1157"/>
      <c r="BV25" s="1157"/>
      <c r="BW25" s="1157"/>
      <c r="BX25" s="1157"/>
      <c r="BY25" s="1157"/>
      <c r="BZ25" s="1157"/>
      <c r="CA25" s="1157"/>
      <c r="CB25" s="1157"/>
      <c r="CC25" s="1157"/>
      <c r="CD25" s="1157"/>
      <c r="CE25" s="1157"/>
      <c r="CF25" s="1157"/>
      <c r="CG25" s="1157"/>
      <c r="CH25" s="1157"/>
      <c r="CI25" s="1157"/>
      <c r="CJ25" s="1157"/>
      <c r="CK25" s="1157"/>
      <c r="CL25" s="1157"/>
      <c r="CM25" s="1157"/>
      <c r="CN25" s="1157"/>
      <c r="CO25" s="1157"/>
      <c r="CP25" s="1157"/>
      <c r="CQ25" s="1157"/>
      <c r="CR25" s="1157"/>
      <c r="CS25" s="1157"/>
      <c r="CT25" s="1157"/>
      <c r="CU25" s="1157"/>
      <c r="CV25" s="1157"/>
      <c r="CW25" s="1157"/>
      <c r="CX25" s="1157"/>
      <c r="CY25" s="1157"/>
      <c r="CZ25" s="1157"/>
      <c r="DA25" s="1157"/>
      <c r="DB25" s="1157"/>
      <c r="DH25" s="148"/>
    </row>
    <row r="26" spans="1:112" ht="10.5" customHeight="1" x14ac:dyDescent="0.3">
      <c r="Q26" s="735" t="s">
        <v>10</v>
      </c>
      <c r="R26" s="735"/>
      <c r="S26" s="735"/>
      <c r="T26" s="735"/>
      <c r="U26" s="735"/>
      <c r="V26" s="735"/>
      <c r="W26" s="735"/>
      <c r="X26" s="735"/>
      <c r="Y26" s="735"/>
      <c r="Z26" s="735"/>
      <c r="AA26" s="735"/>
      <c r="AB26" s="735"/>
      <c r="AC26" s="735"/>
      <c r="AD26" s="735"/>
      <c r="AE26" s="735"/>
      <c r="AF26" s="735"/>
      <c r="AG26" s="735"/>
      <c r="AH26" s="735"/>
      <c r="AI26" s="735"/>
      <c r="AJ26" s="735"/>
      <c r="AK26" s="735"/>
      <c r="AL26" s="735"/>
      <c r="AM26" s="735"/>
      <c r="AN26" s="735"/>
      <c r="AO26" s="735"/>
      <c r="AP26" s="735"/>
      <c r="AQ26" s="735"/>
      <c r="AR26" s="735"/>
      <c r="AS26" s="735"/>
      <c r="AT26" s="735"/>
      <c r="AU26" s="735"/>
      <c r="AV26" s="735"/>
      <c r="AW26" s="735"/>
      <c r="AX26" s="735"/>
      <c r="AY26" s="735"/>
      <c r="BN26" s="735" t="s">
        <v>232</v>
      </c>
      <c r="BO26" s="735"/>
      <c r="BP26" s="735"/>
      <c r="BQ26" s="735"/>
      <c r="BR26" s="735"/>
      <c r="BS26" s="735"/>
      <c r="BT26" s="735"/>
      <c r="BU26" s="735"/>
      <c r="BV26" s="735"/>
      <c r="BW26" s="735"/>
      <c r="BX26" s="735"/>
      <c r="BY26" s="735"/>
      <c r="BZ26" s="735"/>
      <c r="CA26" s="735"/>
      <c r="CB26" s="735"/>
      <c r="CC26" s="735"/>
      <c r="CD26" s="735"/>
      <c r="CE26" s="735"/>
      <c r="CF26" s="735"/>
      <c r="CG26" s="735"/>
      <c r="CH26" s="735"/>
      <c r="CI26" s="735"/>
      <c r="CJ26" s="735"/>
      <c r="CK26" s="735"/>
      <c r="CL26" s="735"/>
      <c r="CM26" s="735"/>
      <c r="CN26" s="735"/>
      <c r="CO26" s="735"/>
      <c r="CP26" s="735"/>
      <c r="CQ26" s="735"/>
      <c r="CR26" s="735"/>
      <c r="CS26" s="735"/>
      <c r="CT26" s="735"/>
      <c r="CU26" s="735"/>
      <c r="CV26" s="735"/>
      <c r="CW26" s="735"/>
      <c r="CX26" s="735"/>
      <c r="CY26" s="735"/>
      <c r="CZ26" s="735"/>
      <c r="DA26" s="735"/>
      <c r="DB26" s="735"/>
    </row>
    <row r="27" spans="1:112" ht="15" customHeight="1" x14ac:dyDescent="0.3">
      <c r="A27" s="19" t="s">
        <v>233</v>
      </c>
      <c r="AB27" s="784" t="s">
        <v>396</v>
      </c>
      <c r="AC27" s="784"/>
      <c r="AD27" s="784"/>
      <c r="AE27" s="784"/>
      <c r="AF27" s="784"/>
      <c r="AG27" s="784"/>
      <c r="AH27" s="784"/>
      <c r="AI27" s="784"/>
      <c r="AJ27" s="784"/>
      <c r="AK27" s="784"/>
      <c r="AL27" s="784"/>
      <c r="AM27" s="784"/>
      <c r="AN27" s="784"/>
      <c r="AO27" s="784"/>
      <c r="AP27" s="784"/>
      <c r="AQ27" s="784"/>
      <c r="AR27" s="784"/>
      <c r="AS27" s="784"/>
      <c r="AT27" s="784"/>
      <c r="AU27" s="784"/>
      <c r="AV27" s="784"/>
      <c r="AW27" s="784"/>
      <c r="AX27" s="784"/>
      <c r="AY27" s="784"/>
      <c r="AZ27" s="784"/>
      <c r="BA27" s="784"/>
      <c r="BB27" s="784"/>
      <c r="BC27" s="784"/>
      <c r="BD27" s="784"/>
      <c r="BE27" s="784"/>
      <c r="BF27" s="784"/>
      <c r="BG27" s="784"/>
      <c r="BH27" s="784"/>
      <c r="BI27" s="784"/>
      <c r="BJ27" s="784"/>
      <c r="BK27" s="784"/>
      <c r="BL27" s="784"/>
      <c r="BM27" s="784"/>
      <c r="BN27" s="784"/>
      <c r="BO27" s="784"/>
      <c r="BP27" s="784"/>
      <c r="BQ27" s="784"/>
      <c r="BR27" s="784"/>
      <c r="BS27" s="784"/>
      <c r="BT27" s="784"/>
      <c r="BU27" s="784"/>
      <c r="BV27" s="784"/>
      <c r="BW27" s="784"/>
      <c r="BX27" s="784"/>
      <c r="BY27" s="784"/>
      <c r="BZ27" s="784"/>
      <c r="CA27" s="784"/>
      <c r="CB27" s="784"/>
      <c r="CC27" s="784"/>
      <c r="CD27" s="784"/>
      <c r="CE27" s="784"/>
      <c r="CF27" s="784"/>
      <c r="CG27" s="784"/>
      <c r="CH27" s="784"/>
      <c r="CI27" s="784"/>
      <c r="CJ27" s="784"/>
      <c r="CK27" s="784"/>
      <c r="CL27" s="784"/>
      <c r="CM27" s="784"/>
      <c r="CN27" s="784"/>
      <c r="CO27" s="784"/>
      <c r="CP27" s="784"/>
      <c r="CQ27" s="784"/>
      <c r="CR27" s="784"/>
      <c r="CS27" s="784"/>
      <c r="CT27" s="784"/>
      <c r="CU27" s="784"/>
      <c r="CV27" s="784"/>
      <c r="CW27" s="784"/>
      <c r="CX27" s="784"/>
      <c r="CY27" s="784"/>
      <c r="CZ27" s="784"/>
      <c r="DA27" s="784"/>
      <c r="DB27" s="784"/>
    </row>
    <row r="28" spans="1:112" ht="15" customHeight="1" x14ac:dyDescent="0.3">
      <c r="A28" s="19" t="s">
        <v>234</v>
      </c>
      <c r="P28" s="710" t="s">
        <v>65</v>
      </c>
      <c r="Q28" s="710"/>
      <c r="R28" s="710"/>
      <c r="S28" s="710"/>
      <c r="T28" s="710"/>
      <c r="U28" s="710"/>
      <c r="V28" s="710"/>
      <c r="W28" s="710"/>
      <c r="X28" s="710"/>
      <c r="Y28" s="710"/>
      <c r="Z28" s="710"/>
      <c r="AA28" s="710"/>
      <c r="AB28" s="710"/>
      <c r="AC28" s="710"/>
      <c r="AD28" s="710"/>
      <c r="AE28" s="710"/>
      <c r="AF28" s="710"/>
      <c r="AG28" s="710"/>
      <c r="AH28" s="710"/>
      <c r="AI28" s="710"/>
      <c r="AJ28" s="710"/>
      <c r="AK28" s="710"/>
      <c r="AL28" s="710"/>
      <c r="AM28" s="710"/>
      <c r="AN28" s="710"/>
      <c r="AO28" s="710"/>
      <c r="AP28" s="710"/>
      <c r="AQ28" s="710"/>
      <c r="AR28" s="710"/>
      <c r="AS28" s="710"/>
      <c r="AT28" s="710"/>
      <c r="AU28" s="710"/>
      <c r="AV28" s="710"/>
      <c r="AW28" s="710"/>
      <c r="AX28" s="710"/>
      <c r="AY28" s="710"/>
      <c r="AZ28" s="710"/>
      <c r="BA28" s="710"/>
      <c r="BB28" s="710"/>
      <c r="BC28" s="710"/>
      <c r="BD28" s="710"/>
      <c r="BE28" s="710"/>
      <c r="BF28" s="710"/>
      <c r="BG28" s="710"/>
      <c r="BH28" s="710"/>
      <c r="BI28" s="710"/>
      <c r="BJ28" s="710"/>
      <c r="BK28" s="710"/>
      <c r="BL28" s="710"/>
      <c r="BM28" s="710"/>
      <c r="BN28" s="710"/>
      <c r="BO28" s="710"/>
      <c r="BP28" s="710"/>
      <c r="BQ28" s="710"/>
      <c r="BR28" s="710"/>
      <c r="BS28" s="710"/>
      <c r="BT28" s="710"/>
      <c r="BU28" s="710"/>
      <c r="BV28" s="710"/>
      <c r="BW28" s="710"/>
      <c r="BX28" s="710"/>
      <c r="BY28" s="710"/>
      <c r="BZ28" s="710"/>
      <c r="CA28" s="710"/>
      <c r="CB28" s="710"/>
      <c r="CC28" s="710"/>
      <c r="CD28" s="710"/>
      <c r="CE28" s="710"/>
      <c r="CF28" s="710"/>
      <c r="CG28" s="710"/>
      <c r="CH28" s="710"/>
      <c r="CI28" s="710"/>
      <c r="CJ28" s="710"/>
      <c r="CK28" s="710"/>
      <c r="CL28" s="710"/>
      <c r="CM28" s="710"/>
      <c r="CN28" s="710"/>
      <c r="CO28" s="710"/>
      <c r="CP28" s="710"/>
      <c r="CQ28" s="710"/>
      <c r="CR28" s="710"/>
      <c r="CS28" s="710"/>
      <c r="CT28" s="710"/>
      <c r="CU28" s="710"/>
      <c r="CV28" s="710"/>
      <c r="CW28" s="710"/>
      <c r="CX28" s="710"/>
      <c r="CY28" s="710"/>
      <c r="CZ28" s="710"/>
      <c r="DA28" s="710"/>
      <c r="DB28" s="710"/>
    </row>
    <row r="29" spans="1:112" ht="11.25" customHeight="1" x14ac:dyDescent="0.3">
      <c r="P29" s="735" t="s">
        <v>236</v>
      </c>
      <c r="Q29" s="735"/>
      <c r="R29" s="735"/>
      <c r="S29" s="735"/>
      <c r="T29" s="735"/>
      <c r="U29" s="735"/>
      <c r="V29" s="735"/>
      <c r="W29" s="735"/>
      <c r="X29" s="735"/>
      <c r="Y29" s="735"/>
      <c r="Z29" s="735"/>
      <c r="AA29" s="735"/>
      <c r="AB29" s="735"/>
      <c r="AC29" s="735"/>
      <c r="AD29" s="735"/>
      <c r="AE29" s="735"/>
      <c r="AF29" s="735"/>
      <c r="AG29" s="735"/>
      <c r="AH29" s="735"/>
      <c r="AI29" s="735"/>
      <c r="AJ29" s="735"/>
      <c r="AK29" s="735"/>
      <c r="AL29" s="735"/>
      <c r="AM29" s="735"/>
      <c r="AN29" s="735"/>
      <c r="AO29" s="735"/>
      <c r="AP29" s="735"/>
      <c r="AQ29" s="735"/>
      <c r="AR29" s="735"/>
      <c r="AS29" s="735"/>
      <c r="AT29" s="735"/>
      <c r="AU29" s="735"/>
      <c r="AV29" s="735"/>
      <c r="AW29" s="735"/>
      <c r="AX29" s="735"/>
      <c r="AY29" s="735"/>
      <c r="AZ29" s="735"/>
      <c r="BA29" s="735"/>
      <c r="BB29" s="735"/>
      <c r="BC29" s="735"/>
      <c r="BD29" s="735"/>
      <c r="BE29" s="735"/>
      <c r="BF29" s="735"/>
      <c r="BG29" s="735"/>
      <c r="BH29" s="735"/>
      <c r="BI29" s="735"/>
      <c r="BJ29" s="735"/>
      <c r="BK29" s="735"/>
      <c r="BL29" s="735"/>
      <c r="BM29" s="735"/>
      <c r="BN29" s="735"/>
      <c r="BO29" s="735"/>
      <c r="BP29" s="735"/>
      <c r="BQ29" s="735"/>
      <c r="BR29" s="735"/>
      <c r="BS29" s="735"/>
      <c r="BT29" s="735"/>
      <c r="BU29" s="735"/>
      <c r="BV29" s="735"/>
      <c r="BW29" s="735"/>
      <c r="BX29" s="735"/>
      <c r="BY29" s="735"/>
      <c r="BZ29" s="735"/>
      <c r="CA29" s="735"/>
      <c r="CB29" s="735"/>
      <c r="CC29" s="735"/>
      <c r="CD29" s="735"/>
      <c r="CE29" s="735"/>
      <c r="CF29" s="735"/>
      <c r="CG29" s="735"/>
      <c r="CH29" s="735"/>
      <c r="CI29" s="735"/>
      <c r="CJ29" s="735"/>
      <c r="CK29" s="735"/>
      <c r="CL29" s="735"/>
      <c r="CM29" s="735"/>
      <c r="CN29" s="735"/>
      <c r="CO29" s="735"/>
      <c r="CP29" s="735"/>
      <c r="CQ29" s="735"/>
      <c r="CR29" s="735"/>
      <c r="CS29" s="735"/>
      <c r="CT29" s="735"/>
      <c r="CU29" s="735"/>
      <c r="CV29" s="735"/>
      <c r="CW29" s="735"/>
      <c r="CX29" s="735"/>
      <c r="CY29" s="735"/>
      <c r="CZ29" s="735"/>
      <c r="DA29" s="735"/>
      <c r="DB29" s="735"/>
    </row>
    <row r="30" spans="1:112" ht="15" customHeight="1" x14ac:dyDescent="0.25">
      <c r="A30" s="19" t="s">
        <v>235</v>
      </c>
      <c r="W30" s="710" t="s">
        <v>65</v>
      </c>
      <c r="X30" s="710"/>
      <c r="Y30" s="710"/>
      <c r="Z30" s="710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10"/>
      <c r="BL30" s="710"/>
      <c r="BM30" s="710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  <c r="BX30" s="710"/>
      <c r="BY30" s="710"/>
      <c r="BZ30" s="710"/>
      <c r="CA30" s="710"/>
      <c r="CB30" s="710"/>
      <c r="CC30" s="710"/>
      <c r="CD30" s="710"/>
      <c r="CE30" s="710"/>
      <c r="CF30" s="710"/>
      <c r="CG30" s="710"/>
      <c r="CH30" s="710"/>
      <c r="CI30" s="710"/>
      <c r="CJ30" s="710"/>
      <c r="CK30" s="710"/>
      <c r="CL30" s="710"/>
      <c r="CM30" s="710"/>
      <c r="CN30" s="710"/>
      <c r="CO30" s="710"/>
      <c r="CP30" s="710"/>
      <c r="CQ30" s="710"/>
      <c r="CR30" s="710"/>
      <c r="CS30" s="710"/>
      <c r="CT30" s="710"/>
      <c r="CU30" s="710"/>
      <c r="CV30" s="710"/>
      <c r="CW30" s="710"/>
      <c r="CX30" s="710"/>
      <c r="CY30" s="710"/>
      <c r="CZ30" s="710"/>
      <c r="DA30" s="710"/>
      <c r="DB30" s="710"/>
      <c r="DH30" s="141"/>
    </row>
    <row r="31" spans="1:112" ht="11.25" customHeight="1" x14ac:dyDescent="0.25">
      <c r="W31" s="735" t="s">
        <v>232</v>
      </c>
      <c r="X31" s="735"/>
      <c r="Y31" s="735"/>
      <c r="Z31" s="735"/>
      <c r="AA31" s="735"/>
      <c r="AB31" s="735"/>
      <c r="AC31" s="735"/>
      <c r="AD31" s="735"/>
      <c r="AE31" s="735"/>
      <c r="AF31" s="735"/>
      <c r="AG31" s="735"/>
      <c r="AH31" s="735"/>
      <c r="AI31" s="735"/>
      <c r="AJ31" s="735"/>
      <c r="AK31" s="735"/>
      <c r="AL31" s="735"/>
      <c r="AM31" s="735"/>
      <c r="AN31" s="735"/>
      <c r="AO31" s="735"/>
      <c r="AP31" s="735"/>
      <c r="AQ31" s="735"/>
      <c r="AR31" s="735"/>
      <c r="AS31" s="735"/>
      <c r="AT31" s="735"/>
      <c r="AU31" s="735"/>
      <c r="AV31" s="735"/>
      <c r="AW31" s="735"/>
      <c r="AX31" s="735"/>
      <c r="AY31" s="735"/>
      <c r="AZ31" s="735"/>
      <c r="BA31" s="735"/>
      <c r="BB31" s="735"/>
      <c r="BC31" s="735"/>
      <c r="BD31" s="735"/>
      <c r="BE31" s="735"/>
      <c r="BF31" s="735"/>
      <c r="BG31" s="735"/>
      <c r="BH31" s="735"/>
      <c r="BI31" s="735"/>
      <c r="BJ31" s="735"/>
      <c r="BK31" s="735"/>
      <c r="BL31" s="735"/>
      <c r="BM31" s="735"/>
      <c r="BN31" s="735"/>
      <c r="BO31" s="735"/>
      <c r="BP31" s="735"/>
      <c r="BQ31" s="735"/>
      <c r="BR31" s="735"/>
      <c r="BS31" s="735"/>
      <c r="BT31" s="735"/>
      <c r="BU31" s="735"/>
      <c r="BV31" s="735"/>
      <c r="BW31" s="735"/>
      <c r="BX31" s="735"/>
      <c r="BY31" s="735"/>
      <c r="BZ31" s="735"/>
      <c r="CA31" s="735"/>
      <c r="CB31" s="735"/>
      <c r="CC31" s="735"/>
      <c r="CD31" s="735"/>
      <c r="CE31" s="735"/>
      <c r="CF31" s="735"/>
      <c r="CG31" s="735"/>
      <c r="CH31" s="735"/>
      <c r="CI31" s="735"/>
      <c r="CJ31" s="735"/>
      <c r="CK31" s="735"/>
      <c r="CL31" s="735"/>
      <c r="CM31" s="735"/>
      <c r="CN31" s="735"/>
      <c r="CO31" s="735"/>
      <c r="CP31" s="735"/>
      <c r="CQ31" s="735"/>
      <c r="CR31" s="735"/>
      <c r="CS31" s="735"/>
      <c r="CT31" s="735"/>
      <c r="CU31" s="735"/>
      <c r="CV31" s="735"/>
      <c r="CW31" s="735"/>
      <c r="CX31" s="735"/>
      <c r="CY31" s="735"/>
      <c r="CZ31" s="735"/>
      <c r="DA31" s="735"/>
      <c r="DB31" s="735"/>
      <c r="DH31" s="141"/>
    </row>
    <row r="32" spans="1:112" ht="15" customHeight="1" x14ac:dyDescent="0.3">
      <c r="A32" s="19" t="s">
        <v>237</v>
      </c>
    </row>
    <row r="33" spans="1:112" ht="21.75" customHeight="1" x14ac:dyDescent="0.25">
      <c r="A33" s="1158" t="s">
        <v>239</v>
      </c>
      <c r="B33" s="1158"/>
      <c r="C33" s="1158"/>
      <c r="D33" s="1158"/>
      <c r="E33" s="1158"/>
      <c r="F33" s="1158" t="s">
        <v>238</v>
      </c>
      <c r="G33" s="1158"/>
      <c r="H33" s="1158"/>
      <c r="I33" s="1158"/>
      <c r="J33" s="1158"/>
      <c r="K33" s="1158"/>
      <c r="L33" s="1158"/>
      <c r="M33" s="1158"/>
      <c r="N33" s="1158"/>
      <c r="O33" s="1158"/>
      <c r="P33" s="1158"/>
      <c r="Q33" s="1158"/>
      <c r="R33" s="1158"/>
      <c r="S33" s="1158"/>
      <c r="T33" s="1158"/>
      <c r="U33" s="1158"/>
      <c r="V33" s="1158"/>
      <c r="W33" s="1158"/>
      <c r="X33" s="1158"/>
      <c r="Y33" s="1158"/>
      <c r="Z33" s="1158" t="s">
        <v>240</v>
      </c>
      <c r="AA33" s="1158"/>
      <c r="AB33" s="1158"/>
      <c r="AC33" s="1158"/>
      <c r="AD33" s="1158"/>
      <c r="AE33" s="1158"/>
      <c r="AF33" s="1158"/>
      <c r="AG33" s="1158"/>
      <c r="AH33" s="1158"/>
      <c r="AI33" s="1158"/>
      <c r="AJ33" s="1158"/>
      <c r="AK33" s="1158"/>
      <c r="AL33" s="1158"/>
      <c r="AM33" s="1158"/>
      <c r="AN33" s="1158"/>
      <c r="AO33" s="1158"/>
      <c r="AP33" s="1158"/>
      <c r="AQ33" s="1158"/>
      <c r="AR33" s="1158"/>
      <c r="AS33" s="1158"/>
      <c r="AT33" s="1158"/>
      <c r="AU33" s="1158"/>
      <c r="AV33" s="1158"/>
      <c r="AW33" s="1158"/>
      <c r="AX33" s="1158"/>
      <c r="AY33" s="1158"/>
      <c r="AZ33" s="1158"/>
      <c r="BA33" s="1158"/>
      <c r="BB33" s="1158"/>
      <c r="BC33" s="1158"/>
      <c r="BD33" s="1158"/>
      <c r="BE33" s="1158"/>
      <c r="BF33" s="1158"/>
      <c r="BG33" s="1158"/>
      <c r="BH33" s="1158"/>
      <c r="BI33" s="1158"/>
      <c r="BJ33" s="1158"/>
      <c r="BK33" s="1158"/>
      <c r="BL33" s="1158"/>
      <c r="BM33" s="1158"/>
      <c r="BN33" s="1158"/>
      <c r="BO33" s="1158"/>
      <c r="BP33" s="1158"/>
      <c r="BQ33" s="1158"/>
      <c r="BR33" s="1158"/>
      <c r="BS33" s="1158"/>
      <c r="BT33" s="1158"/>
      <c r="BU33" s="1158"/>
      <c r="BV33" s="1158"/>
      <c r="BW33" s="1158"/>
      <c r="BX33" s="1158"/>
      <c r="BY33" s="1158"/>
      <c r="BZ33" s="1158"/>
      <c r="CA33" s="1158"/>
      <c r="CB33" s="1158"/>
      <c r="CC33" s="1158"/>
      <c r="CD33" s="1158"/>
      <c r="CE33" s="1158"/>
      <c r="CF33" s="1158"/>
      <c r="CG33" s="1158"/>
      <c r="CH33" s="1158"/>
      <c r="CI33" s="1158"/>
      <c r="CJ33" s="1158"/>
      <c r="CK33" s="1158"/>
      <c r="CL33" s="1158"/>
      <c r="CM33" s="1158"/>
      <c r="CN33" s="1158"/>
      <c r="CO33" s="1158" t="s">
        <v>27</v>
      </c>
      <c r="CP33" s="1158"/>
      <c r="CQ33" s="1158"/>
      <c r="CR33" s="1158"/>
      <c r="CS33" s="1158"/>
      <c r="CT33" s="1158"/>
      <c r="CU33" s="1158"/>
      <c r="CV33" s="1158"/>
      <c r="CW33" s="1158"/>
      <c r="CX33" s="1158"/>
      <c r="CY33" s="1158"/>
      <c r="CZ33" s="1158"/>
      <c r="DA33" s="1158"/>
      <c r="DB33" s="1158"/>
      <c r="DH33" s="141"/>
    </row>
    <row r="34" spans="1:112" ht="27" customHeight="1" x14ac:dyDescent="0.3">
      <c r="A34" s="1158"/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 t="s">
        <v>241</v>
      </c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 t="s">
        <v>242</v>
      </c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 t="s">
        <v>243</v>
      </c>
      <c r="BA34" s="1158"/>
      <c r="BB34" s="1158"/>
      <c r="BC34" s="1158"/>
      <c r="BD34" s="1158"/>
      <c r="BE34" s="1158"/>
      <c r="BF34" s="1158"/>
      <c r="BG34" s="1158"/>
      <c r="BH34" s="1158"/>
      <c r="BI34" s="1158"/>
      <c r="BJ34" s="1158"/>
      <c r="BK34" s="1158"/>
      <c r="BL34" s="1158"/>
      <c r="BM34" s="1158" t="s">
        <v>244</v>
      </c>
      <c r="BN34" s="1158"/>
      <c r="BO34" s="1158"/>
      <c r="BP34" s="1158"/>
      <c r="BQ34" s="1158"/>
      <c r="BR34" s="1158"/>
      <c r="BS34" s="1158"/>
      <c r="BT34" s="1158"/>
      <c r="BU34" s="1158"/>
      <c r="BV34" s="1158"/>
      <c r="BW34" s="1158"/>
      <c r="BX34" s="1158"/>
      <c r="BY34" s="1158"/>
      <c r="BZ34" s="1158" t="s">
        <v>245</v>
      </c>
      <c r="CA34" s="1158"/>
      <c r="CB34" s="1158"/>
      <c r="CC34" s="1158"/>
      <c r="CD34" s="1158"/>
      <c r="CE34" s="1158"/>
      <c r="CF34" s="1158"/>
      <c r="CG34" s="1158"/>
      <c r="CH34" s="1158"/>
      <c r="CI34" s="1158"/>
      <c r="CJ34" s="1158"/>
      <c r="CK34" s="1158"/>
      <c r="CL34" s="1158"/>
      <c r="CM34" s="1158"/>
      <c r="CN34" s="1158"/>
      <c r="CO34" s="1158"/>
      <c r="CP34" s="1158"/>
      <c r="CQ34" s="1158"/>
      <c r="CR34" s="1158"/>
      <c r="CS34" s="1158"/>
      <c r="CT34" s="1158"/>
      <c r="CU34" s="1158"/>
      <c r="CV34" s="1158"/>
      <c r="CW34" s="1158"/>
      <c r="CX34" s="1158"/>
      <c r="CY34" s="1158"/>
      <c r="CZ34" s="1158"/>
      <c r="DA34" s="1158"/>
      <c r="DB34" s="1158"/>
    </row>
    <row r="35" spans="1:112" ht="27" customHeight="1" x14ac:dyDescent="0.3">
      <c r="A35" s="1166">
        <v>1</v>
      </c>
      <c r="B35" s="1166"/>
      <c r="C35" s="1166"/>
      <c r="D35" s="1166"/>
      <c r="E35" s="1166"/>
      <c r="F35" s="1166" t="s">
        <v>370</v>
      </c>
      <c r="G35" s="1166"/>
      <c r="H35" s="1166"/>
      <c r="I35" s="1166"/>
      <c r="J35" s="1166"/>
      <c r="K35" s="1166"/>
      <c r="L35" s="1166"/>
      <c r="M35" s="1166"/>
      <c r="N35" s="1166"/>
      <c r="O35" s="1166"/>
      <c r="P35" s="1166"/>
      <c r="Q35" s="1166"/>
      <c r="R35" s="1166"/>
      <c r="S35" s="1166"/>
      <c r="T35" s="1166"/>
      <c r="U35" s="1166"/>
      <c r="V35" s="1166"/>
      <c r="W35" s="1166"/>
      <c r="X35" s="1166"/>
      <c r="Y35" s="1166"/>
      <c r="Z35" s="1166" t="s">
        <v>372</v>
      </c>
      <c r="AA35" s="1166"/>
      <c r="AB35" s="1166"/>
      <c r="AC35" s="1166"/>
      <c r="AD35" s="1166"/>
      <c r="AE35" s="1166"/>
      <c r="AF35" s="1166"/>
      <c r="AG35" s="1166"/>
      <c r="AH35" s="1166"/>
      <c r="AI35" s="1166"/>
      <c r="AJ35" s="1166"/>
      <c r="AK35" s="1166"/>
      <c r="AL35" s="1166" t="s">
        <v>375</v>
      </c>
      <c r="AM35" s="1166"/>
      <c r="AN35" s="1166"/>
      <c r="AO35" s="1166"/>
      <c r="AP35" s="1166"/>
      <c r="AQ35" s="1166"/>
      <c r="AR35" s="1166"/>
      <c r="AS35" s="1166"/>
      <c r="AT35" s="1166"/>
      <c r="AU35" s="1166"/>
      <c r="AV35" s="1166"/>
      <c r="AW35" s="1166"/>
      <c r="AX35" s="1166"/>
      <c r="AY35" s="1166"/>
      <c r="AZ35" s="1166" t="s">
        <v>1215</v>
      </c>
      <c r="BA35" s="1166"/>
      <c r="BB35" s="1166"/>
      <c r="BC35" s="1166"/>
      <c r="BD35" s="1166"/>
      <c r="BE35" s="1166"/>
      <c r="BF35" s="1166"/>
      <c r="BG35" s="1166"/>
      <c r="BH35" s="1166"/>
      <c r="BI35" s="1166"/>
      <c r="BJ35" s="1166"/>
      <c r="BK35" s="1166"/>
      <c r="BL35" s="1166"/>
      <c r="BM35" s="1164" t="s">
        <v>1217</v>
      </c>
      <c r="BN35" s="1164"/>
      <c r="BO35" s="1164"/>
      <c r="BP35" s="1164"/>
      <c r="BQ35" s="1164"/>
      <c r="BR35" s="1164"/>
      <c r="BS35" s="1164"/>
      <c r="BT35" s="1164"/>
      <c r="BU35" s="1164"/>
      <c r="BV35" s="1164"/>
      <c r="BW35" s="1164"/>
      <c r="BX35" s="1164"/>
      <c r="BY35" s="1164"/>
      <c r="BZ35" s="1166">
        <v>0.7</v>
      </c>
      <c r="CA35" s="1166"/>
      <c r="CB35" s="1166"/>
      <c r="CC35" s="1166"/>
      <c r="CD35" s="1166"/>
      <c r="CE35" s="1166"/>
      <c r="CF35" s="1166"/>
      <c r="CG35" s="1166"/>
      <c r="CH35" s="1166"/>
      <c r="CI35" s="1166"/>
      <c r="CJ35" s="1166"/>
      <c r="CK35" s="1166"/>
      <c r="CL35" s="1166"/>
      <c r="CM35" s="1166"/>
      <c r="CN35" s="1166"/>
      <c r="CO35" s="1166" t="s">
        <v>374</v>
      </c>
      <c r="CP35" s="1166"/>
      <c r="CQ35" s="1166"/>
      <c r="CR35" s="1166"/>
      <c r="CS35" s="1166"/>
      <c r="CT35" s="1166"/>
      <c r="CU35" s="1166"/>
      <c r="CV35" s="1166"/>
      <c r="CW35" s="1166"/>
      <c r="CX35" s="1166"/>
      <c r="CY35" s="1166"/>
      <c r="CZ35" s="1166"/>
      <c r="DA35" s="1166"/>
      <c r="DB35" s="1166"/>
    </row>
    <row r="36" spans="1:112" ht="27" customHeight="1" x14ac:dyDescent="0.3">
      <c r="A36" s="1166">
        <v>2</v>
      </c>
      <c r="B36" s="1166"/>
      <c r="C36" s="1166"/>
      <c r="D36" s="1166"/>
      <c r="E36" s="1166"/>
      <c r="F36" s="1166" t="s">
        <v>371</v>
      </c>
      <c r="G36" s="1166"/>
      <c r="H36" s="1166"/>
      <c r="I36" s="1166"/>
      <c r="J36" s="1166"/>
      <c r="K36" s="1166"/>
      <c r="L36" s="1166"/>
      <c r="M36" s="1166"/>
      <c r="N36" s="1166"/>
      <c r="O36" s="1166"/>
      <c r="P36" s="1166"/>
      <c r="Q36" s="1166"/>
      <c r="R36" s="1166"/>
      <c r="S36" s="1166"/>
      <c r="T36" s="1166"/>
      <c r="U36" s="1166"/>
      <c r="V36" s="1166"/>
      <c r="W36" s="1166"/>
      <c r="X36" s="1166"/>
      <c r="Y36" s="1166"/>
      <c r="Z36" s="1166" t="s">
        <v>372</v>
      </c>
      <c r="AA36" s="1166"/>
      <c r="AB36" s="1166"/>
      <c r="AC36" s="1166"/>
      <c r="AD36" s="1166"/>
      <c r="AE36" s="1166"/>
      <c r="AF36" s="1166"/>
      <c r="AG36" s="1166"/>
      <c r="AH36" s="1166"/>
      <c r="AI36" s="1166"/>
      <c r="AJ36" s="1166"/>
      <c r="AK36" s="1166"/>
      <c r="AL36" s="1166" t="s">
        <v>373</v>
      </c>
      <c r="AM36" s="1166"/>
      <c r="AN36" s="1166"/>
      <c r="AO36" s="1166"/>
      <c r="AP36" s="1166"/>
      <c r="AQ36" s="1166"/>
      <c r="AR36" s="1166"/>
      <c r="AS36" s="1166"/>
      <c r="AT36" s="1166"/>
      <c r="AU36" s="1166"/>
      <c r="AV36" s="1166"/>
      <c r="AW36" s="1166"/>
      <c r="AX36" s="1166"/>
      <c r="AY36" s="1166"/>
      <c r="AZ36" s="1166" t="s">
        <v>1216</v>
      </c>
      <c r="BA36" s="1166"/>
      <c r="BB36" s="1166"/>
      <c r="BC36" s="1166"/>
      <c r="BD36" s="1166"/>
      <c r="BE36" s="1166"/>
      <c r="BF36" s="1166"/>
      <c r="BG36" s="1166"/>
      <c r="BH36" s="1166"/>
      <c r="BI36" s="1166"/>
      <c r="BJ36" s="1166"/>
      <c r="BK36" s="1166"/>
      <c r="BL36" s="1166"/>
      <c r="BM36" s="1164">
        <v>28</v>
      </c>
      <c r="BN36" s="1164"/>
      <c r="BO36" s="1164"/>
      <c r="BP36" s="1164"/>
      <c r="BQ36" s="1164"/>
      <c r="BR36" s="1164"/>
      <c r="BS36" s="1164"/>
      <c r="BT36" s="1164"/>
      <c r="BU36" s="1164"/>
      <c r="BV36" s="1164"/>
      <c r="BW36" s="1164"/>
      <c r="BX36" s="1164"/>
      <c r="BY36" s="1164"/>
      <c r="BZ36" s="1166">
        <v>0.7</v>
      </c>
      <c r="CA36" s="1166"/>
      <c r="CB36" s="1166"/>
      <c r="CC36" s="1166"/>
      <c r="CD36" s="1166"/>
      <c r="CE36" s="1166"/>
      <c r="CF36" s="1166"/>
      <c r="CG36" s="1166"/>
      <c r="CH36" s="1166"/>
      <c r="CI36" s="1166"/>
      <c r="CJ36" s="1166"/>
      <c r="CK36" s="1166"/>
      <c r="CL36" s="1166"/>
      <c r="CM36" s="1166"/>
      <c r="CN36" s="1166"/>
      <c r="CO36" s="1166" t="s">
        <v>374</v>
      </c>
      <c r="CP36" s="1166"/>
      <c r="CQ36" s="1166"/>
      <c r="CR36" s="1166"/>
      <c r="CS36" s="1166"/>
      <c r="CT36" s="1166"/>
      <c r="CU36" s="1166"/>
      <c r="CV36" s="1166"/>
      <c r="CW36" s="1166"/>
      <c r="CX36" s="1166"/>
      <c r="CY36" s="1166"/>
      <c r="CZ36" s="1166"/>
      <c r="DA36" s="1166"/>
      <c r="DB36" s="1166"/>
    </row>
    <row r="37" spans="1:112" ht="15" customHeight="1" x14ac:dyDescent="0.25">
      <c r="A37" s="19" t="s">
        <v>246</v>
      </c>
      <c r="DH37" s="141"/>
    </row>
    <row r="38" spans="1:112" ht="15" customHeight="1" x14ac:dyDescent="0.3">
      <c r="A38" s="19" t="s">
        <v>247</v>
      </c>
      <c r="AR38" s="784" t="s">
        <v>409</v>
      </c>
      <c r="AS38" s="784"/>
      <c r="AT38" s="784"/>
      <c r="AU38" s="784"/>
      <c r="AV38" s="784"/>
      <c r="AW38" s="784"/>
      <c r="AX38" s="784"/>
      <c r="AY38" s="784"/>
      <c r="AZ38" s="784"/>
      <c r="BA38" s="784"/>
      <c r="BB38" s="784"/>
      <c r="BC38" s="784"/>
      <c r="BD38" s="784"/>
      <c r="BE38" s="784"/>
      <c r="BF38" s="784"/>
      <c r="BG38" s="784"/>
      <c r="BH38" s="784"/>
      <c r="BI38" s="784"/>
      <c r="BJ38" s="784"/>
      <c r="BK38" s="784"/>
      <c r="BL38" s="784"/>
      <c r="BM38" s="784"/>
      <c r="BN38" s="784"/>
      <c r="BO38" s="784"/>
      <c r="BP38" s="784"/>
      <c r="BQ38" s="784"/>
      <c r="BR38" s="784"/>
      <c r="BS38" s="784"/>
      <c r="BT38" s="784"/>
      <c r="BU38" s="784"/>
      <c r="BV38" s="784"/>
      <c r="BW38" s="784"/>
      <c r="BX38" s="784"/>
      <c r="BY38" s="784"/>
      <c r="BZ38" s="784"/>
      <c r="CA38" s="784"/>
      <c r="CB38" s="784"/>
      <c r="CC38" s="784"/>
      <c r="CD38" s="784"/>
      <c r="CE38" s="784"/>
      <c r="CF38" s="784"/>
      <c r="CG38" s="784"/>
      <c r="CH38" s="784"/>
      <c r="CI38" s="784"/>
      <c r="CJ38" s="784"/>
      <c r="CK38" s="784"/>
      <c r="CL38" s="784"/>
      <c r="CM38" s="784"/>
      <c r="CN38" s="784"/>
      <c r="CO38" s="784"/>
      <c r="CP38" s="784"/>
      <c r="CQ38" s="784"/>
      <c r="CR38" s="784"/>
      <c r="CS38" s="784"/>
      <c r="CT38" s="784"/>
      <c r="CU38" s="784"/>
      <c r="CV38" s="784"/>
      <c r="CW38" s="784"/>
      <c r="CX38" s="784"/>
      <c r="CY38" s="784"/>
      <c r="CZ38" s="784"/>
      <c r="DA38" s="784"/>
      <c r="DB38" s="784"/>
    </row>
    <row r="39" spans="1:112" ht="15" customHeight="1" x14ac:dyDescent="0.3">
      <c r="A39" s="710"/>
      <c r="B39" s="710"/>
      <c r="C39" s="710"/>
      <c r="D39" s="710"/>
      <c r="E39" s="710"/>
      <c r="F39" s="710"/>
      <c r="G39" s="710"/>
      <c r="H39" s="710"/>
      <c r="I39" s="710"/>
      <c r="J39" s="710"/>
      <c r="K39" s="710"/>
      <c r="L39" s="710"/>
      <c r="M39" s="710"/>
      <c r="N39" s="710"/>
      <c r="O39" s="710"/>
      <c r="P39" s="710"/>
      <c r="Q39" s="710"/>
      <c r="R39" s="710"/>
      <c r="S39" s="710"/>
      <c r="T39" s="710"/>
      <c r="U39" s="710"/>
      <c r="V39" s="710"/>
      <c r="W39" s="710"/>
      <c r="X39" s="710"/>
      <c r="Y39" s="710"/>
      <c r="Z39" s="710"/>
      <c r="AA39" s="710"/>
      <c r="AB39" s="710"/>
      <c r="AC39" s="710"/>
      <c r="AD39" s="710"/>
      <c r="AE39" s="710"/>
      <c r="AF39" s="710"/>
      <c r="AG39" s="710"/>
      <c r="AH39" s="710"/>
      <c r="AI39" s="710"/>
      <c r="AJ39" s="710"/>
      <c r="AK39" s="710"/>
      <c r="AL39" s="710"/>
      <c r="AM39" s="710"/>
      <c r="AN39" s="710"/>
      <c r="AO39" s="710"/>
      <c r="AP39" s="710"/>
      <c r="AQ39" s="710"/>
      <c r="AR39" s="710"/>
      <c r="AS39" s="710"/>
      <c r="AT39" s="710"/>
      <c r="AU39" s="710"/>
      <c r="AV39" s="710"/>
      <c r="AW39" s="710"/>
      <c r="AX39" s="710"/>
      <c r="AY39" s="710"/>
      <c r="AZ39" s="710"/>
      <c r="BA39" s="710"/>
      <c r="BB39" s="710"/>
      <c r="BC39" s="710"/>
      <c r="BD39" s="710"/>
      <c r="BE39" s="710"/>
      <c r="BF39" s="710"/>
      <c r="BG39" s="710"/>
      <c r="BH39" s="710"/>
      <c r="BI39" s="710"/>
      <c r="BJ39" s="710"/>
      <c r="BK39" s="710"/>
      <c r="BL39" s="710"/>
      <c r="BM39" s="710"/>
      <c r="BN39" s="710"/>
      <c r="BO39" s="710"/>
      <c r="BP39" s="710"/>
      <c r="BQ39" s="710"/>
      <c r="BR39" s="710"/>
      <c r="BS39" s="710"/>
      <c r="BT39" s="710"/>
      <c r="BU39" s="710"/>
      <c r="BV39" s="710"/>
      <c r="BW39" s="710"/>
      <c r="BX39" s="710"/>
      <c r="BY39" s="710"/>
      <c r="BZ39" s="710"/>
      <c r="CA39" s="710"/>
      <c r="CB39" s="710"/>
      <c r="CC39" s="710"/>
      <c r="CD39" s="710"/>
      <c r="CE39" s="710"/>
      <c r="CF39" s="710"/>
      <c r="CG39" s="710"/>
      <c r="CH39" s="710"/>
      <c r="CI39" s="710"/>
      <c r="CJ39" s="710"/>
      <c r="CK39" s="710"/>
      <c r="CL39" s="710"/>
      <c r="CM39" s="710"/>
      <c r="CN39" s="710"/>
      <c r="CO39" s="710"/>
      <c r="CP39" s="710"/>
      <c r="CQ39" s="710"/>
      <c r="CR39" s="710"/>
      <c r="CS39" s="710"/>
      <c r="CT39" s="710"/>
      <c r="CU39" s="710"/>
      <c r="CV39" s="710"/>
      <c r="CW39" s="710"/>
      <c r="CX39" s="710"/>
      <c r="CY39" s="710"/>
      <c r="CZ39" s="710"/>
      <c r="DA39" s="710"/>
      <c r="DB39" s="710"/>
    </row>
    <row r="40" spans="1:112" ht="15" customHeight="1" x14ac:dyDescent="0.25">
      <c r="A40" s="1172" t="s">
        <v>248</v>
      </c>
      <c r="B40" s="1172"/>
      <c r="C40" s="1172"/>
      <c r="D40" s="1172"/>
      <c r="E40" s="1172"/>
      <c r="F40" s="1172"/>
      <c r="G40" s="1172"/>
      <c r="H40" s="1172"/>
      <c r="I40" s="1172"/>
      <c r="J40" s="1172"/>
      <c r="K40" s="1172"/>
      <c r="L40" s="1172"/>
      <c r="M40" s="1172"/>
      <c r="N40" s="1172"/>
      <c r="O40" s="1172"/>
      <c r="P40" s="1172"/>
      <c r="Q40" s="1172"/>
      <c r="R40" s="1172"/>
      <c r="S40" s="1172"/>
      <c r="T40" s="1172"/>
      <c r="U40" s="1172"/>
      <c r="V40" s="1172"/>
      <c r="W40" s="1172"/>
      <c r="X40" s="1171" t="s">
        <v>252</v>
      </c>
      <c r="Y40" s="1171"/>
      <c r="Z40" s="1171"/>
      <c r="AA40" s="1171"/>
      <c r="AB40" s="1171"/>
      <c r="AC40" s="1171"/>
      <c r="AD40" s="1171"/>
      <c r="AE40" s="1171"/>
      <c r="AF40" s="1171"/>
      <c r="AG40" s="1171"/>
      <c r="AH40" s="1171"/>
      <c r="AI40" s="1171"/>
      <c r="AJ40" s="1171"/>
      <c r="AK40" s="1171"/>
      <c r="AL40" s="1171"/>
      <c r="AM40" s="1171"/>
      <c r="AN40" s="1171"/>
      <c r="AO40" s="1171"/>
      <c r="AP40" s="1171"/>
      <c r="AQ40" s="1171"/>
      <c r="AR40" s="1171"/>
      <c r="AS40" s="1171"/>
      <c r="AT40" s="1171"/>
      <c r="AU40" s="1171"/>
      <c r="AV40" s="1171"/>
      <c r="AW40" s="1171"/>
      <c r="AX40" s="1171"/>
      <c r="AY40" s="1171"/>
      <c r="AZ40" s="1171"/>
      <c r="BA40" s="1171"/>
      <c r="BB40" s="1171"/>
      <c r="BC40" s="1171"/>
      <c r="BD40" s="1171"/>
      <c r="BE40" s="1171"/>
      <c r="BF40" s="1171"/>
      <c r="BG40" s="1171"/>
      <c r="BH40" s="1171"/>
      <c r="BI40" s="1171"/>
      <c r="BJ40" s="1171"/>
      <c r="BK40" s="1171"/>
      <c r="BL40" s="1171"/>
      <c r="BM40" s="1171"/>
      <c r="BN40" s="1171"/>
      <c r="BO40" s="1171"/>
      <c r="BP40" s="1171"/>
      <c r="BQ40" s="1171"/>
      <c r="BR40" s="1171"/>
      <c r="BS40" s="1171"/>
      <c r="BT40" s="1171"/>
      <c r="BU40" s="1171"/>
      <c r="BV40" s="1171"/>
      <c r="BW40" s="1171"/>
      <c r="BX40" s="1171"/>
      <c r="BY40" s="1171"/>
      <c r="BZ40" s="1171"/>
      <c r="CA40" s="1171"/>
      <c r="CB40" s="1171"/>
      <c r="CC40" s="1171"/>
      <c r="CD40" s="1171"/>
      <c r="CE40" s="1171"/>
      <c r="CF40" s="1171"/>
      <c r="CG40" s="1171"/>
      <c r="CH40" s="1171"/>
      <c r="CI40" s="1171"/>
      <c r="CJ40" s="1171"/>
      <c r="CK40" s="1171"/>
      <c r="CL40" s="1171"/>
      <c r="CM40" s="1171"/>
      <c r="CN40" s="1171"/>
      <c r="CO40" s="1171"/>
      <c r="CP40" s="1171"/>
      <c r="CQ40" s="1171"/>
      <c r="CR40" s="1171"/>
      <c r="CS40" s="1171"/>
      <c r="CT40" s="1171"/>
      <c r="CU40" s="1171"/>
      <c r="CV40" s="1171"/>
      <c r="CW40" s="1171"/>
      <c r="CX40" s="1171"/>
      <c r="CY40" s="1171"/>
      <c r="CZ40" s="1171"/>
      <c r="DA40" s="1171"/>
      <c r="DB40" s="1171"/>
      <c r="DH40" s="141"/>
    </row>
    <row r="41" spans="1:112" ht="15" customHeight="1" x14ac:dyDescent="0.25">
      <c r="A41" s="792" t="s">
        <v>249</v>
      </c>
      <c r="B41" s="792"/>
      <c r="C41" s="792"/>
      <c r="D41" s="792"/>
      <c r="E41" s="792"/>
      <c r="F41" s="792"/>
      <c r="G41" s="792"/>
      <c r="H41" s="792"/>
      <c r="I41" s="792"/>
      <c r="J41" s="792"/>
      <c r="K41" s="792"/>
      <c r="L41" s="792"/>
      <c r="M41" s="792"/>
      <c r="N41" s="792"/>
      <c r="O41" s="792"/>
      <c r="P41" s="792"/>
      <c r="Q41" s="792"/>
      <c r="R41" s="710" t="s">
        <v>250</v>
      </c>
      <c r="S41" s="710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  <c r="BX41" s="710"/>
      <c r="BY41" s="710"/>
      <c r="BZ41" s="710"/>
      <c r="CA41" s="710"/>
      <c r="CB41" s="710"/>
      <c r="CC41" s="710"/>
      <c r="CD41" s="710"/>
      <c r="CE41" s="710"/>
      <c r="CF41" s="710"/>
      <c r="CG41" s="710"/>
      <c r="CH41" s="710"/>
      <c r="CI41" s="710"/>
      <c r="CJ41" s="710"/>
      <c r="CK41" s="710"/>
      <c r="CL41" s="710"/>
      <c r="CM41" s="710"/>
      <c r="CN41" s="710"/>
      <c r="CO41" s="710"/>
      <c r="CP41" s="710"/>
      <c r="CQ41" s="710"/>
      <c r="CR41" s="710"/>
      <c r="CS41" s="710"/>
      <c r="CT41" s="710"/>
      <c r="CU41" s="710"/>
      <c r="CV41" s="710"/>
      <c r="CW41" s="710"/>
      <c r="CX41" s="710"/>
      <c r="CY41" s="710"/>
      <c r="CZ41" s="710"/>
      <c r="DA41" s="710"/>
      <c r="DB41" s="710"/>
      <c r="DH41" s="141"/>
    </row>
    <row r="42" spans="1:112" ht="9" customHeight="1" x14ac:dyDescent="0.3"/>
    <row r="43" spans="1:112" customFormat="1" ht="41.25" customHeight="1" x14ac:dyDescent="0.3">
      <c r="A43" s="792" t="s">
        <v>726</v>
      </c>
      <c r="B43" s="792"/>
      <c r="C43" s="792"/>
      <c r="D43" s="792"/>
      <c r="E43" s="792"/>
      <c r="F43" s="792"/>
      <c r="G43" s="792"/>
      <c r="H43" s="792"/>
      <c r="I43" s="792"/>
      <c r="J43" s="792"/>
      <c r="K43" s="792"/>
      <c r="L43" s="792"/>
      <c r="M43" s="792"/>
      <c r="N43" s="792"/>
      <c r="O43" s="792"/>
      <c r="P43" s="792"/>
      <c r="Q43" s="792"/>
      <c r="R43" s="792"/>
      <c r="S43" s="792"/>
      <c r="T43" s="792"/>
      <c r="U43" s="792"/>
      <c r="V43" s="792"/>
      <c r="W43" s="792"/>
      <c r="X43" s="792"/>
      <c r="Y43" s="792"/>
      <c r="Z43" s="792"/>
      <c r="AA43" s="792"/>
      <c r="AB43" s="792"/>
      <c r="AC43" s="792"/>
      <c r="AD43" s="792"/>
      <c r="AE43" s="792"/>
      <c r="AF43" s="792"/>
      <c r="AG43" s="792"/>
      <c r="AH43" s="792"/>
      <c r="AI43" s="792"/>
      <c r="AJ43" s="792"/>
      <c r="AK43" s="792"/>
      <c r="AL43" s="792"/>
      <c r="AM43" s="792"/>
      <c r="AN43" s="792"/>
      <c r="AO43" s="792"/>
      <c r="AP43" s="792"/>
      <c r="AQ43" s="792"/>
      <c r="AR43" s="792"/>
      <c r="AS43" s="792"/>
      <c r="AT43" s="792"/>
      <c r="AU43" s="792"/>
      <c r="AV43" s="792"/>
      <c r="AW43" s="792"/>
      <c r="AX43" s="792"/>
      <c r="AY43" s="792"/>
      <c r="AZ43" s="792"/>
      <c r="BA43" s="792"/>
      <c r="BB43" s="792"/>
      <c r="BC43" s="792"/>
      <c r="BD43" s="792"/>
      <c r="BE43" s="792"/>
      <c r="BF43" s="792"/>
      <c r="BG43" s="19"/>
      <c r="BH43" s="19"/>
      <c r="BI43" s="790"/>
      <c r="BJ43" s="790"/>
      <c r="BK43" s="790"/>
      <c r="BL43" s="790"/>
      <c r="BM43" s="790"/>
      <c r="BN43" s="790"/>
      <c r="BO43" s="790"/>
      <c r="BP43" s="790"/>
      <c r="BQ43" s="790"/>
      <c r="BR43" s="790"/>
      <c r="BS43" s="790"/>
      <c r="BT43" s="790"/>
      <c r="BU43" s="790"/>
      <c r="BV43" s="790"/>
      <c r="BW43" s="790"/>
      <c r="BX43" s="790"/>
      <c r="BY43" s="790"/>
      <c r="BZ43" s="790"/>
      <c r="CA43" s="790"/>
      <c r="CB43" s="790"/>
      <c r="CC43" s="790"/>
      <c r="CD43" s="790"/>
      <c r="CE43" s="790"/>
      <c r="CF43" s="790"/>
      <c r="CG43" s="23"/>
      <c r="CH43" s="23"/>
      <c r="CI43" s="23"/>
      <c r="CJ43" s="710" t="str">
        <f>ПОДПИСИ!E4</f>
        <v>М.В. Исаков\</v>
      </c>
      <c r="CK43" s="710"/>
      <c r="CL43" s="710"/>
      <c r="CM43" s="710"/>
      <c r="CN43" s="710"/>
      <c r="CO43" s="710"/>
      <c r="CP43" s="710"/>
      <c r="CQ43" s="710"/>
      <c r="CR43" s="710"/>
      <c r="CS43" s="710"/>
      <c r="CT43" s="710"/>
      <c r="CU43" s="710"/>
      <c r="CV43" s="710"/>
      <c r="CW43" s="710"/>
      <c r="CX43" s="710"/>
      <c r="CY43" s="710"/>
      <c r="CZ43" s="710"/>
      <c r="DA43" s="710"/>
      <c r="DB43" s="710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35" t="s">
        <v>11</v>
      </c>
      <c r="BJ44" s="735"/>
      <c r="BK44" s="735"/>
      <c r="BL44" s="735"/>
      <c r="BM44" s="735"/>
      <c r="BN44" s="735"/>
      <c r="BO44" s="735"/>
      <c r="BP44" s="735"/>
      <c r="BQ44" s="735"/>
      <c r="BR44" s="735"/>
      <c r="BS44" s="735"/>
      <c r="BT44" s="735"/>
      <c r="BU44" s="735"/>
      <c r="BV44" s="735"/>
      <c r="BW44" s="735"/>
      <c r="BX44" s="735"/>
      <c r="BY44" s="735"/>
      <c r="BZ44" s="735"/>
      <c r="CA44" s="735"/>
      <c r="CB44" s="735"/>
      <c r="CC44" s="735"/>
      <c r="CD44" s="735"/>
      <c r="CE44" s="735"/>
      <c r="CF44" s="735"/>
      <c r="CG44" s="21"/>
      <c r="CH44" s="21"/>
      <c r="CI44" s="21"/>
      <c r="CJ44" s="1170" t="s">
        <v>50</v>
      </c>
      <c r="CK44" s="1170"/>
      <c r="CL44" s="1170"/>
      <c r="CM44" s="1170"/>
      <c r="CN44" s="1170"/>
      <c r="CO44" s="1170"/>
      <c r="CP44" s="1170"/>
      <c r="CQ44" s="1170"/>
      <c r="CR44" s="1170"/>
      <c r="CS44" s="1170"/>
      <c r="CT44" s="1170"/>
      <c r="CU44" s="1170"/>
      <c r="CV44" s="1170"/>
      <c r="CW44" s="1170"/>
      <c r="CX44" s="1170"/>
      <c r="CY44" s="1170"/>
      <c r="CZ44" s="1170"/>
      <c r="DA44" s="1170"/>
      <c r="DB44" s="1170"/>
      <c r="DH44" s="141"/>
    </row>
    <row r="45" spans="1:112" customFormat="1" ht="40.5" customHeight="1" x14ac:dyDescent="0.3">
      <c r="A45" s="792" t="s">
        <v>16</v>
      </c>
      <c r="B45" s="792"/>
      <c r="C45" s="792"/>
      <c r="D45" s="792"/>
      <c r="E45" s="792"/>
      <c r="F45" s="792"/>
      <c r="G45" s="792"/>
      <c r="H45" s="792"/>
      <c r="I45" s="792"/>
      <c r="J45" s="792"/>
      <c r="K45" s="792"/>
      <c r="L45" s="792"/>
      <c r="M45" s="792"/>
      <c r="N45" s="792"/>
      <c r="O45" s="792"/>
      <c r="P45" s="792"/>
      <c r="Q45" s="792"/>
      <c r="R45" s="792"/>
      <c r="S45" s="792"/>
      <c r="T45" s="792"/>
      <c r="U45" s="792"/>
      <c r="V45" s="792"/>
      <c r="W45" s="792"/>
      <c r="X45" s="792"/>
      <c r="Y45" s="792"/>
      <c r="Z45" s="792"/>
      <c r="AA45" s="792"/>
      <c r="AB45" s="792"/>
      <c r="AC45" s="792"/>
      <c r="AD45" s="792"/>
      <c r="AE45" s="792"/>
      <c r="AF45" s="792"/>
      <c r="AG45" s="792"/>
      <c r="AH45" s="792"/>
      <c r="AI45" s="792"/>
      <c r="AJ45" s="792"/>
      <c r="AK45" s="792"/>
      <c r="AL45" s="792"/>
      <c r="AM45" s="792"/>
      <c r="AN45" s="792"/>
      <c r="AO45" s="792"/>
      <c r="AP45" s="792"/>
      <c r="AQ45" s="792"/>
      <c r="AR45" s="792"/>
      <c r="AS45" s="792"/>
      <c r="AT45" s="792"/>
      <c r="AU45" s="792"/>
      <c r="AV45" s="792"/>
      <c r="AW45" s="792"/>
      <c r="AX45" s="792"/>
      <c r="AY45" s="792"/>
      <c r="AZ45" s="792"/>
      <c r="BA45" s="792"/>
      <c r="BB45" s="792"/>
      <c r="BC45" s="792"/>
      <c r="BD45" s="792"/>
      <c r="BE45" s="792"/>
      <c r="BF45" s="19"/>
      <c r="BG45" s="19"/>
      <c r="BH45" s="19"/>
      <c r="BI45" s="790"/>
      <c r="BJ45" s="790"/>
      <c r="BK45" s="790"/>
      <c r="BL45" s="790"/>
      <c r="BM45" s="790"/>
      <c r="BN45" s="790"/>
      <c r="BO45" s="790"/>
      <c r="BP45" s="790"/>
      <c r="BQ45" s="790"/>
      <c r="BR45" s="790"/>
      <c r="BS45" s="790"/>
      <c r="BT45" s="790"/>
      <c r="BU45" s="790"/>
      <c r="BV45" s="790"/>
      <c r="BW45" s="790"/>
      <c r="BX45" s="790"/>
      <c r="BY45" s="790"/>
      <c r="BZ45" s="790"/>
      <c r="CA45" s="790"/>
      <c r="CB45" s="790"/>
      <c r="CC45" s="790"/>
      <c r="CD45" s="790"/>
      <c r="CE45" s="790"/>
      <c r="CF45" s="790"/>
      <c r="CG45" s="19"/>
      <c r="CH45" s="19"/>
      <c r="CI45" s="19"/>
      <c r="CJ45" s="710" t="str">
        <f>ПОДПИСИ!E10</f>
        <v xml:space="preserve">Ф.Ф. Жамойдин </v>
      </c>
      <c r="CK45" s="710"/>
      <c r="CL45" s="710"/>
      <c r="CM45" s="710"/>
      <c r="CN45" s="710"/>
      <c r="CO45" s="710"/>
      <c r="CP45" s="710"/>
      <c r="CQ45" s="710"/>
      <c r="CR45" s="710"/>
      <c r="CS45" s="710"/>
      <c r="CT45" s="710"/>
      <c r="CU45" s="710"/>
      <c r="CV45" s="710"/>
      <c r="CW45" s="710"/>
      <c r="CX45" s="710"/>
      <c r="CY45" s="710"/>
      <c r="CZ45" s="710"/>
      <c r="DA45" s="710"/>
      <c r="DB45" s="710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35" t="s">
        <v>11</v>
      </c>
      <c r="BJ46" s="735"/>
      <c r="BK46" s="735"/>
      <c r="BL46" s="735"/>
      <c r="BM46" s="735"/>
      <c r="BN46" s="735"/>
      <c r="BO46" s="735"/>
      <c r="BP46" s="735"/>
      <c r="BQ46" s="735"/>
      <c r="BR46" s="735"/>
      <c r="BS46" s="735"/>
      <c r="BT46" s="735"/>
      <c r="BU46" s="735"/>
      <c r="BV46" s="735"/>
      <c r="BW46" s="735"/>
      <c r="BX46" s="735"/>
      <c r="BY46" s="735"/>
      <c r="BZ46" s="735"/>
      <c r="CA46" s="735"/>
      <c r="CB46" s="735"/>
      <c r="CC46" s="735"/>
      <c r="CD46" s="735"/>
      <c r="CE46" s="735"/>
      <c r="CF46" s="735"/>
      <c r="CG46" s="21"/>
      <c r="CH46" s="21"/>
      <c r="CI46" s="21"/>
      <c r="CJ46" s="1170" t="s">
        <v>50</v>
      </c>
      <c r="CK46" s="1170"/>
      <c r="CL46" s="1170"/>
      <c r="CM46" s="1170"/>
      <c r="CN46" s="1170"/>
      <c r="CO46" s="1170"/>
      <c r="CP46" s="1170"/>
      <c r="CQ46" s="1170"/>
      <c r="CR46" s="1170"/>
      <c r="CS46" s="1170"/>
      <c r="CT46" s="1170"/>
      <c r="CU46" s="1170"/>
      <c r="CV46" s="1170"/>
      <c r="CW46" s="1170"/>
      <c r="CX46" s="1170"/>
      <c r="CY46" s="1170"/>
      <c r="CZ46" s="1170"/>
      <c r="DA46" s="1170"/>
      <c r="DB46" s="1170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A2:AT2"/>
    <mergeCell ref="A3:AT3"/>
    <mergeCell ref="A4:AT4"/>
    <mergeCell ref="BD2:DB2"/>
    <mergeCell ref="BD3:DB3"/>
    <mergeCell ref="BD4:DB4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</mergeCells>
  <conditionalFormatting sqref="AU2:BD7 A2:A9 AU8:BC9 BD9">
    <cfRule type="cellIs" dxfId="7" priority="4" operator="equal">
      <formula>0</formula>
    </cfRule>
  </conditionalFormatting>
  <conditionalFormatting sqref="DH2:DH7">
    <cfRule type="cellIs" dxfId="6" priority="2" operator="equal">
      <formula>0</formula>
    </cfRule>
  </conditionalFormatting>
  <conditionalFormatting sqref="DH9">
    <cfRule type="cellIs" dxfId="5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7" zoomScale="60" zoomScaleNormal="100" workbookViewId="0">
      <selection sqref="A1:DB1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100" t="s">
        <v>553</v>
      </c>
      <c r="B1" s="1100"/>
      <c r="C1" s="1100"/>
      <c r="D1" s="1100"/>
      <c r="E1" s="1100"/>
      <c r="F1" s="1100"/>
      <c r="G1" s="1100"/>
      <c r="H1" s="1100"/>
      <c r="I1" s="1100"/>
      <c r="J1" s="1100"/>
      <c r="K1" s="1100"/>
      <c r="L1" s="1100"/>
      <c r="M1" s="1100"/>
      <c r="N1" s="1100"/>
      <c r="O1" s="1100"/>
      <c r="P1" s="1100"/>
      <c r="Q1" s="1100"/>
      <c r="R1" s="1100"/>
      <c r="S1" s="1100"/>
      <c r="T1" s="1100"/>
      <c r="U1" s="1100"/>
      <c r="V1" s="1100"/>
      <c r="W1" s="1100"/>
      <c r="X1" s="1100"/>
      <c r="Y1" s="1100"/>
      <c r="Z1" s="1100"/>
      <c r="AA1" s="1100"/>
      <c r="AB1" s="1100"/>
      <c r="AC1" s="1100"/>
      <c r="AD1" s="1100"/>
      <c r="AE1" s="1100"/>
      <c r="AF1" s="1100"/>
      <c r="AG1" s="1100"/>
      <c r="AH1" s="1100"/>
      <c r="AI1" s="1100"/>
      <c r="AJ1" s="1100"/>
      <c r="AK1" s="1100"/>
      <c r="AL1" s="1100"/>
      <c r="AM1" s="1100"/>
      <c r="AN1" s="1100"/>
      <c r="AO1" s="1100"/>
      <c r="AP1" s="1100"/>
      <c r="AQ1" s="1100"/>
      <c r="AR1" s="1100"/>
      <c r="AS1" s="1100"/>
      <c r="AT1" s="1100"/>
      <c r="AU1" s="1100"/>
      <c r="AV1" s="1100"/>
      <c r="AW1" s="1100"/>
      <c r="AX1" s="1100"/>
      <c r="AY1" s="1100"/>
      <c r="AZ1" s="1100"/>
      <c r="BA1" s="1100"/>
      <c r="BB1" s="1100"/>
      <c r="BC1" s="1100"/>
      <c r="BD1" s="1100"/>
      <c r="BE1" s="1100"/>
      <c r="BF1" s="1100"/>
      <c r="BG1" s="1100"/>
      <c r="BH1" s="1100"/>
      <c r="BI1" s="1100"/>
      <c r="BJ1" s="1100"/>
      <c r="BK1" s="1100"/>
      <c r="BL1" s="1100"/>
      <c r="BM1" s="1100"/>
      <c r="BN1" s="1100"/>
      <c r="BO1" s="1100"/>
      <c r="BP1" s="1100"/>
      <c r="BQ1" s="1100"/>
      <c r="BR1" s="1100"/>
      <c r="BS1" s="1100"/>
      <c r="BT1" s="1100"/>
      <c r="BU1" s="1100"/>
      <c r="BV1" s="1100"/>
      <c r="BW1" s="1100"/>
      <c r="BX1" s="1100"/>
      <c r="BY1" s="1100"/>
      <c r="BZ1" s="1100"/>
      <c r="CA1" s="1100"/>
      <c r="CB1" s="1100"/>
      <c r="CC1" s="1100"/>
      <c r="CD1" s="1100"/>
      <c r="CE1" s="1100"/>
      <c r="CF1" s="1100"/>
      <c r="CG1" s="1100"/>
      <c r="CH1" s="1100"/>
      <c r="CI1" s="1100"/>
      <c r="CJ1" s="1100"/>
      <c r="CK1" s="1100"/>
      <c r="CL1" s="1100"/>
      <c r="CM1" s="1100"/>
      <c r="CN1" s="1100"/>
      <c r="CO1" s="1100"/>
      <c r="CP1" s="1100"/>
      <c r="CQ1" s="1100"/>
      <c r="CR1" s="1100"/>
      <c r="CS1" s="1100"/>
      <c r="CT1" s="1100"/>
      <c r="CU1" s="1100"/>
      <c r="CV1" s="1100"/>
      <c r="CW1" s="1100"/>
      <c r="CX1" s="1100"/>
      <c r="CY1" s="1100"/>
      <c r="CZ1" s="1100"/>
      <c r="DA1" s="1100"/>
      <c r="DB1" s="1100"/>
      <c r="DH1" s="141"/>
    </row>
    <row r="2" spans="1:112" ht="15" customHeight="1" x14ac:dyDescent="0.3">
      <c r="A2" s="789"/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89"/>
      <c r="X2" s="789"/>
      <c r="Y2" s="789"/>
      <c r="Z2" s="789"/>
      <c r="AA2" s="789"/>
      <c r="AB2" s="789"/>
      <c r="AC2" s="789"/>
      <c r="AD2" s="789"/>
      <c r="AE2" s="789"/>
      <c r="AF2" s="789"/>
      <c r="AG2" s="789"/>
      <c r="AH2" s="789"/>
      <c r="AI2" s="789"/>
      <c r="AJ2" s="789"/>
      <c r="AK2" s="789"/>
      <c r="AL2" s="789"/>
      <c r="AM2" s="789"/>
      <c r="AN2" s="789"/>
      <c r="BH2" s="710" t="str">
        <f>ФОРМА!G2</f>
        <v>Санкт-Петербург</v>
      </c>
      <c r="BI2" s="710"/>
      <c r="BJ2" s="710"/>
      <c r="BK2" s="710"/>
      <c r="BL2" s="710"/>
      <c r="BM2" s="710"/>
      <c r="BN2" s="710"/>
      <c r="BO2" s="710"/>
      <c r="BP2" s="710"/>
      <c r="BQ2" s="710"/>
      <c r="BR2" s="710"/>
      <c r="BS2" s="710"/>
      <c r="BT2" s="710"/>
      <c r="BU2" s="710"/>
      <c r="BV2" s="710"/>
      <c r="BW2" s="710"/>
      <c r="BX2" s="710"/>
      <c r="BY2" s="710"/>
      <c r="BZ2" s="710"/>
      <c r="CA2" s="710"/>
      <c r="CB2" s="710"/>
      <c r="CC2" s="710"/>
      <c r="CD2" s="710"/>
      <c r="CE2" s="710"/>
      <c r="CF2" s="710"/>
      <c r="CG2" s="710"/>
      <c r="CH2" s="710"/>
      <c r="CI2" s="710"/>
      <c r="CJ2" s="710"/>
      <c r="CK2" s="710"/>
      <c r="CL2" s="710"/>
      <c r="CM2" s="710"/>
      <c r="CN2" s="710"/>
      <c r="CO2" s="710"/>
      <c r="CP2" s="710"/>
      <c r="CQ2" s="710"/>
      <c r="CR2" s="710"/>
      <c r="CS2" s="710"/>
      <c r="CT2" s="710"/>
      <c r="CU2" s="710"/>
      <c r="CV2" s="710"/>
      <c r="CW2" s="710"/>
      <c r="CX2" s="710"/>
      <c r="CY2" s="710"/>
      <c r="CZ2" s="710"/>
      <c r="DA2" s="710"/>
      <c r="DB2" s="710"/>
      <c r="DC2"/>
      <c r="DD2"/>
      <c r="DE2"/>
      <c r="DF2"/>
      <c r="DG2"/>
      <c r="DH2" s="142"/>
    </row>
    <row r="3" spans="1:112" s="21" customFormat="1" ht="10.199999999999999" x14ac:dyDescent="0.2">
      <c r="A3" s="786"/>
      <c r="B3" s="786"/>
      <c r="C3" s="786"/>
      <c r="D3" s="786"/>
      <c r="E3" s="786"/>
      <c r="F3" s="786"/>
      <c r="G3" s="786"/>
      <c r="H3" s="786"/>
      <c r="I3" s="786"/>
      <c r="J3" s="786"/>
      <c r="K3" s="786"/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  <c r="AF3" s="786"/>
      <c r="AG3" s="786"/>
      <c r="AH3" s="786"/>
      <c r="AI3" s="786"/>
      <c r="AJ3" s="786"/>
      <c r="AK3" s="786"/>
      <c r="AL3" s="786"/>
      <c r="AM3" s="786"/>
      <c r="AN3" s="786"/>
      <c r="BH3" s="786" t="s">
        <v>0</v>
      </c>
      <c r="BI3" s="786"/>
      <c r="BJ3" s="786"/>
      <c r="BK3" s="786"/>
      <c r="BL3" s="786"/>
      <c r="BM3" s="786"/>
      <c r="BN3" s="786"/>
      <c r="BO3" s="786"/>
      <c r="BP3" s="786"/>
      <c r="BQ3" s="786"/>
      <c r="BR3" s="786"/>
      <c r="BS3" s="786"/>
      <c r="BT3" s="786"/>
      <c r="BU3" s="786"/>
      <c r="BV3" s="786"/>
      <c r="BW3" s="786"/>
      <c r="BX3" s="786"/>
      <c r="BY3" s="786"/>
      <c r="BZ3" s="786"/>
      <c r="CA3" s="786"/>
      <c r="CB3" s="786"/>
      <c r="CC3" s="786"/>
      <c r="CD3" s="786"/>
      <c r="CE3" s="786"/>
      <c r="CF3" s="786"/>
      <c r="CG3" s="786"/>
      <c r="CH3" s="786"/>
      <c r="CI3" s="786"/>
      <c r="CJ3" s="786"/>
      <c r="CK3" s="786"/>
      <c r="CL3" s="786"/>
      <c r="CM3" s="786"/>
      <c r="CN3" s="786"/>
      <c r="CO3" s="786"/>
      <c r="CP3" s="786"/>
      <c r="CQ3" s="786"/>
      <c r="CR3" s="786"/>
      <c r="CS3" s="786"/>
      <c r="CT3" s="786"/>
      <c r="CU3" s="786"/>
      <c r="CV3" s="786"/>
      <c r="CW3" s="786"/>
      <c r="CX3" s="786"/>
      <c r="CY3" s="786"/>
      <c r="CZ3" s="786"/>
      <c r="DA3" s="786"/>
      <c r="DB3" s="786"/>
      <c r="DC3" s="1"/>
      <c r="DD3" s="1"/>
      <c r="DE3" s="1"/>
      <c r="DF3" s="1"/>
      <c r="DG3" s="1"/>
      <c r="DH3" s="143"/>
    </row>
    <row r="4" spans="1:112" ht="15" customHeight="1" x14ac:dyDescent="0.25">
      <c r="A4" s="710" t="str">
        <f>ФОРМА!B4</f>
        <v>ООО «Электромонтаж-110»</v>
      </c>
      <c r="B4" s="710"/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BH4" s="710" t="str">
        <f>ФОРМА!B2</f>
        <v>ПАО "Россети Ленэнерго"</v>
      </c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  <c r="BX4" s="710"/>
      <c r="BY4" s="710"/>
      <c r="BZ4" s="710"/>
      <c r="CA4" s="710"/>
      <c r="CB4" s="710"/>
      <c r="CC4" s="710"/>
      <c r="CD4" s="710"/>
      <c r="CE4" s="710"/>
      <c r="CF4" s="710"/>
      <c r="CG4" s="710"/>
      <c r="CH4" s="710"/>
      <c r="CI4" s="710"/>
      <c r="CJ4" s="710"/>
      <c r="CK4" s="710"/>
      <c r="CL4" s="710"/>
      <c r="CM4" s="710"/>
      <c r="CN4" s="710"/>
      <c r="CO4" s="710"/>
      <c r="CP4" s="710"/>
      <c r="CQ4" s="710"/>
      <c r="CR4" s="710"/>
      <c r="CS4" s="710"/>
      <c r="CT4" s="710"/>
      <c r="CU4" s="710"/>
      <c r="CV4" s="710"/>
      <c r="CW4" s="710"/>
      <c r="CX4" s="710"/>
      <c r="CY4" s="710"/>
      <c r="CZ4" s="710"/>
      <c r="DA4" s="710"/>
      <c r="DB4" s="710"/>
      <c r="DH4" s="144" t="str">
        <f>BH4</f>
        <v>ПАО "Россети Ленэнерго"</v>
      </c>
    </row>
    <row r="5" spans="1:112" s="24" customFormat="1" ht="10.199999999999999" x14ac:dyDescent="0.2">
      <c r="A5" s="735" t="s">
        <v>44</v>
      </c>
      <c r="B5" s="735"/>
      <c r="C5" s="735"/>
      <c r="D5" s="735"/>
      <c r="E5" s="735"/>
      <c r="F5" s="735"/>
      <c r="G5" s="735"/>
      <c r="H5" s="735"/>
      <c r="I5" s="735"/>
      <c r="J5" s="735"/>
      <c r="K5" s="735"/>
      <c r="L5" s="735"/>
      <c r="M5" s="735"/>
      <c r="N5" s="735"/>
      <c r="O5" s="735"/>
      <c r="P5" s="735"/>
      <c r="Q5" s="735"/>
      <c r="R5" s="735"/>
      <c r="S5" s="735"/>
      <c r="T5" s="735"/>
      <c r="U5" s="735"/>
      <c r="V5" s="735"/>
      <c r="W5" s="735"/>
      <c r="X5" s="735"/>
      <c r="Y5" s="735"/>
      <c r="Z5" s="735"/>
      <c r="AA5" s="735"/>
      <c r="AB5" s="735"/>
      <c r="AC5" s="735"/>
      <c r="AD5" s="735"/>
      <c r="AE5" s="735"/>
      <c r="AF5" s="735"/>
      <c r="AG5" s="735"/>
      <c r="AH5" s="735"/>
      <c r="AI5" s="735"/>
      <c r="AJ5" s="735"/>
      <c r="AK5" s="735"/>
      <c r="AL5" s="735"/>
      <c r="AM5" s="735"/>
      <c r="AN5" s="73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6" t="s">
        <v>2</v>
      </c>
      <c r="BI5" s="786"/>
      <c r="BJ5" s="786"/>
      <c r="BK5" s="786"/>
      <c r="BL5" s="786"/>
      <c r="BM5" s="786"/>
      <c r="BN5" s="786"/>
      <c r="BO5" s="786"/>
      <c r="BP5" s="786"/>
      <c r="BQ5" s="786"/>
      <c r="BR5" s="786"/>
      <c r="BS5" s="786"/>
      <c r="BT5" s="786"/>
      <c r="BU5" s="786"/>
      <c r="BV5" s="786"/>
      <c r="BW5" s="786"/>
      <c r="BX5" s="786"/>
      <c r="BY5" s="786"/>
      <c r="BZ5" s="786"/>
      <c r="CA5" s="786"/>
      <c r="CB5" s="786"/>
      <c r="CC5" s="786"/>
      <c r="CD5" s="786"/>
      <c r="CE5" s="786"/>
      <c r="CF5" s="786"/>
      <c r="CG5" s="786"/>
      <c r="CH5" s="786"/>
      <c r="CI5" s="786"/>
      <c r="CJ5" s="786"/>
      <c r="CK5" s="786"/>
      <c r="CL5" s="786"/>
      <c r="CM5" s="786"/>
      <c r="CN5" s="786"/>
      <c r="CO5" s="786"/>
      <c r="CP5" s="786"/>
      <c r="CQ5" s="786"/>
      <c r="CR5" s="786"/>
      <c r="CS5" s="786"/>
      <c r="CT5" s="786"/>
      <c r="CU5" s="786"/>
      <c r="CV5" s="786"/>
      <c r="CW5" s="786"/>
      <c r="CX5" s="786"/>
      <c r="CY5" s="786"/>
      <c r="CZ5" s="786"/>
      <c r="DA5" s="786"/>
      <c r="DB5" s="786"/>
      <c r="DH5" s="143"/>
    </row>
    <row r="6" spans="1:112" ht="138" x14ac:dyDescent="0.25">
      <c r="A6" s="710"/>
      <c r="B6" s="710"/>
      <c r="C6" s="710"/>
      <c r="D6" s="710"/>
      <c r="E6" s="710"/>
      <c r="F6" s="710"/>
      <c r="G6" s="710"/>
      <c r="H6" s="710"/>
      <c r="I6" s="710"/>
      <c r="J6" s="710"/>
      <c r="K6" s="710"/>
      <c r="L6" s="710"/>
      <c r="M6" s="710"/>
      <c r="N6" s="710"/>
      <c r="O6" s="710"/>
      <c r="P6" s="710"/>
      <c r="Q6" s="710"/>
      <c r="R6" s="710"/>
      <c r="S6" s="710"/>
      <c r="T6" s="710"/>
      <c r="U6" s="710"/>
      <c r="V6" s="710"/>
      <c r="W6" s="710"/>
      <c r="X6" s="710"/>
      <c r="Y6" s="710"/>
      <c r="Z6" s="710"/>
      <c r="AA6" s="710"/>
      <c r="AB6" s="710"/>
      <c r="AC6" s="710"/>
      <c r="AD6" s="710"/>
      <c r="AE6" s="710"/>
      <c r="AF6" s="710"/>
      <c r="AG6" s="710"/>
      <c r="AH6" s="710"/>
      <c r="AI6" s="710"/>
      <c r="AJ6" s="710"/>
      <c r="AK6" s="710"/>
      <c r="AL6" s="710"/>
      <c r="AM6" s="710"/>
      <c r="AN6" s="71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6" s="787"/>
      <c r="BJ6" s="787"/>
      <c r="BK6" s="787"/>
      <c r="BL6" s="787"/>
      <c r="BM6" s="787"/>
      <c r="BN6" s="787"/>
      <c r="BO6" s="787"/>
      <c r="BP6" s="787"/>
      <c r="BQ6" s="787"/>
      <c r="BR6" s="787"/>
      <c r="BS6" s="787"/>
      <c r="BT6" s="787"/>
      <c r="BU6" s="787"/>
      <c r="BV6" s="787"/>
      <c r="BW6" s="787"/>
      <c r="BX6" s="787"/>
      <c r="BY6" s="787"/>
      <c r="BZ6" s="787"/>
      <c r="CA6" s="787"/>
      <c r="CB6" s="787"/>
      <c r="CC6" s="787"/>
      <c r="CD6" s="787"/>
      <c r="CE6" s="787"/>
      <c r="CF6" s="787"/>
      <c r="CG6" s="787"/>
      <c r="CH6" s="787"/>
      <c r="CI6" s="787"/>
      <c r="CJ6" s="787"/>
      <c r="CK6" s="787"/>
      <c r="CL6" s="787"/>
      <c r="CM6" s="787"/>
      <c r="CN6" s="787"/>
      <c r="CO6" s="787"/>
      <c r="CP6" s="787"/>
      <c r="CQ6" s="787"/>
      <c r="CR6" s="787"/>
      <c r="CS6" s="787"/>
      <c r="CT6" s="787"/>
      <c r="CU6" s="787"/>
      <c r="CV6" s="787"/>
      <c r="CW6" s="787"/>
      <c r="CX6" s="787"/>
      <c r="CY6" s="787"/>
      <c r="CZ6" s="787"/>
      <c r="DA6" s="787"/>
      <c r="DB6" s="787"/>
      <c r="DH6" s="144" t="str">
        <f>BH6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0.199999999999999" x14ac:dyDescent="0.2">
      <c r="A7" s="786" t="s">
        <v>45</v>
      </c>
      <c r="B7" s="786"/>
      <c r="C7" s="786"/>
      <c r="D7" s="786"/>
      <c r="E7" s="786"/>
      <c r="F7" s="786"/>
      <c r="G7" s="786"/>
      <c r="H7" s="786"/>
      <c r="I7" s="786"/>
      <c r="J7" s="786"/>
      <c r="K7" s="786"/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  <c r="AF7" s="786"/>
      <c r="AG7" s="786"/>
      <c r="AH7" s="786"/>
      <c r="AI7" s="786"/>
      <c r="AJ7" s="786"/>
      <c r="AK7" s="786"/>
      <c r="AL7" s="786"/>
      <c r="AM7" s="786"/>
      <c r="AN7" s="786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6" t="s">
        <v>38</v>
      </c>
      <c r="BI7" s="786"/>
      <c r="BJ7" s="786"/>
      <c r="BK7" s="786"/>
      <c r="BL7" s="786"/>
      <c r="BM7" s="786"/>
      <c r="BN7" s="786"/>
      <c r="BO7" s="786"/>
      <c r="BP7" s="786"/>
      <c r="BQ7" s="786"/>
      <c r="BR7" s="786"/>
      <c r="BS7" s="786"/>
      <c r="BT7" s="786"/>
      <c r="BU7" s="786"/>
      <c r="BV7" s="786"/>
      <c r="BW7" s="786"/>
      <c r="BX7" s="786"/>
      <c r="BY7" s="786"/>
      <c r="BZ7" s="786"/>
      <c r="CA7" s="786"/>
      <c r="CB7" s="786"/>
      <c r="CC7" s="786"/>
      <c r="CD7" s="786"/>
      <c r="CE7" s="786"/>
      <c r="CF7" s="786"/>
      <c r="CG7" s="786"/>
      <c r="CH7" s="786"/>
      <c r="CI7" s="786"/>
      <c r="CJ7" s="786"/>
      <c r="CK7" s="786"/>
      <c r="CL7" s="786"/>
      <c r="CM7" s="786"/>
      <c r="CN7" s="786"/>
      <c r="CO7" s="786"/>
      <c r="CP7" s="786"/>
      <c r="CQ7" s="786"/>
      <c r="CR7" s="786"/>
      <c r="CS7" s="786"/>
      <c r="CT7" s="786"/>
      <c r="CU7" s="786"/>
      <c r="CV7" s="786"/>
      <c r="CW7" s="786"/>
      <c r="CX7" s="786"/>
      <c r="CY7" s="786"/>
      <c r="CZ7" s="786"/>
      <c r="DA7" s="786"/>
      <c r="DB7" s="786"/>
      <c r="DH7" s="235"/>
    </row>
    <row r="8" spans="1:112" x14ac:dyDescent="0.3">
      <c r="A8" s="710"/>
      <c r="B8" s="710"/>
      <c r="C8" s="710"/>
      <c r="D8" s="710"/>
      <c r="E8" s="710"/>
      <c r="F8" s="710"/>
      <c r="G8" s="710"/>
      <c r="H8" s="710"/>
      <c r="I8" s="710"/>
      <c r="J8" s="710"/>
      <c r="K8" s="710"/>
      <c r="L8" s="710"/>
      <c r="M8" s="710"/>
      <c r="N8" s="710"/>
      <c r="O8" s="710"/>
      <c r="P8" s="710"/>
      <c r="Q8" s="710"/>
      <c r="R8" s="710"/>
      <c r="S8" s="710"/>
      <c r="T8" s="710"/>
      <c r="U8" s="710"/>
      <c r="V8" s="710"/>
      <c r="W8" s="710"/>
      <c r="X8" s="710"/>
      <c r="Y8" s="710"/>
      <c r="Z8" s="710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BH8" s="734">
        <f>ФОРМА!B13</f>
        <v>45646</v>
      </c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  <c r="BX8" s="710"/>
      <c r="BY8" s="710"/>
      <c r="BZ8" s="710"/>
      <c r="CA8" s="710"/>
      <c r="CB8" s="710"/>
      <c r="CC8" s="710"/>
      <c r="CD8" s="710"/>
      <c r="CE8" s="710"/>
      <c r="CF8" s="710"/>
      <c r="CG8" s="710"/>
      <c r="CH8" s="710"/>
      <c r="CI8" s="710"/>
      <c r="CJ8" s="710"/>
      <c r="CK8" s="710"/>
      <c r="CL8" s="710"/>
      <c r="CM8" s="710"/>
      <c r="CN8" s="710"/>
      <c r="CO8" s="710"/>
      <c r="CP8" s="710"/>
      <c r="CQ8" s="710"/>
      <c r="CR8" s="710"/>
      <c r="CS8" s="710"/>
      <c r="CT8" s="710"/>
      <c r="CU8" s="710"/>
      <c r="CV8" s="710"/>
      <c r="CW8" s="710"/>
      <c r="CX8" s="710"/>
      <c r="CY8" s="710"/>
      <c r="CZ8" s="710"/>
      <c r="DA8" s="710"/>
      <c r="DB8" s="710"/>
      <c r="DC8" s="51"/>
    </row>
    <row r="9" spans="1:112" s="24" customFormat="1" ht="10.199999999999999" x14ac:dyDescent="0.2">
      <c r="A9" s="735" t="s">
        <v>1</v>
      </c>
      <c r="B9" s="735"/>
      <c r="C9" s="735"/>
      <c r="D9" s="735"/>
      <c r="E9" s="735"/>
      <c r="F9" s="735"/>
      <c r="G9" s="735"/>
      <c r="H9" s="735"/>
      <c r="I9" s="735"/>
      <c r="J9" s="735"/>
      <c r="K9" s="735"/>
      <c r="L9" s="735"/>
      <c r="M9" s="735"/>
      <c r="N9" s="735"/>
      <c r="O9" s="735"/>
      <c r="P9" s="735"/>
      <c r="Q9" s="735"/>
      <c r="R9" s="735"/>
      <c r="S9" s="735"/>
      <c r="T9" s="735"/>
      <c r="U9" s="735"/>
      <c r="V9" s="735"/>
      <c r="W9" s="735"/>
      <c r="X9" s="735"/>
      <c r="Y9" s="735"/>
      <c r="Z9" s="735"/>
      <c r="AA9" s="735"/>
      <c r="AB9" s="735"/>
      <c r="AC9" s="735"/>
      <c r="AD9" s="735"/>
      <c r="AE9" s="735"/>
      <c r="AF9" s="735"/>
      <c r="AG9" s="735"/>
      <c r="AH9" s="735"/>
      <c r="AI9" s="735"/>
      <c r="AJ9" s="735"/>
      <c r="AK9" s="735"/>
      <c r="AL9" s="735"/>
      <c r="AM9" s="735"/>
      <c r="AN9" s="73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35" t="s">
        <v>3</v>
      </c>
      <c r="BI9" s="735"/>
      <c r="BJ9" s="735"/>
      <c r="BK9" s="735"/>
      <c r="BL9" s="735"/>
      <c r="BM9" s="735"/>
      <c r="BN9" s="735"/>
      <c r="BO9" s="735"/>
      <c r="BP9" s="735"/>
      <c r="BQ9" s="735"/>
      <c r="BR9" s="735"/>
      <c r="BS9" s="735"/>
      <c r="BT9" s="735"/>
      <c r="BU9" s="735"/>
      <c r="BV9" s="735"/>
      <c r="BW9" s="735"/>
      <c r="BX9" s="735"/>
      <c r="BY9" s="735"/>
      <c r="BZ9" s="735"/>
      <c r="CA9" s="735"/>
      <c r="CB9" s="735"/>
      <c r="CC9" s="735"/>
      <c r="CD9" s="735"/>
      <c r="CE9" s="735"/>
      <c r="CF9" s="735"/>
      <c r="CG9" s="735"/>
      <c r="CH9" s="735"/>
      <c r="CI9" s="735"/>
      <c r="CJ9" s="735"/>
      <c r="CK9" s="735"/>
      <c r="CL9" s="735"/>
      <c r="CM9" s="735"/>
      <c r="CN9" s="735"/>
      <c r="CO9" s="735"/>
      <c r="CP9" s="735"/>
      <c r="CQ9" s="735"/>
      <c r="CR9" s="735"/>
      <c r="CS9" s="735"/>
      <c r="CT9" s="735"/>
      <c r="CU9" s="735"/>
      <c r="CV9" s="735"/>
      <c r="CW9" s="735"/>
      <c r="CX9" s="735"/>
      <c r="CY9" s="735"/>
      <c r="CZ9" s="735"/>
      <c r="DA9" s="735"/>
      <c r="DB9" s="735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37" t="s">
        <v>68</v>
      </c>
      <c r="B11" s="737"/>
      <c r="C11" s="737"/>
      <c r="D11" s="737"/>
      <c r="E11" s="737"/>
      <c r="F11" s="737"/>
      <c r="G11" s="737"/>
      <c r="H11" s="737"/>
      <c r="I11" s="737"/>
      <c r="J11" s="737"/>
      <c r="K11" s="737"/>
      <c r="L11" s="737"/>
      <c r="M11" s="737"/>
      <c r="N11" s="737"/>
      <c r="O11" s="737"/>
      <c r="P11" s="737"/>
      <c r="Q11" s="737"/>
      <c r="R11" s="737"/>
      <c r="S11" s="737"/>
      <c r="T11" s="737"/>
      <c r="U11" s="737"/>
      <c r="V11" s="737"/>
      <c r="W11" s="737"/>
      <c r="X11" s="737"/>
      <c r="Y11" s="737"/>
      <c r="Z11" s="737"/>
      <c r="AA11" s="737"/>
      <c r="AB11" s="737"/>
      <c r="AC11" s="737"/>
      <c r="AD11" s="737"/>
      <c r="AE11" s="737"/>
      <c r="AF11" s="737"/>
      <c r="AG11" s="737"/>
      <c r="AH11" s="737"/>
      <c r="AI11" s="737"/>
      <c r="AJ11" s="737"/>
      <c r="AK11" s="737"/>
      <c r="AL11" s="737"/>
      <c r="AM11" s="737"/>
      <c r="AN11" s="737"/>
      <c r="AO11" s="737"/>
      <c r="AP11" s="737"/>
      <c r="AQ11" s="737"/>
      <c r="AR11" s="737"/>
      <c r="AS11" s="737"/>
      <c r="AT11" s="737"/>
      <c r="AU11" s="737"/>
      <c r="AV11" s="737"/>
      <c r="AW11" s="737"/>
      <c r="AX11" s="737"/>
      <c r="AY11" s="737"/>
      <c r="AZ11" s="737"/>
      <c r="BA11" s="737"/>
      <c r="BB11" s="737"/>
      <c r="BC11" s="737"/>
      <c r="BD11" s="737"/>
      <c r="BE11" s="737"/>
      <c r="BF11" s="737"/>
      <c r="BG11" s="737"/>
      <c r="BH11" s="737"/>
      <c r="BI11" s="737"/>
      <c r="BJ11" s="737"/>
      <c r="BK11" s="737"/>
      <c r="BL11" s="737"/>
      <c r="BM11" s="737"/>
      <c r="BN11" s="737"/>
      <c r="BO11" s="737"/>
      <c r="BP11" s="737"/>
      <c r="BQ11" s="737"/>
      <c r="BR11" s="737"/>
      <c r="BS11" s="737"/>
      <c r="BT11" s="737"/>
      <c r="BU11" s="737"/>
      <c r="BV11" s="737"/>
      <c r="BW11" s="737"/>
      <c r="BX11" s="737"/>
      <c r="BY11" s="737"/>
      <c r="BZ11" s="737"/>
      <c r="CA11" s="737"/>
      <c r="CB11" s="737"/>
      <c r="CC11" s="737"/>
      <c r="CD11" s="737"/>
      <c r="CE11" s="737"/>
      <c r="CF11" s="737"/>
      <c r="CG11" s="737"/>
      <c r="CH11" s="737"/>
      <c r="CI11" s="737"/>
      <c r="CJ11" s="737"/>
      <c r="CK11" s="737"/>
      <c r="CL11" s="737"/>
      <c r="CM11" s="737"/>
      <c r="CN11" s="737"/>
      <c r="CO11" s="737"/>
      <c r="CP11" s="737"/>
      <c r="CQ11" s="737"/>
      <c r="CR11" s="737"/>
      <c r="CS11" s="737"/>
      <c r="CT11" s="737"/>
      <c r="CU11" s="737"/>
      <c r="CV11" s="737"/>
      <c r="CW11" s="737"/>
      <c r="CX11" s="737"/>
      <c r="CY11" s="737"/>
      <c r="CZ11" s="737"/>
      <c r="DA11" s="737"/>
      <c r="DB11" s="737"/>
      <c r="DH11" s="229"/>
    </row>
    <row r="12" spans="1:112" x14ac:dyDescent="0.3">
      <c r="A12" s="737" t="s">
        <v>841</v>
      </c>
      <c r="B12" s="737"/>
      <c r="C12" s="737"/>
      <c r="D12" s="737"/>
      <c r="E12" s="737"/>
      <c r="F12" s="737"/>
      <c r="G12" s="737"/>
      <c r="H12" s="737"/>
      <c r="I12" s="737"/>
      <c r="J12" s="737"/>
      <c r="K12" s="737"/>
      <c r="L12" s="737"/>
      <c r="M12" s="737"/>
      <c r="N12" s="737"/>
      <c r="O12" s="737"/>
      <c r="P12" s="737"/>
      <c r="Q12" s="737"/>
      <c r="R12" s="737"/>
      <c r="S12" s="737"/>
      <c r="T12" s="737"/>
      <c r="U12" s="737"/>
      <c r="V12" s="737"/>
      <c r="W12" s="737"/>
      <c r="X12" s="737"/>
      <c r="Y12" s="737"/>
      <c r="Z12" s="737"/>
      <c r="AA12" s="737"/>
      <c r="AB12" s="737"/>
      <c r="AC12" s="737"/>
      <c r="AD12" s="737"/>
      <c r="AE12" s="737"/>
      <c r="AF12" s="737"/>
      <c r="AG12" s="737"/>
      <c r="AH12" s="737"/>
      <c r="AI12" s="737"/>
      <c r="AJ12" s="737"/>
      <c r="AK12" s="737"/>
      <c r="AL12" s="737"/>
      <c r="AM12" s="737"/>
      <c r="AN12" s="737"/>
      <c r="AO12" s="737"/>
      <c r="AP12" s="737"/>
      <c r="AQ12" s="737"/>
      <c r="AR12" s="737"/>
      <c r="AS12" s="737"/>
      <c r="AT12" s="737"/>
      <c r="AU12" s="737"/>
      <c r="AV12" s="737"/>
      <c r="AW12" s="737"/>
      <c r="AX12" s="737"/>
      <c r="AY12" s="737"/>
      <c r="AZ12" s="737"/>
      <c r="BA12" s="737"/>
      <c r="BB12" s="737"/>
      <c r="BC12" s="737"/>
      <c r="BD12" s="737"/>
      <c r="BE12" s="737"/>
      <c r="BF12" s="737"/>
      <c r="BG12" s="737"/>
      <c r="BH12" s="737"/>
      <c r="BI12" s="737"/>
      <c r="BJ12" s="737"/>
      <c r="BK12" s="737"/>
      <c r="BL12" s="737"/>
      <c r="BM12" s="737"/>
      <c r="BN12" s="737"/>
      <c r="BO12" s="737"/>
      <c r="BP12" s="737"/>
      <c r="BQ12" s="737"/>
      <c r="BR12" s="737"/>
      <c r="BS12" s="737"/>
      <c r="BT12" s="737"/>
      <c r="BU12" s="737"/>
      <c r="BV12" s="737"/>
      <c r="BW12" s="737"/>
      <c r="BX12" s="737"/>
      <c r="BY12" s="737"/>
      <c r="BZ12" s="737"/>
      <c r="CA12" s="737"/>
      <c r="CB12" s="737"/>
      <c r="CC12" s="737"/>
      <c r="CD12" s="737"/>
      <c r="CE12" s="737"/>
      <c r="CF12" s="737"/>
      <c r="CG12" s="737"/>
      <c r="CH12" s="737"/>
      <c r="CI12" s="737"/>
      <c r="CJ12" s="737"/>
      <c r="CK12" s="737"/>
      <c r="CL12" s="737"/>
      <c r="CM12" s="737"/>
      <c r="CN12" s="737"/>
      <c r="CO12" s="737"/>
      <c r="CP12" s="737"/>
      <c r="CQ12" s="737"/>
      <c r="CR12" s="737"/>
      <c r="CS12" s="737"/>
      <c r="CT12" s="737"/>
      <c r="CU12" s="737"/>
      <c r="CV12" s="737"/>
      <c r="CW12" s="737"/>
      <c r="CX12" s="737"/>
      <c r="CY12" s="737"/>
      <c r="CZ12" s="737"/>
      <c r="DA12" s="737"/>
      <c r="DB12" s="73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92" t="s">
        <v>4</v>
      </c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792"/>
      <c r="P14" s="792"/>
      <c r="Q14" s="792"/>
      <c r="R14" s="792"/>
      <c r="S14" s="792"/>
      <c r="T14" s="792"/>
      <c r="U14" s="792"/>
      <c r="V14" s="792"/>
      <c r="W14" s="792"/>
      <c r="X14" s="792"/>
      <c r="Y14" s="792"/>
      <c r="DH14" s="229"/>
    </row>
    <row r="15" spans="1:112" ht="30" customHeight="1" x14ac:dyDescent="0.25">
      <c r="A15" s="791" t="s">
        <v>118</v>
      </c>
      <c r="B15" s="791"/>
      <c r="C15" s="791"/>
      <c r="D15" s="791"/>
      <c r="E15" s="791"/>
      <c r="F15" s="791"/>
      <c r="G15" s="791"/>
      <c r="H15" s="791"/>
      <c r="I15" s="791"/>
      <c r="J15" s="791"/>
      <c r="K15" s="791"/>
      <c r="L15" s="791"/>
      <c r="M15" s="791"/>
      <c r="N15" s="791"/>
      <c r="O15" s="791"/>
      <c r="P15" s="791"/>
      <c r="Q15" s="791"/>
      <c r="R15" s="791"/>
      <c r="S15" s="791"/>
      <c r="T15" s="791"/>
      <c r="U15" s="791"/>
      <c r="V15" s="791"/>
      <c r="W15" s="791"/>
      <c r="X15" s="791"/>
      <c r="Y15" s="791"/>
      <c r="Z15" s="791"/>
      <c r="AA15" s="791"/>
      <c r="AB15" s="791"/>
      <c r="AC15" s="791"/>
      <c r="AD15" s="791"/>
      <c r="AE15" s="791"/>
      <c r="AF15" s="788" t="str">
        <f>ПОДПИСИ!B5</f>
        <v xml:space="preserve"> </v>
      </c>
      <c r="AG15" s="788"/>
      <c r="AH15" s="788"/>
      <c r="AI15" s="788"/>
      <c r="AJ15" s="788"/>
      <c r="AK15" s="788"/>
      <c r="AL15" s="788"/>
      <c r="AM15" s="788"/>
      <c r="AN15" s="788"/>
      <c r="AO15" s="788"/>
      <c r="AP15" s="788"/>
      <c r="AQ15" s="788"/>
      <c r="AR15" s="788"/>
      <c r="AS15" s="788"/>
      <c r="AT15" s="788"/>
      <c r="AU15" s="788"/>
      <c r="AV15" s="788"/>
      <c r="AW15" s="788"/>
      <c r="AX15" s="788"/>
      <c r="AY15" s="788"/>
      <c r="AZ15" s="788"/>
      <c r="BA15" s="788"/>
      <c r="BB15" s="788"/>
      <c r="BC15" s="788"/>
      <c r="BD15" s="788"/>
      <c r="BE15" s="788"/>
      <c r="BF15" s="788"/>
      <c r="BG15" s="788"/>
      <c r="BH15" s="788"/>
      <c r="BI15" s="788"/>
      <c r="BJ15" s="788"/>
      <c r="BK15" s="788"/>
      <c r="BL15" s="788"/>
      <c r="BM15" s="788"/>
      <c r="BN15" s="788"/>
      <c r="BO15" s="788"/>
      <c r="BP15" s="788"/>
      <c r="BQ15" s="788"/>
      <c r="BR15" s="788"/>
      <c r="BS15" s="788"/>
      <c r="BT15" s="788"/>
      <c r="BU15" s="788"/>
      <c r="BV15" s="788"/>
      <c r="BW15" s="788"/>
      <c r="BX15" s="788"/>
      <c r="BY15" s="788"/>
      <c r="BZ15" s="788"/>
      <c r="CA15" s="788"/>
      <c r="CB15" s="788"/>
      <c r="CC15" s="788"/>
      <c r="CD15" s="788"/>
      <c r="CE15" s="788"/>
      <c r="CF15" s="788"/>
      <c r="CG15" s="788"/>
      <c r="CH15" s="788"/>
      <c r="CI15" s="788"/>
      <c r="CJ15" s="788"/>
      <c r="CK15" s="788"/>
      <c r="CL15" s="788"/>
      <c r="CM15" s="788"/>
      <c r="CN15" s="788"/>
      <c r="CO15" s="788"/>
      <c r="CP15" s="788"/>
      <c r="CQ15" s="788"/>
      <c r="CR15" s="788"/>
      <c r="CS15" s="788"/>
      <c r="CT15" s="788"/>
      <c r="CU15" s="788"/>
      <c r="CV15" s="788"/>
      <c r="CW15" s="788"/>
      <c r="CX15" s="788"/>
      <c r="CY15" s="788"/>
      <c r="CZ15" s="788"/>
      <c r="DA15" s="788"/>
      <c r="DB15" s="788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6" t="s">
        <v>5</v>
      </c>
      <c r="AH16" s="786"/>
      <c r="AI16" s="786"/>
      <c r="AJ16" s="786"/>
      <c r="AK16" s="786"/>
      <c r="AL16" s="786"/>
      <c r="AM16" s="786"/>
      <c r="AN16" s="786"/>
      <c r="AO16" s="786"/>
      <c r="AP16" s="786"/>
      <c r="AQ16" s="786"/>
      <c r="AR16" s="786"/>
      <c r="AS16" s="786"/>
      <c r="AT16" s="786"/>
      <c r="AU16" s="786"/>
      <c r="AV16" s="786"/>
      <c r="AW16" s="786"/>
      <c r="AX16" s="786"/>
      <c r="AY16" s="786"/>
      <c r="AZ16" s="786"/>
      <c r="BA16" s="786"/>
      <c r="BB16" s="786"/>
      <c r="BC16" s="786"/>
      <c r="BD16" s="786"/>
      <c r="BE16" s="786"/>
      <c r="BF16" s="786"/>
      <c r="BG16" s="786"/>
      <c r="BH16" s="786"/>
      <c r="BI16" s="786"/>
      <c r="BJ16" s="786"/>
      <c r="BK16" s="786"/>
      <c r="BL16" s="786"/>
      <c r="BM16" s="786"/>
      <c r="BN16" s="786"/>
      <c r="BO16" s="786"/>
      <c r="BP16" s="786"/>
      <c r="BQ16" s="786"/>
      <c r="BR16" s="786"/>
      <c r="BS16" s="786"/>
      <c r="BT16" s="786"/>
      <c r="BU16" s="786"/>
      <c r="BV16" s="786"/>
      <c r="BW16" s="786"/>
      <c r="BX16" s="786"/>
      <c r="BY16" s="786"/>
      <c r="BZ16" s="786"/>
      <c r="CA16" s="786"/>
      <c r="CB16" s="786"/>
      <c r="CC16" s="786"/>
      <c r="CD16" s="786"/>
      <c r="CE16" s="786"/>
      <c r="CF16" s="786"/>
      <c r="CG16" s="786"/>
      <c r="CH16" s="786"/>
      <c r="CI16" s="786"/>
      <c r="CJ16" s="786"/>
      <c r="CK16" s="786"/>
      <c r="CL16" s="786"/>
      <c r="CM16" s="786"/>
      <c r="CN16" s="786"/>
      <c r="CO16" s="786"/>
      <c r="CP16" s="786"/>
      <c r="CQ16" s="786"/>
      <c r="CR16" s="786"/>
      <c r="CS16" s="786"/>
      <c r="CT16" s="786"/>
      <c r="CU16" s="786"/>
      <c r="CV16" s="786"/>
      <c r="CW16" s="786"/>
      <c r="CX16" s="786"/>
      <c r="CY16" s="786"/>
      <c r="CZ16" s="786"/>
      <c r="DA16" s="786"/>
      <c r="DB16" s="786"/>
    </row>
    <row r="17" spans="1:112" ht="15" customHeight="1" x14ac:dyDescent="0.3">
      <c r="A17" s="1199" t="str">
        <f>ПОДПИСИ!C5</f>
        <v xml:space="preserve"> </v>
      </c>
      <c r="B17" s="1199"/>
      <c r="C17" s="1199"/>
      <c r="D17" s="1199"/>
      <c r="E17" s="1199"/>
      <c r="F17" s="1199"/>
      <c r="G17" s="1199"/>
      <c r="H17" s="1199"/>
      <c r="I17" s="1199"/>
      <c r="J17" s="1199"/>
      <c r="K17" s="1199"/>
      <c r="L17" s="1199"/>
      <c r="M17" s="1199"/>
      <c r="N17" s="1199"/>
      <c r="O17" s="1199"/>
      <c r="P17" s="1199"/>
      <c r="Q17" s="1199"/>
      <c r="R17" s="1199"/>
      <c r="S17" s="1199"/>
      <c r="T17" s="1199"/>
      <c r="U17" s="1199"/>
      <c r="V17" s="1199"/>
      <c r="W17" s="1199"/>
      <c r="X17" s="1199"/>
      <c r="Y17" s="1199"/>
      <c r="Z17" s="1199"/>
      <c r="AA17" s="1199"/>
      <c r="AB17" s="1199"/>
      <c r="AC17" s="1199"/>
      <c r="AD17" s="1199"/>
      <c r="AE17" s="1199"/>
      <c r="AF17" s="1199"/>
      <c r="AG17" s="1199"/>
      <c r="AH17" s="1199"/>
      <c r="AI17" s="1199"/>
      <c r="AJ17" s="1199"/>
      <c r="AK17" s="1199"/>
      <c r="AL17" s="1199"/>
      <c r="AM17" s="1199"/>
      <c r="AN17" s="1199"/>
      <c r="AO17" s="1199"/>
      <c r="AP17" s="1199"/>
      <c r="AQ17" s="1199"/>
      <c r="AR17" s="1199"/>
      <c r="AS17" s="1199"/>
      <c r="AT17" s="1199"/>
      <c r="AU17" s="1199"/>
      <c r="AV17" s="1199"/>
      <c r="AW17" s="1199"/>
      <c r="AX17" s="1199"/>
      <c r="AY17" s="1199"/>
      <c r="AZ17" s="1199"/>
      <c r="BA17" s="1199"/>
      <c r="BB17" s="1199"/>
      <c r="BC17" s="1199"/>
      <c r="BD17" s="1199"/>
      <c r="BE17" s="1199"/>
      <c r="BF17" s="1199"/>
      <c r="BG17" s="1199"/>
      <c r="BH17" s="1199"/>
      <c r="BI17" s="1199"/>
      <c r="BJ17" s="1199"/>
      <c r="BK17" s="1199"/>
      <c r="BL17" s="1199"/>
      <c r="BM17" s="1199"/>
      <c r="BN17" s="1199"/>
      <c r="BO17" s="1199"/>
      <c r="BP17" s="1199"/>
      <c r="BQ17" s="1199"/>
      <c r="BR17" s="1199"/>
      <c r="BS17" s="1199"/>
      <c r="BT17" s="1199"/>
      <c r="BU17" s="1199"/>
      <c r="BV17" s="1199"/>
      <c r="BW17" s="1199"/>
      <c r="BX17" s="1199"/>
      <c r="BY17" s="1199"/>
      <c r="BZ17" s="1199"/>
      <c r="CA17" s="1199"/>
      <c r="CB17" s="1199"/>
      <c r="CC17" s="1199"/>
      <c r="CD17" s="1199"/>
      <c r="CE17" s="1199"/>
      <c r="CF17" s="1199"/>
      <c r="CG17" s="1199"/>
      <c r="CH17" s="1199"/>
      <c r="CI17" s="1199"/>
      <c r="CJ17" s="1199"/>
      <c r="CK17" s="1199"/>
      <c r="CL17" s="1199"/>
      <c r="CM17" s="1199"/>
      <c r="CN17" s="1199"/>
      <c r="CO17" s="1199"/>
      <c r="CP17" s="1199"/>
      <c r="CQ17" s="1199"/>
      <c r="CR17" s="1199"/>
      <c r="CS17" s="1199"/>
      <c r="CT17" s="1199"/>
      <c r="CU17" s="1199"/>
      <c r="CV17" s="1199"/>
      <c r="CW17" s="1199"/>
      <c r="CX17" s="1199"/>
      <c r="CY17" s="1199"/>
      <c r="CZ17" s="1199"/>
      <c r="DA17" s="1199"/>
      <c r="DB17" s="1199"/>
    </row>
    <row r="18" spans="1:112" ht="15" customHeight="1" x14ac:dyDescent="0.3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 x14ac:dyDescent="0.25">
      <c r="A19" s="791" t="s">
        <v>718</v>
      </c>
      <c r="B19" s="791"/>
      <c r="C19" s="791"/>
      <c r="D19" s="791"/>
      <c r="E19" s="791"/>
      <c r="F19" s="791"/>
      <c r="G19" s="791"/>
      <c r="H19" s="791"/>
      <c r="I19" s="791"/>
      <c r="J19" s="791"/>
      <c r="K19" s="791"/>
      <c r="L19" s="791"/>
      <c r="M19" s="791"/>
      <c r="N19" s="791"/>
      <c r="O19" s="791"/>
      <c r="P19" s="791"/>
      <c r="Q19" s="791"/>
      <c r="R19" s="791"/>
      <c r="S19" s="791"/>
      <c r="T19" s="791"/>
      <c r="U19" s="791"/>
      <c r="V19" s="791"/>
      <c r="W19" s="791"/>
      <c r="X19" s="791"/>
      <c r="Y19" s="791"/>
      <c r="Z19" s="791"/>
      <c r="AA19" s="791"/>
      <c r="AB19" s="791"/>
      <c r="AC19" s="791"/>
      <c r="AD19" s="791"/>
      <c r="AE19" s="791"/>
      <c r="AF19" s="791"/>
      <c r="AG19" s="791"/>
      <c r="AH19" s="791"/>
      <c r="AI19" s="791"/>
      <c r="AJ19" s="791"/>
      <c r="AK19" s="791"/>
      <c r="AL19" s="791"/>
      <c r="AM19" s="791"/>
      <c r="AN19" s="791"/>
      <c r="AO19" s="788" t="str">
        <f>ПОДПИСИ!B12</f>
        <v>Начальник участка ООО «Электромонтаж-110»</v>
      </c>
      <c r="AP19" s="788"/>
      <c r="AQ19" s="788"/>
      <c r="AR19" s="788"/>
      <c r="AS19" s="788"/>
      <c r="AT19" s="788"/>
      <c r="AU19" s="788"/>
      <c r="AV19" s="788"/>
      <c r="AW19" s="788"/>
      <c r="AX19" s="788"/>
      <c r="AY19" s="788"/>
      <c r="AZ19" s="788"/>
      <c r="BA19" s="788"/>
      <c r="BB19" s="788"/>
      <c r="BC19" s="788"/>
      <c r="BD19" s="788"/>
      <c r="BE19" s="788"/>
      <c r="BF19" s="788"/>
      <c r="BG19" s="788"/>
      <c r="BH19" s="788"/>
      <c r="BI19" s="788"/>
      <c r="BJ19" s="788"/>
      <c r="BK19" s="788"/>
      <c r="BL19" s="788"/>
      <c r="BM19" s="788"/>
      <c r="BN19" s="788"/>
      <c r="BO19" s="788"/>
      <c r="BP19" s="788"/>
      <c r="BQ19" s="788"/>
      <c r="BR19" s="788"/>
      <c r="BS19" s="788"/>
      <c r="BT19" s="788"/>
      <c r="BU19" s="788"/>
      <c r="BV19" s="788"/>
      <c r="BW19" s="788"/>
      <c r="BX19" s="788"/>
      <c r="BY19" s="788"/>
      <c r="BZ19" s="788"/>
      <c r="CA19" s="788"/>
      <c r="CB19" s="788"/>
      <c r="CC19" s="788"/>
      <c r="CD19" s="788"/>
      <c r="CE19" s="788"/>
      <c r="CF19" s="788"/>
      <c r="CG19" s="788"/>
      <c r="CH19" s="788"/>
      <c r="CI19" s="788"/>
      <c r="CJ19" s="788"/>
      <c r="CK19" s="788"/>
      <c r="CL19" s="788"/>
      <c r="CM19" s="788"/>
      <c r="CN19" s="788"/>
      <c r="CO19" s="788"/>
      <c r="CP19" s="788"/>
      <c r="CQ19" s="788"/>
      <c r="CR19" s="788"/>
      <c r="CS19" s="788"/>
      <c r="CT19" s="788"/>
      <c r="CU19" s="788"/>
      <c r="CV19" s="788"/>
      <c r="CW19" s="788"/>
      <c r="CX19" s="788"/>
      <c r="CY19" s="788"/>
      <c r="CZ19" s="788"/>
      <c r="DA19" s="788"/>
      <c r="DB19" s="788"/>
      <c r="DH19" s="229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6" t="s">
        <v>5</v>
      </c>
      <c r="AP20" s="786"/>
      <c r="AQ20" s="786"/>
      <c r="AR20" s="786"/>
      <c r="AS20" s="786"/>
      <c r="AT20" s="786"/>
      <c r="AU20" s="786"/>
      <c r="AV20" s="786"/>
      <c r="AW20" s="786"/>
      <c r="AX20" s="786"/>
      <c r="AY20" s="786"/>
      <c r="AZ20" s="786"/>
      <c r="BA20" s="786"/>
      <c r="BB20" s="786"/>
      <c r="BC20" s="786"/>
      <c r="BD20" s="786"/>
      <c r="BE20" s="786"/>
      <c r="BF20" s="786"/>
      <c r="BG20" s="786"/>
      <c r="BH20" s="786"/>
      <c r="BI20" s="786"/>
      <c r="BJ20" s="786"/>
      <c r="BK20" s="786"/>
      <c r="BL20" s="786"/>
      <c r="BM20" s="786"/>
      <c r="BN20" s="786"/>
      <c r="BO20" s="786"/>
      <c r="BP20" s="786"/>
      <c r="BQ20" s="786"/>
      <c r="BR20" s="786"/>
      <c r="BS20" s="786"/>
      <c r="BT20" s="786"/>
      <c r="BU20" s="786"/>
      <c r="BV20" s="786"/>
      <c r="BW20" s="786"/>
      <c r="BX20" s="786"/>
      <c r="BY20" s="786"/>
      <c r="BZ20" s="786"/>
      <c r="CA20" s="786"/>
      <c r="CB20" s="786"/>
      <c r="CC20" s="786"/>
      <c r="CD20" s="786"/>
      <c r="CE20" s="786"/>
      <c r="CF20" s="786"/>
      <c r="CG20" s="786"/>
      <c r="CH20" s="786"/>
      <c r="CI20" s="786"/>
      <c r="CJ20" s="786"/>
      <c r="CK20" s="786"/>
      <c r="CL20" s="786"/>
      <c r="CM20" s="786"/>
      <c r="CN20" s="786"/>
      <c r="CO20" s="786"/>
      <c r="CP20" s="786"/>
      <c r="CQ20" s="786"/>
      <c r="CR20" s="786"/>
      <c r="CS20" s="786"/>
      <c r="CT20" s="786"/>
      <c r="CU20" s="786"/>
      <c r="CV20" s="786"/>
      <c r="CW20" s="786"/>
      <c r="CX20" s="786"/>
      <c r="CY20" s="786"/>
      <c r="CZ20" s="786"/>
      <c r="DA20" s="786"/>
      <c r="DB20" s="786"/>
    </row>
    <row r="21" spans="1:112" ht="15" customHeight="1" x14ac:dyDescent="0.25">
      <c r="A21" s="784" t="str">
        <f>ПОДПИСИ!C12</f>
        <v>Курбатов А.В.</v>
      </c>
      <c r="B21" s="784"/>
      <c r="C21" s="784"/>
      <c r="D21" s="784"/>
      <c r="E21" s="784"/>
      <c r="F21" s="784"/>
      <c r="G21" s="784"/>
      <c r="H21" s="784"/>
      <c r="I21" s="784"/>
      <c r="J21" s="784"/>
      <c r="K21" s="784"/>
      <c r="L21" s="784"/>
      <c r="M21" s="784"/>
      <c r="N21" s="784"/>
      <c r="O21" s="784"/>
      <c r="P21" s="784"/>
      <c r="Q21" s="784"/>
      <c r="R21" s="784"/>
      <c r="S21" s="784"/>
      <c r="T21" s="784"/>
      <c r="U21" s="784"/>
      <c r="V21" s="784"/>
      <c r="W21" s="784"/>
      <c r="X21" s="784"/>
      <c r="Y21" s="784"/>
      <c r="Z21" s="784"/>
      <c r="AA21" s="784"/>
      <c r="AB21" s="784"/>
      <c r="AC21" s="784"/>
      <c r="AD21" s="784"/>
      <c r="AE21" s="784"/>
      <c r="AF21" s="784"/>
      <c r="AG21" s="784"/>
      <c r="AH21" s="784"/>
      <c r="AI21" s="784"/>
      <c r="AJ21" s="784"/>
      <c r="AK21" s="784"/>
      <c r="AL21" s="784"/>
      <c r="AM21" s="784"/>
      <c r="AN21" s="784"/>
      <c r="AO21" s="784"/>
      <c r="AP21" s="784"/>
      <c r="AQ21" s="784"/>
      <c r="AR21" s="784"/>
      <c r="AS21" s="784"/>
      <c r="AT21" s="784"/>
      <c r="AU21" s="784"/>
      <c r="AV21" s="784"/>
      <c r="AW21" s="784"/>
      <c r="AX21" s="784"/>
      <c r="AY21" s="784"/>
      <c r="AZ21" s="784"/>
      <c r="BA21" s="784"/>
      <c r="BB21" s="784"/>
      <c r="BC21" s="784"/>
      <c r="BD21" s="784"/>
      <c r="BE21" s="784"/>
      <c r="BF21" s="784"/>
      <c r="BG21" s="784"/>
      <c r="BH21" s="784"/>
      <c r="BI21" s="784"/>
      <c r="BJ21" s="784"/>
      <c r="BK21" s="784"/>
      <c r="BL21" s="784"/>
      <c r="BM21" s="784"/>
      <c r="BN21" s="784"/>
      <c r="BO21" s="784"/>
      <c r="BP21" s="784"/>
      <c r="BQ21" s="784"/>
      <c r="BR21" s="784"/>
      <c r="BS21" s="784"/>
      <c r="BT21" s="784"/>
      <c r="BU21" s="784"/>
      <c r="BV21" s="784"/>
      <c r="BW21" s="784"/>
      <c r="BX21" s="784"/>
      <c r="BY21" s="784"/>
      <c r="BZ21" s="784"/>
      <c r="CA21" s="784"/>
      <c r="CB21" s="784"/>
      <c r="CC21" s="784"/>
      <c r="CD21" s="784"/>
      <c r="CE21" s="784"/>
      <c r="CF21" s="784"/>
      <c r="CG21" s="784"/>
      <c r="CH21" s="784"/>
      <c r="CI21" s="784"/>
      <c r="CJ21" s="784"/>
      <c r="CK21" s="784"/>
      <c r="CL21" s="784"/>
      <c r="CM21" s="784"/>
      <c r="CN21" s="784"/>
      <c r="CO21" s="784"/>
      <c r="CP21" s="784"/>
      <c r="CQ21" s="784"/>
      <c r="CR21" s="784"/>
      <c r="CS21" s="784"/>
      <c r="CT21" s="784"/>
      <c r="CU21" s="784"/>
      <c r="CV21" s="784"/>
      <c r="CW21" s="784"/>
      <c r="CX21" s="784"/>
      <c r="CY21" s="784"/>
      <c r="CZ21" s="784"/>
      <c r="DA21" s="784"/>
      <c r="DB21" s="784"/>
      <c r="DH21" s="141"/>
    </row>
    <row r="22" spans="1:112" x14ac:dyDescent="0.3">
      <c r="A22" s="19" t="s">
        <v>842</v>
      </c>
      <c r="DD22" s="19" t="s">
        <v>843</v>
      </c>
    </row>
    <row r="23" spans="1:112" ht="29.25" customHeight="1" x14ac:dyDescent="0.3">
      <c r="A23" s="1203" t="str">
        <f>CONCATENATE("швов сварных соединений ",DD23," шт из стали марки полоса ст.",'Форма 24_ТП'!AZ36,", уголок ст.",'Форма 24_ТП'!AZ35)</f>
        <v>швов сварных соединений 14 шт из стали марки полоса ст.50х5 мм, уголок ст.63х63х6 L=2,5 м</v>
      </c>
      <c r="B23" s="1203"/>
      <c r="C23" s="1203"/>
      <c r="D23" s="1203"/>
      <c r="E23" s="1203"/>
      <c r="F23" s="1203"/>
      <c r="G23" s="1203"/>
      <c r="H23" s="1203"/>
      <c r="I23" s="1203"/>
      <c r="J23" s="1203"/>
      <c r="K23" s="1203"/>
      <c r="L23" s="1203"/>
      <c r="M23" s="1203"/>
      <c r="N23" s="1203"/>
      <c r="O23" s="1203"/>
      <c r="P23" s="1203"/>
      <c r="Q23" s="1203"/>
      <c r="R23" s="1203"/>
      <c r="S23" s="1203"/>
      <c r="T23" s="1203"/>
      <c r="U23" s="1203"/>
      <c r="V23" s="1203"/>
      <c r="W23" s="1203"/>
      <c r="X23" s="1203"/>
      <c r="Y23" s="1203"/>
      <c r="Z23" s="1203"/>
      <c r="AA23" s="1203"/>
      <c r="AB23" s="1203"/>
      <c r="AC23" s="1203"/>
      <c r="AD23" s="1203"/>
      <c r="AE23" s="1203"/>
      <c r="AF23" s="1203"/>
      <c r="AG23" s="1203"/>
      <c r="AH23" s="1203"/>
      <c r="AI23" s="1203"/>
      <c r="AJ23" s="1203"/>
      <c r="AK23" s="1203"/>
      <c r="AL23" s="1203"/>
      <c r="AM23" s="1203"/>
      <c r="AN23" s="1203"/>
      <c r="AO23" s="1203"/>
      <c r="AP23" s="1203"/>
      <c r="AQ23" s="1203"/>
      <c r="AR23" s="1203"/>
      <c r="AS23" s="1203"/>
      <c r="AT23" s="1203"/>
      <c r="AU23" s="1203"/>
      <c r="AV23" s="1203"/>
      <c r="AW23" s="1203"/>
      <c r="AX23" s="1203"/>
      <c r="AY23" s="1203"/>
      <c r="AZ23" s="1203"/>
      <c r="BA23" s="1203"/>
      <c r="BB23" s="1203"/>
      <c r="BC23" s="1203"/>
      <c r="BD23" s="1203"/>
      <c r="BE23" s="1203"/>
      <c r="BF23" s="1203"/>
      <c r="BG23" s="1203"/>
      <c r="BH23" s="1203"/>
      <c r="BI23" s="1203"/>
      <c r="BJ23" s="1203"/>
      <c r="BK23" s="1203"/>
      <c r="BL23" s="1203"/>
      <c r="BM23" s="1203"/>
      <c r="BN23" s="1203"/>
      <c r="BO23" s="1203"/>
      <c r="BP23" s="1203"/>
      <c r="BQ23" s="1203"/>
      <c r="BR23" s="1203"/>
      <c r="BS23" s="1203"/>
      <c r="BT23" s="1203"/>
      <c r="BU23" s="1203"/>
      <c r="BV23" s="1203"/>
      <c r="BW23" s="1203"/>
      <c r="BX23" s="1203"/>
      <c r="BY23" s="1203"/>
      <c r="BZ23" s="1203"/>
      <c r="CA23" s="1203"/>
      <c r="CB23" s="1203"/>
      <c r="CC23" s="1203"/>
      <c r="CD23" s="1203"/>
      <c r="CE23" s="1203"/>
      <c r="CF23" s="1203"/>
      <c r="CG23" s="1203"/>
      <c r="CH23" s="1203"/>
      <c r="CI23" s="1203"/>
      <c r="CJ23" s="1203"/>
      <c r="CK23" s="1203"/>
      <c r="CL23" s="1203"/>
      <c r="CM23" s="1203"/>
      <c r="CN23" s="1203"/>
      <c r="CO23" s="1203"/>
      <c r="CP23" s="1203"/>
      <c r="CQ23" s="1203"/>
      <c r="CR23" s="1203"/>
      <c r="CS23" s="1203"/>
      <c r="CT23" s="1203"/>
      <c r="CU23" s="1203"/>
      <c r="CV23" s="1203"/>
      <c r="CW23" s="1203"/>
      <c r="CX23" s="1203"/>
      <c r="CY23" s="1203"/>
      <c r="CZ23" s="1203"/>
      <c r="DA23" s="1203"/>
      <c r="DB23" s="1203"/>
      <c r="DD23" s="371">
        <v>14</v>
      </c>
    </row>
    <row r="24" spans="1:112" ht="13.5" customHeight="1" x14ac:dyDescent="0.3">
      <c r="A24" s="781" t="s">
        <v>844</v>
      </c>
      <c r="B24" s="781"/>
      <c r="C24" s="781"/>
      <c r="D24" s="781"/>
      <c r="E24" s="781"/>
      <c r="F24" s="781"/>
      <c r="G24" s="781"/>
      <c r="H24" s="781"/>
      <c r="I24" s="781"/>
      <c r="J24" s="781"/>
      <c r="K24" s="781"/>
      <c r="L24" s="781"/>
      <c r="M24" s="781"/>
      <c r="N24" s="781"/>
      <c r="O24" s="781"/>
      <c r="P24" s="781"/>
      <c r="Q24" s="781"/>
      <c r="R24" s="781"/>
      <c r="S24" s="781"/>
      <c r="T24" s="781"/>
      <c r="U24" s="781"/>
      <c r="V24" s="781"/>
      <c r="W24" s="781"/>
      <c r="X24" s="781"/>
      <c r="Y24" s="781"/>
      <c r="Z24" s="781"/>
      <c r="AA24" s="781"/>
      <c r="AB24" s="781"/>
      <c r="AC24" s="781"/>
      <c r="AD24" s="781"/>
      <c r="AE24" s="781"/>
      <c r="AF24" s="781"/>
      <c r="AG24" s="781"/>
      <c r="AH24" s="781"/>
      <c r="AI24" s="781"/>
      <c r="AJ24" s="781"/>
      <c r="AK24" s="781"/>
      <c r="AL24" s="781"/>
      <c r="AM24" s="781"/>
      <c r="AN24" s="781"/>
      <c r="AO24" s="781"/>
      <c r="AP24" s="781"/>
      <c r="AQ24" s="781"/>
      <c r="AR24" s="781"/>
      <c r="AS24" s="781"/>
      <c r="AT24" s="781"/>
      <c r="AU24" s="781"/>
      <c r="AV24" s="781"/>
      <c r="AW24" s="781"/>
      <c r="AX24" s="781"/>
      <c r="AY24" s="781"/>
      <c r="AZ24" s="781"/>
      <c r="BA24" s="781"/>
      <c r="BB24" s="781"/>
      <c r="BC24" s="781"/>
      <c r="BD24" s="781"/>
      <c r="BE24" s="781"/>
      <c r="BF24" s="781"/>
      <c r="BG24" s="781"/>
      <c r="BH24" s="781"/>
      <c r="BI24" s="781"/>
      <c r="BJ24" s="781"/>
      <c r="BK24" s="781"/>
      <c r="BL24" s="781"/>
      <c r="BM24" s="781"/>
      <c r="BN24" s="781"/>
      <c r="BO24" s="781"/>
      <c r="BP24" s="781"/>
      <c r="BQ24" s="781"/>
      <c r="BR24" s="781"/>
      <c r="BS24" s="781"/>
      <c r="BT24" s="781"/>
      <c r="BU24" s="781"/>
      <c r="BV24" s="781"/>
      <c r="BW24" s="781"/>
      <c r="BX24" s="781"/>
      <c r="BY24" s="781"/>
      <c r="BZ24" s="781"/>
      <c r="CA24" s="781"/>
      <c r="CB24" s="781"/>
      <c r="CC24" s="781"/>
      <c r="CD24" s="781"/>
      <c r="CE24" s="781"/>
      <c r="CF24" s="781"/>
      <c r="CG24" s="781"/>
      <c r="CH24" s="781"/>
      <c r="CI24" s="781"/>
      <c r="CJ24" s="781"/>
      <c r="CK24" s="781"/>
      <c r="CL24" s="781"/>
      <c r="CM24" s="781"/>
      <c r="CN24" s="781"/>
      <c r="CO24" s="781"/>
      <c r="CP24" s="781"/>
      <c r="CQ24" s="781"/>
      <c r="CR24" s="781"/>
      <c r="CS24" s="781"/>
      <c r="CT24" s="781"/>
      <c r="CU24" s="781"/>
      <c r="CV24" s="781"/>
      <c r="CW24" s="781"/>
      <c r="CX24" s="781"/>
      <c r="CY24" s="781"/>
      <c r="CZ24" s="781"/>
      <c r="DA24" s="781"/>
      <c r="DB24" s="781"/>
    </row>
    <row r="25" spans="1:112" x14ac:dyDescent="0.3">
      <c r="A25" s="19" t="s">
        <v>845</v>
      </c>
      <c r="DD25" s="19" t="s">
        <v>846</v>
      </c>
    </row>
    <row r="26" spans="1:112" x14ac:dyDescent="0.3">
      <c r="A26" s="19" t="s">
        <v>847</v>
      </c>
    </row>
    <row r="27" spans="1:112" x14ac:dyDescent="0.3">
      <c r="A27" s="19" t="s">
        <v>848</v>
      </c>
    </row>
    <row r="28" spans="1:112" x14ac:dyDescent="0.3">
      <c r="A28" s="19" t="s">
        <v>849</v>
      </c>
    </row>
    <row r="29" spans="1:112" x14ac:dyDescent="0.3">
      <c r="A29" s="19" t="s">
        <v>850</v>
      </c>
    </row>
    <row r="30" spans="1:112" ht="29.25" customHeight="1" x14ac:dyDescent="0.3">
      <c r="A30" s="842" t="s">
        <v>851</v>
      </c>
      <c r="B30" s="842"/>
      <c r="C30" s="842"/>
      <c r="D30" s="842"/>
      <c r="E30" s="842"/>
      <c r="F30" s="842"/>
      <c r="G30" s="842"/>
      <c r="H30" s="842"/>
      <c r="I30" s="842"/>
      <c r="J30" s="842"/>
      <c r="K30" s="842"/>
      <c r="L30" s="842"/>
      <c r="M30" s="842"/>
      <c r="N30" s="842"/>
      <c r="O30" s="842"/>
      <c r="P30" s="842"/>
      <c r="Q30" s="842"/>
      <c r="R30" s="842"/>
      <c r="S30" s="842"/>
      <c r="T30" s="842"/>
      <c r="U30" s="842"/>
      <c r="V30" s="842"/>
      <c r="W30" s="842"/>
      <c r="X30" s="842"/>
      <c r="Y30" s="842"/>
      <c r="Z30" s="842"/>
      <c r="AA30" s="842"/>
      <c r="AB30" s="842"/>
      <c r="AC30" s="842"/>
      <c r="AD30" s="842"/>
      <c r="AE30" s="842"/>
      <c r="AF30" s="842"/>
      <c r="AG30" s="842"/>
      <c r="AH30" s="842"/>
      <c r="AI30" s="842"/>
      <c r="AJ30" s="842"/>
      <c r="AK30" s="842"/>
      <c r="AL30" s="842"/>
      <c r="AM30" s="842"/>
      <c r="AN30" s="842"/>
      <c r="AO30" s="842"/>
      <c r="AP30" s="842"/>
      <c r="AQ30" s="842"/>
      <c r="AR30" s="842"/>
      <c r="AS30" s="842"/>
      <c r="AT30" s="842"/>
      <c r="AU30" s="842"/>
      <c r="AV30" s="842"/>
      <c r="AW30" s="842"/>
      <c r="AX30" s="842"/>
      <c r="AY30" s="842"/>
      <c r="AZ30" s="842"/>
      <c r="BA30" s="842"/>
      <c r="BB30" s="842"/>
      <c r="BC30" s="842"/>
      <c r="BD30" s="842"/>
      <c r="BE30" s="842"/>
      <c r="BF30" s="842"/>
      <c r="BG30" s="842"/>
      <c r="BH30" s="842"/>
      <c r="BI30" s="842"/>
      <c r="BJ30" s="842"/>
      <c r="BK30" s="842"/>
      <c r="BL30" s="842"/>
      <c r="BM30" s="842"/>
      <c r="BN30" s="842"/>
      <c r="BO30" s="842"/>
      <c r="BP30" s="842"/>
      <c r="BQ30" s="842"/>
      <c r="BR30" s="842"/>
      <c r="BS30" s="842"/>
      <c r="BT30" s="842"/>
      <c r="BU30" s="842"/>
      <c r="BV30" s="842"/>
      <c r="BW30" s="842"/>
      <c r="BX30" s="842"/>
      <c r="BY30" s="842"/>
      <c r="BZ30" s="842"/>
      <c r="CA30" s="842"/>
      <c r="CB30" s="842"/>
      <c r="CC30" s="842"/>
      <c r="CD30" s="842"/>
      <c r="CE30" s="842"/>
      <c r="CF30" s="842"/>
      <c r="CG30" s="842"/>
      <c r="CH30" s="842"/>
      <c r="CI30" s="842"/>
      <c r="CJ30" s="842"/>
      <c r="CK30" s="842"/>
      <c r="CL30" s="842"/>
      <c r="CM30" s="842"/>
      <c r="CN30" s="842"/>
      <c r="CO30" s="842"/>
      <c r="CP30" s="842"/>
      <c r="CQ30" s="842"/>
      <c r="CR30" s="842"/>
      <c r="CS30" s="842"/>
      <c r="CT30" s="842"/>
      <c r="CU30" s="842"/>
      <c r="CV30" s="842"/>
      <c r="CW30" s="842"/>
      <c r="CX30" s="842"/>
      <c r="CY30" s="842"/>
      <c r="CZ30" s="842"/>
      <c r="DA30" s="842"/>
      <c r="DB30" s="842"/>
    </row>
    <row r="31" spans="1:112" ht="9" customHeight="1" x14ac:dyDescent="0.3"/>
    <row r="32" spans="1:112" ht="25.2" customHeight="1" x14ac:dyDescent="0.25">
      <c r="A32" s="30" t="s">
        <v>852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91" t="s">
        <v>723</v>
      </c>
      <c r="B33" s="792"/>
      <c r="C33" s="792"/>
      <c r="D33" s="792"/>
      <c r="E33" s="792"/>
      <c r="F33" s="792"/>
      <c r="G33" s="792"/>
      <c r="H33" s="792"/>
      <c r="I33" s="792"/>
      <c r="J33" s="792"/>
      <c r="K33" s="792"/>
      <c r="L33" s="792"/>
      <c r="M33" s="792"/>
      <c r="N33" s="792"/>
      <c r="O33" s="792"/>
      <c r="P33" s="792"/>
      <c r="Q33" s="792"/>
      <c r="R33" s="792"/>
      <c r="S33" s="792"/>
      <c r="T33" s="792"/>
      <c r="U33" s="792"/>
      <c r="V33" s="792"/>
      <c r="W33" s="792"/>
      <c r="X33" s="792"/>
      <c r="Y33" s="792"/>
      <c r="Z33" s="792"/>
      <c r="AA33" s="792"/>
      <c r="AB33" s="792"/>
      <c r="AC33" s="792"/>
      <c r="AD33" s="792"/>
      <c r="AE33" s="792"/>
      <c r="AF33" s="792"/>
      <c r="AG33" s="792"/>
      <c r="AH33" s="792"/>
      <c r="AI33" s="792"/>
      <c r="AJ33" s="792"/>
      <c r="AK33" s="792"/>
      <c r="AL33" s="792"/>
      <c r="AM33" s="792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90"/>
      <c r="BJ33" s="790"/>
      <c r="BK33" s="790"/>
      <c r="BL33" s="790"/>
      <c r="BM33" s="790"/>
      <c r="BN33" s="790"/>
      <c r="BO33" s="790"/>
      <c r="BP33" s="790"/>
      <c r="BQ33" s="790"/>
      <c r="BR33" s="790"/>
      <c r="BS33" s="790"/>
      <c r="BT33" s="790"/>
      <c r="BU33" s="790"/>
      <c r="BV33" s="790"/>
      <c r="BW33" s="790"/>
      <c r="BX33" s="790"/>
      <c r="BY33" s="790"/>
      <c r="BZ33" s="790"/>
      <c r="CA33" s="790"/>
      <c r="CB33" s="790"/>
      <c r="CC33" s="790"/>
      <c r="CD33" s="790"/>
      <c r="CE33" s="790"/>
      <c r="CF33" s="790"/>
      <c r="CG33" s="23"/>
      <c r="CH33" s="23"/>
      <c r="CI33" s="23"/>
      <c r="CJ33" s="710" t="str">
        <f>ПОДПИСИ!E5</f>
        <v xml:space="preserve"> </v>
      </c>
      <c r="CK33" s="710"/>
      <c r="CL33" s="710"/>
      <c r="CM33" s="710"/>
      <c r="CN33" s="710"/>
      <c r="CO33" s="710"/>
      <c r="CP33" s="710"/>
      <c r="CQ33" s="710"/>
      <c r="CR33" s="710"/>
      <c r="CS33" s="710"/>
      <c r="CT33" s="710"/>
      <c r="CU33" s="710"/>
      <c r="CV33" s="710"/>
      <c r="CW33" s="710"/>
      <c r="CX33" s="710"/>
      <c r="CY33" s="710"/>
      <c r="CZ33" s="710"/>
      <c r="DA33" s="710"/>
      <c r="DB33" s="710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35" t="s">
        <v>11</v>
      </c>
      <c r="BJ34" s="735"/>
      <c r="BK34" s="735"/>
      <c r="BL34" s="735"/>
      <c r="BM34" s="735"/>
      <c r="BN34" s="735"/>
      <c r="BO34" s="735"/>
      <c r="BP34" s="735"/>
      <c r="BQ34" s="735"/>
      <c r="BR34" s="735"/>
      <c r="BS34" s="735"/>
      <c r="BT34" s="735"/>
      <c r="BU34" s="735"/>
      <c r="BV34" s="735"/>
      <c r="BW34" s="735"/>
      <c r="BX34" s="735"/>
      <c r="BY34" s="735"/>
      <c r="BZ34" s="735"/>
      <c r="CA34" s="735"/>
      <c r="CB34" s="735"/>
      <c r="CC34" s="735"/>
      <c r="CD34" s="735"/>
      <c r="CE34" s="735"/>
      <c r="CF34" s="735"/>
      <c r="CG34" s="21"/>
      <c r="CH34" s="21"/>
      <c r="CI34" s="21"/>
      <c r="CJ34" s="1170" t="s">
        <v>50</v>
      </c>
      <c r="CK34" s="1170"/>
      <c r="CL34" s="1170"/>
      <c r="CM34" s="1170"/>
      <c r="CN34" s="1170"/>
      <c r="CO34" s="1170"/>
      <c r="CP34" s="1170"/>
      <c r="CQ34" s="1170"/>
      <c r="CR34" s="1170"/>
      <c r="CS34" s="1170"/>
      <c r="CT34" s="1170"/>
      <c r="CU34" s="1170"/>
      <c r="CV34" s="1170"/>
      <c r="CW34" s="1170"/>
      <c r="CX34" s="1170"/>
      <c r="CY34" s="1170"/>
      <c r="CZ34" s="1170"/>
      <c r="DA34" s="1170"/>
      <c r="DB34" s="1170"/>
      <c r="DH34" s="148"/>
    </row>
    <row r="35" spans="1:112" customFormat="1" ht="33" customHeight="1" x14ac:dyDescent="0.3">
      <c r="A35" s="791" t="s">
        <v>717</v>
      </c>
      <c r="B35" s="792"/>
      <c r="C35" s="792"/>
      <c r="D35" s="792"/>
      <c r="E35" s="792"/>
      <c r="F35" s="792"/>
      <c r="G35" s="792"/>
      <c r="H35" s="792"/>
      <c r="I35" s="792"/>
      <c r="J35" s="792"/>
      <c r="K35" s="792"/>
      <c r="L35" s="792"/>
      <c r="M35" s="792"/>
      <c r="N35" s="792"/>
      <c r="O35" s="792"/>
      <c r="P35" s="792"/>
      <c r="Q35" s="792"/>
      <c r="R35" s="792"/>
      <c r="S35" s="792"/>
      <c r="T35" s="792"/>
      <c r="U35" s="792"/>
      <c r="V35" s="792"/>
      <c r="W35" s="792"/>
      <c r="X35" s="792"/>
      <c r="Y35" s="792"/>
      <c r="Z35" s="792"/>
      <c r="AA35" s="792"/>
      <c r="AB35" s="792"/>
      <c r="AC35" s="792"/>
      <c r="AD35" s="792"/>
      <c r="AE35" s="792"/>
      <c r="AF35" s="792"/>
      <c r="AG35" s="792"/>
      <c r="AH35" s="792"/>
      <c r="AI35" s="792"/>
      <c r="AJ35" s="792"/>
      <c r="AK35" s="792"/>
      <c r="AL35" s="792"/>
      <c r="AM35" s="792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90"/>
      <c r="BJ35" s="790"/>
      <c r="BK35" s="790"/>
      <c r="BL35" s="790"/>
      <c r="BM35" s="790"/>
      <c r="BN35" s="790"/>
      <c r="BO35" s="790"/>
      <c r="BP35" s="790"/>
      <c r="BQ35" s="790"/>
      <c r="BR35" s="790"/>
      <c r="BS35" s="790"/>
      <c r="BT35" s="790"/>
      <c r="BU35" s="790"/>
      <c r="BV35" s="790"/>
      <c r="BW35" s="790"/>
      <c r="BX35" s="790"/>
      <c r="BY35" s="790"/>
      <c r="BZ35" s="790"/>
      <c r="CA35" s="790"/>
      <c r="CB35" s="790"/>
      <c r="CC35" s="790"/>
      <c r="CD35" s="790"/>
      <c r="CE35" s="790"/>
      <c r="CF35" s="790"/>
      <c r="CG35" s="19"/>
      <c r="CH35" s="19"/>
      <c r="CI35" s="19"/>
      <c r="CJ35" s="710" t="str">
        <f>ПОДПИСИ!E12</f>
        <v>А.В. Курбатов</v>
      </c>
      <c r="CK35" s="710"/>
      <c r="CL35" s="710"/>
      <c r="CM35" s="710"/>
      <c r="CN35" s="710"/>
      <c r="CO35" s="710"/>
      <c r="CP35" s="710"/>
      <c r="CQ35" s="710"/>
      <c r="CR35" s="710"/>
      <c r="CS35" s="710"/>
      <c r="CT35" s="710"/>
      <c r="CU35" s="710"/>
      <c r="CV35" s="710"/>
      <c r="CW35" s="710"/>
      <c r="CX35" s="710"/>
      <c r="CY35" s="710"/>
      <c r="CZ35" s="710"/>
      <c r="DA35" s="710"/>
      <c r="DB35" s="710"/>
      <c r="DH35" s="228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35" t="s">
        <v>11</v>
      </c>
      <c r="BJ36" s="735"/>
      <c r="BK36" s="735"/>
      <c r="BL36" s="735"/>
      <c r="BM36" s="735"/>
      <c r="BN36" s="735"/>
      <c r="BO36" s="735"/>
      <c r="BP36" s="735"/>
      <c r="BQ36" s="735"/>
      <c r="BR36" s="735"/>
      <c r="BS36" s="735"/>
      <c r="BT36" s="735"/>
      <c r="BU36" s="735"/>
      <c r="BV36" s="735"/>
      <c r="BW36" s="735"/>
      <c r="BX36" s="735"/>
      <c r="BY36" s="735"/>
      <c r="BZ36" s="735"/>
      <c r="CA36" s="735"/>
      <c r="CB36" s="735"/>
      <c r="CC36" s="735"/>
      <c r="CD36" s="735"/>
      <c r="CE36" s="735"/>
      <c r="CF36" s="735"/>
      <c r="CG36" s="21"/>
      <c r="CH36" s="21"/>
      <c r="CI36" s="21"/>
      <c r="CJ36" s="1170" t="s">
        <v>50</v>
      </c>
      <c r="CK36" s="1170"/>
      <c r="CL36" s="1170"/>
      <c r="CM36" s="1170"/>
      <c r="CN36" s="1170"/>
      <c r="CO36" s="1170"/>
      <c r="CP36" s="1170"/>
      <c r="CQ36" s="1170"/>
      <c r="CR36" s="1170"/>
      <c r="CS36" s="1170"/>
      <c r="CT36" s="1170"/>
      <c r="CU36" s="1170"/>
      <c r="CV36" s="1170"/>
      <c r="CW36" s="1170"/>
      <c r="CX36" s="1170"/>
      <c r="CY36" s="1170"/>
      <c r="CZ36" s="1170"/>
      <c r="DA36" s="1170"/>
      <c r="DB36" s="1170"/>
      <c r="DH36" s="148"/>
    </row>
    <row r="37" spans="1:112" ht="13.8" x14ac:dyDescent="0.25">
      <c r="DH37" s="231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4" priority="3" operator="equal">
      <formula>0</formula>
    </cfRule>
  </conditionalFormatting>
  <conditionalFormatting sqref="BH10:DB10">
    <cfRule type="cellIs" dxfId="3" priority="2" operator="equal">
      <formula>0</formula>
    </cfRule>
  </conditionalFormatting>
  <conditionalFormatting sqref="DH2:DH6">
    <cfRule type="cellIs" dxfId="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sqref="A1:DB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55468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9"/>
      <c r="B1" s="789"/>
      <c r="C1" s="789"/>
      <c r="D1" s="789"/>
      <c r="G1" s="710" t="str">
        <f>ФОРМА!G2</f>
        <v>Санкт-Петербург</v>
      </c>
      <c r="H1" s="710"/>
      <c r="I1" s="710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6"/>
      <c r="B2" s="786"/>
      <c r="C2" s="786"/>
      <c r="D2" s="786"/>
      <c r="E2" s="21"/>
      <c r="F2" s="21"/>
      <c r="G2" s="786" t="s">
        <v>0</v>
      </c>
      <c r="H2" s="786"/>
      <c r="I2" s="786"/>
      <c r="J2"/>
      <c r="K2"/>
      <c r="L2"/>
      <c r="M2"/>
      <c r="O2" s="146"/>
      <c r="P2" s="21"/>
      <c r="Q2" s="21"/>
    </row>
    <row r="3" spans="1:17" outlineLevel="1" x14ac:dyDescent="0.25">
      <c r="A3" s="710" t="str">
        <f>ФОРМА!B4</f>
        <v>ООО «Электромонтаж-110»</v>
      </c>
      <c r="B3" s="710"/>
      <c r="C3" s="710"/>
      <c r="D3" s="710"/>
      <c r="G3" s="787" t="str">
        <f>ФОРМА!B2</f>
        <v>ПАО "Россети Ленэнерго"</v>
      </c>
      <c r="H3" s="787"/>
      <c r="I3" s="787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35" t="s">
        <v>44</v>
      </c>
      <c r="B4" s="735"/>
      <c r="C4" s="735"/>
      <c r="D4" s="735"/>
      <c r="E4" s="21"/>
      <c r="F4" s="21"/>
      <c r="G4" s="786" t="s">
        <v>2</v>
      </c>
      <c r="H4" s="786"/>
      <c r="I4" s="786"/>
      <c r="O4" s="146"/>
      <c r="P4" s="21"/>
      <c r="Q4" s="21"/>
    </row>
    <row r="5" spans="1:17" ht="138" outlineLevel="1" x14ac:dyDescent="0.25">
      <c r="A5" s="785"/>
      <c r="B5" s="785"/>
      <c r="C5" s="785"/>
      <c r="D5" s="785"/>
      <c r="E5" s="21"/>
      <c r="F5" s="21"/>
      <c r="G5" s="78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787"/>
      <c r="I5" s="787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 x14ac:dyDescent="0.25">
      <c r="A6" s="786" t="s">
        <v>45</v>
      </c>
      <c r="B6" s="786"/>
      <c r="C6" s="786"/>
      <c r="D6" s="786"/>
      <c r="E6" s="21"/>
      <c r="F6" s="21"/>
      <c r="G6" s="786" t="s">
        <v>38</v>
      </c>
      <c r="H6" s="786"/>
      <c r="I6" s="786"/>
      <c r="O6" s="146"/>
      <c r="P6" s="21"/>
      <c r="Q6" s="21"/>
    </row>
    <row r="7" spans="1:17" outlineLevel="1" x14ac:dyDescent="0.25">
      <c r="A7" s="710"/>
      <c r="B7" s="710"/>
      <c r="C7" s="710"/>
      <c r="D7" s="710"/>
      <c r="G7" s="734">
        <f>ФОРМА!B13</f>
        <v>45646</v>
      </c>
      <c r="H7" s="710"/>
      <c r="I7" s="710"/>
      <c r="J7" s="51"/>
      <c r="O7" s="170"/>
      <c r="P7" s="23"/>
      <c r="Q7" s="23"/>
    </row>
    <row r="8" spans="1:17" ht="10.5" customHeight="1" outlineLevel="1" x14ac:dyDescent="0.25">
      <c r="A8" s="735" t="s">
        <v>1</v>
      </c>
      <c r="B8" s="735"/>
      <c r="C8" s="735"/>
      <c r="D8" s="735"/>
      <c r="E8" s="21"/>
      <c r="F8" s="21"/>
      <c r="G8" s="1201"/>
      <c r="H8" s="1201"/>
      <c r="I8" s="1201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202"/>
      <c r="H9" s="1202"/>
      <c r="I9" s="1202"/>
      <c r="O9" s="146"/>
      <c r="P9" s="21"/>
      <c r="Q9" s="21"/>
    </row>
    <row r="10" spans="1:17" ht="26.25" customHeight="1" x14ac:dyDescent="0.25">
      <c r="A10" s="804" t="s">
        <v>853</v>
      </c>
      <c r="B10" s="805"/>
      <c r="C10" s="805"/>
      <c r="D10" s="805"/>
      <c r="E10" s="805"/>
      <c r="F10" s="805"/>
      <c r="G10" s="805"/>
      <c r="H10" s="805"/>
      <c r="I10" s="805"/>
    </row>
    <row r="11" spans="1:17" x14ac:dyDescent="0.25">
      <c r="A11" s="804" t="s">
        <v>1181</v>
      </c>
      <c r="B11" s="804"/>
      <c r="C11" s="804"/>
      <c r="D11" s="804"/>
      <c r="E11" s="804"/>
      <c r="F11" s="804"/>
      <c r="G11" s="804"/>
      <c r="H11" s="804"/>
      <c r="I11" s="804"/>
    </row>
    <row r="12" spans="1:17" ht="15" customHeight="1" x14ac:dyDescent="0.25">
      <c r="A12" s="792" t="s">
        <v>4</v>
      </c>
      <c r="B12" s="792"/>
      <c r="C12" s="792"/>
      <c r="D12" s="792"/>
      <c r="E12" s="792"/>
      <c r="F12" s="792"/>
      <c r="G12" s="792"/>
      <c r="H12" s="792"/>
      <c r="I12" s="792"/>
    </row>
    <row r="13" spans="1:17" ht="30" customHeight="1" x14ac:dyDescent="0.25">
      <c r="A13" s="30" t="s">
        <v>118</v>
      </c>
      <c r="B13" s="30"/>
      <c r="C13" s="30"/>
      <c r="D13" s="788" t="str">
        <f>ПОДПИСИ!B5</f>
        <v xml:space="preserve"> </v>
      </c>
      <c r="E13" s="788"/>
      <c r="F13" s="788"/>
      <c r="G13" s="788"/>
      <c r="H13" s="788"/>
      <c r="I13" s="788"/>
    </row>
    <row r="14" spans="1:17" ht="11.25" customHeight="1" x14ac:dyDescent="0.25">
      <c r="A14" s="1200"/>
      <c r="B14" s="1200"/>
      <c r="C14" s="1200"/>
      <c r="D14" s="1200"/>
      <c r="E14" s="1200"/>
      <c r="F14" s="786" t="s">
        <v>5</v>
      </c>
      <c r="G14" s="786"/>
      <c r="H14" s="786"/>
      <c r="I14" s="786"/>
    </row>
    <row r="15" spans="1:17" ht="15" customHeight="1" x14ac:dyDescent="0.25">
      <c r="A15" s="784" t="str">
        <f>ПОДПИСИ!C5</f>
        <v xml:space="preserve"> </v>
      </c>
      <c r="B15" s="784"/>
      <c r="C15" s="784"/>
      <c r="D15" s="784"/>
      <c r="E15" s="784"/>
      <c r="F15" s="784"/>
      <c r="G15" s="784"/>
      <c r="H15" s="784"/>
      <c r="I15" s="784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91" t="s">
        <v>718</v>
      </c>
      <c r="B17" s="791"/>
      <c r="C17" s="791"/>
      <c r="D17" s="791"/>
      <c r="E17" s="791"/>
      <c r="F17" s="788" t="str">
        <f>ПОДПИСИ!B12</f>
        <v>Начальник участка ООО «Электромонтаж-110»</v>
      </c>
      <c r="G17" s="788"/>
      <c r="H17" s="788"/>
      <c r="I17" s="788"/>
    </row>
    <row r="18" spans="1:17" ht="9.75" customHeight="1" x14ac:dyDescent="0.25">
      <c r="A18" s="786"/>
      <c r="B18" s="786"/>
      <c r="C18" s="786"/>
      <c r="D18" s="786" t="s">
        <v>5</v>
      </c>
      <c r="E18" s="786"/>
      <c r="F18" s="786"/>
      <c r="G18" s="786"/>
      <c r="H18" s="786"/>
      <c r="I18" s="786"/>
    </row>
    <row r="19" spans="1:17" ht="15" customHeight="1" x14ac:dyDescent="0.25">
      <c r="A19" s="784" t="str">
        <f>ПОДПИСИ!C12</f>
        <v>Курбатов А.В.</v>
      </c>
      <c r="B19" s="784"/>
      <c r="C19" s="784"/>
      <c r="D19" s="784"/>
      <c r="E19" s="784"/>
      <c r="F19" s="784"/>
      <c r="G19" s="784"/>
      <c r="H19" s="784"/>
      <c r="I19" s="784"/>
    </row>
    <row r="20" spans="1:17" x14ac:dyDescent="0.25">
      <c r="A20" s="783" t="s">
        <v>855</v>
      </c>
      <c r="B20" s="783"/>
      <c r="C20" s="783"/>
      <c r="D20" s="783"/>
      <c r="E20" s="783"/>
      <c r="F20" s="783"/>
      <c r="G20" s="783"/>
      <c r="H20" s="783"/>
      <c r="I20" s="783"/>
    </row>
    <row r="21" spans="1:17" x14ac:dyDescent="0.25">
      <c r="A21" s="1121" t="str">
        <f>CONCATENATE("1. Металлоконструкции контура заземления ",A11)</f>
        <v>1. Металлоконструкции контура заземления КТП</v>
      </c>
      <c r="B21" s="1121"/>
      <c r="C21" s="1121"/>
      <c r="D21" s="1121"/>
      <c r="E21" s="1121"/>
      <c r="F21" s="1121"/>
      <c r="G21" s="1121"/>
      <c r="H21" s="1121"/>
      <c r="I21" s="1121"/>
    </row>
    <row r="22" spans="1:17" ht="12.75" customHeight="1" x14ac:dyDescent="0.25">
      <c r="A22" s="781" t="s">
        <v>857</v>
      </c>
      <c r="B22" s="781"/>
      <c r="C22" s="781"/>
      <c r="D22" s="781"/>
      <c r="E22" s="781"/>
      <c r="F22" s="781"/>
      <c r="G22" s="781"/>
      <c r="H22" s="781"/>
      <c r="I22" s="781"/>
    </row>
    <row r="23" spans="1:17" x14ac:dyDescent="0.25">
      <c r="A23" s="1121" t="s">
        <v>896</v>
      </c>
      <c r="B23" s="1121"/>
      <c r="C23" s="1121"/>
      <c r="D23" s="1121"/>
      <c r="E23" s="1121"/>
      <c r="F23" s="1121"/>
      <c r="G23" s="1121"/>
      <c r="H23" s="1121"/>
      <c r="I23" s="1121"/>
    </row>
    <row r="24" spans="1:17" ht="12.75" customHeight="1" x14ac:dyDescent="0.25">
      <c r="A24" s="781" t="s">
        <v>858</v>
      </c>
      <c r="B24" s="781"/>
      <c r="C24" s="781"/>
      <c r="D24" s="781"/>
      <c r="E24" s="781"/>
      <c r="F24" s="781"/>
      <c r="G24" s="781"/>
      <c r="H24" s="781"/>
      <c r="I24" s="781"/>
    </row>
    <row r="25" spans="1:17" x14ac:dyDescent="0.25">
      <c r="A25" s="783" t="str">
        <f>CONCATENATE("3. Объем выполненных работ ",K25,"м2")</f>
        <v>3. Объем выполненных работ 0,16м2</v>
      </c>
      <c r="B25" s="783"/>
      <c r="C25" s="783"/>
      <c r="D25" s="783"/>
      <c r="E25" s="783"/>
      <c r="F25" s="783"/>
      <c r="G25" s="783"/>
      <c r="H25" s="783"/>
      <c r="I25" s="783"/>
      <c r="K25" s="371">
        <v>0.16</v>
      </c>
    </row>
    <row r="26" spans="1:17" x14ac:dyDescent="0.25">
      <c r="A26" s="47" t="s">
        <v>859</v>
      </c>
      <c r="B26" s="47"/>
      <c r="C26" s="47"/>
      <c r="D26" s="740"/>
      <c r="E26" s="740"/>
      <c r="F26" s="47"/>
      <c r="G26" s="47"/>
      <c r="H26" s="47"/>
      <c r="I26" s="47"/>
    </row>
    <row r="27" spans="1:17" x14ac:dyDescent="0.25">
      <c r="A27" s="47" t="s">
        <v>860</v>
      </c>
      <c r="B27" s="47"/>
      <c r="C27" s="47"/>
      <c r="D27" s="740"/>
      <c r="E27" s="740"/>
      <c r="F27" s="47"/>
      <c r="G27" s="47"/>
      <c r="H27" s="47"/>
      <c r="I27" s="47"/>
    </row>
    <row r="28" spans="1:17" x14ac:dyDescent="0.25">
      <c r="A28" s="47" t="s">
        <v>861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852</v>
      </c>
      <c r="B30" s="789"/>
      <c r="C30" s="789"/>
      <c r="D30" s="789"/>
      <c r="E30" s="789"/>
      <c r="F30" s="789"/>
      <c r="G30" s="789"/>
      <c r="H30" s="789"/>
      <c r="I30" s="789"/>
    </row>
    <row r="31" spans="1:17" customFormat="1" ht="32.25" customHeight="1" x14ac:dyDescent="0.3">
      <c r="A31" s="792" t="s">
        <v>716</v>
      </c>
      <c r="B31" s="792"/>
      <c r="C31" s="792"/>
      <c r="D31" s="792"/>
      <c r="E31" s="792"/>
      <c r="F31" s="19"/>
      <c r="G31" s="53"/>
      <c r="H31" s="23"/>
      <c r="I31" s="114" t="str">
        <f>ПОДПИСИ!E5</f>
        <v xml:space="preserve"> 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91" t="s">
        <v>717</v>
      </c>
      <c r="B33" s="792"/>
      <c r="C33" s="792"/>
      <c r="D33" s="792"/>
      <c r="E33" s="792"/>
      <c r="F33" s="19"/>
      <c r="G33" s="53"/>
      <c r="H33" s="19"/>
      <c r="I33" s="114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" priority="2" operator="equal">
      <formula>0</formula>
    </cfRule>
  </conditionalFormatting>
  <conditionalFormatting sqref="O1:O6 O8:O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DB1"/>
    </sheetView>
  </sheetViews>
  <sheetFormatPr defaultRowHeight="13.8" outlineLevelRow="1" x14ac:dyDescent="0.25"/>
  <cols>
    <col min="1" max="52" width="1.6640625" style="284" customWidth="1"/>
    <col min="53" max="53" width="0.109375" style="284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935" t="s">
        <v>573</v>
      </c>
      <c r="B1" s="935"/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935"/>
      <c r="O1" s="935"/>
      <c r="P1" s="935"/>
      <c r="Q1" s="935"/>
      <c r="R1" s="935"/>
      <c r="S1" s="935"/>
      <c r="T1" s="935"/>
      <c r="U1" s="935"/>
      <c r="V1" s="935"/>
      <c r="W1" s="935"/>
      <c r="X1" s="935"/>
      <c r="Y1" s="935"/>
      <c r="Z1" s="935"/>
      <c r="AA1" s="935"/>
      <c r="AB1" s="935"/>
      <c r="AC1" s="935"/>
      <c r="AD1" s="935"/>
      <c r="AE1" s="935"/>
      <c r="AF1" s="935"/>
      <c r="AG1" s="935"/>
      <c r="AH1" s="935"/>
      <c r="AI1" s="935"/>
      <c r="AJ1" s="935"/>
      <c r="AK1" s="935"/>
      <c r="AL1" s="935"/>
      <c r="AM1" s="935"/>
      <c r="AN1" s="935"/>
      <c r="AO1" s="935"/>
      <c r="AP1" s="935"/>
      <c r="AQ1" s="935"/>
      <c r="AR1" s="935"/>
      <c r="AS1" s="935"/>
      <c r="AT1" s="935"/>
      <c r="AU1" s="935"/>
      <c r="AV1" s="935"/>
      <c r="AW1" s="935"/>
      <c r="AX1" s="935"/>
      <c r="AY1" s="935"/>
      <c r="AZ1" s="935"/>
    </row>
    <row r="2" spans="1:63" ht="12" customHeight="1" x14ac:dyDescent="0.25">
      <c r="A2" s="934" t="s">
        <v>73</v>
      </c>
      <c r="B2" s="934"/>
      <c r="C2" s="934"/>
      <c r="D2" s="934"/>
      <c r="E2" s="934"/>
      <c r="F2" s="934"/>
      <c r="G2" s="934"/>
      <c r="H2" s="934"/>
      <c r="I2" s="934"/>
      <c r="J2" s="934"/>
      <c r="K2" s="934"/>
      <c r="L2" s="934"/>
      <c r="M2" s="934"/>
      <c r="N2" s="934"/>
      <c r="O2" s="934"/>
      <c r="P2" s="934"/>
      <c r="Q2" s="934"/>
      <c r="R2" s="934"/>
      <c r="S2" s="934"/>
      <c r="T2" s="934"/>
      <c r="U2" s="934"/>
      <c r="V2" s="934"/>
      <c r="W2" s="934"/>
      <c r="X2" s="934"/>
      <c r="Y2" s="934"/>
      <c r="Z2" s="934"/>
      <c r="AA2" s="934"/>
      <c r="AB2" s="934"/>
      <c r="AC2" s="934"/>
      <c r="AD2" s="934"/>
      <c r="AE2" s="934"/>
      <c r="AF2" s="934"/>
      <c r="AG2" s="934"/>
      <c r="AH2" s="934"/>
      <c r="AI2" s="934"/>
      <c r="AJ2" s="934"/>
      <c r="AK2" s="934"/>
      <c r="AL2" s="934"/>
      <c r="AM2" s="934"/>
      <c r="AN2" s="934"/>
      <c r="AO2" s="934"/>
      <c r="AP2" s="934"/>
      <c r="AQ2" s="934"/>
      <c r="AR2" s="934"/>
      <c r="AS2" s="934"/>
      <c r="AT2" s="934"/>
      <c r="AU2" s="934"/>
      <c r="AV2" s="934"/>
      <c r="AW2" s="934"/>
      <c r="AX2" s="934"/>
      <c r="AY2" s="934"/>
      <c r="AZ2" s="934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3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3">
      <c r="A4" s="929" t="s">
        <v>521</v>
      </c>
      <c r="B4" s="929"/>
      <c r="C4" s="929"/>
      <c r="D4" s="929"/>
      <c r="E4" s="929"/>
      <c r="F4" s="929"/>
      <c r="G4" s="929"/>
      <c r="H4" s="929"/>
      <c r="I4" s="929"/>
      <c r="J4" s="929"/>
      <c r="K4" s="929"/>
      <c r="L4" s="929"/>
      <c r="M4" s="929"/>
      <c r="N4" s="929"/>
      <c r="O4" s="929"/>
      <c r="P4" s="929"/>
      <c r="Q4" s="929"/>
      <c r="R4" s="929"/>
      <c r="S4" s="929"/>
      <c r="T4" s="929"/>
      <c r="U4" s="929"/>
      <c r="V4" s="929"/>
      <c r="W4" s="929"/>
      <c r="X4" s="929"/>
      <c r="Y4" s="929"/>
      <c r="Z4" s="929"/>
      <c r="AA4" s="929"/>
      <c r="AB4" s="929"/>
      <c r="AC4" s="929"/>
      <c r="AD4" s="929"/>
      <c r="AE4" s="929"/>
      <c r="AF4" s="929"/>
      <c r="AG4" s="929"/>
      <c r="AH4" s="929"/>
      <c r="AI4" s="929"/>
      <c r="AJ4" s="929"/>
      <c r="AK4" s="929"/>
      <c r="AL4" s="929"/>
      <c r="AM4" s="929"/>
      <c r="AN4" s="929"/>
      <c r="AO4" s="929"/>
      <c r="AP4" s="929"/>
      <c r="AQ4" s="929"/>
      <c r="AR4" s="929"/>
      <c r="AS4" s="929"/>
      <c r="AT4" s="929"/>
      <c r="AU4" s="929"/>
      <c r="AV4" s="929"/>
      <c r="AW4" s="929"/>
      <c r="AX4" s="929"/>
      <c r="AY4" s="929"/>
      <c r="AZ4" s="929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 x14ac:dyDescent="0.25">
      <c r="A5" s="936" t="s">
        <v>773</v>
      </c>
      <c r="B5" s="936"/>
      <c r="C5" s="936"/>
      <c r="D5" s="936"/>
      <c r="E5" s="936"/>
      <c r="F5" s="936"/>
      <c r="G5" s="936"/>
      <c r="H5" s="936"/>
      <c r="I5" s="936"/>
      <c r="J5" s="936"/>
      <c r="K5" s="936"/>
      <c r="L5" s="936"/>
      <c r="M5" s="936"/>
      <c r="N5" s="936"/>
      <c r="O5" s="936"/>
      <c r="P5" s="936"/>
      <c r="Q5" s="936"/>
      <c r="R5" s="936"/>
      <c r="S5" s="936"/>
      <c r="T5" s="936"/>
      <c r="U5" s="936"/>
      <c r="V5" s="936"/>
      <c r="W5" s="936"/>
      <c r="X5" s="936"/>
      <c r="Y5" s="936"/>
      <c r="Z5" s="936"/>
      <c r="AA5" s="936"/>
      <c r="AB5" s="936"/>
      <c r="AC5" s="936"/>
      <c r="AD5" s="936"/>
      <c r="AE5" s="936"/>
      <c r="AF5" s="936"/>
      <c r="AG5" s="936"/>
      <c r="AH5" s="936"/>
      <c r="AI5" s="936"/>
      <c r="AJ5" s="936"/>
      <c r="AK5" s="936"/>
      <c r="AL5" s="936"/>
      <c r="AM5" s="936"/>
      <c r="AN5" s="936"/>
      <c r="AO5" s="936"/>
      <c r="AP5" s="936"/>
      <c r="AQ5" s="936"/>
      <c r="AR5" s="936"/>
      <c r="AS5" s="936"/>
      <c r="AT5" s="936"/>
      <c r="AU5" s="936"/>
      <c r="AV5" s="936"/>
      <c r="AW5" s="936"/>
      <c r="AX5" s="936"/>
      <c r="AY5" s="936"/>
      <c r="AZ5" s="936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930" t="str">
        <f>ФОРМА!B2</f>
        <v>ПАО "Россети Ленэнерго"</v>
      </c>
      <c r="B6" s="930"/>
      <c r="C6" s="930"/>
      <c r="D6" s="930"/>
      <c r="E6" s="930"/>
      <c r="F6" s="930"/>
      <c r="G6" s="930"/>
      <c r="H6" s="930"/>
      <c r="I6" s="930"/>
      <c r="J6" s="930"/>
      <c r="K6" s="930"/>
      <c r="L6" s="930"/>
      <c r="M6" s="930"/>
      <c r="N6" s="930"/>
      <c r="O6" s="930"/>
      <c r="P6" s="930"/>
      <c r="Q6" s="930"/>
      <c r="R6" s="930"/>
      <c r="S6" s="930"/>
      <c r="T6" s="930"/>
      <c r="U6" s="930"/>
      <c r="V6" s="930"/>
      <c r="W6" s="930"/>
      <c r="X6" s="930"/>
      <c r="Y6" s="930"/>
      <c r="Z6" s="930"/>
      <c r="AA6" s="930"/>
      <c r="AB6" s="930"/>
      <c r="AC6" s="930"/>
      <c r="AD6" s="930"/>
      <c r="AE6" s="930"/>
      <c r="AF6" s="930"/>
      <c r="AG6" s="930"/>
      <c r="AH6" s="930"/>
      <c r="AI6" s="930"/>
      <c r="AJ6" s="930"/>
      <c r="AK6" s="930"/>
      <c r="AL6" s="930"/>
      <c r="AM6" s="930"/>
      <c r="AN6" s="930"/>
      <c r="AO6" s="930"/>
      <c r="AP6" s="930"/>
      <c r="AQ6" s="930"/>
      <c r="AR6" s="930"/>
      <c r="AS6" s="930"/>
      <c r="AT6" s="930"/>
      <c r="AU6" s="930"/>
      <c r="AV6" s="930"/>
      <c r="AW6" s="930"/>
      <c r="AX6" s="930"/>
      <c r="AY6" s="930"/>
      <c r="AZ6" s="930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929" t="s">
        <v>774</v>
      </c>
      <c r="B7" s="929"/>
      <c r="C7" s="929"/>
      <c r="D7" s="929"/>
      <c r="E7" s="929"/>
      <c r="F7" s="929"/>
      <c r="G7" s="929"/>
      <c r="H7" s="929"/>
      <c r="I7" s="929"/>
      <c r="J7" s="929"/>
      <c r="K7" s="929"/>
      <c r="L7" s="929"/>
      <c r="M7" s="929"/>
      <c r="N7" s="929"/>
      <c r="O7" s="929"/>
      <c r="P7" s="929"/>
      <c r="Q7" s="929"/>
      <c r="R7" s="929"/>
      <c r="S7" s="929"/>
      <c r="T7" s="929"/>
      <c r="U7" s="929"/>
      <c r="V7" s="929"/>
      <c r="W7" s="929"/>
      <c r="X7" s="929"/>
      <c r="Y7" s="929"/>
      <c r="Z7" s="929"/>
      <c r="AA7" s="929"/>
      <c r="AB7" s="929"/>
      <c r="AC7" s="929"/>
      <c r="AD7" s="929"/>
      <c r="AE7" s="929"/>
      <c r="AF7" s="929"/>
      <c r="AG7" s="929"/>
      <c r="AH7" s="929"/>
      <c r="AI7" s="929"/>
      <c r="AJ7" s="929"/>
      <c r="AK7" s="929"/>
      <c r="AL7" s="929"/>
      <c r="AM7" s="929"/>
      <c r="AN7" s="929"/>
      <c r="AO7" s="929"/>
      <c r="AP7" s="929"/>
      <c r="AQ7" s="929"/>
      <c r="AR7" s="929"/>
      <c r="AS7" s="929"/>
      <c r="AT7" s="929"/>
      <c r="AU7" s="929"/>
      <c r="AV7" s="929"/>
      <c r="AW7" s="929"/>
      <c r="AX7" s="929"/>
      <c r="AY7" s="929"/>
      <c r="AZ7" s="929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 x14ac:dyDescent="0.25">
      <c r="A8" s="93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 x14ac:dyDescent="0.2">
      <c r="A9" s="931" t="s">
        <v>775</v>
      </c>
      <c r="B9" s="931"/>
      <c r="C9" s="931"/>
      <c r="D9" s="931"/>
      <c r="E9" s="931"/>
      <c r="F9" s="931"/>
      <c r="G9" s="931"/>
      <c r="H9" s="931"/>
      <c r="I9" s="931"/>
      <c r="J9" s="931"/>
      <c r="K9" s="931"/>
      <c r="L9" s="931"/>
      <c r="M9" s="931"/>
      <c r="N9" s="931"/>
      <c r="O9" s="931"/>
      <c r="P9" s="931"/>
      <c r="Q9" s="931"/>
      <c r="R9" s="931"/>
      <c r="S9" s="931"/>
      <c r="T9" s="931"/>
      <c r="U9" s="931"/>
      <c r="V9" s="931"/>
      <c r="W9" s="931"/>
      <c r="X9" s="931"/>
      <c r="Y9" s="931"/>
      <c r="Z9" s="931"/>
      <c r="AA9" s="931"/>
      <c r="AB9" s="931"/>
      <c r="AC9" s="931"/>
      <c r="AD9" s="931"/>
      <c r="AE9" s="931"/>
      <c r="AF9" s="931"/>
      <c r="AG9" s="931"/>
      <c r="AH9" s="931"/>
      <c r="AI9" s="931"/>
      <c r="AJ9" s="931"/>
      <c r="AK9" s="931"/>
      <c r="AL9" s="931"/>
      <c r="AM9" s="931"/>
      <c r="AN9" s="931"/>
      <c r="AO9" s="931"/>
      <c r="AP9" s="931"/>
      <c r="AQ9" s="931"/>
      <c r="AR9" s="931"/>
      <c r="AS9" s="931"/>
      <c r="AT9" s="931"/>
      <c r="AU9" s="931"/>
      <c r="AV9" s="931"/>
      <c r="AW9" s="931"/>
      <c r="AX9" s="931"/>
      <c r="AY9" s="931"/>
      <c r="AZ9" s="931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.6" x14ac:dyDescent="0.2">
      <c r="A10" s="932"/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932"/>
      <c r="AQ10" s="932"/>
      <c r="AR10" s="932"/>
      <c r="AS10" s="932"/>
      <c r="AT10" s="932"/>
      <c r="AU10" s="932"/>
      <c r="AV10" s="932"/>
      <c r="AW10" s="932"/>
      <c r="AX10" s="932"/>
      <c r="AY10" s="932"/>
      <c r="AZ10" s="932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 x14ac:dyDescent="0.2">
      <c r="A11" s="933" t="s">
        <v>776</v>
      </c>
      <c r="B11" s="933"/>
      <c r="C11" s="933"/>
      <c r="D11" s="933"/>
      <c r="E11" s="933"/>
      <c r="F11" s="933"/>
      <c r="G11" s="933"/>
      <c r="H11" s="933"/>
      <c r="I11" s="933"/>
      <c r="J11" s="933"/>
      <c r="K11" s="933"/>
      <c r="L11" s="933"/>
      <c r="M11" s="933"/>
      <c r="N11" s="933"/>
      <c r="O11" s="933"/>
      <c r="P11" s="933"/>
      <c r="Q11" s="933"/>
      <c r="R11" s="933"/>
      <c r="S11" s="933"/>
      <c r="T11" s="933"/>
      <c r="U11" s="933"/>
      <c r="V11" s="933"/>
      <c r="W11" s="933"/>
      <c r="X11" s="933"/>
      <c r="Y11" s="933"/>
      <c r="Z11" s="933"/>
      <c r="AA11" s="933"/>
      <c r="AB11" s="933"/>
      <c r="AC11" s="933"/>
      <c r="AD11" s="933"/>
      <c r="AE11" s="933"/>
      <c r="AF11" s="933"/>
      <c r="AG11" s="933"/>
      <c r="AH11" s="933"/>
      <c r="AI11" s="933"/>
      <c r="AJ11" s="933"/>
      <c r="AK11" s="933"/>
      <c r="AL11" s="933"/>
      <c r="AM11" s="933"/>
      <c r="AN11" s="933"/>
      <c r="AO11" s="933"/>
      <c r="AP11" s="933"/>
      <c r="AQ11" s="933"/>
      <c r="AR11" s="933"/>
      <c r="AS11" s="933"/>
      <c r="AT11" s="933"/>
      <c r="AU11" s="933"/>
      <c r="AV11" s="933"/>
      <c r="AW11" s="933"/>
      <c r="AX11" s="933"/>
      <c r="AY11" s="933"/>
      <c r="AZ11" s="933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 x14ac:dyDescent="0.25">
      <c r="A12" s="934" t="s">
        <v>777</v>
      </c>
      <c r="B12" s="934"/>
      <c r="C12" s="934"/>
      <c r="D12" s="934"/>
      <c r="E12" s="934"/>
      <c r="F12" s="934"/>
      <c r="G12" s="934"/>
      <c r="H12" s="934"/>
      <c r="I12" s="934"/>
      <c r="J12" s="934"/>
      <c r="K12" s="934"/>
      <c r="L12" s="934"/>
      <c r="M12" s="934"/>
      <c r="N12" s="934"/>
      <c r="O12" s="934"/>
      <c r="P12" s="934"/>
      <c r="Q12" s="934"/>
      <c r="R12" s="934"/>
      <c r="S12" s="934"/>
      <c r="T12" s="934"/>
      <c r="U12" s="934"/>
      <c r="V12" s="934"/>
      <c r="W12" s="934"/>
      <c r="X12" s="934"/>
      <c r="Y12" s="934"/>
      <c r="Z12" s="934"/>
      <c r="AA12" s="934"/>
      <c r="AB12" s="934"/>
      <c r="AC12" s="934"/>
      <c r="AD12" s="934"/>
      <c r="AE12" s="934"/>
      <c r="AF12" s="934"/>
      <c r="AG12" s="934"/>
      <c r="AH12" s="934"/>
      <c r="AI12" s="934"/>
      <c r="AJ12" s="934"/>
      <c r="AK12" s="934"/>
      <c r="AL12" s="934"/>
      <c r="AM12" s="934"/>
      <c r="AN12" s="934"/>
      <c r="AO12" s="934"/>
      <c r="AP12" s="934"/>
      <c r="AQ12" s="934"/>
      <c r="AR12" s="934"/>
      <c r="AS12" s="934"/>
      <c r="AT12" s="934"/>
      <c r="AU12" s="934"/>
      <c r="AV12" s="934"/>
      <c r="AW12" s="934"/>
      <c r="AX12" s="934"/>
      <c r="AY12" s="934"/>
      <c r="AZ12" s="934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2" customHeight="1" x14ac:dyDescent="0.25">
      <c r="A13" s="937" t="str">
        <f>ФОРМА!B3</f>
        <v>ООО «Электромонтаж-110»</v>
      </c>
      <c r="B13" s="937"/>
      <c r="C13" s="937"/>
      <c r="D13" s="937"/>
      <c r="E13" s="937"/>
      <c r="F13" s="937"/>
      <c r="G13" s="937"/>
      <c r="H13" s="937"/>
      <c r="I13" s="937"/>
      <c r="J13" s="937"/>
      <c r="K13" s="937"/>
      <c r="L13" s="937"/>
      <c r="M13" s="937"/>
      <c r="N13" s="937"/>
      <c r="O13" s="937"/>
      <c r="P13" s="937"/>
      <c r="Q13" s="937"/>
      <c r="R13" s="937"/>
      <c r="S13" s="937"/>
      <c r="T13" s="937"/>
      <c r="U13" s="937"/>
      <c r="V13" s="937"/>
      <c r="W13" s="937"/>
      <c r="X13" s="937"/>
      <c r="Y13" s="937"/>
      <c r="Z13" s="937"/>
      <c r="AA13" s="937"/>
      <c r="AB13" s="937"/>
      <c r="AC13" s="937"/>
      <c r="AD13" s="937"/>
      <c r="AE13" s="937"/>
      <c r="AF13" s="937"/>
      <c r="AG13" s="937"/>
      <c r="AH13" s="937"/>
      <c r="AI13" s="937"/>
      <c r="AJ13" s="937"/>
      <c r="AK13" s="937"/>
      <c r="AL13" s="937"/>
      <c r="AM13" s="937"/>
      <c r="AN13" s="937"/>
      <c r="AO13" s="937"/>
      <c r="AP13" s="937"/>
      <c r="AQ13" s="937"/>
      <c r="AR13" s="937"/>
      <c r="AS13" s="937"/>
      <c r="AT13" s="937"/>
      <c r="AU13" s="937"/>
      <c r="AV13" s="937"/>
      <c r="AW13" s="937"/>
      <c r="AX13" s="937"/>
      <c r="AY13" s="937"/>
      <c r="AZ13" s="937"/>
      <c r="BA13" s="937"/>
    </row>
    <row r="14" spans="1:63" s="302" customFormat="1" ht="6" customHeight="1" x14ac:dyDescent="0.3">
      <c r="A14" s="929" t="s">
        <v>778</v>
      </c>
      <c r="B14" s="929"/>
      <c r="C14" s="929"/>
      <c r="D14" s="929"/>
      <c r="E14" s="929"/>
      <c r="F14" s="929"/>
      <c r="G14" s="929"/>
      <c r="H14" s="929"/>
      <c r="I14" s="929"/>
      <c r="J14" s="929"/>
      <c r="K14" s="929"/>
      <c r="L14" s="929"/>
      <c r="M14" s="929"/>
      <c r="N14" s="929"/>
      <c r="O14" s="929"/>
      <c r="P14" s="929"/>
      <c r="Q14" s="929"/>
      <c r="R14" s="929"/>
      <c r="S14" s="929"/>
      <c r="T14" s="929"/>
      <c r="U14" s="929"/>
      <c r="V14" s="929"/>
      <c r="W14" s="929"/>
      <c r="X14" s="929"/>
      <c r="Y14" s="929"/>
      <c r="Z14" s="929"/>
      <c r="AA14" s="929"/>
      <c r="AB14" s="929"/>
      <c r="AC14" s="929"/>
      <c r="AD14" s="929"/>
      <c r="AE14" s="929"/>
      <c r="AF14" s="929"/>
      <c r="AG14" s="929"/>
      <c r="AH14" s="929"/>
      <c r="AI14" s="929"/>
      <c r="AJ14" s="929"/>
      <c r="AK14" s="929"/>
      <c r="AL14" s="929"/>
      <c r="AM14" s="929"/>
      <c r="AN14" s="929"/>
      <c r="AO14" s="929"/>
      <c r="AP14" s="929"/>
      <c r="AQ14" s="929"/>
      <c r="AR14" s="929"/>
      <c r="AS14" s="929"/>
      <c r="AT14" s="929"/>
      <c r="AU14" s="929"/>
      <c r="AV14" s="929"/>
      <c r="AW14" s="929"/>
      <c r="AX14" s="929"/>
      <c r="AY14" s="929"/>
      <c r="AZ14" s="929"/>
      <c r="BA14" s="301"/>
    </row>
    <row r="15" spans="1:63" ht="22.95" customHeight="1" x14ac:dyDescent="0.25">
      <c r="A15" s="937" t="str">
        <f>ФОРМА!D3</f>
        <v>ОГРН 1089847302225, ИНН 7842391090, КПП 780101001, 199004, город Санкт-Петербург, пр-кт Средний В.О., д. 4 литер а, пом/ком 6н/177</v>
      </c>
      <c r="B15" s="937"/>
      <c r="C15" s="937"/>
      <c r="D15" s="937"/>
      <c r="E15" s="937"/>
      <c r="F15" s="937"/>
      <c r="G15" s="937"/>
      <c r="H15" s="937"/>
      <c r="I15" s="937"/>
      <c r="J15" s="937"/>
      <c r="K15" s="937"/>
      <c r="L15" s="937"/>
      <c r="M15" s="937"/>
      <c r="N15" s="937"/>
      <c r="O15" s="937"/>
      <c r="P15" s="937"/>
      <c r="Q15" s="937"/>
      <c r="R15" s="937"/>
      <c r="S15" s="937"/>
      <c r="T15" s="937"/>
      <c r="U15" s="937"/>
      <c r="V15" s="937"/>
      <c r="W15" s="937"/>
      <c r="X15" s="937"/>
      <c r="Y15" s="937"/>
      <c r="Z15" s="937"/>
      <c r="AA15" s="937"/>
      <c r="AB15" s="937"/>
      <c r="AC15" s="937"/>
      <c r="AD15" s="937"/>
      <c r="AE15" s="937"/>
      <c r="AF15" s="937"/>
      <c r="AG15" s="937"/>
      <c r="AH15" s="937"/>
      <c r="AI15" s="937"/>
      <c r="AJ15" s="937"/>
      <c r="AK15" s="937"/>
      <c r="AL15" s="937"/>
      <c r="AM15" s="937"/>
      <c r="AN15" s="937"/>
      <c r="AO15" s="937"/>
      <c r="AP15" s="937"/>
      <c r="AQ15" s="937"/>
      <c r="AR15" s="937"/>
      <c r="AS15" s="937"/>
      <c r="AT15" s="937"/>
      <c r="AU15" s="937"/>
      <c r="AV15" s="937"/>
      <c r="AW15" s="937"/>
      <c r="AX15" s="937"/>
      <c r="AY15" s="937"/>
      <c r="AZ15" s="937"/>
      <c r="BA15" s="937"/>
    </row>
    <row r="16" spans="1:63" s="302" customFormat="1" ht="6" customHeight="1" x14ac:dyDescent="0.3">
      <c r="A16" s="931" t="s">
        <v>779</v>
      </c>
      <c r="B16" s="931"/>
      <c r="C16" s="931"/>
      <c r="D16" s="931"/>
      <c r="E16" s="931"/>
      <c r="F16" s="931"/>
      <c r="G16" s="931"/>
      <c r="H16" s="931"/>
      <c r="I16" s="931"/>
      <c r="J16" s="931"/>
      <c r="K16" s="931"/>
      <c r="L16" s="931"/>
      <c r="M16" s="931"/>
      <c r="N16" s="931"/>
      <c r="O16" s="931"/>
      <c r="P16" s="931"/>
      <c r="Q16" s="931"/>
      <c r="R16" s="931"/>
      <c r="S16" s="931"/>
      <c r="T16" s="931"/>
      <c r="U16" s="931"/>
      <c r="V16" s="931"/>
      <c r="W16" s="931"/>
      <c r="X16" s="931"/>
      <c r="Y16" s="931"/>
      <c r="Z16" s="931"/>
      <c r="AA16" s="931"/>
      <c r="AB16" s="931"/>
      <c r="AC16" s="931"/>
      <c r="AD16" s="931"/>
      <c r="AE16" s="931"/>
      <c r="AF16" s="931"/>
      <c r="AG16" s="931"/>
      <c r="AH16" s="931"/>
      <c r="AI16" s="931"/>
      <c r="AJ16" s="931"/>
      <c r="AK16" s="931"/>
      <c r="AL16" s="931"/>
      <c r="AM16" s="931"/>
      <c r="AN16" s="931"/>
      <c r="AO16" s="931"/>
      <c r="AP16" s="931"/>
      <c r="AQ16" s="931"/>
      <c r="AR16" s="931"/>
      <c r="AS16" s="931"/>
      <c r="AT16" s="931"/>
      <c r="AU16" s="931"/>
      <c r="AV16" s="931"/>
      <c r="AW16" s="931"/>
      <c r="AX16" s="931"/>
      <c r="AY16" s="931"/>
      <c r="AZ16" s="931"/>
      <c r="BA16" s="301"/>
    </row>
    <row r="17" spans="1:53" s="302" customFormat="1" ht="9.6" x14ac:dyDescent="0.3">
      <c r="A17" s="938"/>
      <c r="B17" s="938"/>
      <c r="C17" s="938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938"/>
      <c r="R17" s="938"/>
      <c r="S17" s="938"/>
      <c r="T17" s="938"/>
      <c r="U17" s="938"/>
      <c r="V17" s="938"/>
      <c r="W17" s="938"/>
      <c r="X17" s="938"/>
      <c r="Y17" s="938"/>
      <c r="Z17" s="938"/>
      <c r="AA17" s="938"/>
      <c r="AB17" s="938"/>
      <c r="AC17" s="938"/>
      <c r="AD17" s="938"/>
      <c r="AE17" s="938"/>
      <c r="AF17" s="938"/>
      <c r="AG17" s="938"/>
      <c r="AH17" s="938"/>
      <c r="AI17" s="938"/>
      <c r="AJ17" s="938"/>
      <c r="AK17" s="938"/>
      <c r="AL17" s="938"/>
      <c r="AM17" s="938"/>
      <c r="AN17" s="938"/>
      <c r="AO17" s="938"/>
      <c r="AP17" s="938"/>
      <c r="AQ17" s="938"/>
      <c r="AR17" s="938"/>
      <c r="AS17" s="938"/>
      <c r="AT17" s="938"/>
      <c r="AU17" s="938"/>
      <c r="AV17" s="938"/>
      <c r="AW17" s="938"/>
      <c r="AX17" s="938"/>
      <c r="AY17" s="938"/>
      <c r="AZ17" s="938"/>
      <c r="BA17" s="301"/>
    </row>
    <row r="18" spans="1:53" s="302" customFormat="1" ht="15" customHeight="1" x14ac:dyDescent="0.3">
      <c r="A18" s="933" t="s">
        <v>780</v>
      </c>
      <c r="B18" s="933"/>
      <c r="C18" s="933"/>
      <c r="D18" s="933"/>
      <c r="E18" s="933"/>
      <c r="F18" s="933"/>
      <c r="G18" s="933"/>
      <c r="H18" s="933"/>
      <c r="I18" s="933"/>
      <c r="J18" s="933"/>
      <c r="K18" s="933"/>
      <c r="L18" s="933"/>
      <c r="M18" s="933"/>
      <c r="N18" s="933"/>
      <c r="O18" s="933"/>
      <c r="P18" s="933"/>
      <c r="Q18" s="933"/>
      <c r="R18" s="933"/>
      <c r="S18" s="933"/>
      <c r="T18" s="933"/>
      <c r="U18" s="933"/>
      <c r="V18" s="933"/>
      <c r="W18" s="933"/>
      <c r="X18" s="933"/>
      <c r="Y18" s="933"/>
      <c r="Z18" s="933"/>
      <c r="AA18" s="933"/>
      <c r="AB18" s="933"/>
      <c r="AC18" s="933"/>
      <c r="AD18" s="933"/>
      <c r="AE18" s="933"/>
      <c r="AF18" s="933"/>
      <c r="AG18" s="933"/>
      <c r="AH18" s="933"/>
      <c r="AI18" s="933"/>
      <c r="AJ18" s="933"/>
      <c r="AK18" s="933"/>
      <c r="AL18" s="933"/>
      <c r="AM18" s="933"/>
      <c r="AN18" s="933"/>
      <c r="AO18" s="933"/>
      <c r="AP18" s="933"/>
      <c r="AQ18" s="933"/>
      <c r="AR18" s="933"/>
      <c r="AS18" s="933"/>
      <c r="AT18" s="933"/>
      <c r="AU18" s="933"/>
      <c r="AV18" s="933"/>
      <c r="AW18" s="933"/>
      <c r="AX18" s="933"/>
      <c r="AY18" s="933"/>
      <c r="AZ18" s="933"/>
      <c r="BA18" s="301"/>
    </row>
    <row r="19" spans="1:53" ht="12" customHeight="1" x14ac:dyDescent="0.25">
      <c r="A19" s="934" t="s">
        <v>75</v>
      </c>
      <c r="B19" s="934"/>
      <c r="C19" s="934"/>
      <c r="D19" s="934"/>
      <c r="E19" s="934"/>
      <c r="F19" s="934"/>
      <c r="G19" s="934"/>
      <c r="H19" s="934"/>
      <c r="I19" s="934"/>
      <c r="J19" s="934"/>
      <c r="K19" s="934"/>
      <c r="L19" s="934"/>
      <c r="M19" s="934"/>
      <c r="N19" s="934"/>
      <c r="O19" s="934"/>
      <c r="P19" s="934"/>
      <c r="Q19" s="934"/>
      <c r="R19" s="934"/>
      <c r="S19" s="934"/>
      <c r="T19" s="934"/>
      <c r="U19" s="934"/>
      <c r="V19" s="934"/>
      <c r="W19" s="934"/>
      <c r="X19" s="934"/>
      <c r="Y19" s="934"/>
      <c r="Z19" s="934"/>
      <c r="AA19" s="934"/>
      <c r="AB19" s="934"/>
      <c r="AC19" s="934"/>
      <c r="AD19" s="934"/>
      <c r="AE19" s="934"/>
      <c r="AF19" s="934"/>
      <c r="AG19" s="934"/>
      <c r="AH19" s="934"/>
      <c r="AI19" s="934"/>
      <c r="AJ19" s="934"/>
      <c r="AK19" s="934"/>
      <c r="AL19" s="934"/>
      <c r="AM19" s="934"/>
      <c r="AN19" s="934"/>
      <c r="AO19" s="934"/>
      <c r="AP19" s="934"/>
      <c r="AQ19" s="934"/>
      <c r="AR19" s="934"/>
      <c r="AS19" s="934"/>
      <c r="AT19" s="934"/>
      <c r="AU19" s="934"/>
      <c r="AV19" s="934"/>
      <c r="AW19" s="934"/>
      <c r="AX19" s="934"/>
      <c r="AY19" s="934"/>
      <c r="AZ19" s="934"/>
      <c r="BA19" s="300"/>
    </row>
    <row r="20" spans="1:53" ht="12" customHeight="1" x14ac:dyDescent="0.25">
      <c r="A20" s="937" t="str">
        <f>ФОРМА!B8</f>
        <v>ООО «Электромонтаж-110»</v>
      </c>
      <c r="B20" s="937"/>
      <c r="C20" s="937"/>
      <c r="D20" s="937"/>
      <c r="E20" s="937"/>
      <c r="F20" s="937"/>
      <c r="G20" s="937"/>
      <c r="H20" s="937"/>
      <c r="I20" s="937"/>
      <c r="J20" s="937"/>
      <c r="K20" s="937"/>
      <c r="L20" s="937"/>
      <c r="M20" s="937"/>
      <c r="N20" s="937"/>
      <c r="O20" s="937"/>
      <c r="P20" s="937"/>
      <c r="Q20" s="937"/>
      <c r="R20" s="937"/>
      <c r="S20" s="937"/>
      <c r="T20" s="937"/>
      <c r="U20" s="937"/>
      <c r="V20" s="937"/>
      <c r="W20" s="937"/>
      <c r="X20" s="937"/>
      <c r="Y20" s="937"/>
      <c r="Z20" s="937"/>
      <c r="AA20" s="937"/>
      <c r="AB20" s="937"/>
      <c r="AC20" s="937"/>
      <c r="AD20" s="937"/>
      <c r="AE20" s="937"/>
      <c r="AF20" s="937"/>
      <c r="AG20" s="937"/>
      <c r="AH20" s="937"/>
      <c r="AI20" s="937"/>
      <c r="AJ20" s="937"/>
      <c r="AK20" s="937"/>
      <c r="AL20" s="937"/>
      <c r="AM20" s="937"/>
      <c r="AN20" s="937"/>
      <c r="AO20" s="937"/>
      <c r="AP20" s="937"/>
      <c r="AQ20" s="937"/>
      <c r="AR20" s="937"/>
      <c r="AS20" s="937"/>
      <c r="AT20" s="937"/>
      <c r="AU20" s="937"/>
      <c r="AV20" s="937"/>
      <c r="AW20" s="937"/>
      <c r="AX20" s="937"/>
      <c r="AY20" s="937"/>
      <c r="AZ20" s="937"/>
      <c r="BA20" s="937"/>
    </row>
    <row r="21" spans="1:53" s="305" customFormat="1" ht="6" customHeight="1" x14ac:dyDescent="0.2">
      <c r="A21" s="929" t="s">
        <v>778</v>
      </c>
      <c r="B21" s="929"/>
      <c r="C21" s="929"/>
      <c r="D21" s="929"/>
      <c r="E21" s="929"/>
      <c r="F21" s="929"/>
      <c r="G21" s="929"/>
      <c r="H21" s="929"/>
      <c r="I21" s="929"/>
      <c r="J21" s="929"/>
      <c r="K21" s="929"/>
      <c r="L21" s="929"/>
      <c r="M21" s="929"/>
      <c r="N21" s="929"/>
      <c r="O21" s="929"/>
      <c r="P21" s="929"/>
      <c r="Q21" s="929"/>
      <c r="R21" s="929"/>
      <c r="S21" s="929"/>
      <c r="T21" s="929"/>
      <c r="U21" s="929"/>
      <c r="V21" s="929"/>
      <c r="W21" s="929"/>
      <c r="X21" s="929"/>
      <c r="Y21" s="929"/>
      <c r="Z21" s="929"/>
      <c r="AA21" s="929"/>
      <c r="AB21" s="929"/>
      <c r="AC21" s="929"/>
      <c r="AD21" s="929"/>
      <c r="AE21" s="929"/>
      <c r="AF21" s="929"/>
      <c r="AG21" s="929"/>
      <c r="AH21" s="929"/>
      <c r="AI21" s="929"/>
      <c r="AJ21" s="929"/>
      <c r="AK21" s="929"/>
      <c r="AL21" s="929"/>
      <c r="AM21" s="929"/>
      <c r="AN21" s="929"/>
      <c r="AO21" s="929"/>
      <c r="AP21" s="929"/>
      <c r="AQ21" s="929"/>
      <c r="AR21" s="929"/>
      <c r="AS21" s="929"/>
      <c r="AT21" s="929"/>
      <c r="AU21" s="929"/>
      <c r="AV21" s="929"/>
      <c r="AW21" s="929"/>
      <c r="AX21" s="929"/>
      <c r="AY21" s="929"/>
      <c r="AZ21" s="929"/>
      <c r="BA21" s="304"/>
    </row>
    <row r="22" spans="1:53" ht="25.5" customHeight="1" x14ac:dyDescent="0.25">
      <c r="A22" s="937" t="str">
        <f>ФОРМА!D8</f>
        <v>ОГРН 1089847302225, ИНН 7842391090, КПП 780101001, 199004, город Санкт-Петербург, пр-кт Средний В.О., д. 4 литер а, пом/ком 6н/177</v>
      </c>
      <c r="B22" s="937"/>
      <c r="C22" s="937"/>
      <c r="D22" s="937"/>
      <c r="E22" s="937"/>
      <c r="F22" s="937"/>
      <c r="G22" s="937"/>
      <c r="H22" s="937"/>
      <c r="I22" s="937"/>
      <c r="J22" s="937"/>
      <c r="K22" s="937"/>
      <c r="L22" s="937"/>
      <c r="M22" s="937"/>
      <c r="N22" s="937"/>
      <c r="O22" s="937"/>
      <c r="P22" s="937"/>
      <c r="Q22" s="937"/>
      <c r="R22" s="937"/>
      <c r="S22" s="937"/>
      <c r="T22" s="937"/>
      <c r="U22" s="937"/>
      <c r="V22" s="937"/>
      <c r="W22" s="937"/>
      <c r="X22" s="937"/>
      <c r="Y22" s="937"/>
      <c r="Z22" s="937"/>
      <c r="AA22" s="937"/>
      <c r="AB22" s="937"/>
      <c r="AC22" s="937"/>
      <c r="AD22" s="937"/>
      <c r="AE22" s="937"/>
      <c r="AF22" s="937"/>
      <c r="AG22" s="937"/>
      <c r="AH22" s="937"/>
      <c r="AI22" s="937"/>
      <c r="AJ22" s="937"/>
      <c r="AK22" s="937"/>
      <c r="AL22" s="937"/>
      <c r="AM22" s="937"/>
      <c r="AN22" s="937"/>
      <c r="AO22" s="937"/>
      <c r="AP22" s="937"/>
      <c r="AQ22" s="937"/>
      <c r="AR22" s="937"/>
      <c r="AS22" s="937"/>
      <c r="AT22" s="937"/>
      <c r="AU22" s="937"/>
      <c r="AV22" s="937"/>
      <c r="AW22" s="937"/>
      <c r="AX22" s="937"/>
      <c r="AY22" s="937"/>
      <c r="AZ22" s="937"/>
      <c r="BA22" s="300"/>
    </row>
    <row r="23" spans="1:53" s="305" customFormat="1" ht="9.6" x14ac:dyDescent="0.2">
      <c r="A23" s="931" t="s">
        <v>775</v>
      </c>
      <c r="B23" s="931"/>
      <c r="C23" s="931"/>
      <c r="D23" s="931"/>
      <c r="E23" s="931"/>
      <c r="F23" s="931"/>
      <c r="G23" s="931"/>
      <c r="H23" s="931"/>
      <c r="I23" s="931"/>
      <c r="J23" s="931"/>
      <c r="K23" s="931"/>
      <c r="L23" s="931"/>
      <c r="M23" s="931"/>
      <c r="N23" s="931"/>
      <c r="O23" s="931"/>
      <c r="P23" s="931"/>
      <c r="Q23" s="931"/>
      <c r="R23" s="931"/>
      <c r="S23" s="931"/>
      <c r="T23" s="931"/>
      <c r="U23" s="931"/>
      <c r="V23" s="931"/>
      <c r="W23" s="931"/>
      <c r="X23" s="931"/>
      <c r="Y23" s="931"/>
      <c r="Z23" s="931"/>
      <c r="AA23" s="931"/>
      <c r="AB23" s="931"/>
      <c r="AC23" s="931"/>
      <c r="AD23" s="931"/>
      <c r="AE23" s="931"/>
      <c r="AF23" s="931"/>
      <c r="AG23" s="931"/>
      <c r="AH23" s="931"/>
      <c r="AI23" s="931"/>
      <c r="AJ23" s="931"/>
      <c r="AK23" s="931"/>
      <c r="AL23" s="931"/>
      <c r="AM23" s="931"/>
      <c r="AN23" s="931"/>
      <c r="AO23" s="931"/>
      <c r="AP23" s="931"/>
      <c r="AQ23" s="931"/>
      <c r="AR23" s="931"/>
      <c r="AS23" s="931"/>
      <c r="AT23" s="931"/>
      <c r="AU23" s="931"/>
      <c r="AV23" s="931"/>
      <c r="AW23" s="931"/>
      <c r="AX23" s="931"/>
      <c r="AY23" s="931"/>
      <c r="AZ23" s="931"/>
      <c r="BA23" s="304"/>
    </row>
    <row r="24" spans="1:53" s="305" customFormat="1" ht="10.5" customHeight="1" x14ac:dyDescent="0.2">
      <c r="A24" s="938"/>
      <c r="B24" s="938"/>
      <c r="C24" s="938"/>
      <c r="D24" s="938"/>
      <c r="E24" s="938"/>
      <c r="F24" s="938"/>
      <c r="G24" s="938"/>
      <c r="H24" s="938"/>
      <c r="I24" s="938"/>
      <c r="J24" s="938"/>
      <c r="K24" s="938"/>
      <c r="L24" s="938"/>
      <c r="M24" s="938"/>
      <c r="N24" s="938"/>
      <c r="O24" s="938"/>
      <c r="P24" s="938"/>
      <c r="Q24" s="938"/>
      <c r="R24" s="938"/>
      <c r="S24" s="938"/>
      <c r="T24" s="938"/>
      <c r="U24" s="938"/>
      <c r="V24" s="938"/>
      <c r="W24" s="938"/>
      <c r="X24" s="938"/>
      <c r="Y24" s="938"/>
      <c r="Z24" s="938"/>
      <c r="AA24" s="938"/>
      <c r="AB24" s="938"/>
      <c r="AC24" s="938"/>
      <c r="AD24" s="938"/>
      <c r="AE24" s="938"/>
      <c r="AF24" s="938"/>
      <c r="AG24" s="938"/>
      <c r="AH24" s="938"/>
      <c r="AI24" s="938"/>
      <c r="AJ24" s="938"/>
      <c r="AK24" s="938"/>
      <c r="AL24" s="938"/>
      <c r="AM24" s="938"/>
      <c r="AN24" s="938"/>
      <c r="AO24" s="938"/>
      <c r="AP24" s="938"/>
      <c r="AQ24" s="938"/>
      <c r="AR24" s="938"/>
      <c r="AS24" s="938"/>
      <c r="AT24" s="938"/>
      <c r="AU24" s="938"/>
      <c r="AV24" s="938"/>
      <c r="AW24" s="938"/>
      <c r="AX24" s="938"/>
      <c r="AY24" s="938"/>
      <c r="AZ24" s="938"/>
      <c r="BA24" s="304"/>
    </row>
    <row r="25" spans="1:53" s="305" customFormat="1" ht="15" customHeight="1" x14ac:dyDescent="0.2">
      <c r="A25" s="933" t="s">
        <v>781</v>
      </c>
      <c r="B25" s="933"/>
      <c r="C25" s="933"/>
      <c r="D25" s="933"/>
      <c r="E25" s="933"/>
      <c r="F25" s="933"/>
      <c r="G25" s="933"/>
      <c r="H25" s="933"/>
      <c r="I25" s="933"/>
      <c r="J25" s="933"/>
      <c r="K25" s="933"/>
      <c r="L25" s="933"/>
      <c r="M25" s="933"/>
      <c r="N25" s="933"/>
      <c r="O25" s="933"/>
      <c r="P25" s="933"/>
      <c r="Q25" s="933"/>
      <c r="R25" s="933"/>
      <c r="S25" s="933"/>
      <c r="T25" s="933"/>
      <c r="U25" s="933"/>
      <c r="V25" s="933"/>
      <c r="W25" s="933"/>
      <c r="X25" s="933"/>
      <c r="Y25" s="933"/>
      <c r="Z25" s="933"/>
      <c r="AA25" s="933"/>
      <c r="AB25" s="933"/>
      <c r="AC25" s="933"/>
      <c r="AD25" s="933"/>
      <c r="AE25" s="933"/>
      <c r="AF25" s="933"/>
      <c r="AG25" s="933"/>
      <c r="AH25" s="933"/>
      <c r="AI25" s="933"/>
      <c r="AJ25" s="933"/>
      <c r="AK25" s="933"/>
      <c r="AL25" s="933"/>
      <c r="AM25" s="933"/>
      <c r="AN25" s="933"/>
      <c r="AO25" s="933"/>
      <c r="AP25" s="933"/>
      <c r="AQ25" s="933"/>
      <c r="AR25" s="933"/>
      <c r="AS25" s="933"/>
      <c r="AT25" s="933"/>
      <c r="AU25" s="933"/>
      <c r="AV25" s="933"/>
      <c r="AW25" s="933"/>
      <c r="AX25" s="933"/>
      <c r="AY25" s="933"/>
      <c r="AZ25" s="933"/>
      <c r="BA25" s="304"/>
    </row>
    <row r="26" spans="1:53" ht="5.25" customHeight="1" x14ac:dyDescent="0.25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 x14ac:dyDescent="0.25">
      <c r="A27" s="941" t="s">
        <v>598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300"/>
    </row>
    <row r="28" spans="1:53" ht="0.75" hidden="1" customHeight="1" x14ac:dyDescent="0.25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 x14ac:dyDescent="0.3">
      <c r="A29" s="943" t="s">
        <v>19</v>
      </c>
      <c r="B29" s="943"/>
      <c r="C29" s="944">
        <f>ФОРМА!B22</f>
        <v>0</v>
      </c>
      <c r="D29" s="944"/>
      <c r="E29" s="944"/>
      <c r="F29" s="944"/>
      <c r="G29" s="944"/>
      <c r="H29" s="944"/>
      <c r="I29" s="944"/>
      <c r="J29" s="944"/>
      <c r="K29" s="944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945"/>
      <c r="AH29" s="945"/>
      <c r="AI29" s="945"/>
      <c r="AJ29" s="307"/>
      <c r="AK29" s="307"/>
      <c r="AL29" s="946">
        <f>ФОРМА!C22</f>
        <v>0</v>
      </c>
      <c r="AM29" s="944"/>
      <c r="AN29" s="944"/>
      <c r="AO29" s="944"/>
      <c r="AP29" s="944"/>
      <c r="AQ29" s="944"/>
      <c r="AR29" s="944"/>
      <c r="AS29" s="944"/>
      <c r="AT29" s="944"/>
      <c r="AU29" s="944"/>
      <c r="AV29" s="944"/>
      <c r="AW29" s="945"/>
      <c r="AX29" s="945"/>
      <c r="AY29" s="945"/>
      <c r="AZ29" s="945"/>
      <c r="BA29" s="300"/>
    </row>
    <row r="30" spans="1:53" s="305" customFormat="1" ht="5.0999999999999996" customHeight="1" x14ac:dyDescent="0.2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929" t="s">
        <v>459</v>
      </c>
      <c r="AM30" s="929"/>
      <c r="AN30" s="929"/>
      <c r="AO30" s="929"/>
      <c r="AP30" s="929"/>
      <c r="AQ30" s="929"/>
      <c r="AR30" s="929"/>
      <c r="AS30" s="929"/>
      <c r="AT30" s="929"/>
      <c r="AU30" s="929"/>
      <c r="AV30" s="929"/>
      <c r="AW30" s="304"/>
      <c r="AX30" s="304"/>
      <c r="AY30" s="304"/>
      <c r="AZ30" s="304"/>
      <c r="BA30" s="304"/>
    </row>
    <row r="31" spans="1:53" ht="21" customHeight="1" x14ac:dyDescent="0.25">
      <c r="A31" s="936" t="s">
        <v>782</v>
      </c>
      <c r="B31" s="936"/>
      <c r="C31" s="936"/>
      <c r="D31" s="936"/>
      <c r="E31" s="936"/>
      <c r="F31" s="936"/>
      <c r="G31" s="936"/>
      <c r="H31" s="936"/>
      <c r="I31" s="936"/>
      <c r="J31" s="936"/>
      <c r="K31" s="936"/>
      <c r="L31" s="936"/>
      <c r="M31" s="936"/>
      <c r="N31" s="936"/>
      <c r="O31" s="936"/>
      <c r="P31" s="936"/>
      <c r="Q31" s="936"/>
      <c r="R31" s="936"/>
      <c r="S31" s="936"/>
      <c r="T31" s="936"/>
      <c r="U31" s="936"/>
      <c r="V31" s="936"/>
      <c r="W31" s="936"/>
      <c r="X31" s="936"/>
      <c r="Y31" s="936"/>
      <c r="Z31" s="936"/>
      <c r="AA31" s="936"/>
      <c r="AB31" s="936"/>
      <c r="AC31" s="936"/>
      <c r="AD31" s="936"/>
      <c r="AE31" s="936"/>
      <c r="AF31" s="936"/>
      <c r="AG31" s="936"/>
      <c r="AH31" s="936"/>
      <c r="AI31" s="936"/>
      <c r="AJ31" s="936"/>
      <c r="AK31" s="936"/>
      <c r="AL31" s="936"/>
      <c r="AM31" s="936"/>
      <c r="AN31" s="936"/>
      <c r="AO31" s="936"/>
      <c r="AP31" s="936"/>
      <c r="AQ31" s="936"/>
      <c r="AR31" s="936"/>
      <c r="AS31" s="936"/>
      <c r="AT31" s="936"/>
      <c r="AU31" s="936"/>
      <c r="AV31" s="936"/>
      <c r="AW31" s="936"/>
      <c r="AX31" s="936"/>
      <c r="AY31" s="936"/>
      <c r="AZ31" s="936"/>
      <c r="BA31" s="300"/>
    </row>
    <row r="32" spans="1:53" ht="12" customHeight="1" x14ac:dyDescent="0.25">
      <c r="A32" s="939" t="str">
        <f>IF(ПОДПИСИ!B9="",ПОДПИСИ!B5,ПОДПИСИ!B9)</f>
        <v>Ведущий инженер отдела строительного контроля АО "ЛЭСР"</v>
      </c>
      <c r="B32" s="939"/>
      <c r="C32" s="939"/>
      <c r="D32" s="939"/>
      <c r="E32" s="939"/>
      <c r="F32" s="939"/>
      <c r="G32" s="939"/>
      <c r="H32" s="939"/>
      <c r="I32" s="939"/>
      <c r="J32" s="939"/>
      <c r="K32" s="939"/>
      <c r="L32" s="939"/>
      <c r="M32" s="939"/>
      <c r="N32" s="939"/>
      <c r="O32" s="939"/>
      <c r="P32" s="939"/>
      <c r="Q32" s="939"/>
      <c r="R32" s="939"/>
      <c r="S32" s="939"/>
      <c r="T32" s="939"/>
      <c r="U32" s="939"/>
      <c r="V32" s="939"/>
      <c r="W32" s="939"/>
      <c r="X32" s="939"/>
      <c r="Y32" s="939"/>
      <c r="Z32" s="939"/>
      <c r="AA32" s="939"/>
      <c r="AB32" s="939"/>
      <c r="AC32" s="939"/>
      <c r="AD32" s="939"/>
      <c r="AE32" s="939"/>
      <c r="AF32" s="939"/>
      <c r="AG32" s="939"/>
      <c r="AH32" s="939"/>
      <c r="AI32" s="939"/>
      <c r="AJ32" s="939"/>
      <c r="AK32" s="939"/>
      <c r="AL32" s="939"/>
      <c r="AM32" s="939"/>
      <c r="AN32" s="939"/>
      <c r="AO32" s="939"/>
      <c r="AP32" s="939"/>
      <c r="AQ32" s="939"/>
      <c r="AR32" s="939"/>
      <c r="AS32" s="939"/>
      <c r="AT32" s="939"/>
      <c r="AU32" s="939"/>
      <c r="AV32" s="939"/>
      <c r="AW32" s="939"/>
      <c r="AX32" s="939"/>
      <c r="AY32" s="939"/>
      <c r="AZ32" s="939"/>
      <c r="BA32" s="300"/>
    </row>
    <row r="33" spans="1:53" ht="12" customHeight="1" x14ac:dyDescent="0.25">
      <c r="A33" s="940" t="str">
        <f>IF(ПОДПИСИ!C9="",ПОДПИСИ!C5,CONCATENATE(ПОДПИСИ!C9,", ",ПОДПИСИ!F9))</f>
        <v xml:space="preserve">Жамойдин Ф.Ф.,  </v>
      </c>
      <c r="B33" s="940"/>
      <c r="C33" s="940"/>
      <c r="D33" s="940"/>
      <c r="E33" s="940"/>
      <c r="F33" s="940"/>
      <c r="G33" s="940"/>
      <c r="H33" s="940"/>
      <c r="I33" s="940"/>
      <c r="J33" s="940"/>
      <c r="K33" s="940"/>
      <c r="L33" s="940"/>
      <c r="M33" s="940"/>
      <c r="N33" s="940"/>
      <c r="O33" s="940"/>
      <c r="P33" s="940"/>
      <c r="Q33" s="940"/>
      <c r="R33" s="940"/>
      <c r="S33" s="940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940"/>
      <c r="AE33" s="940"/>
      <c r="AF33" s="940"/>
      <c r="AG33" s="940"/>
      <c r="AH33" s="940"/>
      <c r="AI33" s="940"/>
      <c r="AJ33" s="940"/>
      <c r="AK33" s="940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940"/>
      <c r="AW33" s="940"/>
      <c r="AX33" s="940"/>
      <c r="AY33" s="940"/>
      <c r="AZ33" s="940"/>
      <c r="BA33" s="300"/>
    </row>
    <row r="34" spans="1:53" ht="15" customHeight="1" x14ac:dyDescent="0.25">
      <c r="A34" s="931" t="s">
        <v>783</v>
      </c>
      <c r="B34" s="931"/>
      <c r="C34" s="931"/>
      <c r="D34" s="931"/>
      <c r="E34" s="931"/>
      <c r="F34" s="931"/>
      <c r="G34" s="931"/>
      <c r="H34" s="931"/>
      <c r="I34" s="931"/>
      <c r="J34" s="931"/>
      <c r="K34" s="931"/>
      <c r="L34" s="931"/>
      <c r="M34" s="931"/>
      <c r="N34" s="931"/>
      <c r="O34" s="931"/>
      <c r="P34" s="931"/>
      <c r="Q34" s="931"/>
      <c r="R34" s="931"/>
      <c r="S34" s="931"/>
      <c r="T34" s="931"/>
      <c r="U34" s="931"/>
      <c r="V34" s="931"/>
      <c r="W34" s="931"/>
      <c r="X34" s="931"/>
      <c r="Y34" s="931"/>
      <c r="Z34" s="931"/>
      <c r="AA34" s="931"/>
      <c r="AB34" s="931"/>
      <c r="AC34" s="931"/>
      <c r="AD34" s="931"/>
      <c r="AE34" s="931"/>
      <c r="AF34" s="931"/>
      <c r="AG34" s="931"/>
      <c r="AH34" s="931"/>
      <c r="AI34" s="931"/>
      <c r="AJ34" s="931"/>
      <c r="AK34" s="931"/>
      <c r="AL34" s="931"/>
      <c r="AM34" s="931"/>
      <c r="AN34" s="931"/>
      <c r="AO34" s="931"/>
      <c r="AP34" s="931"/>
      <c r="AQ34" s="931"/>
      <c r="AR34" s="931"/>
      <c r="AS34" s="931"/>
      <c r="AT34" s="931"/>
      <c r="AU34" s="931"/>
      <c r="AV34" s="931"/>
      <c r="AW34" s="931"/>
      <c r="AX34" s="931"/>
      <c r="AY34" s="931"/>
      <c r="AZ34" s="931"/>
      <c r="BA34" s="300"/>
    </row>
    <row r="35" spans="1:53" ht="15" customHeight="1" x14ac:dyDescent="0.25">
      <c r="A35" s="938"/>
      <c r="B35" s="938"/>
      <c r="C35" s="938"/>
      <c r="D35" s="938"/>
      <c r="E35" s="938"/>
      <c r="F35" s="938"/>
      <c r="G35" s="938"/>
      <c r="H35" s="938"/>
      <c r="I35" s="938"/>
      <c r="J35" s="938"/>
      <c r="K35" s="938"/>
      <c r="L35" s="938"/>
      <c r="M35" s="938"/>
      <c r="N35" s="938"/>
      <c r="O35" s="938"/>
      <c r="P35" s="938"/>
      <c r="Q35" s="938"/>
      <c r="R35" s="938"/>
      <c r="S35" s="938"/>
      <c r="T35" s="938"/>
      <c r="U35" s="938"/>
      <c r="V35" s="938"/>
      <c r="W35" s="938"/>
      <c r="X35" s="938"/>
      <c r="Y35" s="938"/>
      <c r="Z35" s="938"/>
      <c r="AA35" s="938"/>
      <c r="AB35" s="938"/>
      <c r="AC35" s="938"/>
      <c r="AD35" s="938"/>
      <c r="AE35" s="938"/>
      <c r="AF35" s="938"/>
      <c r="AG35" s="938"/>
      <c r="AH35" s="938"/>
      <c r="AI35" s="938"/>
      <c r="AJ35" s="938"/>
      <c r="AK35" s="938"/>
      <c r="AL35" s="938"/>
      <c r="AM35" s="938"/>
      <c r="AN35" s="938"/>
      <c r="AO35" s="938"/>
      <c r="AP35" s="938"/>
      <c r="AQ35" s="938"/>
      <c r="AR35" s="938"/>
      <c r="AS35" s="938"/>
      <c r="AT35" s="938"/>
      <c r="AU35" s="938"/>
      <c r="AV35" s="938"/>
      <c r="AW35" s="938"/>
      <c r="AX35" s="938"/>
      <c r="AY35" s="938"/>
      <c r="AZ35" s="938"/>
      <c r="BA35" s="300"/>
    </row>
    <row r="36" spans="1:53" ht="21" customHeight="1" x14ac:dyDescent="0.25">
      <c r="A36" s="933" t="s">
        <v>784</v>
      </c>
      <c r="B36" s="933"/>
      <c r="C36" s="933"/>
      <c r="D36" s="933"/>
      <c r="E36" s="933"/>
      <c r="F36" s="933"/>
      <c r="G36" s="933"/>
      <c r="H36" s="933"/>
      <c r="I36" s="933"/>
      <c r="J36" s="933"/>
      <c r="K36" s="933"/>
      <c r="L36" s="933"/>
      <c r="M36" s="933"/>
      <c r="N36" s="933"/>
      <c r="O36" s="933"/>
      <c r="P36" s="933"/>
      <c r="Q36" s="933"/>
      <c r="R36" s="933"/>
      <c r="S36" s="933"/>
      <c r="T36" s="933"/>
      <c r="U36" s="933"/>
      <c r="V36" s="933"/>
      <c r="W36" s="933"/>
      <c r="X36" s="933"/>
      <c r="Y36" s="933"/>
      <c r="Z36" s="933"/>
      <c r="AA36" s="933"/>
      <c r="AB36" s="933"/>
      <c r="AC36" s="933"/>
      <c r="AD36" s="933"/>
      <c r="AE36" s="933"/>
      <c r="AF36" s="933"/>
      <c r="AG36" s="933"/>
      <c r="AH36" s="933"/>
      <c r="AI36" s="933"/>
      <c r="AJ36" s="933"/>
      <c r="AK36" s="933"/>
      <c r="AL36" s="933"/>
      <c r="AM36" s="933"/>
      <c r="AN36" s="933"/>
      <c r="AO36" s="933"/>
      <c r="AP36" s="933"/>
      <c r="AQ36" s="933"/>
      <c r="AR36" s="933"/>
      <c r="AS36" s="933"/>
      <c r="AT36" s="933"/>
      <c r="AU36" s="933"/>
      <c r="AV36" s="933"/>
      <c r="AW36" s="933"/>
      <c r="AX36" s="933"/>
      <c r="AY36" s="933"/>
      <c r="AZ36" s="933"/>
      <c r="BA36" s="300"/>
    </row>
    <row r="37" spans="1:53" ht="12" customHeight="1" x14ac:dyDescent="0.25">
      <c r="A37" s="934" t="s">
        <v>785</v>
      </c>
      <c r="B37" s="934"/>
      <c r="C37" s="934"/>
      <c r="D37" s="934"/>
      <c r="E37" s="934"/>
      <c r="F37" s="934"/>
      <c r="G37" s="934"/>
      <c r="H37" s="934"/>
      <c r="I37" s="934"/>
      <c r="J37" s="934"/>
      <c r="K37" s="934"/>
      <c r="L37" s="934"/>
      <c r="M37" s="934"/>
      <c r="N37" s="934"/>
      <c r="O37" s="934"/>
      <c r="P37" s="934"/>
      <c r="Q37" s="934"/>
      <c r="R37" s="934"/>
      <c r="S37" s="934"/>
      <c r="T37" s="934"/>
      <c r="U37" s="934"/>
      <c r="V37" s="934"/>
      <c r="W37" s="934"/>
      <c r="X37" s="934"/>
      <c r="Y37" s="934"/>
      <c r="Z37" s="934"/>
      <c r="AA37" s="934"/>
      <c r="AB37" s="934"/>
      <c r="AC37" s="934"/>
      <c r="AD37" s="934"/>
      <c r="AE37" s="934"/>
      <c r="AF37" s="934"/>
      <c r="AG37" s="934"/>
      <c r="AH37" s="934"/>
      <c r="AI37" s="934"/>
      <c r="AJ37" s="934"/>
      <c r="AK37" s="934"/>
      <c r="AL37" s="934"/>
      <c r="AM37" s="934"/>
      <c r="AN37" s="934"/>
      <c r="AO37" s="934"/>
      <c r="AP37" s="934"/>
      <c r="AQ37" s="934"/>
      <c r="AR37" s="934"/>
      <c r="AS37" s="934"/>
      <c r="AT37" s="934"/>
      <c r="AU37" s="934"/>
      <c r="AV37" s="934"/>
      <c r="AW37" s="934"/>
      <c r="AX37" s="934"/>
      <c r="AY37" s="934"/>
      <c r="AZ37" s="934"/>
      <c r="BA37" s="300"/>
    </row>
    <row r="38" spans="1:53" ht="12" customHeight="1" x14ac:dyDescent="0.25">
      <c r="A38" s="940" t="str">
        <f>ПОДПИСИ!B15</f>
        <v>Заместитель генерального директора по капитальному  строительству ООО «Электромонтаж-110»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0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0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300"/>
    </row>
    <row r="39" spans="1:53" ht="12" customHeight="1" x14ac:dyDescent="0.25">
      <c r="A39" s="940" t="str">
        <f>CONCATENATE(ПОДПИСИ!C15," ",ПОДПИСИ!F15)</f>
        <v>Шлёнский С.В. Приказ №365 от 01.07.2024</v>
      </c>
      <c r="B39" s="940"/>
      <c r="C39" s="940"/>
      <c r="D39" s="940"/>
      <c r="E39" s="940"/>
      <c r="F39" s="940"/>
      <c r="G39" s="940"/>
      <c r="H39" s="940"/>
      <c r="I39" s="940"/>
      <c r="J39" s="940"/>
      <c r="K39" s="940"/>
      <c r="L39" s="940"/>
      <c r="M39" s="940"/>
      <c r="N39" s="940"/>
      <c r="O39" s="940"/>
      <c r="P39" s="940"/>
      <c r="Q39" s="940"/>
      <c r="R39" s="940"/>
      <c r="S39" s="940"/>
      <c r="T39" s="940"/>
      <c r="U39" s="940"/>
      <c r="V39" s="940"/>
      <c r="W39" s="940"/>
      <c r="X39" s="940"/>
      <c r="Y39" s="940"/>
      <c r="Z39" s="940"/>
      <c r="AA39" s="940"/>
      <c r="AB39" s="940"/>
      <c r="AC39" s="940"/>
      <c r="AD39" s="940"/>
      <c r="AE39" s="940"/>
      <c r="AF39" s="940"/>
      <c r="AG39" s="940"/>
      <c r="AH39" s="940"/>
      <c r="AI39" s="940"/>
      <c r="AJ39" s="940"/>
      <c r="AK39" s="940"/>
      <c r="AL39" s="940"/>
      <c r="AM39" s="940"/>
      <c r="AN39" s="940"/>
      <c r="AO39" s="940"/>
      <c r="AP39" s="940"/>
      <c r="AQ39" s="940"/>
      <c r="AR39" s="940"/>
      <c r="AS39" s="940"/>
      <c r="AT39" s="940"/>
      <c r="AU39" s="940"/>
      <c r="AV39" s="940"/>
      <c r="AW39" s="940"/>
      <c r="AX39" s="940"/>
      <c r="AY39" s="940"/>
      <c r="AZ39" s="940"/>
      <c r="BA39" s="300"/>
    </row>
    <row r="40" spans="1:53" ht="15" customHeight="1" x14ac:dyDescent="0.25">
      <c r="A40" s="931" t="s">
        <v>786</v>
      </c>
      <c r="B40" s="931"/>
      <c r="C40" s="931"/>
      <c r="D40" s="931"/>
      <c r="E40" s="931"/>
      <c r="F40" s="931"/>
      <c r="G40" s="931"/>
      <c r="H40" s="931"/>
      <c r="I40" s="931"/>
      <c r="J40" s="931"/>
      <c r="K40" s="931"/>
      <c r="L40" s="931"/>
      <c r="M40" s="931"/>
      <c r="N40" s="931"/>
      <c r="O40" s="931"/>
      <c r="P40" s="931"/>
      <c r="Q40" s="931"/>
      <c r="R40" s="931"/>
      <c r="S40" s="931"/>
      <c r="T40" s="931"/>
      <c r="U40" s="931"/>
      <c r="V40" s="931"/>
      <c r="W40" s="931"/>
      <c r="X40" s="931"/>
      <c r="Y40" s="931"/>
      <c r="Z40" s="931"/>
      <c r="AA40" s="931"/>
      <c r="AB40" s="931"/>
      <c r="AC40" s="931"/>
      <c r="AD40" s="931"/>
      <c r="AE40" s="931"/>
      <c r="AF40" s="931"/>
      <c r="AG40" s="931"/>
      <c r="AH40" s="931"/>
      <c r="AI40" s="931"/>
      <c r="AJ40" s="931"/>
      <c r="AK40" s="931"/>
      <c r="AL40" s="931"/>
      <c r="AM40" s="931"/>
      <c r="AN40" s="931"/>
      <c r="AO40" s="931"/>
      <c r="AP40" s="931"/>
      <c r="AQ40" s="931"/>
      <c r="AR40" s="931"/>
      <c r="AS40" s="931"/>
      <c r="AT40" s="931"/>
      <c r="AU40" s="931"/>
      <c r="AV40" s="931"/>
      <c r="AW40" s="931"/>
      <c r="AX40" s="931"/>
      <c r="AY40" s="931"/>
      <c r="AZ40" s="931"/>
      <c r="BA40" s="300"/>
    </row>
    <row r="41" spans="1:53" ht="12" customHeight="1" x14ac:dyDescent="0.25">
      <c r="A41" s="951"/>
      <c r="B41" s="951"/>
      <c r="C41" s="951"/>
      <c r="D41" s="951"/>
      <c r="E41" s="951"/>
      <c r="F41" s="951"/>
      <c r="G41" s="951"/>
      <c r="H41" s="951"/>
      <c r="I41" s="951"/>
      <c r="J41" s="951"/>
      <c r="K41" s="951"/>
      <c r="L41" s="951"/>
      <c r="M41" s="951"/>
      <c r="N41" s="951"/>
      <c r="O41" s="951"/>
      <c r="P41" s="951"/>
      <c r="Q41" s="951"/>
      <c r="R41" s="951"/>
      <c r="S41" s="951"/>
      <c r="T41" s="951"/>
      <c r="U41" s="951"/>
      <c r="V41" s="951"/>
      <c r="W41" s="951"/>
      <c r="X41" s="951"/>
      <c r="Y41" s="951"/>
      <c r="Z41" s="951"/>
      <c r="AA41" s="951"/>
      <c r="AB41" s="951"/>
      <c r="AC41" s="951"/>
      <c r="AD41" s="951"/>
      <c r="AE41" s="951"/>
      <c r="AF41" s="951"/>
      <c r="AG41" s="951"/>
      <c r="AH41" s="951"/>
      <c r="AI41" s="951"/>
      <c r="AJ41" s="951"/>
      <c r="AK41" s="951"/>
      <c r="AL41" s="951"/>
      <c r="AM41" s="951"/>
      <c r="AN41" s="951"/>
      <c r="AO41" s="951"/>
      <c r="AP41" s="951"/>
      <c r="AQ41" s="951"/>
      <c r="AR41" s="951"/>
      <c r="AS41" s="951"/>
      <c r="AT41" s="951"/>
      <c r="AU41" s="951"/>
      <c r="AV41" s="951"/>
      <c r="AW41" s="951"/>
      <c r="AX41" s="951"/>
      <c r="AY41" s="951"/>
      <c r="AZ41" s="951"/>
      <c r="BA41" s="300"/>
    </row>
    <row r="42" spans="1:53" ht="15" customHeight="1" x14ac:dyDescent="0.25">
      <c r="A42" s="933" t="s">
        <v>787</v>
      </c>
      <c r="B42" s="933"/>
      <c r="C42" s="933"/>
      <c r="D42" s="933"/>
      <c r="E42" s="933"/>
      <c r="F42" s="933"/>
      <c r="G42" s="933"/>
      <c r="H42" s="933"/>
      <c r="I42" s="933"/>
      <c r="J42" s="933"/>
      <c r="K42" s="933"/>
      <c r="L42" s="933"/>
      <c r="M42" s="933"/>
      <c r="N42" s="933"/>
      <c r="O42" s="933"/>
      <c r="P42" s="933"/>
      <c r="Q42" s="933"/>
      <c r="R42" s="933"/>
      <c r="S42" s="933"/>
      <c r="T42" s="933"/>
      <c r="U42" s="933"/>
      <c r="V42" s="933"/>
      <c r="W42" s="933"/>
      <c r="X42" s="933"/>
      <c r="Y42" s="933"/>
      <c r="Z42" s="933"/>
      <c r="AA42" s="933"/>
      <c r="AB42" s="933"/>
      <c r="AC42" s="933"/>
      <c r="AD42" s="933"/>
      <c r="AE42" s="933"/>
      <c r="AF42" s="933"/>
      <c r="AG42" s="933"/>
      <c r="AH42" s="933"/>
      <c r="AI42" s="933"/>
      <c r="AJ42" s="933"/>
      <c r="AK42" s="933"/>
      <c r="AL42" s="933"/>
      <c r="AM42" s="933"/>
      <c r="AN42" s="933"/>
      <c r="AO42" s="933"/>
      <c r="AP42" s="933"/>
      <c r="AQ42" s="933"/>
      <c r="AR42" s="933"/>
      <c r="AS42" s="933"/>
      <c r="AT42" s="933"/>
      <c r="AU42" s="933"/>
      <c r="AV42" s="933"/>
      <c r="AW42" s="933"/>
      <c r="AX42" s="933"/>
      <c r="AY42" s="933"/>
      <c r="AZ42" s="933"/>
      <c r="BA42" s="300"/>
    </row>
    <row r="43" spans="1:53" ht="23.25" customHeight="1" x14ac:dyDescent="0.25">
      <c r="A43" s="947" t="s">
        <v>813</v>
      </c>
      <c r="B43" s="947"/>
      <c r="C43" s="947"/>
      <c r="D43" s="947"/>
      <c r="E43" s="947"/>
      <c r="F43" s="947"/>
      <c r="G43" s="947"/>
      <c r="H43" s="947"/>
      <c r="I43" s="947"/>
      <c r="J43" s="947"/>
      <c r="K43" s="947"/>
      <c r="L43" s="947"/>
      <c r="M43" s="947"/>
      <c r="N43" s="947"/>
      <c r="O43" s="947"/>
      <c r="P43" s="947"/>
      <c r="Q43" s="947"/>
      <c r="R43" s="947"/>
      <c r="S43" s="947"/>
      <c r="T43" s="947"/>
      <c r="U43" s="947"/>
      <c r="V43" s="947"/>
      <c r="W43" s="947"/>
      <c r="X43" s="947"/>
      <c r="Y43" s="947"/>
      <c r="Z43" s="947"/>
      <c r="AA43" s="947"/>
      <c r="AB43" s="947"/>
      <c r="AC43" s="947"/>
      <c r="AD43" s="947"/>
      <c r="AE43" s="947"/>
      <c r="AF43" s="947"/>
      <c r="AG43" s="947"/>
      <c r="AH43" s="947"/>
      <c r="AI43" s="947"/>
      <c r="AJ43" s="947"/>
      <c r="AK43" s="947"/>
      <c r="AL43" s="947"/>
      <c r="AM43" s="947"/>
      <c r="AN43" s="947"/>
      <c r="AO43" s="947"/>
      <c r="AP43" s="947"/>
      <c r="AQ43" s="947"/>
      <c r="AR43" s="947"/>
      <c r="AS43" s="947"/>
      <c r="AT43" s="947"/>
      <c r="AU43" s="947"/>
      <c r="AV43" s="947"/>
      <c r="AW43" s="947"/>
      <c r="AX43" s="947"/>
      <c r="AY43" s="947"/>
      <c r="AZ43" s="947"/>
      <c r="BA43" s="300"/>
    </row>
    <row r="44" spans="1:53" ht="10.5" customHeight="1" x14ac:dyDescent="0.25">
      <c r="A44" s="948" t="str">
        <f>ПОДПИСИ!B17</f>
        <v>Заместитель генерального директора по капитальному  строительству ООО «Электромонтаж-110»</v>
      </c>
      <c r="B44" s="948"/>
      <c r="C44" s="948"/>
      <c r="D44" s="948"/>
      <c r="E44" s="948"/>
      <c r="F44" s="948"/>
      <c r="G44" s="948"/>
      <c r="H44" s="948"/>
      <c r="I44" s="948"/>
      <c r="J44" s="948"/>
      <c r="K44" s="948"/>
      <c r="L44" s="948"/>
      <c r="M44" s="948"/>
      <c r="N44" s="948"/>
      <c r="O44" s="948"/>
      <c r="P44" s="948"/>
      <c r="Q44" s="948"/>
      <c r="R44" s="948"/>
      <c r="S44" s="948"/>
      <c r="T44" s="948"/>
      <c r="U44" s="948"/>
      <c r="V44" s="948"/>
      <c r="W44" s="948"/>
      <c r="X44" s="948"/>
      <c r="Y44" s="948"/>
      <c r="Z44" s="948"/>
      <c r="AA44" s="948"/>
      <c r="AB44" s="948"/>
      <c r="AC44" s="948"/>
      <c r="AD44" s="948"/>
      <c r="AE44" s="948"/>
      <c r="AF44" s="948"/>
      <c r="AG44" s="948"/>
      <c r="AH44" s="948"/>
      <c r="AI44" s="948"/>
      <c r="AJ44" s="948"/>
      <c r="AK44" s="948"/>
      <c r="AL44" s="948"/>
      <c r="AM44" s="948"/>
      <c r="AN44" s="948"/>
      <c r="AO44" s="948"/>
      <c r="AP44" s="948"/>
      <c r="AQ44" s="948"/>
      <c r="AR44" s="948"/>
      <c r="AS44" s="948"/>
      <c r="AT44" s="948"/>
      <c r="AU44" s="948"/>
      <c r="AV44" s="948"/>
      <c r="AW44" s="948"/>
      <c r="AX44" s="948"/>
      <c r="AY44" s="948"/>
      <c r="AZ44" s="948"/>
      <c r="BA44" s="300"/>
    </row>
    <row r="45" spans="1:53" ht="12.75" customHeight="1" x14ac:dyDescent="0.25">
      <c r="A45" s="948" t="str">
        <f>CONCATENATE(ПОДПИСИ!C17," ",ПОДПИСИ!F17)</f>
        <v>Шлёнский С.В. Приказ №365 от 01.07.2024</v>
      </c>
      <c r="B45" s="948"/>
      <c r="C45" s="948"/>
      <c r="D45" s="948"/>
      <c r="E45" s="948"/>
      <c r="F45" s="948"/>
      <c r="G45" s="948"/>
      <c r="H45" s="948"/>
      <c r="I45" s="948"/>
      <c r="J45" s="948"/>
      <c r="K45" s="948"/>
      <c r="L45" s="948"/>
      <c r="M45" s="948"/>
      <c r="N45" s="948"/>
      <c r="O45" s="948"/>
      <c r="P45" s="948"/>
      <c r="Q45" s="948"/>
      <c r="R45" s="948"/>
      <c r="S45" s="948"/>
      <c r="T45" s="948"/>
      <c r="U45" s="948"/>
      <c r="V45" s="948"/>
      <c r="W45" s="948"/>
      <c r="X45" s="948"/>
      <c r="Y45" s="948"/>
      <c r="Z45" s="948"/>
      <c r="AA45" s="948"/>
      <c r="AB45" s="948"/>
      <c r="AC45" s="948"/>
      <c r="AD45" s="948"/>
      <c r="AE45" s="948"/>
      <c r="AF45" s="948"/>
      <c r="AG45" s="948"/>
      <c r="AH45" s="948"/>
      <c r="AI45" s="948"/>
      <c r="AJ45" s="948"/>
      <c r="AK45" s="948"/>
      <c r="AL45" s="948"/>
      <c r="AM45" s="948"/>
      <c r="AN45" s="948"/>
      <c r="AO45" s="948"/>
      <c r="AP45" s="948"/>
      <c r="AQ45" s="948"/>
      <c r="AR45" s="948"/>
      <c r="AS45" s="948"/>
      <c r="AT45" s="948"/>
      <c r="AU45" s="948"/>
      <c r="AV45" s="948"/>
      <c r="AW45" s="948"/>
      <c r="AX45" s="948"/>
      <c r="AY45" s="948"/>
      <c r="AZ45" s="948"/>
      <c r="BA45" s="300"/>
    </row>
    <row r="46" spans="1:53" ht="15" customHeight="1" x14ac:dyDescent="0.25">
      <c r="A46" s="949" t="s">
        <v>783</v>
      </c>
      <c r="B46" s="949"/>
      <c r="C46" s="949"/>
      <c r="D46" s="949"/>
      <c r="E46" s="949"/>
      <c r="F46" s="949"/>
      <c r="G46" s="949"/>
      <c r="H46" s="949"/>
      <c r="I46" s="949"/>
      <c r="J46" s="949"/>
      <c r="K46" s="949"/>
      <c r="L46" s="949"/>
      <c r="M46" s="949"/>
      <c r="N46" s="949"/>
      <c r="O46" s="949"/>
      <c r="P46" s="949"/>
      <c r="Q46" s="949"/>
      <c r="R46" s="949"/>
      <c r="S46" s="949"/>
      <c r="T46" s="949"/>
      <c r="U46" s="949"/>
      <c r="V46" s="949"/>
      <c r="W46" s="949"/>
      <c r="X46" s="949"/>
      <c r="Y46" s="949"/>
      <c r="Z46" s="949"/>
      <c r="AA46" s="949"/>
      <c r="AB46" s="949"/>
      <c r="AC46" s="949"/>
      <c r="AD46" s="949"/>
      <c r="AE46" s="949"/>
      <c r="AF46" s="949"/>
      <c r="AG46" s="949"/>
      <c r="AH46" s="949"/>
      <c r="AI46" s="949"/>
      <c r="AJ46" s="949"/>
      <c r="AK46" s="949"/>
      <c r="AL46" s="949"/>
      <c r="AM46" s="949"/>
      <c r="AN46" s="949"/>
      <c r="AO46" s="949"/>
      <c r="AP46" s="949"/>
      <c r="AQ46" s="949"/>
      <c r="AR46" s="949"/>
      <c r="AS46" s="949"/>
      <c r="AT46" s="949"/>
      <c r="AU46" s="949"/>
      <c r="AV46" s="949"/>
      <c r="AW46" s="949"/>
      <c r="AX46" s="949"/>
      <c r="AY46" s="949"/>
      <c r="AZ46" s="949"/>
      <c r="BA46" s="300"/>
    </row>
    <row r="47" spans="1:53" ht="15" customHeight="1" x14ac:dyDescent="0.25">
      <c r="A47" s="950"/>
      <c r="B47" s="950"/>
      <c r="C47" s="950"/>
      <c r="D47" s="950"/>
      <c r="E47" s="950"/>
      <c r="F47" s="950"/>
      <c r="G47" s="950"/>
      <c r="H47" s="950"/>
      <c r="I47" s="950"/>
      <c r="J47" s="950"/>
      <c r="K47" s="950"/>
      <c r="L47" s="950"/>
      <c r="M47" s="950"/>
      <c r="N47" s="950"/>
      <c r="O47" s="950"/>
      <c r="P47" s="950"/>
      <c r="Q47" s="950"/>
      <c r="R47" s="950"/>
      <c r="S47" s="950"/>
      <c r="T47" s="950"/>
      <c r="U47" s="950"/>
      <c r="V47" s="950"/>
      <c r="W47" s="950"/>
      <c r="X47" s="950"/>
      <c r="Y47" s="950"/>
      <c r="Z47" s="950"/>
      <c r="AA47" s="950"/>
      <c r="AB47" s="950"/>
      <c r="AC47" s="950"/>
      <c r="AD47" s="950"/>
      <c r="AE47" s="950"/>
      <c r="AF47" s="950"/>
      <c r="AG47" s="950"/>
      <c r="AH47" s="950"/>
      <c r="AI47" s="950"/>
      <c r="AJ47" s="950"/>
      <c r="AK47" s="950"/>
      <c r="AL47" s="950"/>
      <c r="AM47" s="950"/>
      <c r="AN47" s="950"/>
      <c r="AO47" s="950"/>
      <c r="AP47" s="950"/>
      <c r="AQ47" s="950"/>
      <c r="AR47" s="950"/>
      <c r="AS47" s="950"/>
      <c r="AT47" s="950"/>
      <c r="AU47" s="950"/>
      <c r="AV47" s="950"/>
      <c r="AW47" s="950"/>
      <c r="AX47" s="950"/>
      <c r="AY47" s="950"/>
      <c r="AZ47" s="950"/>
      <c r="BA47" s="300"/>
    </row>
    <row r="48" spans="1:53" ht="7.5" customHeight="1" x14ac:dyDescent="0.25">
      <c r="A48" s="949" t="s">
        <v>814</v>
      </c>
      <c r="B48" s="949"/>
      <c r="C48" s="949"/>
      <c r="D48" s="949"/>
      <c r="E48" s="949"/>
      <c r="F48" s="949"/>
      <c r="G48" s="949"/>
      <c r="H48" s="949"/>
      <c r="I48" s="949"/>
      <c r="J48" s="949"/>
      <c r="K48" s="949"/>
      <c r="L48" s="949"/>
      <c r="M48" s="949"/>
      <c r="N48" s="949"/>
      <c r="O48" s="949"/>
      <c r="P48" s="949"/>
      <c r="Q48" s="949"/>
      <c r="R48" s="949"/>
      <c r="S48" s="949"/>
      <c r="T48" s="949"/>
      <c r="U48" s="949"/>
      <c r="V48" s="949"/>
      <c r="W48" s="949"/>
      <c r="X48" s="949"/>
      <c r="Y48" s="949"/>
      <c r="Z48" s="949"/>
      <c r="AA48" s="949"/>
      <c r="AB48" s="949"/>
      <c r="AC48" s="949"/>
      <c r="AD48" s="949"/>
      <c r="AE48" s="949"/>
      <c r="AF48" s="949"/>
      <c r="AG48" s="949"/>
      <c r="AH48" s="949"/>
      <c r="AI48" s="949"/>
      <c r="AJ48" s="949"/>
      <c r="AK48" s="949"/>
      <c r="AL48" s="949"/>
      <c r="AM48" s="949"/>
      <c r="AN48" s="949"/>
      <c r="AO48" s="949"/>
      <c r="AP48" s="949"/>
      <c r="AQ48" s="949"/>
      <c r="AR48" s="949"/>
      <c r="AS48" s="949"/>
      <c r="AT48" s="949"/>
      <c r="AU48" s="949"/>
      <c r="AV48" s="949"/>
      <c r="AW48" s="949"/>
      <c r="AX48" s="949"/>
      <c r="AY48" s="949"/>
      <c r="AZ48" s="949"/>
      <c r="BA48" s="300"/>
    </row>
    <row r="49" spans="1:54" ht="39" customHeight="1" x14ac:dyDescent="0.25">
      <c r="A49" s="936" t="s">
        <v>788</v>
      </c>
      <c r="B49" s="936"/>
      <c r="C49" s="936"/>
      <c r="D49" s="936"/>
      <c r="E49" s="936"/>
      <c r="F49" s="936"/>
      <c r="G49" s="936"/>
      <c r="H49" s="936"/>
      <c r="I49" s="936"/>
      <c r="J49" s="936"/>
      <c r="K49" s="936"/>
      <c r="L49" s="936"/>
      <c r="M49" s="936"/>
      <c r="N49" s="936"/>
      <c r="O49" s="936"/>
      <c r="P49" s="936"/>
      <c r="Q49" s="936"/>
      <c r="R49" s="936"/>
      <c r="S49" s="936"/>
      <c r="T49" s="936"/>
      <c r="U49" s="936"/>
      <c r="V49" s="936"/>
      <c r="W49" s="936"/>
      <c r="X49" s="936"/>
      <c r="Y49" s="936"/>
      <c r="Z49" s="936"/>
      <c r="AA49" s="936"/>
      <c r="AB49" s="936"/>
      <c r="AC49" s="936"/>
      <c r="AD49" s="936"/>
      <c r="AE49" s="936"/>
      <c r="AF49" s="936"/>
      <c r="AG49" s="936"/>
      <c r="AH49" s="936"/>
      <c r="AI49" s="936"/>
      <c r="AJ49" s="936"/>
      <c r="AK49" s="936"/>
      <c r="AL49" s="936"/>
      <c r="AM49" s="936"/>
      <c r="AN49" s="936"/>
      <c r="AO49" s="936"/>
      <c r="AP49" s="936"/>
      <c r="AQ49" s="936"/>
      <c r="AR49" s="936"/>
      <c r="AS49" s="936"/>
      <c r="AT49" s="936"/>
      <c r="AU49" s="936"/>
      <c r="AV49" s="936"/>
      <c r="AW49" s="936"/>
      <c r="AX49" s="936"/>
      <c r="AY49" s="936"/>
      <c r="AZ49" s="936"/>
      <c r="BA49" s="300"/>
    </row>
    <row r="50" spans="1:54" ht="12" customHeight="1" x14ac:dyDescent="0.25">
      <c r="A50" s="951" t="str">
        <f>ПОДПИСИ!B19</f>
        <v xml:space="preserve"> </v>
      </c>
      <c r="B50" s="951"/>
      <c r="C50" s="951"/>
      <c r="D50" s="951"/>
      <c r="E50" s="951"/>
      <c r="F50" s="951"/>
      <c r="G50" s="951"/>
      <c r="H50" s="951"/>
      <c r="I50" s="951"/>
      <c r="J50" s="951"/>
      <c r="K50" s="951"/>
      <c r="L50" s="951"/>
      <c r="M50" s="951"/>
      <c r="N50" s="951"/>
      <c r="O50" s="951"/>
      <c r="P50" s="951"/>
      <c r="Q50" s="951"/>
      <c r="R50" s="951"/>
      <c r="S50" s="951"/>
      <c r="T50" s="951"/>
      <c r="U50" s="951"/>
      <c r="V50" s="951"/>
      <c r="W50" s="951"/>
      <c r="X50" s="951"/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300"/>
    </row>
    <row r="51" spans="1:54" ht="11.25" customHeight="1" x14ac:dyDescent="0.25">
      <c r="A51" s="953" t="str">
        <f>CONCATENATE(ПОДПИСИ!C19," ",ПОДПИСИ!F19)</f>
        <v xml:space="preserve">  </v>
      </c>
      <c r="B51" s="953"/>
      <c r="C51" s="953"/>
      <c r="D51" s="953"/>
      <c r="E51" s="953"/>
      <c r="F51" s="953"/>
      <c r="G51" s="953"/>
      <c r="H51" s="953"/>
      <c r="I51" s="953"/>
      <c r="J51" s="953"/>
      <c r="K51" s="953"/>
      <c r="L51" s="953"/>
      <c r="M51" s="953"/>
      <c r="N51" s="953"/>
      <c r="O51" s="953"/>
      <c r="P51" s="953"/>
      <c r="Q51" s="953"/>
      <c r="R51" s="953"/>
      <c r="S51" s="953"/>
      <c r="T51" s="953"/>
      <c r="U51" s="953"/>
      <c r="V51" s="953"/>
      <c r="W51" s="953"/>
      <c r="X51" s="953"/>
      <c r="Y51" s="953"/>
      <c r="Z51" s="953"/>
      <c r="AA51" s="953"/>
      <c r="AB51" s="953"/>
      <c r="AC51" s="953"/>
      <c r="AD51" s="953"/>
      <c r="AE51" s="953"/>
      <c r="AF51" s="953"/>
      <c r="AG51" s="953"/>
      <c r="AH51" s="953"/>
      <c r="AI51" s="953"/>
      <c r="AJ51" s="953"/>
      <c r="AK51" s="953"/>
      <c r="AL51" s="953"/>
      <c r="AM51" s="953"/>
      <c r="AN51" s="953"/>
      <c r="AO51" s="953"/>
      <c r="AP51" s="953"/>
      <c r="AQ51" s="953"/>
      <c r="AR51" s="953"/>
      <c r="AS51" s="953"/>
      <c r="AT51" s="953"/>
      <c r="AU51" s="953"/>
      <c r="AV51" s="953"/>
      <c r="AW51" s="953"/>
      <c r="AX51" s="953"/>
      <c r="AY51" s="953"/>
      <c r="AZ51" s="953"/>
      <c r="BA51" s="300"/>
    </row>
    <row r="52" spans="1:54" ht="6" customHeight="1" x14ac:dyDescent="0.25">
      <c r="A52" s="954" t="s">
        <v>789</v>
      </c>
      <c r="B52" s="954"/>
      <c r="C52" s="954"/>
      <c r="D52" s="954"/>
      <c r="E52" s="954"/>
      <c r="F52" s="954"/>
      <c r="G52" s="954"/>
      <c r="H52" s="954"/>
      <c r="I52" s="954"/>
      <c r="J52" s="954"/>
      <c r="K52" s="954"/>
      <c r="L52" s="954"/>
      <c r="M52" s="954"/>
      <c r="N52" s="954"/>
      <c r="O52" s="954"/>
      <c r="P52" s="954"/>
      <c r="Q52" s="954"/>
      <c r="R52" s="954"/>
      <c r="S52" s="954"/>
      <c r="T52" s="954"/>
      <c r="U52" s="954"/>
      <c r="V52" s="954"/>
      <c r="W52" s="954"/>
      <c r="X52" s="954"/>
      <c r="Y52" s="954"/>
      <c r="Z52" s="954"/>
      <c r="AA52" s="954"/>
      <c r="AB52" s="954"/>
      <c r="AC52" s="954"/>
      <c r="AD52" s="954"/>
      <c r="AE52" s="954"/>
      <c r="AF52" s="954"/>
      <c r="AG52" s="954"/>
      <c r="AH52" s="954"/>
      <c r="AI52" s="954"/>
      <c r="AJ52" s="954"/>
      <c r="AK52" s="954"/>
      <c r="AL52" s="954"/>
      <c r="AM52" s="954"/>
      <c r="AN52" s="954"/>
      <c r="AO52" s="954"/>
      <c r="AP52" s="954"/>
      <c r="AQ52" s="954"/>
      <c r="AR52" s="954"/>
      <c r="AS52" s="954"/>
      <c r="AT52" s="954"/>
      <c r="AU52" s="954"/>
      <c r="AV52" s="954"/>
      <c r="AW52" s="954"/>
      <c r="AX52" s="954"/>
      <c r="AY52" s="954"/>
      <c r="AZ52" s="954"/>
      <c r="BA52" s="300"/>
    </row>
    <row r="53" spans="1:54" ht="15" customHeight="1" x14ac:dyDescent="0.25">
      <c r="A53" s="955"/>
      <c r="B53" s="955"/>
      <c r="C53" s="955"/>
      <c r="D53" s="955"/>
      <c r="E53" s="955"/>
      <c r="F53" s="955"/>
      <c r="G53" s="955"/>
      <c r="H53" s="955"/>
      <c r="I53" s="955"/>
      <c r="J53" s="955"/>
      <c r="K53" s="955"/>
      <c r="L53" s="955"/>
      <c r="M53" s="955"/>
      <c r="N53" s="955"/>
      <c r="O53" s="955"/>
      <c r="P53" s="955"/>
      <c r="Q53" s="955"/>
      <c r="R53" s="955"/>
      <c r="S53" s="955"/>
      <c r="T53" s="955"/>
      <c r="U53" s="955"/>
      <c r="V53" s="955"/>
      <c r="W53" s="955"/>
      <c r="X53" s="955"/>
      <c r="Y53" s="955"/>
      <c r="Z53" s="955"/>
      <c r="AA53" s="955"/>
      <c r="AB53" s="955"/>
      <c r="AC53" s="955"/>
      <c r="AD53" s="955"/>
      <c r="AE53" s="955"/>
      <c r="AF53" s="955"/>
      <c r="AG53" s="955"/>
      <c r="AH53" s="955"/>
      <c r="AI53" s="955"/>
      <c r="AJ53" s="955"/>
      <c r="AK53" s="955"/>
      <c r="AL53" s="955"/>
      <c r="AM53" s="955"/>
      <c r="AN53" s="955"/>
      <c r="AO53" s="955"/>
      <c r="AP53" s="955"/>
      <c r="AQ53" s="955"/>
      <c r="AR53" s="955"/>
      <c r="AS53" s="955"/>
      <c r="AT53" s="955"/>
      <c r="AU53" s="955"/>
      <c r="AV53" s="955"/>
      <c r="AW53" s="955"/>
      <c r="AX53" s="955"/>
      <c r="AY53" s="955"/>
      <c r="AZ53" s="955"/>
      <c r="BA53" s="300"/>
    </row>
    <row r="54" spans="1:54" ht="15" customHeight="1" x14ac:dyDescent="0.25">
      <c r="A54" s="933" t="s">
        <v>790</v>
      </c>
      <c r="B54" s="933"/>
      <c r="C54" s="933"/>
      <c r="D54" s="933"/>
      <c r="E54" s="933"/>
      <c r="F54" s="933"/>
      <c r="G54" s="933"/>
      <c r="H54" s="933"/>
      <c r="I54" s="933"/>
      <c r="J54" s="933"/>
      <c r="K54" s="933"/>
      <c r="L54" s="933"/>
      <c r="M54" s="933"/>
      <c r="N54" s="933"/>
      <c r="O54" s="933"/>
      <c r="P54" s="933"/>
      <c r="Q54" s="933"/>
      <c r="R54" s="933"/>
      <c r="S54" s="933"/>
      <c r="T54" s="933"/>
      <c r="U54" s="933"/>
      <c r="V54" s="933"/>
      <c r="W54" s="933"/>
      <c r="X54" s="933"/>
      <c r="Y54" s="933"/>
      <c r="Z54" s="933"/>
      <c r="AA54" s="933"/>
      <c r="AB54" s="933"/>
      <c r="AC54" s="933"/>
      <c r="AD54" s="933"/>
      <c r="AE54" s="933"/>
      <c r="AF54" s="933"/>
      <c r="AG54" s="933"/>
      <c r="AH54" s="933"/>
      <c r="AI54" s="933"/>
      <c r="AJ54" s="933"/>
      <c r="AK54" s="933"/>
      <c r="AL54" s="933"/>
      <c r="AM54" s="933"/>
      <c r="AN54" s="933"/>
      <c r="AO54" s="933"/>
      <c r="AP54" s="933"/>
      <c r="AQ54" s="933"/>
      <c r="AR54" s="933"/>
      <c r="AS54" s="933"/>
      <c r="AT54" s="933"/>
      <c r="AU54" s="933"/>
      <c r="AV54" s="933"/>
      <c r="AW54" s="933"/>
      <c r="AX54" s="933"/>
      <c r="AY54" s="933"/>
      <c r="AZ54" s="933"/>
      <c r="BA54" s="300"/>
    </row>
    <row r="55" spans="1:54" ht="21" customHeight="1" x14ac:dyDescent="0.25">
      <c r="A55" s="936" t="s">
        <v>791</v>
      </c>
      <c r="B55" s="936"/>
      <c r="C55" s="936"/>
      <c r="D55" s="936"/>
      <c r="E55" s="936"/>
      <c r="F55" s="936"/>
      <c r="G55" s="936"/>
      <c r="H55" s="936"/>
      <c r="I55" s="936"/>
      <c r="J55" s="936"/>
      <c r="K55" s="936"/>
      <c r="L55" s="936"/>
      <c r="M55" s="936"/>
      <c r="N55" s="936"/>
      <c r="O55" s="936"/>
      <c r="P55" s="936"/>
      <c r="Q55" s="936"/>
      <c r="R55" s="936"/>
      <c r="S55" s="936"/>
      <c r="T55" s="936"/>
      <c r="U55" s="936"/>
      <c r="V55" s="936"/>
      <c r="W55" s="936"/>
      <c r="X55" s="936"/>
      <c r="Y55" s="936"/>
      <c r="Z55" s="936"/>
      <c r="AA55" s="936"/>
      <c r="AB55" s="936"/>
      <c r="AC55" s="936"/>
      <c r="AD55" s="936"/>
      <c r="AE55" s="936"/>
      <c r="AF55" s="936"/>
      <c r="AG55" s="936"/>
      <c r="AH55" s="936"/>
      <c r="AI55" s="936"/>
      <c r="AJ55" s="936"/>
      <c r="AK55" s="936"/>
      <c r="AL55" s="936"/>
      <c r="AM55" s="936"/>
      <c r="AN55" s="936"/>
      <c r="AO55" s="936"/>
      <c r="AP55" s="936"/>
      <c r="AQ55" s="936"/>
      <c r="AR55" s="936"/>
      <c r="AS55" s="936"/>
      <c r="AT55" s="936"/>
      <c r="AU55" s="936"/>
      <c r="AV55" s="936"/>
      <c r="AW55" s="936"/>
      <c r="AX55" s="936"/>
      <c r="AY55" s="936"/>
      <c r="AZ55" s="936"/>
      <c r="BA55" s="300"/>
    </row>
    <row r="56" spans="1:54" ht="12" customHeight="1" x14ac:dyDescent="0.3">
      <c r="A56" s="952" t="str">
        <f>ПОДПИСИ!B14</f>
        <v>Начальник геодезического отдела ООО «Электромонтаж-110»</v>
      </c>
      <c r="B56" s="952"/>
      <c r="C56" s="952"/>
      <c r="D56" s="952"/>
      <c r="E56" s="952"/>
      <c r="F56" s="952"/>
      <c r="G56" s="952"/>
      <c r="H56" s="952"/>
      <c r="I56" s="952"/>
      <c r="J56" s="952"/>
      <c r="K56" s="952"/>
      <c r="L56" s="952"/>
      <c r="M56" s="952"/>
      <c r="N56" s="952"/>
      <c r="O56" s="952"/>
      <c r="P56" s="952"/>
      <c r="Q56" s="952"/>
      <c r="R56" s="952"/>
      <c r="S56" s="952"/>
      <c r="T56" s="952"/>
      <c r="U56" s="952"/>
      <c r="V56" s="952"/>
      <c r="W56" s="952"/>
      <c r="X56" s="952"/>
      <c r="Y56" s="952"/>
      <c r="Z56" s="952"/>
      <c r="AA56" s="952"/>
      <c r="AB56" s="952"/>
      <c r="AC56" s="952"/>
      <c r="AD56" s="952"/>
      <c r="AE56" s="952"/>
      <c r="AF56" s="952"/>
      <c r="AG56" s="952"/>
      <c r="AH56" s="952"/>
      <c r="AI56" s="952"/>
      <c r="AJ56" s="952"/>
      <c r="AK56" s="952"/>
      <c r="AL56" s="952"/>
      <c r="AM56" s="952"/>
      <c r="AN56" s="952"/>
      <c r="AO56" s="952"/>
      <c r="AP56" s="952"/>
      <c r="AQ56" s="952"/>
      <c r="AR56" s="952"/>
      <c r="AS56" s="952"/>
      <c r="AT56" s="952"/>
      <c r="AU56" s="952"/>
      <c r="AV56" s="952"/>
      <c r="AW56" s="952"/>
      <c r="AX56" s="952"/>
      <c r="AY56" s="952"/>
      <c r="AZ56" s="952"/>
      <c r="BA56" s="308"/>
      <c r="BB56" s="294"/>
    </row>
    <row r="57" spans="1:54" ht="12" customHeight="1" x14ac:dyDescent="0.25">
      <c r="A57" s="940" t="str">
        <f>CONCATENATE(ПОДПИСИ!C14," ",ПОДПИСИ!F14)</f>
        <v>Фатахова Е.Я. Приказ №365 от 01.07.2024</v>
      </c>
      <c r="B57" s="940"/>
      <c r="C57" s="940"/>
      <c r="D57" s="940"/>
      <c r="E57" s="940"/>
      <c r="F57" s="940"/>
      <c r="G57" s="940"/>
      <c r="H57" s="940"/>
      <c r="I57" s="940"/>
      <c r="J57" s="940"/>
      <c r="K57" s="940"/>
      <c r="L57" s="940"/>
      <c r="M57" s="940"/>
      <c r="N57" s="940"/>
      <c r="O57" s="940"/>
      <c r="P57" s="940"/>
      <c r="Q57" s="940"/>
      <c r="R57" s="940"/>
      <c r="S57" s="940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940"/>
      <c r="AE57" s="940"/>
      <c r="AF57" s="940"/>
      <c r="AG57" s="940"/>
      <c r="AH57" s="940"/>
      <c r="AI57" s="940"/>
      <c r="AJ57" s="940"/>
      <c r="AK57" s="940"/>
      <c r="AL57" s="940"/>
      <c r="AM57" s="940"/>
      <c r="AN57" s="940"/>
      <c r="AO57" s="940"/>
      <c r="AP57" s="940"/>
      <c r="AQ57" s="940"/>
      <c r="AR57" s="940"/>
      <c r="AS57" s="940"/>
      <c r="AT57" s="940"/>
      <c r="AU57" s="940"/>
      <c r="AV57" s="940"/>
      <c r="AW57" s="940"/>
      <c r="AX57" s="940"/>
      <c r="AY57" s="940"/>
      <c r="AZ57" s="940"/>
      <c r="BA57" s="300"/>
    </row>
    <row r="58" spans="1:54" ht="6" customHeight="1" x14ac:dyDescent="0.25">
      <c r="A58" s="931" t="s">
        <v>789</v>
      </c>
      <c r="B58" s="931"/>
      <c r="C58" s="931"/>
      <c r="D58" s="931"/>
      <c r="E58" s="931"/>
      <c r="F58" s="931"/>
      <c r="G58" s="931"/>
      <c r="H58" s="931"/>
      <c r="I58" s="931"/>
      <c r="J58" s="931"/>
      <c r="K58" s="931"/>
      <c r="L58" s="931"/>
      <c r="M58" s="931"/>
      <c r="N58" s="931"/>
      <c r="O58" s="931"/>
      <c r="P58" s="931"/>
      <c r="Q58" s="931"/>
      <c r="R58" s="931"/>
      <c r="S58" s="931"/>
      <c r="T58" s="931"/>
      <c r="U58" s="931"/>
      <c r="V58" s="931"/>
      <c r="W58" s="931"/>
      <c r="X58" s="931"/>
      <c r="Y58" s="931"/>
      <c r="Z58" s="931"/>
      <c r="AA58" s="931"/>
      <c r="AB58" s="931"/>
      <c r="AC58" s="931"/>
      <c r="AD58" s="931"/>
      <c r="AE58" s="931"/>
      <c r="AF58" s="931"/>
      <c r="AG58" s="931"/>
      <c r="AH58" s="931"/>
      <c r="AI58" s="931"/>
      <c r="AJ58" s="931"/>
      <c r="AK58" s="931"/>
      <c r="AL58" s="931"/>
      <c r="AM58" s="931"/>
      <c r="AN58" s="931"/>
      <c r="AO58" s="931"/>
      <c r="AP58" s="931"/>
      <c r="AQ58" s="931"/>
      <c r="AR58" s="931"/>
      <c r="AS58" s="931"/>
      <c r="AT58" s="931"/>
      <c r="AU58" s="931"/>
      <c r="AV58" s="931"/>
      <c r="AW58" s="931"/>
      <c r="AX58" s="931"/>
      <c r="AY58" s="931"/>
      <c r="AZ58" s="931"/>
      <c r="BA58" s="300"/>
    </row>
    <row r="59" spans="1:54" x14ac:dyDescent="0.25">
      <c r="A59" s="938"/>
      <c r="B59" s="938"/>
      <c r="C59" s="938"/>
      <c r="D59" s="938"/>
      <c r="E59" s="938"/>
      <c r="F59" s="938"/>
      <c r="G59" s="938"/>
      <c r="H59" s="938"/>
      <c r="I59" s="938"/>
      <c r="J59" s="938"/>
      <c r="K59" s="938"/>
      <c r="L59" s="938"/>
      <c r="M59" s="938"/>
      <c r="N59" s="938"/>
      <c r="O59" s="938"/>
      <c r="P59" s="938"/>
      <c r="Q59" s="938"/>
      <c r="R59" s="938"/>
      <c r="S59" s="938"/>
      <c r="T59" s="938"/>
      <c r="U59" s="938"/>
      <c r="V59" s="938"/>
      <c r="W59" s="938"/>
      <c r="X59" s="938"/>
      <c r="Y59" s="938"/>
      <c r="Z59" s="938"/>
      <c r="AA59" s="938"/>
      <c r="AB59" s="938"/>
      <c r="AC59" s="938"/>
      <c r="AD59" s="938"/>
      <c r="AE59" s="938"/>
      <c r="AF59" s="938"/>
      <c r="AG59" s="938"/>
      <c r="AH59" s="938"/>
      <c r="AI59" s="938"/>
      <c r="AJ59" s="938"/>
      <c r="AK59" s="938"/>
      <c r="AL59" s="938"/>
      <c r="AM59" s="938"/>
      <c r="AN59" s="938"/>
      <c r="AO59" s="938"/>
      <c r="AP59" s="938"/>
      <c r="AQ59" s="938"/>
      <c r="AR59" s="938"/>
      <c r="AS59" s="938"/>
      <c r="AT59" s="938"/>
      <c r="AU59" s="938"/>
      <c r="AV59" s="938"/>
      <c r="AW59" s="938"/>
      <c r="AX59" s="938"/>
      <c r="AY59" s="938"/>
      <c r="AZ59" s="938"/>
      <c r="BA59" s="300"/>
    </row>
    <row r="60" spans="1:54" ht="15" customHeight="1" x14ac:dyDescent="0.25">
      <c r="A60" s="933" t="s">
        <v>792</v>
      </c>
      <c r="B60" s="933"/>
      <c r="C60" s="933"/>
      <c r="D60" s="933"/>
      <c r="E60" s="933"/>
      <c r="F60" s="933"/>
      <c r="G60" s="933"/>
      <c r="H60" s="933"/>
      <c r="I60" s="933"/>
      <c r="J60" s="933"/>
      <c r="K60" s="933"/>
      <c r="L60" s="933"/>
      <c r="M60" s="933"/>
      <c r="N60" s="933"/>
      <c r="O60" s="933"/>
      <c r="P60" s="933"/>
      <c r="Q60" s="933"/>
      <c r="R60" s="933"/>
      <c r="S60" s="933"/>
      <c r="T60" s="933"/>
      <c r="U60" s="933"/>
      <c r="V60" s="933"/>
      <c r="W60" s="933"/>
      <c r="X60" s="933"/>
      <c r="Y60" s="933"/>
      <c r="Z60" s="933"/>
      <c r="AA60" s="933"/>
      <c r="AB60" s="933"/>
      <c r="AC60" s="933"/>
      <c r="AD60" s="933"/>
      <c r="AE60" s="933"/>
      <c r="AF60" s="933"/>
      <c r="AG60" s="933"/>
      <c r="AH60" s="933"/>
      <c r="AI60" s="933"/>
      <c r="AJ60" s="933"/>
      <c r="AK60" s="933"/>
      <c r="AL60" s="933"/>
      <c r="AM60" s="933"/>
      <c r="AN60" s="933"/>
      <c r="AO60" s="933"/>
      <c r="AP60" s="933"/>
      <c r="AQ60" s="933"/>
      <c r="AR60" s="933"/>
      <c r="AS60" s="933"/>
      <c r="AT60" s="933"/>
      <c r="AU60" s="933"/>
      <c r="AV60" s="933"/>
      <c r="AW60" s="933"/>
      <c r="AX60" s="933"/>
      <c r="AY60" s="933"/>
      <c r="AZ60" s="933"/>
      <c r="BA60" s="300"/>
    </row>
    <row r="61" spans="1:54" ht="15" customHeight="1" outlineLevel="1" x14ac:dyDescent="0.25">
      <c r="A61" s="957" t="s">
        <v>80</v>
      </c>
      <c r="B61" s="957"/>
      <c r="C61" s="957"/>
      <c r="D61" s="957"/>
      <c r="E61" s="957"/>
      <c r="F61" s="957"/>
      <c r="G61" s="957"/>
      <c r="H61" s="957"/>
      <c r="I61" s="957"/>
      <c r="J61" s="957"/>
      <c r="K61" s="957"/>
      <c r="L61" s="957"/>
      <c r="M61" s="957"/>
      <c r="N61" s="957"/>
      <c r="O61" s="957"/>
      <c r="P61" s="957"/>
      <c r="Q61" s="957"/>
      <c r="R61" s="957"/>
      <c r="S61" s="957"/>
      <c r="T61" s="957"/>
      <c r="U61" s="957"/>
      <c r="V61" s="957"/>
      <c r="W61" s="957"/>
      <c r="X61" s="957"/>
      <c r="Y61" s="957"/>
      <c r="Z61" s="957"/>
      <c r="AA61" s="957"/>
      <c r="AB61" s="957"/>
      <c r="AC61" s="957"/>
      <c r="AD61" s="957"/>
      <c r="AE61" s="957"/>
      <c r="AF61" s="957"/>
      <c r="AG61" s="957"/>
      <c r="AH61" s="957"/>
      <c r="AI61" s="957"/>
      <c r="AJ61" s="957"/>
      <c r="AK61" s="957"/>
      <c r="BA61" s="300"/>
    </row>
    <row r="62" spans="1:54" ht="22.5" customHeight="1" outlineLevel="1" x14ac:dyDescent="0.25">
      <c r="A62" s="958" t="str">
        <f>IF(ПОДПИСИ!B9="","",CONCATENATE(ПОДПИСИ!B5," ",ПОДПИСИ!C5," ",ПОДПИСИ!F5))</f>
        <v xml:space="preserve">     </v>
      </c>
      <c r="B62" s="958"/>
      <c r="C62" s="958"/>
      <c r="D62" s="958"/>
      <c r="E62" s="958"/>
      <c r="F62" s="958"/>
      <c r="G62" s="958"/>
      <c r="H62" s="958"/>
      <c r="I62" s="958"/>
      <c r="J62" s="958"/>
      <c r="K62" s="958"/>
      <c r="L62" s="958"/>
      <c r="M62" s="958"/>
      <c r="N62" s="958"/>
      <c r="O62" s="958"/>
      <c r="P62" s="958"/>
      <c r="Q62" s="958"/>
      <c r="R62" s="958"/>
      <c r="S62" s="958"/>
      <c r="T62" s="958"/>
      <c r="U62" s="958"/>
      <c r="V62" s="958"/>
      <c r="W62" s="958"/>
      <c r="X62" s="958"/>
      <c r="Y62" s="958"/>
      <c r="Z62" s="958"/>
      <c r="AA62" s="958"/>
      <c r="AB62" s="958"/>
      <c r="AC62" s="958"/>
      <c r="AD62" s="958"/>
      <c r="AE62" s="958"/>
      <c r="AF62" s="958"/>
      <c r="AG62" s="958"/>
      <c r="AH62" s="958"/>
      <c r="AI62" s="958"/>
      <c r="AJ62" s="958"/>
      <c r="AK62" s="958"/>
      <c r="AL62" s="958"/>
      <c r="AM62" s="958"/>
      <c r="AN62" s="958"/>
      <c r="AO62" s="958"/>
      <c r="AP62" s="958"/>
      <c r="AQ62" s="958"/>
      <c r="AR62" s="958"/>
      <c r="AS62" s="958"/>
      <c r="AT62" s="958"/>
      <c r="AU62" s="958"/>
      <c r="AV62" s="958"/>
      <c r="AW62" s="958"/>
      <c r="AX62" s="958"/>
      <c r="AY62" s="958"/>
      <c r="AZ62" s="958"/>
      <c r="BA62" s="300"/>
    </row>
    <row r="63" spans="1:54" ht="9.75" customHeight="1" outlineLevel="1" x14ac:dyDescent="0.25">
      <c r="A63" s="959" t="s">
        <v>529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59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59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300"/>
    </row>
    <row r="64" spans="1:54" ht="21" customHeight="1" x14ac:dyDescent="0.25">
      <c r="A64" s="936" t="s">
        <v>793</v>
      </c>
      <c r="B64" s="936"/>
      <c r="C64" s="936"/>
      <c r="D64" s="936"/>
      <c r="E64" s="936"/>
      <c r="F64" s="936"/>
      <c r="G64" s="936"/>
      <c r="H64" s="936"/>
      <c r="I64" s="936"/>
      <c r="J64" s="936"/>
      <c r="K64" s="936"/>
      <c r="L64" s="936"/>
      <c r="M64" s="936"/>
      <c r="N64" s="936"/>
      <c r="O64" s="936"/>
      <c r="P64" s="936"/>
      <c r="Q64" s="936"/>
      <c r="R64" s="936"/>
      <c r="S64" s="936"/>
      <c r="T64" s="936"/>
      <c r="U64" s="936"/>
      <c r="V64" s="936"/>
      <c r="W64" s="936"/>
      <c r="X64" s="936"/>
      <c r="Y64" s="936"/>
      <c r="Z64" s="936"/>
      <c r="AA64" s="936"/>
      <c r="AB64" s="936"/>
      <c r="AC64" s="936"/>
      <c r="AD64" s="936"/>
      <c r="AE64" s="936"/>
      <c r="AF64" s="936"/>
      <c r="AG64" s="936"/>
      <c r="AH64" s="936"/>
      <c r="AI64" s="936"/>
      <c r="AJ64" s="936"/>
      <c r="AK64" s="936"/>
      <c r="AL64" s="936"/>
      <c r="AM64" s="936"/>
      <c r="AN64" s="936"/>
      <c r="AO64" s="936"/>
      <c r="AP64" s="936"/>
      <c r="AQ64" s="936"/>
      <c r="AR64" s="936"/>
      <c r="AS64" s="936"/>
      <c r="AT64" s="936"/>
      <c r="AU64" s="936"/>
      <c r="AV64" s="936"/>
      <c r="AW64" s="936"/>
      <c r="AX64" s="936"/>
      <c r="AY64" s="936"/>
      <c r="AZ64" s="936"/>
      <c r="BA64" s="300"/>
    </row>
    <row r="65" spans="1:53" ht="12" customHeight="1" x14ac:dyDescent="0.25">
      <c r="A65" s="944" t="str">
        <f>ФОРМА!D22</f>
        <v>трансформаторной подстанции</v>
      </c>
      <c r="B65" s="944"/>
      <c r="C65" s="944"/>
      <c r="D65" s="944"/>
      <c r="E65" s="944"/>
      <c r="F65" s="944"/>
      <c r="G65" s="944"/>
      <c r="H65" s="944"/>
      <c r="I65" s="944"/>
      <c r="J65" s="944"/>
      <c r="K65" s="944"/>
      <c r="L65" s="944"/>
      <c r="M65" s="944"/>
      <c r="N65" s="944"/>
      <c r="O65" s="944"/>
      <c r="P65" s="944"/>
      <c r="Q65" s="944"/>
      <c r="R65" s="944"/>
      <c r="S65" s="944"/>
      <c r="T65" s="944"/>
      <c r="U65" s="944"/>
      <c r="V65" s="944"/>
      <c r="W65" s="944"/>
      <c r="X65" s="944"/>
      <c r="Y65" s="944"/>
      <c r="Z65" s="944"/>
      <c r="AA65" s="944"/>
      <c r="AB65" s="944"/>
      <c r="AC65" s="944"/>
      <c r="AD65" s="944"/>
      <c r="AE65" s="944"/>
      <c r="AF65" s="944"/>
      <c r="AG65" s="944"/>
      <c r="AH65" s="944"/>
      <c r="AI65" s="944"/>
      <c r="AJ65" s="944"/>
      <c r="AK65" s="944"/>
      <c r="AL65" s="944"/>
      <c r="AM65" s="944"/>
      <c r="AN65" s="944"/>
      <c r="AO65" s="944"/>
      <c r="AP65" s="944"/>
      <c r="AQ65" s="944"/>
      <c r="AR65" s="944"/>
      <c r="AS65" s="944"/>
      <c r="AT65" s="944"/>
      <c r="AU65" s="944"/>
      <c r="AV65" s="944"/>
      <c r="AW65" s="944"/>
      <c r="AX65" s="944"/>
      <c r="AY65" s="944"/>
      <c r="AZ65" s="944"/>
      <c r="BA65" s="300"/>
    </row>
    <row r="66" spans="1:53" s="305" customFormat="1" ht="6" customHeight="1" x14ac:dyDescent="0.2">
      <c r="A66" s="929" t="s">
        <v>436</v>
      </c>
      <c r="B66" s="929"/>
      <c r="C66" s="929"/>
      <c r="D66" s="929"/>
      <c r="E66" s="929"/>
      <c r="F66" s="929"/>
      <c r="G66" s="929"/>
      <c r="H66" s="929"/>
      <c r="I66" s="929"/>
      <c r="J66" s="929"/>
      <c r="K66" s="929"/>
      <c r="L66" s="929"/>
      <c r="M66" s="929"/>
      <c r="N66" s="929"/>
      <c r="O66" s="929"/>
      <c r="P66" s="929"/>
      <c r="Q66" s="929"/>
      <c r="R66" s="929"/>
      <c r="S66" s="929"/>
      <c r="T66" s="929"/>
      <c r="U66" s="929"/>
      <c r="V66" s="929"/>
      <c r="W66" s="929"/>
      <c r="X66" s="929"/>
      <c r="Y66" s="929"/>
      <c r="Z66" s="929"/>
      <c r="AA66" s="929"/>
      <c r="AB66" s="929"/>
      <c r="AC66" s="929"/>
      <c r="AD66" s="929"/>
      <c r="AE66" s="929"/>
      <c r="AF66" s="929"/>
      <c r="AG66" s="929"/>
      <c r="AH66" s="929"/>
      <c r="AI66" s="929"/>
      <c r="AJ66" s="929"/>
      <c r="AK66" s="929"/>
      <c r="AL66" s="929"/>
      <c r="AM66" s="929"/>
      <c r="AN66" s="929"/>
      <c r="AO66" s="929"/>
      <c r="AP66" s="929"/>
      <c r="AQ66" s="929"/>
      <c r="AR66" s="929"/>
      <c r="AS66" s="929"/>
      <c r="AT66" s="929"/>
      <c r="AU66" s="929"/>
      <c r="AV66" s="929"/>
      <c r="AW66" s="929"/>
      <c r="AX66" s="929"/>
      <c r="AY66" s="929"/>
      <c r="AZ66" s="929"/>
      <c r="BA66" s="304"/>
    </row>
    <row r="67" spans="1:53" ht="48" customHeight="1" x14ac:dyDescent="0.25">
      <c r="A67" s="956" t="s">
        <v>794</v>
      </c>
      <c r="B67" s="956"/>
      <c r="C67" s="956"/>
      <c r="D67" s="956"/>
      <c r="E67" s="956"/>
      <c r="F67" s="956"/>
      <c r="G67" s="956"/>
      <c r="H67" s="956"/>
      <c r="I67" s="956"/>
      <c r="J67" s="956"/>
      <c r="K67" s="956"/>
      <c r="L67" s="956"/>
      <c r="M67" s="956"/>
      <c r="N67" s="956"/>
      <c r="O67" s="956"/>
      <c r="P67" s="956"/>
      <c r="Q67" s="956"/>
      <c r="R67" s="956"/>
      <c r="S67" s="956"/>
      <c r="T67" s="956"/>
      <c r="U67" s="956"/>
      <c r="V67" s="956"/>
      <c r="W67" s="956"/>
      <c r="X67" s="956"/>
      <c r="Y67" s="956"/>
      <c r="Z67" s="956"/>
      <c r="AA67" s="956"/>
      <c r="AB67" s="956"/>
      <c r="AC67" s="956"/>
      <c r="AD67" s="956"/>
      <c r="AE67" s="956"/>
      <c r="AF67" s="956"/>
      <c r="AG67" s="956"/>
      <c r="AH67" s="956"/>
      <c r="AI67" s="956"/>
      <c r="AJ67" s="956"/>
      <c r="AK67" s="956"/>
      <c r="AL67" s="956"/>
      <c r="AM67" s="956"/>
      <c r="AN67" s="956"/>
      <c r="AO67" s="956"/>
      <c r="AP67" s="956"/>
      <c r="AQ67" s="956"/>
      <c r="AR67" s="956"/>
      <c r="AS67" s="956"/>
      <c r="AT67" s="956"/>
      <c r="AU67" s="956"/>
      <c r="AV67" s="956"/>
      <c r="AW67" s="956"/>
      <c r="AX67" s="956"/>
      <c r="AY67" s="956"/>
      <c r="AZ67" s="956"/>
      <c r="BA67" s="300"/>
    </row>
    <row r="68" spans="1:53" ht="11.25" customHeight="1" x14ac:dyDescent="0.25">
      <c r="A68" s="944" t="str">
        <f>ФОРМА!B9</f>
        <v>СЭС-21-052603-ЭС1</v>
      </c>
      <c r="B68" s="944"/>
      <c r="C68" s="944"/>
      <c r="D68" s="944"/>
      <c r="E68" s="944"/>
      <c r="F68" s="944"/>
      <c r="G68" s="944"/>
      <c r="H68" s="944"/>
      <c r="I68" s="944"/>
      <c r="J68" s="944"/>
      <c r="K68" s="944"/>
      <c r="L68" s="944"/>
      <c r="M68" s="944"/>
      <c r="N68" s="944"/>
      <c r="O68" s="944"/>
      <c r="P68" s="944"/>
      <c r="Q68" s="944"/>
      <c r="R68" s="944"/>
      <c r="S68" s="944"/>
      <c r="T68" s="944"/>
      <c r="U68" s="944"/>
      <c r="V68" s="944"/>
      <c r="W68" s="944"/>
      <c r="X68" s="944"/>
      <c r="Y68" s="944"/>
      <c r="Z68" s="944"/>
      <c r="AA68" s="944"/>
      <c r="AB68" s="944"/>
      <c r="AC68" s="944"/>
      <c r="AD68" s="944"/>
      <c r="AE68" s="944"/>
      <c r="AF68" s="944"/>
      <c r="AG68" s="944"/>
      <c r="AH68" s="944"/>
      <c r="AI68" s="944"/>
      <c r="AJ68" s="944"/>
      <c r="AK68" s="944"/>
      <c r="AL68" s="944"/>
      <c r="AM68" s="944"/>
      <c r="AN68" s="944"/>
      <c r="AO68" s="944"/>
      <c r="AP68" s="944"/>
      <c r="AQ68" s="944"/>
      <c r="AR68" s="944"/>
      <c r="AS68" s="944"/>
      <c r="AT68" s="944"/>
      <c r="AU68" s="944"/>
      <c r="AV68" s="944"/>
      <c r="AW68" s="944"/>
      <c r="AX68" s="944"/>
      <c r="AY68" s="944"/>
      <c r="AZ68" s="944"/>
      <c r="BA68" s="300"/>
    </row>
    <row r="69" spans="1:53" s="305" customFormat="1" ht="6" customHeight="1" x14ac:dyDescent="0.2">
      <c r="A69" s="954" t="s">
        <v>795</v>
      </c>
      <c r="B69" s="954"/>
      <c r="C69" s="954"/>
      <c r="D69" s="954"/>
      <c r="E69" s="954"/>
      <c r="F69" s="954"/>
      <c r="G69" s="954"/>
      <c r="H69" s="954"/>
      <c r="I69" s="954"/>
      <c r="J69" s="954"/>
      <c r="K69" s="954"/>
      <c r="L69" s="954"/>
      <c r="M69" s="954"/>
      <c r="N69" s="954"/>
      <c r="O69" s="954"/>
      <c r="P69" s="954"/>
      <c r="Q69" s="954"/>
      <c r="R69" s="954"/>
      <c r="S69" s="954"/>
      <c r="T69" s="954"/>
      <c r="U69" s="954"/>
      <c r="V69" s="954"/>
      <c r="W69" s="954"/>
      <c r="X69" s="954"/>
      <c r="Y69" s="954"/>
      <c r="Z69" s="954"/>
      <c r="AA69" s="954"/>
      <c r="AB69" s="954"/>
      <c r="AC69" s="954"/>
      <c r="AD69" s="954"/>
      <c r="AE69" s="954"/>
      <c r="AF69" s="954"/>
      <c r="AG69" s="954"/>
      <c r="AH69" s="954"/>
      <c r="AI69" s="954"/>
      <c r="AJ69" s="954"/>
      <c r="AK69" s="954"/>
      <c r="AL69" s="954"/>
      <c r="AM69" s="954"/>
      <c r="AN69" s="954"/>
      <c r="AO69" s="954"/>
      <c r="AP69" s="954"/>
      <c r="AQ69" s="954"/>
      <c r="AR69" s="954"/>
      <c r="AS69" s="954"/>
      <c r="AT69" s="954"/>
      <c r="AU69" s="954"/>
      <c r="AV69" s="954"/>
      <c r="AW69" s="954"/>
      <c r="AX69" s="954"/>
      <c r="AY69" s="954"/>
      <c r="AZ69" s="954"/>
      <c r="BA69" s="304"/>
    </row>
    <row r="70" spans="1:53" ht="13.2" customHeight="1" x14ac:dyDescent="0.25">
      <c r="A70" s="944" t="str">
        <f>ФОРМА!B8</f>
        <v>ООО «Электромонтаж-110»</v>
      </c>
      <c r="B70" s="944"/>
      <c r="C70" s="944"/>
      <c r="D70" s="944"/>
      <c r="E70" s="944"/>
      <c r="F70" s="944"/>
      <c r="G70" s="944"/>
      <c r="H70" s="944"/>
      <c r="I70" s="944"/>
      <c r="J70" s="944"/>
      <c r="K70" s="944"/>
      <c r="L70" s="944"/>
      <c r="M70" s="944"/>
      <c r="N70" s="944"/>
      <c r="O70" s="944"/>
      <c r="P70" s="944"/>
      <c r="Q70" s="944"/>
      <c r="R70" s="944"/>
      <c r="S70" s="944"/>
      <c r="T70" s="944"/>
      <c r="U70" s="944"/>
      <c r="V70" s="944"/>
      <c r="W70" s="944"/>
      <c r="X70" s="944"/>
      <c r="Y70" s="944"/>
      <c r="Z70" s="944"/>
      <c r="AA70" s="944"/>
      <c r="AB70" s="944"/>
      <c r="AC70" s="944"/>
      <c r="AD70" s="944"/>
      <c r="AE70" s="944"/>
      <c r="AF70" s="944"/>
      <c r="AG70" s="944"/>
      <c r="AH70" s="944"/>
      <c r="AI70" s="944"/>
      <c r="AJ70" s="944"/>
      <c r="AK70" s="944"/>
      <c r="AL70" s="944"/>
      <c r="AM70" s="944"/>
      <c r="AN70" s="944"/>
      <c r="AO70" s="944"/>
      <c r="AP70" s="944"/>
      <c r="AQ70" s="944"/>
      <c r="AR70" s="944"/>
      <c r="AS70" s="944"/>
      <c r="AT70" s="944"/>
      <c r="AU70" s="944"/>
      <c r="AV70" s="944"/>
      <c r="AW70" s="944"/>
      <c r="AX70" s="944"/>
      <c r="AY70" s="944"/>
      <c r="AZ70" s="944"/>
      <c r="BA70" s="300"/>
    </row>
    <row r="71" spans="1:53" s="305" customFormat="1" ht="6" customHeight="1" x14ac:dyDescent="0.2">
      <c r="A71" s="954" t="s">
        <v>796</v>
      </c>
      <c r="B71" s="954"/>
      <c r="C71" s="954"/>
      <c r="D71" s="954"/>
      <c r="E71" s="954"/>
      <c r="F71" s="954"/>
      <c r="G71" s="954"/>
      <c r="H71" s="954"/>
      <c r="I71" s="954"/>
      <c r="J71" s="954"/>
      <c r="K71" s="954"/>
      <c r="L71" s="954"/>
      <c r="M71" s="954"/>
      <c r="N71" s="954"/>
      <c r="O71" s="954"/>
      <c r="P71" s="954"/>
      <c r="Q71" s="954"/>
      <c r="R71" s="954"/>
      <c r="S71" s="954"/>
      <c r="T71" s="954"/>
      <c r="U71" s="954"/>
      <c r="V71" s="954"/>
      <c r="W71" s="954"/>
      <c r="X71" s="954"/>
      <c r="Y71" s="954"/>
      <c r="Z71" s="954"/>
      <c r="AA71" s="954"/>
      <c r="AB71" s="954"/>
      <c r="AC71" s="954"/>
      <c r="AD71" s="954"/>
      <c r="AE71" s="954"/>
      <c r="AF71" s="954"/>
      <c r="AG71" s="954"/>
      <c r="AH71" s="954"/>
      <c r="AI71" s="954"/>
      <c r="AJ71" s="954"/>
      <c r="AK71" s="954"/>
      <c r="AL71" s="954"/>
      <c r="AM71" s="954"/>
      <c r="AN71" s="954"/>
      <c r="AO71" s="954"/>
      <c r="AP71" s="954"/>
      <c r="AQ71" s="954"/>
      <c r="AR71" s="954"/>
      <c r="AS71" s="954"/>
      <c r="AT71" s="954"/>
      <c r="AU71" s="954"/>
      <c r="AV71" s="954"/>
      <c r="AW71" s="954"/>
      <c r="AX71" s="954"/>
      <c r="AY71" s="954"/>
      <c r="AZ71" s="954"/>
      <c r="BA71" s="954"/>
    </row>
    <row r="72" spans="1:53" ht="13.2" customHeight="1" x14ac:dyDescent="0.25">
      <c r="A72" s="944" t="s">
        <v>728</v>
      </c>
      <c r="B72" s="944"/>
      <c r="C72" s="944"/>
      <c r="D72" s="944"/>
      <c r="E72" s="944"/>
      <c r="F72" s="944"/>
      <c r="G72" s="944"/>
      <c r="H72" s="944"/>
      <c r="I72" s="944"/>
      <c r="J72" s="944"/>
      <c r="K72" s="944"/>
      <c r="L72" s="944"/>
      <c r="M72" s="944"/>
      <c r="N72" s="944"/>
      <c r="O72" s="944"/>
      <c r="P72" s="944"/>
      <c r="Q72" s="944"/>
      <c r="R72" s="944"/>
      <c r="S72" s="944"/>
      <c r="T72" s="944"/>
      <c r="U72" s="944"/>
      <c r="V72" s="944"/>
      <c r="W72" s="944"/>
      <c r="X72" s="944"/>
      <c r="Y72" s="944"/>
      <c r="Z72" s="944"/>
      <c r="AA72" s="944"/>
      <c r="AB72" s="944"/>
      <c r="AC72" s="944"/>
      <c r="AD72" s="944"/>
      <c r="AE72" s="944"/>
      <c r="AF72" s="944"/>
      <c r="AG72" s="944"/>
      <c r="AH72" s="944"/>
      <c r="AI72" s="944"/>
      <c r="AJ72" s="944"/>
      <c r="AK72" s="944"/>
      <c r="AL72" s="944"/>
      <c r="AM72" s="944"/>
      <c r="AN72" s="944"/>
      <c r="AO72" s="944"/>
      <c r="AP72" s="944"/>
      <c r="AQ72" s="944"/>
      <c r="AR72" s="944"/>
      <c r="AS72" s="944"/>
      <c r="AT72" s="944"/>
      <c r="AU72" s="944"/>
      <c r="AV72" s="944"/>
      <c r="AW72" s="944"/>
      <c r="AX72" s="944"/>
      <c r="AY72" s="944"/>
      <c r="AZ72" s="944"/>
      <c r="BA72" s="300"/>
    </row>
    <row r="73" spans="1:53" s="305" customFormat="1" ht="6" customHeight="1" x14ac:dyDescent="0.2">
      <c r="A73" s="954" t="s">
        <v>797</v>
      </c>
      <c r="B73" s="954"/>
      <c r="C73" s="954"/>
      <c r="D73" s="954"/>
      <c r="E73" s="954"/>
      <c r="F73" s="954"/>
      <c r="G73" s="954"/>
      <c r="H73" s="954"/>
      <c r="I73" s="954"/>
      <c r="J73" s="954"/>
      <c r="K73" s="954"/>
      <c r="L73" s="954"/>
      <c r="M73" s="954"/>
      <c r="N73" s="954"/>
      <c r="O73" s="954"/>
      <c r="P73" s="954"/>
      <c r="Q73" s="954"/>
      <c r="R73" s="954"/>
      <c r="S73" s="954"/>
      <c r="T73" s="954"/>
      <c r="U73" s="954"/>
      <c r="V73" s="954"/>
      <c r="W73" s="954"/>
      <c r="X73" s="954"/>
      <c r="Y73" s="954"/>
      <c r="Z73" s="954"/>
      <c r="AA73" s="954"/>
      <c r="AB73" s="954"/>
      <c r="AC73" s="954"/>
      <c r="AD73" s="954"/>
      <c r="AE73" s="954"/>
      <c r="AF73" s="954"/>
      <c r="AG73" s="954"/>
      <c r="AH73" s="954"/>
      <c r="AI73" s="954"/>
      <c r="AJ73" s="954"/>
      <c r="AK73" s="954"/>
      <c r="AL73" s="954"/>
      <c r="AM73" s="954"/>
      <c r="AN73" s="954"/>
      <c r="AO73" s="954"/>
      <c r="AP73" s="954"/>
      <c r="AQ73" s="954"/>
      <c r="AR73" s="954"/>
      <c r="AS73" s="954"/>
      <c r="AT73" s="954"/>
      <c r="AU73" s="954"/>
      <c r="AV73" s="954"/>
      <c r="AW73" s="954"/>
      <c r="AX73" s="954"/>
      <c r="AY73" s="954"/>
      <c r="AZ73" s="954"/>
      <c r="BA73" s="954"/>
    </row>
    <row r="74" spans="1:53" ht="12" customHeight="1" x14ac:dyDescent="0.25">
      <c r="A74" s="936" t="s">
        <v>599</v>
      </c>
      <c r="B74" s="936"/>
      <c r="C74" s="936"/>
      <c r="D74" s="936"/>
      <c r="E74" s="936"/>
      <c r="F74" s="936"/>
      <c r="G74" s="936"/>
      <c r="H74" s="936"/>
      <c r="I74" s="936"/>
      <c r="J74" s="936"/>
      <c r="K74" s="936"/>
      <c r="L74" s="936"/>
      <c r="M74" s="936"/>
      <c r="N74" s="936"/>
      <c r="O74" s="936"/>
      <c r="P74" s="936"/>
      <c r="Q74" s="936"/>
      <c r="R74" s="936"/>
      <c r="S74" s="936"/>
      <c r="T74" s="936"/>
      <c r="U74" s="936"/>
      <c r="V74" s="936"/>
      <c r="W74" s="936"/>
      <c r="X74" s="936"/>
      <c r="Y74" s="936"/>
      <c r="Z74" s="936"/>
      <c r="AA74" s="936"/>
      <c r="AB74" s="936"/>
      <c r="AC74" s="936"/>
      <c r="AD74" s="936"/>
      <c r="AE74" s="936"/>
      <c r="AF74" s="936"/>
      <c r="AG74" s="936"/>
      <c r="AH74" s="936"/>
      <c r="AI74" s="936"/>
      <c r="AJ74" s="936"/>
      <c r="AK74" s="936"/>
      <c r="AL74" s="936"/>
      <c r="AM74" s="936"/>
      <c r="AN74" s="936"/>
      <c r="AO74" s="936"/>
      <c r="AP74" s="936"/>
      <c r="AQ74" s="936"/>
      <c r="AR74" s="936"/>
      <c r="AS74" s="936"/>
      <c r="AT74" s="936"/>
      <c r="AU74" s="936"/>
      <c r="AV74" s="936"/>
      <c r="AW74" s="936"/>
      <c r="AX74" s="936"/>
      <c r="AY74" s="936"/>
      <c r="AZ74" s="936"/>
      <c r="BA74" s="300"/>
    </row>
    <row r="75" spans="1:53" ht="6" customHeight="1" x14ac:dyDescent="0.3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300"/>
    </row>
    <row r="76" spans="1:53" ht="11.25" customHeight="1" x14ac:dyDescent="0.25">
      <c r="A76" s="934" t="s">
        <v>87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961" t="s">
        <v>65</v>
      </c>
      <c r="Q76" s="961"/>
      <c r="R76" s="961"/>
      <c r="S76" s="961"/>
      <c r="T76" s="961"/>
      <c r="U76" s="961"/>
      <c r="V76" s="961"/>
      <c r="W76" s="961"/>
      <c r="X76" s="961"/>
      <c r="Y76" s="961"/>
      <c r="Z76" s="961"/>
      <c r="AA76" s="961"/>
      <c r="AB76" s="961"/>
      <c r="AC76" s="961"/>
      <c r="AD76" s="961"/>
      <c r="AE76" s="961"/>
      <c r="AF76" s="961"/>
      <c r="AG76" s="961"/>
      <c r="AH76" s="961"/>
      <c r="AI76" s="961"/>
      <c r="AJ76" s="961"/>
      <c r="AK76" s="961"/>
      <c r="AL76" s="961"/>
      <c r="AM76" s="961"/>
      <c r="AN76" s="961"/>
      <c r="AO76" s="961"/>
      <c r="AP76" s="961"/>
      <c r="AQ76" s="961"/>
      <c r="AR76" s="961"/>
      <c r="AS76" s="961"/>
      <c r="AT76" s="961"/>
      <c r="AU76" s="961"/>
      <c r="AV76" s="961"/>
      <c r="AW76" s="961"/>
      <c r="AX76" s="961"/>
      <c r="AY76" s="961"/>
      <c r="AZ76" s="961"/>
      <c r="BA76" s="300"/>
    </row>
    <row r="77" spans="1:53" ht="6" customHeight="1" x14ac:dyDescent="0.25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 x14ac:dyDescent="0.25">
      <c r="A78" s="934" t="s">
        <v>91</v>
      </c>
      <c r="B78" s="934"/>
      <c r="C78" s="934"/>
      <c r="D78" s="934"/>
      <c r="E78" s="934"/>
      <c r="F78" s="934"/>
      <c r="G78" s="934"/>
      <c r="H78" s="934"/>
      <c r="I78" s="934"/>
      <c r="J78" s="944">
        <f>ФОРМА!F5</f>
        <v>2</v>
      </c>
      <c r="K78" s="944"/>
      <c r="L78" s="944"/>
      <c r="M78" s="944"/>
      <c r="N78" s="944"/>
      <c r="O78" s="944"/>
      <c r="P78" s="936" t="s">
        <v>798</v>
      </c>
      <c r="Q78" s="934"/>
      <c r="R78" s="934"/>
      <c r="S78" s="934"/>
      <c r="T78" s="934"/>
      <c r="U78" s="934"/>
      <c r="V78" s="934"/>
      <c r="W78" s="934"/>
      <c r="X78" s="934"/>
      <c r="Y78" s="934"/>
      <c r="Z78" s="934"/>
      <c r="AA78" s="934"/>
      <c r="AB78" s="934"/>
      <c r="AC78" s="934"/>
      <c r="AD78" s="934"/>
      <c r="AE78" s="934"/>
      <c r="AF78" s="934"/>
      <c r="AG78" s="934"/>
      <c r="AH78" s="934"/>
      <c r="AI78" s="934"/>
      <c r="AJ78" s="934"/>
      <c r="AK78" s="934"/>
      <c r="AL78" s="934"/>
      <c r="AM78" s="934"/>
      <c r="AN78" s="934"/>
      <c r="AO78" s="934"/>
      <c r="AP78" s="934"/>
      <c r="AQ78" s="934"/>
      <c r="AR78" s="934"/>
      <c r="AS78" s="934"/>
      <c r="AT78" s="934"/>
      <c r="AU78" s="934"/>
      <c r="AV78" s="934"/>
      <c r="AW78" s="934"/>
      <c r="AX78" s="934"/>
      <c r="AY78" s="934"/>
      <c r="AZ78" s="934"/>
      <c r="BA78" s="300"/>
    </row>
    <row r="79" spans="1:53" ht="6" customHeight="1" x14ac:dyDescent="0.25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 x14ac:dyDescent="0.25">
      <c r="A80" s="943" t="s">
        <v>88</v>
      </c>
      <c r="B80" s="943"/>
      <c r="C80" s="943"/>
      <c r="D80" s="943"/>
      <c r="E80" s="943"/>
      <c r="F80" s="943"/>
      <c r="G80" s="943"/>
      <c r="H80" s="960" t="str">
        <f>ФОРМА!E22</f>
        <v>План строительства</v>
      </c>
      <c r="I80" s="960"/>
      <c r="J80" s="960"/>
      <c r="K80" s="960"/>
      <c r="L80" s="960"/>
      <c r="M80" s="960"/>
      <c r="N80" s="960"/>
      <c r="O80" s="960"/>
      <c r="P80" s="960"/>
      <c r="Q80" s="960"/>
      <c r="R80" s="960"/>
      <c r="S80" s="960"/>
      <c r="T80" s="960"/>
      <c r="U80" s="960"/>
      <c r="V80" s="960"/>
      <c r="W80" s="960"/>
      <c r="X80" s="960"/>
      <c r="Y80" s="960"/>
      <c r="Z80" s="960"/>
      <c r="AA80" s="960"/>
      <c r="AB80" s="960"/>
      <c r="AC80" s="960"/>
      <c r="AD80" s="960"/>
      <c r="AE80" s="960"/>
      <c r="AF80" s="960"/>
      <c r="AG80" s="960"/>
      <c r="AH80" s="960"/>
      <c r="AI80" s="960"/>
      <c r="AJ80" s="960"/>
      <c r="AK80" s="960"/>
      <c r="AL80" s="960"/>
      <c r="AM80" s="960"/>
      <c r="AN80" s="960"/>
      <c r="AO80" s="960"/>
      <c r="AP80" s="960"/>
      <c r="AQ80" s="960"/>
      <c r="AR80" s="960"/>
      <c r="AS80" s="960"/>
      <c r="AT80" s="960"/>
      <c r="AU80" s="960"/>
      <c r="AV80" s="960"/>
      <c r="AW80" s="960"/>
      <c r="AX80" s="960"/>
      <c r="AY80" s="960"/>
      <c r="AZ80" s="960"/>
      <c r="BA80" s="300"/>
    </row>
    <row r="81" spans="1:53" s="310" customFormat="1" ht="6" customHeight="1" x14ac:dyDescent="0.3">
      <c r="A81" s="309"/>
      <c r="B81" s="309"/>
      <c r="C81" s="309"/>
      <c r="D81" s="309"/>
      <c r="E81" s="309"/>
      <c r="F81" s="309"/>
      <c r="G81" s="309"/>
      <c r="H81" s="929" t="s">
        <v>799</v>
      </c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309"/>
    </row>
    <row r="82" spans="1:53" ht="21" customHeight="1" x14ac:dyDescent="0.25">
      <c r="A82" s="936" t="s">
        <v>800</v>
      </c>
      <c r="B82" s="936"/>
      <c r="C82" s="936"/>
      <c r="D82" s="936"/>
      <c r="E82" s="936"/>
      <c r="F82" s="936"/>
      <c r="G82" s="936"/>
      <c r="H82" s="936"/>
      <c r="I82" s="936"/>
      <c r="J82" s="936"/>
      <c r="K82" s="936"/>
      <c r="L82" s="936"/>
      <c r="M82" s="936"/>
      <c r="N82" s="936"/>
      <c r="O82" s="936"/>
      <c r="P82" s="936"/>
      <c r="Q82" s="936"/>
      <c r="R82" s="936"/>
      <c r="S82" s="936"/>
      <c r="T82" s="936"/>
      <c r="U82" s="936"/>
      <c r="V82" s="936"/>
      <c r="W82" s="936"/>
      <c r="X82" s="936"/>
      <c r="Y82" s="936"/>
      <c r="Z82" s="936"/>
      <c r="AA82" s="936"/>
      <c r="AB82" s="936"/>
      <c r="AC82" s="936"/>
      <c r="AD82" s="936"/>
      <c r="AE82" s="936"/>
      <c r="AF82" s="936"/>
      <c r="AG82" s="936"/>
      <c r="AH82" s="936"/>
      <c r="AI82" s="936"/>
      <c r="AJ82" s="936"/>
      <c r="AK82" s="936"/>
      <c r="AL82" s="936"/>
      <c r="AM82" s="936"/>
      <c r="AN82" s="936"/>
      <c r="AO82" s="936"/>
      <c r="AP82" s="936"/>
      <c r="AQ82" s="936"/>
      <c r="AR82" s="936"/>
      <c r="AS82" s="936"/>
      <c r="AT82" s="936"/>
      <c r="AU82" s="936"/>
      <c r="AV82" s="936"/>
      <c r="AW82" s="936"/>
      <c r="AX82" s="936"/>
      <c r="AY82" s="936"/>
      <c r="AZ82" s="936"/>
      <c r="BA82" s="300"/>
    </row>
    <row r="83" spans="1:53" ht="30" customHeight="1" x14ac:dyDescent="0.3">
      <c r="A83" s="963" t="str">
        <f>IF(ПОДПИСИ!B9="",ПОДПИСИ!D5,ПОДПИСИ!D9)</f>
        <v>Жамойдин Ф.Ф.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963"/>
      <c r="X83" s="963"/>
      <c r="Y83" s="963"/>
      <c r="Z83" s="964"/>
      <c r="AA83" s="964"/>
      <c r="AB83" s="964"/>
      <c r="AC83" s="964"/>
      <c r="AD83" s="964"/>
      <c r="AE83" s="964"/>
      <c r="AF83" s="964"/>
      <c r="AG83" s="964"/>
      <c r="AH83" s="964"/>
      <c r="AI83" s="964"/>
      <c r="AJ83" s="964"/>
      <c r="AK83" s="964"/>
      <c r="AL83" s="964"/>
      <c r="AM83" s="964"/>
      <c r="AN83" s="964"/>
      <c r="AO83" s="965"/>
      <c r="AP83" s="965"/>
      <c r="AQ83" s="965"/>
      <c r="AR83" s="965"/>
      <c r="AS83" s="965"/>
      <c r="AT83" s="965"/>
      <c r="AU83" s="965"/>
      <c r="AV83" s="965"/>
      <c r="AW83" s="965"/>
      <c r="AX83" s="965"/>
      <c r="AY83" s="965"/>
      <c r="AZ83" s="965"/>
      <c r="BA83" s="300"/>
    </row>
    <row r="84" spans="1:53" ht="6" customHeight="1" x14ac:dyDescent="0.25">
      <c r="A84" s="929" t="s">
        <v>801</v>
      </c>
      <c r="B84" s="929"/>
      <c r="C84" s="929"/>
      <c r="D84" s="929"/>
      <c r="E84" s="929"/>
      <c r="F84" s="929"/>
      <c r="G84" s="929"/>
      <c r="H84" s="929"/>
      <c r="I84" s="929"/>
      <c r="J84" s="929"/>
      <c r="K84" s="929"/>
      <c r="L84" s="929"/>
      <c r="M84" s="929"/>
      <c r="N84" s="929"/>
      <c r="O84" s="929"/>
      <c r="P84" s="929"/>
      <c r="Q84" s="929"/>
      <c r="R84" s="929"/>
      <c r="S84" s="929"/>
      <c r="T84" s="929"/>
      <c r="U84" s="929"/>
      <c r="V84" s="929"/>
      <c r="W84" s="929"/>
      <c r="X84" s="929"/>
      <c r="Y84" s="929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929" t="s">
        <v>49</v>
      </c>
      <c r="AP84" s="929"/>
      <c r="AQ84" s="929"/>
      <c r="AR84" s="929"/>
      <c r="AS84" s="929"/>
      <c r="AT84" s="929"/>
      <c r="AU84" s="929"/>
      <c r="AV84" s="929"/>
      <c r="AW84" s="929"/>
      <c r="AX84" s="929"/>
      <c r="AY84" s="929"/>
      <c r="AZ84" s="929"/>
      <c r="BA84" s="300"/>
    </row>
    <row r="85" spans="1:53" ht="6" customHeight="1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 x14ac:dyDescent="0.25">
      <c r="A86" s="962" t="s">
        <v>785</v>
      </c>
      <c r="B86" s="962"/>
      <c r="C86" s="962"/>
      <c r="D86" s="962"/>
      <c r="E86" s="962"/>
      <c r="F86" s="962"/>
      <c r="G86" s="962"/>
      <c r="H86" s="962"/>
      <c r="I86" s="962"/>
      <c r="J86" s="962"/>
      <c r="K86" s="962"/>
      <c r="L86" s="962"/>
      <c r="M86" s="962"/>
      <c r="N86" s="962"/>
      <c r="O86" s="962"/>
      <c r="P86" s="962"/>
      <c r="Q86" s="962"/>
      <c r="R86" s="962"/>
      <c r="S86" s="962"/>
      <c r="T86" s="962"/>
      <c r="U86" s="962"/>
      <c r="V86" s="962"/>
      <c r="W86" s="962"/>
      <c r="X86" s="962"/>
      <c r="Y86" s="962"/>
      <c r="Z86" s="962"/>
      <c r="AA86" s="962"/>
      <c r="AB86" s="962"/>
      <c r="AC86" s="962"/>
      <c r="AD86" s="962"/>
      <c r="AE86" s="962"/>
      <c r="AF86" s="962"/>
      <c r="AG86" s="962"/>
      <c r="AH86" s="962"/>
      <c r="AI86" s="962"/>
      <c r="AJ86" s="962"/>
      <c r="AK86" s="962"/>
      <c r="AL86" s="962"/>
      <c r="AM86" s="962"/>
      <c r="AN86" s="962"/>
      <c r="AO86" s="962"/>
      <c r="AP86" s="962"/>
      <c r="AQ86" s="962"/>
      <c r="AR86" s="962"/>
      <c r="AS86" s="962"/>
      <c r="AT86" s="962"/>
      <c r="AU86" s="962"/>
      <c r="AV86" s="962"/>
      <c r="AW86" s="962"/>
      <c r="AX86" s="962"/>
      <c r="AY86" s="962"/>
      <c r="AZ86" s="962"/>
      <c r="BA86" s="300"/>
    </row>
    <row r="87" spans="1:53" ht="30.75" customHeight="1" x14ac:dyDescent="0.3">
      <c r="A87" s="963" t="str">
        <f>ПОДПИСИ!D15</f>
        <v>Шлёнский С.В.</v>
      </c>
      <c r="B87" s="963"/>
      <c r="C87" s="963"/>
      <c r="D87" s="963"/>
      <c r="E87" s="963"/>
      <c r="F87" s="963"/>
      <c r="G87" s="963"/>
      <c r="H87" s="963"/>
      <c r="I87" s="963"/>
      <c r="J87" s="963"/>
      <c r="K87" s="963"/>
      <c r="L87" s="963"/>
      <c r="M87" s="963"/>
      <c r="N87" s="963"/>
      <c r="O87" s="963"/>
      <c r="P87" s="963"/>
      <c r="Q87" s="963"/>
      <c r="R87" s="963"/>
      <c r="S87" s="963"/>
      <c r="T87" s="963"/>
      <c r="U87" s="963"/>
      <c r="V87" s="963"/>
      <c r="W87" s="963"/>
      <c r="X87" s="963"/>
      <c r="Y87" s="963"/>
      <c r="Z87" s="964"/>
      <c r="AA87" s="964"/>
      <c r="AB87" s="964"/>
      <c r="AC87" s="964"/>
      <c r="AD87" s="964"/>
      <c r="AE87" s="964"/>
      <c r="AF87" s="964"/>
      <c r="AG87" s="964"/>
      <c r="AH87" s="964"/>
      <c r="AI87" s="964"/>
      <c r="AJ87" s="964"/>
      <c r="AK87" s="964"/>
      <c r="AL87" s="964"/>
      <c r="AM87" s="964"/>
      <c r="AN87" s="964"/>
      <c r="AO87" s="965"/>
      <c r="AP87" s="965"/>
      <c r="AQ87" s="965"/>
      <c r="AR87" s="965"/>
      <c r="AS87" s="965"/>
      <c r="AT87" s="965"/>
      <c r="AU87" s="965"/>
      <c r="AV87" s="965"/>
      <c r="AW87" s="965"/>
      <c r="AX87" s="965"/>
      <c r="AY87" s="965"/>
      <c r="AZ87" s="965"/>
      <c r="BA87" s="300"/>
    </row>
    <row r="88" spans="1:53" ht="6" customHeight="1" x14ac:dyDescent="0.25">
      <c r="A88" s="929" t="s">
        <v>801</v>
      </c>
      <c r="B88" s="929"/>
      <c r="C88" s="929"/>
      <c r="D88" s="929"/>
      <c r="E88" s="929"/>
      <c r="F88" s="929"/>
      <c r="G88" s="929"/>
      <c r="H88" s="929"/>
      <c r="I88" s="929"/>
      <c r="J88" s="929"/>
      <c r="K88" s="929"/>
      <c r="L88" s="929"/>
      <c r="M88" s="929"/>
      <c r="N88" s="929"/>
      <c r="O88" s="929"/>
      <c r="P88" s="929"/>
      <c r="Q88" s="929"/>
      <c r="R88" s="929"/>
      <c r="S88" s="929"/>
      <c r="T88" s="929"/>
      <c r="U88" s="929"/>
      <c r="V88" s="929"/>
      <c r="W88" s="929"/>
      <c r="X88" s="929"/>
      <c r="Y88" s="929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929" t="s">
        <v>49</v>
      </c>
      <c r="AP88" s="929"/>
      <c r="AQ88" s="929"/>
      <c r="AR88" s="929"/>
      <c r="AS88" s="929"/>
      <c r="AT88" s="929"/>
      <c r="AU88" s="929"/>
      <c r="AV88" s="929"/>
      <c r="AW88" s="929"/>
      <c r="AX88" s="929"/>
      <c r="AY88" s="929"/>
      <c r="AZ88" s="929"/>
      <c r="BA88" s="300"/>
    </row>
    <row r="89" spans="1:53" ht="6" customHeight="1" x14ac:dyDescent="0.25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 x14ac:dyDescent="0.25">
      <c r="A90" s="936" t="s">
        <v>802</v>
      </c>
      <c r="B90" s="936"/>
      <c r="C90" s="936"/>
      <c r="D90" s="936"/>
      <c r="E90" s="936"/>
      <c r="F90" s="936"/>
      <c r="G90" s="936"/>
      <c r="H90" s="936"/>
      <c r="I90" s="936"/>
      <c r="J90" s="936"/>
      <c r="K90" s="936"/>
      <c r="L90" s="936"/>
      <c r="M90" s="936"/>
      <c r="N90" s="936"/>
      <c r="O90" s="936"/>
      <c r="P90" s="936"/>
      <c r="Q90" s="936"/>
      <c r="R90" s="936"/>
      <c r="S90" s="936"/>
      <c r="T90" s="936"/>
      <c r="U90" s="936"/>
      <c r="V90" s="936"/>
      <c r="W90" s="936"/>
      <c r="X90" s="936"/>
      <c r="Y90" s="936"/>
      <c r="Z90" s="936"/>
      <c r="AA90" s="936"/>
      <c r="AB90" s="936"/>
      <c r="AC90" s="936"/>
      <c r="AD90" s="936"/>
      <c r="AE90" s="936"/>
      <c r="AF90" s="936"/>
      <c r="AG90" s="936"/>
      <c r="AH90" s="936"/>
      <c r="AI90" s="936"/>
      <c r="AJ90" s="936"/>
      <c r="AK90" s="936"/>
      <c r="AL90" s="936"/>
      <c r="AM90" s="936"/>
      <c r="AN90" s="936"/>
      <c r="AO90" s="936"/>
      <c r="AP90" s="936"/>
      <c r="AQ90" s="936"/>
      <c r="AR90" s="936"/>
      <c r="AS90" s="936"/>
      <c r="AT90" s="936"/>
      <c r="AU90" s="936"/>
      <c r="AV90" s="936"/>
      <c r="AW90" s="936"/>
      <c r="AX90" s="936"/>
      <c r="AY90" s="936"/>
      <c r="AZ90" s="936"/>
      <c r="BA90" s="300"/>
    </row>
    <row r="91" spans="1:53" ht="39" customHeight="1" x14ac:dyDescent="0.3">
      <c r="A91" s="963" t="str">
        <f>ПОДПИСИ!D17</f>
        <v>Шлёнский С.В.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963"/>
      <c r="X91" s="963"/>
      <c r="Y91" s="963"/>
      <c r="Z91" s="964"/>
      <c r="AA91" s="964"/>
      <c r="AB91" s="964"/>
      <c r="AC91" s="964"/>
      <c r="AD91" s="964"/>
      <c r="AE91" s="964"/>
      <c r="AF91" s="964"/>
      <c r="AG91" s="964"/>
      <c r="AH91" s="964"/>
      <c r="AI91" s="964"/>
      <c r="AJ91" s="964"/>
      <c r="AK91" s="964"/>
      <c r="AL91" s="964"/>
      <c r="AM91" s="964"/>
      <c r="AN91" s="964"/>
      <c r="AO91" s="966" t="s">
        <v>64</v>
      </c>
      <c r="AP91" s="966"/>
      <c r="AQ91" s="966"/>
      <c r="AR91" s="966"/>
      <c r="AS91" s="966"/>
      <c r="AT91" s="966"/>
      <c r="AU91" s="966"/>
      <c r="AV91" s="966"/>
      <c r="AW91" s="966"/>
      <c r="AX91" s="966"/>
      <c r="AY91" s="966"/>
      <c r="AZ91" s="966"/>
      <c r="BA91" s="300"/>
    </row>
    <row r="92" spans="1:53" ht="6" customHeight="1" x14ac:dyDescent="0.25">
      <c r="A92" s="929" t="s">
        <v>801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929" t="s">
        <v>49</v>
      </c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300"/>
    </row>
    <row r="93" spans="1:53" ht="6" customHeight="1" x14ac:dyDescent="0.25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 x14ac:dyDescent="0.25">
      <c r="A94" s="936" t="s">
        <v>803</v>
      </c>
      <c r="B94" s="934"/>
      <c r="C94" s="934"/>
      <c r="D94" s="934"/>
      <c r="E94" s="934"/>
      <c r="F94" s="934"/>
      <c r="G94" s="934"/>
      <c r="H94" s="934"/>
      <c r="I94" s="934"/>
      <c r="J94" s="934"/>
      <c r="K94" s="934"/>
      <c r="L94" s="934"/>
      <c r="M94" s="934"/>
      <c r="N94" s="934"/>
      <c r="O94" s="934"/>
      <c r="P94" s="934"/>
      <c r="Q94" s="934"/>
      <c r="R94" s="934"/>
      <c r="S94" s="934"/>
      <c r="T94" s="934"/>
      <c r="U94" s="934"/>
      <c r="V94" s="934"/>
      <c r="W94" s="934"/>
      <c r="X94" s="934"/>
      <c r="Y94" s="934"/>
      <c r="Z94" s="934"/>
      <c r="AA94" s="934"/>
      <c r="AB94" s="934"/>
      <c r="AC94" s="934"/>
      <c r="AD94" s="934"/>
      <c r="AE94" s="934"/>
      <c r="AF94" s="934"/>
      <c r="AG94" s="934"/>
      <c r="AH94" s="934"/>
      <c r="AI94" s="934"/>
      <c r="AJ94" s="934"/>
      <c r="AK94" s="934"/>
      <c r="AL94" s="934"/>
      <c r="AM94" s="934"/>
      <c r="AN94" s="934"/>
      <c r="AO94" s="934"/>
      <c r="AP94" s="934"/>
      <c r="AQ94" s="934"/>
      <c r="AR94" s="934"/>
      <c r="AS94" s="934"/>
      <c r="AT94" s="934"/>
      <c r="AU94" s="934"/>
      <c r="AV94" s="934"/>
      <c r="AW94" s="934"/>
      <c r="AX94" s="934"/>
      <c r="AY94" s="934"/>
      <c r="AZ94" s="934"/>
      <c r="BA94" s="300"/>
    </row>
    <row r="95" spans="1:53" ht="39" customHeight="1" x14ac:dyDescent="0.3">
      <c r="A95" s="963" t="str">
        <f>ПОДПИСИ!D19</f>
        <v xml:space="preserve"> </v>
      </c>
      <c r="B95" s="963"/>
      <c r="C95" s="963"/>
      <c r="D95" s="963"/>
      <c r="E95" s="963"/>
      <c r="F95" s="963"/>
      <c r="G95" s="963"/>
      <c r="H95" s="963"/>
      <c r="I95" s="963"/>
      <c r="J95" s="963"/>
      <c r="K95" s="963"/>
      <c r="L95" s="963"/>
      <c r="M95" s="963"/>
      <c r="N95" s="963"/>
      <c r="O95" s="963"/>
      <c r="P95" s="963"/>
      <c r="Q95" s="963"/>
      <c r="R95" s="963"/>
      <c r="S95" s="963"/>
      <c r="T95" s="963"/>
      <c r="U95" s="963"/>
      <c r="V95" s="963"/>
      <c r="W95" s="963"/>
      <c r="X95" s="963"/>
      <c r="Y95" s="963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6" t="s">
        <v>64</v>
      </c>
      <c r="AP95" s="966"/>
      <c r="AQ95" s="966"/>
      <c r="AR95" s="966"/>
      <c r="AS95" s="966"/>
      <c r="AT95" s="966"/>
      <c r="AU95" s="966"/>
      <c r="AV95" s="966"/>
      <c r="AW95" s="966"/>
      <c r="AX95" s="966"/>
      <c r="AY95" s="966"/>
      <c r="AZ95" s="966"/>
      <c r="BA95" s="312"/>
    </row>
    <row r="96" spans="1:53" ht="6" customHeight="1" x14ac:dyDescent="0.25">
      <c r="A96" s="929" t="s">
        <v>801</v>
      </c>
      <c r="B96" s="929"/>
      <c r="C96" s="929"/>
      <c r="D96" s="929"/>
      <c r="E96" s="929"/>
      <c r="F96" s="929"/>
      <c r="G96" s="929"/>
      <c r="H96" s="929"/>
      <c r="I96" s="929"/>
      <c r="J96" s="929"/>
      <c r="K96" s="929"/>
      <c r="L96" s="929"/>
      <c r="M96" s="929"/>
      <c r="N96" s="929"/>
      <c r="O96" s="929"/>
      <c r="P96" s="929"/>
      <c r="Q96" s="929"/>
      <c r="R96" s="929"/>
      <c r="S96" s="929"/>
      <c r="T96" s="929"/>
      <c r="U96" s="929"/>
      <c r="V96" s="929"/>
      <c r="W96" s="929"/>
      <c r="X96" s="929"/>
      <c r="Y96" s="929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929" t="s">
        <v>49</v>
      </c>
      <c r="AP96" s="929"/>
      <c r="AQ96" s="929"/>
      <c r="AR96" s="929"/>
      <c r="AS96" s="929"/>
      <c r="AT96" s="929"/>
      <c r="AU96" s="929"/>
      <c r="AV96" s="929"/>
      <c r="AW96" s="929"/>
      <c r="AX96" s="929"/>
      <c r="AY96" s="929"/>
      <c r="AZ96" s="929"/>
      <c r="BA96" s="300"/>
    </row>
    <row r="97" spans="1:55" ht="6" customHeight="1" x14ac:dyDescent="0.25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 x14ac:dyDescent="0.3">
      <c r="A98" s="936" t="s">
        <v>791</v>
      </c>
      <c r="B98" s="936"/>
      <c r="C98" s="936"/>
      <c r="D98" s="936"/>
      <c r="E98" s="936"/>
      <c r="F98" s="936"/>
      <c r="G98" s="936"/>
      <c r="H98" s="936"/>
      <c r="I98" s="936"/>
      <c r="J98" s="936"/>
      <c r="K98" s="936"/>
      <c r="L98" s="936"/>
      <c r="M98" s="936"/>
      <c r="N98" s="936"/>
      <c r="O98" s="936"/>
      <c r="P98" s="936"/>
      <c r="Q98" s="936"/>
      <c r="R98" s="936"/>
      <c r="S98" s="936"/>
      <c r="T98" s="936"/>
      <c r="U98" s="936"/>
      <c r="V98" s="936"/>
      <c r="W98" s="936"/>
      <c r="X98" s="936"/>
      <c r="Y98" s="936"/>
      <c r="Z98" s="936"/>
      <c r="AA98" s="936"/>
      <c r="AB98" s="936"/>
      <c r="AC98" s="936"/>
      <c r="AD98" s="936"/>
      <c r="AE98" s="936"/>
      <c r="AF98" s="936"/>
      <c r="AG98" s="936"/>
      <c r="AH98" s="936"/>
      <c r="AI98" s="936"/>
      <c r="AJ98" s="936"/>
      <c r="AK98" s="936"/>
      <c r="AL98" s="936"/>
      <c r="AM98" s="936"/>
      <c r="AN98" s="936"/>
      <c r="AO98" s="936"/>
      <c r="AP98" s="936"/>
      <c r="AQ98" s="936"/>
      <c r="AR98" s="936"/>
      <c r="AS98" s="936"/>
      <c r="AT98" s="936"/>
      <c r="AU98" s="936"/>
      <c r="AV98" s="936"/>
      <c r="AW98" s="936"/>
      <c r="AX98" s="936"/>
      <c r="AY98" s="936"/>
      <c r="AZ98" s="936"/>
      <c r="BA98" s="313"/>
    </row>
    <row r="99" spans="1:55" ht="39" customHeight="1" x14ac:dyDescent="0.3">
      <c r="A99" s="963" t="str">
        <f>ПОДПИСИ!D14</f>
        <v>Фатахова Е.Я.</v>
      </c>
      <c r="B99" s="963"/>
      <c r="C99" s="963"/>
      <c r="D99" s="963"/>
      <c r="E99" s="963"/>
      <c r="F99" s="963"/>
      <c r="G99" s="963"/>
      <c r="H99" s="963"/>
      <c r="I99" s="963"/>
      <c r="J99" s="963"/>
      <c r="K99" s="963"/>
      <c r="L99" s="963"/>
      <c r="M99" s="963"/>
      <c r="N99" s="963"/>
      <c r="O99" s="963"/>
      <c r="P99" s="963"/>
      <c r="Q99" s="963"/>
      <c r="R99" s="963"/>
      <c r="S99" s="963"/>
      <c r="T99" s="963"/>
      <c r="U99" s="963"/>
      <c r="V99" s="963"/>
      <c r="W99" s="963"/>
      <c r="X99" s="963"/>
      <c r="Y99" s="963"/>
      <c r="Z99" s="964"/>
      <c r="AA99" s="964"/>
      <c r="AB99" s="964"/>
      <c r="AC99" s="964"/>
      <c r="AD99" s="964"/>
      <c r="AE99" s="964"/>
      <c r="AF99" s="964"/>
      <c r="AG99" s="964"/>
      <c r="AH99" s="964"/>
      <c r="AI99" s="964"/>
      <c r="AJ99" s="964"/>
      <c r="AK99" s="964"/>
      <c r="AL99" s="964"/>
      <c r="AM99" s="964"/>
      <c r="AN99" s="964"/>
      <c r="AO99" s="965"/>
      <c r="AP99" s="965"/>
      <c r="AQ99" s="965"/>
      <c r="AR99" s="965"/>
      <c r="AS99" s="965"/>
      <c r="AT99" s="965"/>
      <c r="AU99" s="965"/>
      <c r="AV99" s="965"/>
      <c r="AW99" s="965"/>
      <c r="AX99" s="965"/>
      <c r="AY99" s="965"/>
      <c r="AZ99" s="965"/>
      <c r="BA99" s="315"/>
      <c r="BB99" s="316"/>
      <c r="BC99" s="316"/>
    </row>
    <row r="100" spans="1:55" s="305" customFormat="1" ht="6" customHeight="1" x14ac:dyDescent="0.2">
      <c r="A100" s="929" t="s">
        <v>801</v>
      </c>
      <c r="B100" s="929"/>
      <c r="C100" s="929"/>
      <c r="D100" s="929"/>
      <c r="E100" s="929"/>
      <c r="F100" s="929"/>
      <c r="G100" s="929"/>
      <c r="H100" s="929"/>
      <c r="I100" s="929"/>
      <c r="J100" s="929"/>
      <c r="K100" s="929"/>
      <c r="L100" s="929"/>
      <c r="M100" s="929"/>
      <c r="N100" s="929"/>
      <c r="O100" s="929"/>
      <c r="P100" s="929"/>
      <c r="Q100" s="929"/>
      <c r="R100" s="929"/>
      <c r="S100" s="929"/>
      <c r="T100" s="929"/>
      <c r="U100" s="929"/>
      <c r="V100" s="929"/>
      <c r="W100" s="929"/>
      <c r="X100" s="929"/>
      <c r="Y100" s="929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929" t="s">
        <v>49</v>
      </c>
      <c r="AP100" s="929"/>
      <c r="AQ100" s="929"/>
      <c r="AR100" s="929"/>
      <c r="AS100" s="929"/>
      <c r="AT100" s="929"/>
      <c r="AU100" s="929"/>
      <c r="AV100" s="929"/>
      <c r="AW100" s="929"/>
      <c r="AX100" s="929"/>
      <c r="AY100" s="929"/>
      <c r="AZ100" s="929"/>
      <c r="BA100" s="304"/>
    </row>
    <row r="101" spans="1:55" x14ac:dyDescent="0.25">
      <c r="A101" s="967" t="s">
        <v>938</v>
      </c>
      <c r="B101" s="967"/>
      <c r="C101" s="967"/>
      <c r="D101" s="967"/>
      <c r="E101" s="967"/>
      <c r="F101" s="967"/>
      <c r="G101" s="967"/>
      <c r="H101" s="967"/>
      <c r="I101" s="967"/>
      <c r="J101" s="967"/>
      <c r="K101" s="967"/>
      <c r="L101" s="967"/>
      <c r="M101" s="967"/>
      <c r="N101" s="967"/>
      <c r="O101" s="967"/>
      <c r="P101" s="967"/>
      <c r="Q101" s="967"/>
      <c r="R101" s="967"/>
      <c r="S101" s="967"/>
      <c r="T101" s="967"/>
      <c r="U101" s="967"/>
      <c r="V101" s="967"/>
      <c r="W101" s="967"/>
      <c r="X101" s="967"/>
      <c r="Y101" s="967"/>
      <c r="Z101" s="967"/>
      <c r="AA101" s="967"/>
      <c r="AB101" s="967"/>
      <c r="AC101" s="967"/>
      <c r="AD101" s="967"/>
      <c r="AE101" s="967"/>
      <c r="AF101" s="967"/>
      <c r="AG101" s="967"/>
      <c r="AH101" s="967"/>
      <c r="AI101" s="967"/>
      <c r="AJ101" s="967"/>
      <c r="AK101" s="967"/>
      <c r="AL101" s="967"/>
      <c r="AM101" s="967"/>
      <c r="AN101" s="967"/>
      <c r="AO101" s="967"/>
      <c r="AP101" s="967"/>
      <c r="AQ101" s="967"/>
      <c r="AR101" s="967"/>
      <c r="AS101" s="967"/>
      <c r="AT101" s="967"/>
      <c r="AU101" s="967"/>
      <c r="AV101" s="967"/>
      <c r="AW101" s="967"/>
      <c r="AX101" s="967"/>
      <c r="AY101" s="967"/>
      <c r="AZ101" s="967"/>
    </row>
    <row r="102" spans="1:55" ht="27.75" customHeight="1" x14ac:dyDescent="0.3">
      <c r="A102" s="963" t="str">
        <f>IF(ПОДПИСИ!D9="","",ПОДПИСИ!D5)</f>
        <v xml:space="preserve"> </v>
      </c>
      <c r="B102" s="963"/>
      <c r="C102" s="963"/>
      <c r="D102" s="963"/>
      <c r="E102" s="963"/>
      <c r="F102" s="963"/>
      <c r="G102" s="963"/>
      <c r="H102" s="963"/>
      <c r="I102" s="963"/>
      <c r="J102" s="963"/>
      <c r="K102" s="963"/>
      <c r="L102" s="963"/>
      <c r="M102" s="963"/>
      <c r="N102" s="963"/>
      <c r="O102" s="963"/>
      <c r="P102" s="963"/>
      <c r="Q102" s="963"/>
      <c r="R102" s="963"/>
      <c r="S102" s="963"/>
      <c r="T102" s="963"/>
      <c r="U102" s="963"/>
      <c r="V102" s="963"/>
      <c r="W102" s="963"/>
      <c r="X102" s="963"/>
      <c r="Y102" s="963"/>
      <c r="Z102" s="964"/>
      <c r="AA102" s="964"/>
      <c r="AB102" s="964"/>
      <c r="AC102" s="964"/>
      <c r="AD102" s="964"/>
      <c r="AE102" s="964"/>
      <c r="AF102" s="964"/>
      <c r="AG102" s="964"/>
      <c r="AH102" s="964"/>
      <c r="AI102" s="964"/>
      <c r="AJ102" s="964"/>
      <c r="AK102" s="964"/>
      <c r="AL102" s="964"/>
      <c r="AM102" s="964"/>
      <c r="AN102" s="964"/>
      <c r="AO102" s="965"/>
      <c r="AP102" s="965"/>
      <c r="AQ102" s="965"/>
      <c r="AR102" s="965"/>
      <c r="AS102" s="965"/>
      <c r="AT102" s="965"/>
      <c r="AU102" s="965"/>
      <c r="AV102" s="965"/>
      <c r="AW102" s="965"/>
      <c r="AX102" s="965"/>
      <c r="AY102" s="965"/>
      <c r="AZ102" s="965"/>
    </row>
    <row r="103" spans="1:55" ht="9.75" customHeight="1" x14ac:dyDescent="0.25">
      <c r="A103" s="929" t="s">
        <v>801</v>
      </c>
      <c r="B103" s="929"/>
      <c r="C103" s="929"/>
      <c r="D103" s="929"/>
      <c r="E103" s="929"/>
      <c r="F103" s="929"/>
      <c r="G103" s="929"/>
      <c r="H103" s="929"/>
      <c r="I103" s="929"/>
      <c r="J103" s="929"/>
      <c r="K103" s="929"/>
      <c r="L103" s="929"/>
      <c r="M103" s="929"/>
      <c r="N103" s="929"/>
      <c r="O103" s="929"/>
      <c r="P103" s="929"/>
      <c r="Q103" s="929"/>
      <c r="R103" s="929"/>
      <c r="S103" s="929"/>
      <c r="T103" s="929"/>
      <c r="U103" s="929"/>
      <c r="V103" s="929"/>
      <c r="W103" s="929"/>
      <c r="X103" s="929"/>
      <c r="Y103" s="929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929" t="s">
        <v>49</v>
      </c>
      <c r="AP103" s="929"/>
      <c r="AQ103" s="929"/>
      <c r="AR103" s="929"/>
      <c r="AS103" s="929"/>
      <c r="AT103" s="929"/>
      <c r="AU103" s="929"/>
      <c r="AV103" s="929"/>
      <c r="AW103" s="929"/>
      <c r="AX103" s="929"/>
      <c r="AY103" s="929"/>
      <c r="AZ103" s="929"/>
    </row>
  </sheetData>
  <mergeCells count="121"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DB1"/>
    </sheetView>
  </sheetViews>
  <sheetFormatPr defaultRowHeight="13.8" outlineLevelRow="1" x14ac:dyDescent="0.25"/>
  <cols>
    <col min="1" max="24" width="1.6640625" style="284" customWidth="1"/>
    <col min="25" max="25" width="4.5546875" style="284" customWidth="1"/>
    <col min="26" max="51" width="1.6640625" style="284" customWidth="1"/>
    <col min="52" max="52" width="4.109375" style="284" customWidth="1"/>
    <col min="53" max="53" width="0.109375" style="284" hidden="1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968" t="s">
        <v>573</v>
      </c>
      <c r="B1" s="968"/>
      <c r="C1" s="968"/>
      <c r="D1" s="968"/>
      <c r="E1" s="968"/>
      <c r="F1" s="968"/>
      <c r="G1" s="968"/>
      <c r="H1" s="968"/>
      <c r="I1" s="968"/>
      <c r="J1" s="968"/>
      <c r="K1" s="968"/>
      <c r="L1" s="968"/>
      <c r="M1" s="968"/>
      <c r="N1" s="968"/>
      <c r="O1" s="968"/>
      <c r="P1" s="968"/>
      <c r="Q1" s="968"/>
      <c r="R1" s="968"/>
      <c r="S1" s="968"/>
      <c r="T1" s="968"/>
      <c r="U1" s="968"/>
      <c r="V1" s="968"/>
      <c r="W1" s="968"/>
      <c r="X1" s="968"/>
      <c r="Y1" s="968"/>
      <c r="Z1" s="968"/>
      <c r="AA1" s="968"/>
      <c r="AB1" s="968"/>
      <c r="AC1" s="968"/>
      <c r="AD1" s="968"/>
      <c r="AE1" s="968"/>
      <c r="AF1" s="968"/>
      <c r="AG1" s="968"/>
      <c r="AH1" s="968"/>
      <c r="AI1" s="968"/>
      <c r="AJ1" s="968"/>
      <c r="AK1" s="968"/>
      <c r="AL1" s="968"/>
      <c r="AM1" s="968"/>
      <c r="AN1" s="968"/>
      <c r="AO1" s="968"/>
      <c r="AP1" s="968"/>
      <c r="AQ1" s="968"/>
      <c r="AR1" s="968"/>
      <c r="AS1" s="968"/>
      <c r="AT1" s="968"/>
      <c r="AU1" s="968"/>
      <c r="AV1" s="968"/>
      <c r="AW1" s="968"/>
      <c r="AX1" s="968"/>
      <c r="AY1" s="968"/>
      <c r="AZ1" s="968"/>
      <c r="BA1" s="317"/>
    </row>
    <row r="2" spans="1:63" ht="12" customHeight="1" x14ac:dyDescent="0.25">
      <c r="A2" s="969" t="s">
        <v>73</v>
      </c>
      <c r="B2" s="969"/>
      <c r="C2" s="969"/>
      <c r="D2" s="969"/>
      <c r="E2" s="969"/>
      <c r="F2" s="969"/>
      <c r="G2" s="969"/>
      <c r="H2" s="969"/>
      <c r="I2" s="969"/>
      <c r="J2" s="969"/>
      <c r="K2" s="969"/>
      <c r="L2" s="969"/>
      <c r="M2" s="969"/>
      <c r="N2" s="969"/>
      <c r="O2" s="969"/>
      <c r="P2" s="969"/>
      <c r="Q2" s="969"/>
      <c r="R2" s="969"/>
      <c r="S2" s="969"/>
      <c r="T2" s="969"/>
      <c r="U2" s="969"/>
      <c r="V2" s="969"/>
      <c r="W2" s="969"/>
      <c r="X2" s="969"/>
      <c r="Y2" s="969"/>
      <c r="Z2" s="969"/>
      <c r="AA2" s="969"/>
      <c r="AB2" s="969"/>
      <c r="AC2" s="969"/>
      <c r="AD2" s="969"/>
      <c r="AE2" s="969"/>
      <c r="AF2" s="969"/>
      <c r="AG2" s="969"/>
      <c r="AH2" s="969"/>
      <c r="AI2" s="969"/>
      <c r="AJ2" s="969"/>
      <c r="AK2" s="969"/>
      <c r="AL2" s="969"/>
      <c r="AM2" s="969"/>
      <c r="AN2" s="969"/>
      <c r="AO2" s="969"/>
      <c r="AP2" s="969"/>
      <c r="AQ2" s="969"/>
      <c r="AR2" s="969"/>
      <c r="AS2" s="969"/>
      <c r="AT2" s="969"/>
      <c r="AU2" s="969"/>
      <c r="AV2" s="969"/>
      <c r="AW2" s="969"/>
      <c r="AX2" s="969"/>
      <c r="AY2" s="969"/>
      <c r="AZ2" s="969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7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70"/>
      <c r="C3" s="970"/>
      <c r="D3" s="970"/>
      <c r="E3" s="970"/>
      <c r="F3" s="970"/>
      <c r="G3" s="970"/>
      <c r="H3" s="970"/>
      <c r="I3" s="970"/>
      <c r="J3" s="970"/>
      <c r="K3" s="970"/>
      <c r="L3" s="970"/>
      <c r="M3" s="970"/>
      <c r="N3" s="970"/>
      <c r="O3" s="970"/>
      <c r="P3" s="970"/>
      <c r="Q3" s="970"/>
      <c r="R3" s="970"/>
      <c r="S3" s="970"/>
      <c r="T3" s="970"/>
      <c r="U3" s="970"/>
      <c r="V3" s="970"/>
      <c r="W3" s="970"/>
      <c r="X3" s="970"/>
      <c r="Y3" s="970"/>
      <c r="Z3" s="970"/>
      <c r="AA3" s="970"/>
      <c r="AB3" s="970"/>
      <c r="AC3" s="970"/>
      <c r="AD3" s="970"/>
      <c r="AE3" s="970"/>
      <c r="AF3" s="970"/>
      <c r="AG3" s="970"/>
      <c r="AH3" s="970"/>
      <c r="AI3" s="970"/>
      <c r="AJ3" s="970"/>
      <c r="AK3" s="970"/>
      <c r="AL3" s="970"/>
      <c r="AM3" s="970"/>
      <c r="AN3" s="970"/>
      <c r="AO3" s="970"/>
      <c r="AP3" s="970"/>
      <c r="AQ3" s="970"/>
      <c r="AR3" s="970"/>
      <c r="AS3" s="970"/>
      <c r="AT3" s="970"/>
      <c r="AU3" s="970"/>
      <c r="AV3" s="970"/>
      <c r="AW3" s="970"/>
      <c r="AX3" s="970"/>
      <c r="AY3" s="970"/>
      <c r="AZ3" s="970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 x14ac:dyDescent="0.2">
      <c r="A4" s="971" t="s">
        <v>806</v>
      </c>
      <c r="B4" s="971"/>
      <c r="C4" s="971"/>
      <c r="D4" s="971"/>
      <c r="E4" s="971"/>
      <c r="F4" s="971"/>
      <c r="G4" s="971"/>
      <c r="H4" s="971"/>
      <c r="I4" s="971"/>
      <c r="J4" s="971"/>
      <c r="K4" s="971"/>
      <c r="L4" s="971"/>
      <c r="M4" s="971"/>
      <c r="N4" s="971"/>
      <c r="O4" s="971"/>
      <c r="P4" s="971"/>
      <c r="Q4" s="971"/>
      <c r="R4" s="971"/>
      <c r="S4" s="971"/>
      <c r="T4" s="971"/>
      <c r="U4" s="971"/>
      <c r="V4" s="971"/>
      <c r="W4" s="971"/>
      <c r="X4" s="971"/>
      <c r="Y4" s="971"/>
      <c r="Z4" s="971"/>
      <c r="AA4" s="971"/>
      <c r="AB4" s="971"/>
      <c r="AC4" s="971"/>
      <c r="AD4" s="971"/>
      <c r="AE4" s="971"/>
      <c r="AF4" s="971"/>
      <c r="AG4" s="971"/>
      <c r="AH4" s="971"/>
      <c r="AI4" s="971"/>
      <c r="AJ4" s="971"/>
      <c r="AK4" s="971"/>
      <c r="AL4" s="971"/>
      <c r="AM4" s="971"/>
      <c r="AN4" s="971"/>
      <c r="AO4" s="971"/>
      <c r="AP4" s="971"/>
      <c r="AQ4" s="971"/>
      <c r="AR4" s="971"/>
      <c r="AS4" s="971"/>
      <c r="AT4" s="971"/>
      <c r="AU4" s="971"/>
      <c r="AV4" s="971"/>
      <c r="AW4" s="971"/>
      <c r="AX4" s="971"/>
      <c r="AY4" s="971"/>
      <c r="AZ4" s="971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947" t="s">
        <v>773</v>
      </c>
      <c r="B5" s="947"/>
      <c r="C5" s="947"/>
      <c r="D5" s="947"/>
      <c r="E5" s="947"/>
      <c r="F5" s="947"/>
      <c r="G5" s="947"/>
      <c r="H5" s="947"/>
      <c r="I5" s="947"/>
      <c r="J5" s="947"/>
      <c r="K5" s="947"/>
      <c r="L5" s="947"/>
      <c r="M5" s="947"/>
      <c r="N5" s="947"/>
      <c r="O5" s="947"/>
      <c r="P5" s="947"/>
      <c r="Q5" s="947"/>
      <c r="R5" s="947"/>
      <c r="S5" s="947"/>
      <c r="T5" s="947"/>
      <c r="U5" s="947"/>
      <c r="V5" s="947"/>
      <c r="W5" s="947"/>
      <c r="X5" s="947"/>
      <c r="Y5" s="947"/>
      <c r="Z5" s="947"/>
      <c r="AA5" s="947"/>
      <c r="AB5" s="947"/>
      <c r="AC5" s="947"/>
      <c r="AD5" s="947"/>
      <c r="AE5" s="947"/>
      <c r="AF5" s="947"/>
      <c r="AG5" s="947"/>
      <c r="AH5" s="947"/>
      <c r="AI5" s="947"/>
      <c r="AJ5" s="947"/>
      <c r="AK5" s="947"/>
      <c r="AL5" s="947"/>
      <c r="AM5" s="947"/>
      <c r="AN5" s="947"/>
      <c r="AO5" s="947"/>
      <c r="AP5" s="947"/>
      <c r="AQ5" s="947"/>
      <c r="AR5" s="947"/>
      <c r="AS5" s="947"/>
      <c r="AT5" s="947"/>
      <c r="AU5" s="947"/>
      <c r="AV5" s="947"/>
      <c r="AW5" s="947"/>
      <c r="AX5" s="947"/>
      <c r="AY5" s="947"/>
      <c r="AZ5" s="947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218" t="str">
        <f>ФОРМА!B2</f>
        <v>ПАО "Россети Ленэнерго"</v>
      </c>
      <c r="B6" s="1218"/>
      <c r="C6" s="1218"/>
      <c r="D6" s="1218"/>
      <c r="E6" s="1218"/>
      <c r="F6" s="1218"/>
      <c r="G6" s="1218"/>
      <c r="H6" s="1218"/>
      <c r="I6" s="1218"/>
      <c r="J6" s="1218"/>
      <c r="K6" s="1218"/>
      <c r="L6" s="1218"/>
      <c r="M6" s="1218"/>
      <c r="N6" s="1218"/>
      <c r="O6" s="1218"/>
      <c r="P6" s="1218"/>
      <c r="Q6" s="1218"/>
      <c r="R6" s="1218"/>
      <c r="S6" s="1218"/>
      <c r="T6" s="1218"/>
      <c r="U6" s="1218"/>
      <c r="V6" s="1218"/>
      <c r="W6" s="1218"/>
      <c r="X6" s="1218"/>
      <c r="Y6" s="1218"/>
      <c r="Z6" s="1218"/>
      <c r="AA6" s="1218"/>
      <c r="AB6" s="1218"/>
      <c r="AC6" s="1218"/>
      <c r="AD6" s="1218"/>
      <c r="AE6" s="1218"/>
      <c r="AF6" s="1218"/>
      <c r="AG6" s="1218"/>
      <c r="AH6" s="1218"/>
      <c r="AI6" s="1218"/>
      <c r="AJ6" s="1218"/>
      <c r="AK6" s="1218"/>
      <c r="AL6" s="1218"/>
      <c r="AM6" s="1218"/>
      <c r="AN6" s="1218"/>
      <c r="AO6" s="1218"/>
      <c r="AP6" s="1218"/>
      <c r="AQ6" s="1218"/>
      <c r="AR6" s="1218"/>
      <c r="AS6" s="1218"/>
      <c r="AT6" s="1218"/>
      <c r="AU6" s="1218"/>
      <c r="AV6" s="1218"/>
      <c r="AW6" s="1218"/>
      <c r="AX6" s="1218"/>
      <c r="AY6" s="1218"/>
      <c r="AZ6" s="1218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971" t="s">
        <v>807</v>
      </c>
      <c r="B7" s="971"/>
      <c r="C7" s="971"/>
      <c r="D7" s="971"/>
      <c r="E7" s="971"/>
      <c r="F7" s="971"/>
      <c r="G7" s="971"/>
      <c r="H7" s="971"/>
      <c r="I7" s="971"/>
      <c r="J7" s="971"/>
      <c r="K7" s="971"/>
      <c r="L7" s="971"/>
      <c r="M7" s="971"/>
      <c r="N7" s="971"/>
      <c r="O7" s="971"/>
      <c r="P7" s="971"/>
      <c r="Q7" s="971"/>
      <c r="R7" s="971"/>
      <c r="S7" s="971"/>
      <c r="T7" s="971"/>
      <c r="U7" s="971"/>
      <c r="V7" s="971"/>
      <c r="W7" s="971"/>
      <c r="X7" s="971"/>
      <c r="Y7" s="971"/>
      <c r="Z7" s="971"/>
      <c r="AA7" s="971"/>
      <c r="AB7" s="971"/>
      <c r="AC7" s="971"/>
      <c r="AD7" s="971"/>
      <c r="AE7" s="971"/>
      <c r="AF7" s="971"/>
      <c r="AG7" s="971"/>
      <c r="AH7" s="971"/>
      <c r="AI7" s="971"/>
      <c r="AJ7" s="971"/>
      <c r="AK7" s="971"/>
      <c r="AL7" s="971"/>
      <c r="AM7" s="971"/>
      <c r="AN7" s="971"/>
      <c r="AO7" s="971"/>
      <c r="AP7" s="971"/>
      <c r="AQ7" s="971"/>
      <c r="AR7" s="971"/>
      <c r="AS7" s="971"/>
      <c r="AT7" s="971"/>
      <c r="AU7" s="971"/>
      <c r="AV7" s="971"/>
      <c r="AW7" s="971"/>
      <c r="AX7" s="971"/>
      <c r="AY7" s="971"/>
      <c r="AZ7" s="971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2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 x14ac:dyDescent="0.2">
      <c r="A9" s="973" t="s">
        <v>808</v>
      </c>
      <c r="B9" s="973"/>
      <c r="C9" s="973"/>
      <c r="D9" s="973"/>
      <c r="E9" s="973"/>
      <c r="F9" s="973"/>
      <c r="G9" s="973"/>
      <c r="H9" s="973"/>
      <c r="I9" s="973"/>
      <c r="J9" s="973"/>
      <c r="K9" s="973"/>
      <c r="L9" s="973"/>
      <c r="M9" s="973"/>
      <c r="N9" s="973"/>
      <c r="O9" s="973"/>
      <c r="P9" s="973"/>
      <c r="Q9" s="973"/>
      <c r="R9" s="973"/>
      <c r="S9" s="973"/>
      <c r="T9" s="973"/>
      <c r="U9" s="973"/>
      <c r="V9" s="973"/>
      <c r="W9" s="973"/>
      <c r="X9" s="973"/>
      <c r="Y9" s="973"/>
      <c r="Z9" s="973"/>
      <c r="AA9" s="973"/>
      <c r="AB9" s="973"/>
      <c r="AC9" s="973"/>
      <c r="AD9" s="973"/>
      <c r="AE9" s="973"/>
      <c r="AF9" s="973"/>
      <c r="AG9" s="973"/>
      <c r="AH9" s="973"/>
      <c r="AI9" s="973"/>
      <c r="AJ9" s="973"/>
      <c r="AK9" s="973"/>
      <c r="AL9" s="973"/>
      <c r="AM9" s="973"/>
      <c r="AN9" s="973"/>
      <c r="AO9" s="973"/>
      <c r="AP9" s="973"/>
      <c r="AQ9" s="973"/>
      <c r="AR9" s="973"/>
      <c r="AS9" s="973"/>
      <c r="AT9" s="973"/>
      <c r="AU9" s="973"/>
      <c r="AV9" s="973"/>
      <c r="AW9" s="973"/>
      <c r="AX9" s="973"/>
      <c r="AY9" s="973"/>
      <c r="AZ9" s="973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 x14ac:dyDescent="0.25">
      <c r="A10" s="969" t="s">
        <v>777</v>
      </c>
      <c r="B10" s="969"/>
      <c r="C10" s="969"/>
      <c r="D10" s="969"/>
      <c r="E10" s="969"/>
      <c r="F10" s="969"/>
      <c r="G10" s="969"/>
      <c r="H10" s="969"/>
      <c r="I10" s="969"/>
      <c r="J10" s="969"/>
      <c r="K10" s="969"/>
      <c r="L10" s="969"/>
      <c r="M10" s="969"/>
      <c r="N10" s="969"/>
      <c r="O10" s="969"/>
      <c r="P10" s="969"/>
      <c r="Q10" s="969"/>
      <c r="R10" s="969"/>
      <c r="S10" s="969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69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 x14ac:dyDescent="0.25">
      <c r="A11" s="1218" t="str">
        <f>ФОРМА!B3</f>
        <v>ООО «Электромонтаж-110»</v>
      </c>
      <c r="B11" s="1218"/>
      <c r="C11" s="1218"/>
      <c r="D11" s="1218"/>
      <c r="E11" s="1218"/>
      <c r="F11" s="1218"/>
      <c r="G11" s="1218"/>
      <c r="H11" s="1218"/>
      <c r="I11" s="1218"/>
      <c r="J11" s="1218"/>
      <c r="K11" s="1218"/>
      <c r="L11" s="1218"/>
      <c r="M11" s="1218"/>
      <c r="N11" s="1218"/>
      <c r="O11" s="1218"/>
      <c r="P11" s="1218"/>
      <c r="Q11" s="1218"/>
      <c r="R11" s="1218"/>
      <c r="S11" s="1218"/>
      <c r="T11" s="1218"/>
      <c r="U11" s="1218"/>
      <c r="V11" s="1218"/>
      <c r="W11" s="1218"/>
      <c r="X11" s="1218"/>
      <c r="Y11" s="1218"/>
      <c r="Z11" s="1218"/>
      <c r="AA11" s="1218"/>
      <c r="AB11" s="1218"/>
      <c r="AC11" s="1218"/>
      <c r="AD11" s="1218"/>
      <c r="AE11" s="1218"/>
      <c r="AF11" s="1218"/>
      <c r="AG11" s="1218"/>
      <c r="AH11" s="1218"/>
      <c r="AI11" s="1218"/>
      <c r="AJ11" s="1218"/>
      <c r="AK11" s="1218"/>
      <c r="AL11" s="1218"/>
      <c r="AM11" s="1218"/>
      <c r="AN11" s="1218"/>
      <c r="AO11" s="1218"/>
      <c r="AP11" s="1218"/>
      <c r="AQ11" s="1218"/>
      <c r="AR11" s="1218"/>
      <c r="AS11" s="1218"/>
      <c r="AT11" s="1218"/>
      <c r="AU11" s="1218"/>
      <c r="AV11" s="1218"/>
      <c r="AW11" s="1218"/>
      <c r="AX11" s="1218"/>
      <c r="AY11" s="1218"/>
      <c r="AZ11" s="1218"/>
      <c r="BA11" s="1218"/>
    </row>
    <row r="12" spans="1:63" s="305" customFormat="1" ht="6" customHeight="1" x14ac:dyDescent="0.2">
      <c r="A12" s="971" t="s">
        <v>807</v>
      </c>
      <c r="B12" s="971"/>
      <c r="C12" s="971"/>
      <c r="D12" s="971"/>
      <c r="E12" s="971"/>
      <c r="F12" s="971"/>
      <c r="G12" s="971"/>
      <c r="H12" s="971"/>
      <c r="I12" s="971"/>
      <c r="J12" s="971"/>
      <c r="K12" s="971"/>
      <c r="L12" s="971"/>
      <c r="M12" s="971"/>
      <c r="N12" s="971"/>
      <c r="O12" s="971"/>
      <c r="P12" s="971"/>
      <c r="Q12" s="971"/>
      <c r="R12" s="971"/>
      <c r="S12" s="971"/>
      <c r="T12" s="971"/>
      <c r="U12" s="971"/>
      <c r="V12" s="971"/>
      <c r="W12" s="971"/>
      <c r="X12" s="971"/>
      <c r="Y12" s="971"/>
      <c r="Z12" s="971"/>
      <c r="AA12" s="971"/>
      <c r="AB12" s="971"/>
      <c r="AC12" s="971"/>
      <c r="AD12" s="971"/>
      <c r="AE12" s="971"/>
      <c r="AF12" s="971"/>
      <c r="AG12" s="971"/>
      <c r="AH12" s="971"/>
      <c r="AI12" s="971"/>
      <c r="AJ12" s="971"/>
      <c r="AK12" s="971"/>
      <c r="AL12" s="971"/>
      <c r="AM12" s="971"/>
      <c r="AN12" s="971"/>
      <c r="AO12" s="971"/>
      <c r="AP12" s="971"/>
      <c r="AQ12" s="971"/>
      <c r="AR12" s="971"/>
      <c r="AS12" s="971"/>
      <c r="AT12" s="971"/>
      <c r="AU12" s="971"/>
      <c r="AV12" s="971"/>
      <c r="AW12" s="971"/>
      <c r="AX12" s="971"/>
      <c r="AY12" s="971"/>
      <c r="AZ12" s="971"/>
      <c r="BA12" s="318"/>
    </row>
    <row r="13" spans="1:63" ht="21.6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</row>
    <row r="14" spans="1:63" s="305" customFormat="1" ht="21" customHeight="1" x14ac:dyDescent="0.2">
      <c r="A14" s="973" t="s">
        <v>809</v>
      </c>
      <c r="B14" s="973"/>
      <c r="C14" s="973"/>
      <c r="D14" s="973"/>
      <c r="E14" s="973"/>
      <c r="F14" s="973"/>
      <c r="G14" s="973"/>
      <c r="H14" s="973"/>
      <c r="I14" s="973"/>
      <c r="J14" s="973"/>
      <c r="K14" s="973"/>
      <c r="L14" s="973"/>
      <c r="M14" s="973"/>
      <c r="N14" s="973"/>
      <c r="O14" s="973"/>
      <c r="P14" s="973"/>
      <c r="Q14" s="973"/>
      <c r="R14" s="973"/>
      <c r="S14" s="973"/>
      <c r="T14" s="973"/>
      <c r="U14" s="973"/>
      <c r="V14" s="973"/>
      <c r="W14" s="973"/>
      <c r="X14" s="973"/>
      <c r="Y14" s="973"/>
      <c r="Z14" s="973"/>
      <c r="AA14" s="973"/>
      <c r="AB14" s="973"/>
      <c r="AC14" s="973"/>
      <c r="AD14" s="973"/>
      <c r="AE14" s="973"/>
      <c r="AF14" s="973"/>
      <c r="AG14" s="973"/>
      <c r="AH14" s="973"/>
      <c r="AI14" s="973"/>
      <c r="AJ14" s="973"/>
      <c r="AK14" s="973"/>
      <c r="AL14" s="973"/>
      <c r="AM14" s="973"/>
      <c r="AN14" s="973"/>
      <c r="AO14" s="973"/>
      <c r="AP14" s="973"/>
      <c r="AQ14" s="973"/>
      <c r="AR14" s="973"/>
      <c r="AS14" s="973"/>
      <c r="AT14" s="973"/>
      <c r="AU14" s="973"/>
      <c r="AV14" s="973"/>
      <c r="AW14" s="973"/>
      <c r="AX14" s="973"/>
      <c r="AY14" s="973"/>
      <c r="AZ14" s="973"/>
      <c r="BA14" s="318"/>
    </row>
    <row r="15" spans="1:63" x14ac:dyDescent="0.25">
      <c r="A15" s="969" t="s">
        <v>75</v>
      </c>
      <c r="B15" s="969"/>
      <c r="C15" s="969"/>
      <c r="D15" s="969"/>
      <c r="E15" s="969"/>
      <c r="F15" s="969"/>
      <c r="G15" s="969"/>
      <c r="H15" s="969"/>
      <c r="I15" s="969"/>
      <c r="J15" s="969"/>
      <c r="K15" s="969"/>
      <c r="L15" s="969"/>
      <c r="M15" s="969"/>
      <c r="N15" s="969"/>
      <c r="O15" s="969"/>
      <c r="P15" s="969"/>
      <c r="Q15" s="969"/>
      <c r="R15" s="969"/>
      <c r="S15" s="969"/>
      <c r="T15" s="969"/>
      <c r="U15" s="969"/>
      <c r="V15" s="969"/>
      <c r="W15" s="969"/>
      <c r="X15" s="969"/>
      <c r="Y15" s="969"/>
      <c r="Z15" s="969"/>
      <c r="AA15" s="969"/>
      <c r="AB15" s="969"/>
      <c r="AC15" s="969"/>
      <c r="AD15" s="969"/>
      <c r="AE15" s="969"/>
      <c r="AF15" s="969"/>
      <c r="AG15" s="969"/>
      <c r="AH15" s="969"/>
      <c r="AI15" s="969"/>
      <c r="AJ15" s="969"/>
      <c r="AK15" s="969"/>
      <c r="AL15" s="969"/>
      <c r="AM15" s="969"/>
      <c r="AN15" s="969"/>
      <c r="AO15" s="969"/>
      <c r="AP15" s="969"/>
      <c r="AQ15" s="969"/>
      <c r="AR15" s="969"/>
      <c r="AS15" s="969"/>
      <c r="AT15" s="969"/>
      <c r="AU15" s="969"/>
      <c r="AV15" s="969"/>
      <c r="AW15" s="969"/>
      <c r="AX15" s="969"/>
      <c r="AY15" s="969"/>
      <c r="AZ15" s="969"/>
      <c r="BA15" s="317"/>
    </row>
    <row r="16" spans="1:63" ht="12" customHeight="1" x14ac:dyDescent="0.25">
      <c r="A16" s="1218" t="str">
        <f>ФОРМА!B8</f>
        <v>ООО «Электромонтаж-110»</v>
      </c>
      <c r="B16" s="1218"/>
      <c r="C16" s="1218"/>
      <c r="D16" s="1218"/>
      <c r="E16" s="1218"/>
      <c r="F16" s="1218"/>
      <c r="G16" s="1218"/>
      <c r="H16" s="1218"/>
      <c r="I16" s="1218"/>
      <c r="J16" s="1218"/>
      <c r="K16" s="1218"/>
      <c r="L16" s="1218"/>
      <c r="M16" s="1218"/>
      <c r="N16" s="1218"/>
      <c r="O16" s="1218"/>
      <c r="P16" s="1218"/>
      <c r="Q16" s="1218"/>
      <c r="R16" s="1218"/>
      <c r="S16" s="1218"/>
      <c r="T16" s="1218"/>
      <c r="U16" s="1218"/>
      <c r="V16" s="1218"/>
      <c r="W16" s="1218"/>
      <c r="X16" s="1218"/>
      <c r="Y16" s="1218"/>
      <c r="Z16" s="1218"/>
      <c r="AA16" s="1218"/>
      <c r="AB16" s="1218"/>
      <c r="AC16" s="1218"/>
      <c r="AD16" s="1218"/>
      <c r="AE16" s="1218"/>
      <c r="AF16" s="1218"/>
      <c r="AG16" s="1218"/>
      <c r="AH16" s="1218"/>
      <c r="AI16" s="1218"/>
      <c r="AJ16" s="1218"/>
      <c r="AK16" s="1218"/>
      <c r="AL16" s="1218"/>
      <c r="AM16" s="1218"/>
      <c r="AN16" s="1218"/>
      <c r="AO16" s="1218"/>
      <c r="AP16" s="1218"/>
      <c r="AQ16" s="1218"/>
      <c r="AR16" s="1218"/>
      <c r="AS16" s="1218"/>
      <c r="AT16" s="1218"/>
      <c r="AU16" s="1218"/>
      <c r="AV16" s="1218"/>
      <c r="AW16" s="1218"/>
      <c r="AX16" s="1218"/>
      <c r="AY16" s="1218"/>
      <c r="AZ16" s="1218"/>
      <c r="BA16" s="1218"/>
    </row>
    <row r="17" spans="1:53" s="305" customFormat="1" ht="9.6" x14ac:dyDescent="0.2">
      <c r="A17" s="971" t="s">
        <v>807</v>
      </c>
      <c r="B17" s="971"/>
      <c r="C17" s="97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971"/>
      <c r="R17" s="971"/>
      <c r="S17" s="971"/>
      <c r="T17" s="971"/>
      <c r="U17" s="971"/>
      <c r="V17" s="971"/>
      <c r="W17" s="971"/>
      <c r="X17" s="971"/>
      <c r="Y17" s="971"/>
      <c r="Z17" s="971"/>
      <c r="AA17" s="971"/>
      <c r="AB17" s="971"/>
      <c r="AC17" s="971"/>
      <c r="AD17" s="971"/>
      <c r="AE17" s="971"/>
      <c r="AF17" s="971"/>
      <c r="AG17" s="971"/>
      <c r="AH17" s="971"/>
      <c r="AI17" s="971"/>
      <c r="AJ17" s="971"/>
      <c r="AK17" s="971"/>
      <c r="AL17" s="971"/>
      <c r="AM17" s="971"/>
      <c r="AN17" s="971"/>
      <c r="AO17" s="971"/>
      <c r="AP17" s="971"/>
      <c r="AQ17" s="971"/>
      <c r="AR17" s="971"/>
      <c r="AS17" s="971"/>
      <c r="AT17" s="971"/>
      <c r="AU17" s="971"/>
      <c r="AV17" s="971"/>
      <c r="AW17" s="971"/>
      <c r="AX17" s="971"/>
      <c r="AY17" s="971"/>
      <c r="AZ17" s="971"/>
      <c r="BA17" s="318"/>
    </row>
    <row r="18" spans="1:53" ht="21.6" customHeight="1" x14ac:dyDescent="0.25">
      <c r="A18" s="1218" t="str">
        <f>ФОРМА!D8</f>
        <v>ОГРН 1089847302225, ИНН 7842391090, КПП 780101001, 199004, город Санкт-Петербург, пр-кт Средний В.О., д. 4 литер а, пом/ком 6н/177</v>
      </c>
      <c r="B18" s="1218"/>
      <c r="C18" s="1218"/>
      <c r="D18" s="1218"/>
      <c r="E18" s="1218"/>
      <c r="F18" s="1218"/>
      <c r="G18" s="1218"/>
      <c r="H18" s="1218"/>
      <c r="I18" s="1218"/>
      <c r="J18" s="1218"/>
      <c r="K18" s="1218"/>
      <c r="L18" s="1218"/>
      <c r="M18" s="1218"/>
      <c r="N18" s="1218"/>
      <c r="O18" s="1218"/>
      <c r="P18" s="1218"/>
      <c r="Q18" s="1218"/>
      <c r="R18" s="1218"/>
      <c r="S18" s="1218"/>
      <c r="T18" s="1218"/>
      <c r="U18" s="1218"/>
      <c r="V18" s="1218"/>
      <c r="W18" s="1218"/>
      <c r="X18" s="1218"/>
      <c r="Y18" s="1218"/>
      <c r="Z18" s="1218"/>
      <c r="AA18" s="1218"/>
      <c r="AB18" s="1218"/>
      <c r="AC18" s="1218"/>
      <c r="AD18" s="1218"/>
      <c r="AE18" s="1218"/>
      <c r="AF18" s="1218"/>
      <c r="AG18" s="1218"/>
      <c r="AH18" s="1218"/>
      <c r="AI18" s="1218"/>
      <c r="AJ18" s="1218"/>
      <c r="AK18" s="1218"/>
      <c r="AL18" s="1218"/>
      <c r="AM18" s="1218"/>
      <c r="AN18" s="1218"/>
      <c r="AO18" s="1218"/>
      <c r="AP18" s="1218"/>
      <c r="AQ18" s="1218"/>
      <c r="AR18" s="1218"/>
      <c r="AS18" s="1218"/>
      <c r="AT18" s="1218"/>
      <c r="AU18" s="1218"/>
      <c r="AV18" s="1218"/>
      <c r="AW18" s="1218"/>
      <c r="AX18" s="1218"/>
      <c r="AY18" s="1218"/>
      <c r="AZ18" s="1218"/>
      <c r="BA18" s="317"/>
    </row>
    <row r="19" spans="1:53" s="305" customFormat="1" ht="7.5" customHeight="1" x14ac:dyDescent="0.2">
      <c r="A19" s="973" t="s">
        <v>775</v>
      </c>
      <c r="B19" s="973"/>
      <c r="C19" s="973"/>
      <c r="D19" s="973"/>
      <c r="E19" s="973"/>
      <c r="F19" s="973"/>
      <c r="G19" s="973"/>
      <c r="H19" s="973"/>
      <c r="I19" s="973"/>
      <c r="J19" s="973"/>
      <c r="K19" s="973"/>
      <c r="L19" s="973"/>
      <c r="M19" s="973"/>
      <c r="N19" s="973"/>
      <c r="O19" s="973"/>
      <c r="P19" s="973"/>
      <c r="Q19" s="973"/>
      <c r="R19" s="973"/>
      <c r="S19" s="973"/>
      <c r="T19" s="973"/>
      <c r="U19" s="973"/>
      <c r="V19" s="973"/>
      <c r="W19" s="973"/>
      <c r="X19" s="973"/>
      <c r="Y19" s="973"/>
      <c r="Z19" s="973"/>
      <c r="AA19" s="973"/>
      <c r="AB19" s="973"/>
      <c r="AC19" s="973"/>
      <c r="AD19" s="973"/>
      <c r="AE19" s="973"/>
      <c r="AF19" s="973"/>
      <c r="AG19" s="973"/>
      <c r="AH19" s="973"/>
      <c r="AI19" s="973"/>
      <c r="AJ19" s="973"/>
      <c r="AK19" s="973"/>
      <c r="AL19" s="973"/>
      <c r="AM19" s="973"/>
      <c r="AN19" s="973"/>
      <c r="AO19" s="973"/>
      <c r="AP19" s="973"/>
      <c r="AQ19" s="973"/>
      <c r="AR19" s="973"/>
      <c r="AS19" s="973"/>
      <c r="AT19" s="973"/>
      <c r="AU19" s="973"/>
      <c r="AV19" s="973"/>
      <c r="AW19" s="973"/>
      <c r="AX19" s="973"/>
      <c r="AY19" s="973"/>
      <c r="AZ19" s="973"/>
      <c r="BA19" s="318"/>
    </row>
    <row r="20" spans="1:53" s="305" customFormat="1" ht="15" customHeight="1" x14ac:dyDescent="0.2">
      <c r="A20" s="950"/>
      <c r="B20" s="950"/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0"/>
      <c r="N20" s="950"/>
      <c r="O20" s="950"/>
      <c r="P20" s="950"/>
      <c r="Q20" s="950"/>
      <c r="R20" s="950"/>
      <c r="S20" s="950"/>
      <c r="T20" s="950"/>
      <c r="U20" s="950"/>
      <c r="V20" s="950"/>
      <c r="W20" s="950"/>
      <c r="X20" s="950"/>
      <c r="Y20" s="950"/>
      <c r="Z20" s="950"/>
      <c r="AA20" s="950"/>
      <c r="AB20" s="950"/>
      <c r="AC20" s="950"/>
      <c r="AD20" s="950"/>
      <c r="AE20" s="950"/>
      <c r="AF20" s="950"/>
      <c r="AG20" s="950"/>
      <c r="AH20" s="950"/>
      <c r="AI20" s="950"/>
      <c r="AJ20" s="950"/>
      <c r="AK20" s="950"/>
      <c r="AL20" s="950"/>
      <c r="AM20" s="950"/>
      <c r="AN20" s="950"/>
      <c r="AO20" s="950"/>
      <c r="AP20" s="950"/>
      <c r="AQ20" s="950"/>
      <c r="AR20" s="950"/>
      <c r="AS20" s="950"/>
      <c r="AT20" s="950"/>
      <c r="AU20" s="950"/>
      <c r="AV20" s="950"/>
      <c r="AW20" s="950"/>
      <c r="AX20" s="950"/>
      <c r="AY20" s="950"/>
      <c r="AZ20" s="950"/>
      <c r="BA20" s="318"/>
    </row>
    <row r="21" spans="1:53" s="305" customFormat="1" ht="15" customHeight="1" x14ac:dyDescent="0.2">
      <c r="A21" s="949" t="s">
        <v>810</v>
      </c>
      <c r="B21" s="949"/>
      <c r="C21" s="949"/>
      <c r="D21" s="949"/>
      <c r="E21" s="949"/>
      <c r="F21" s="949"/>
      <c r="G21" s="949"/>
      <c r="H21" s="949"/>
      <c r="I21" s="949"/>
      <c r="J21" s="949"/>
      <c r="K21" s="949"/>
      <c r="L21" s="949"/>
      <c r="M21" s="949"/>
      <c r="N21" s="949"/>
      <c r="O21" s="949"/>
      <c r="P21" s="949"/>
      <c r="Q21" s="949"/>
      <c r="R21" s="949"/>
      <c r="S21" s="949"/>
      <c r="T21" s="949"/>
      <c r="U21" s="949"/>
      <c r="V21" s="949"/>
      <c r="W21" s="949"/>
      <c r="X21" s="949"/>
      <c r="Y21" s="949"/>
      <c r="Z21" s="949"/>
      <c r="AA21" s="949"/>
      <c r="AB21" s="949"/>
      <c r="AC21" s="949"/>
      <c r="AD21" s="949"/>
      <c r="AE21" s="949"/>
      <c r="AF21" s="949"/>
      <c r="AG21" s="949"/>
      <c r="AH21" s="949"/>
      <c r="AI21" s="949"/>
      <c r="AJ21" s="949"/>
      <c r="AK21" s="949"/>
      <c r="AL21" s="949"/>
      <c r="AM21" s="949"/>
      <c r="AN21" s="949"/>
      <c r="AO21" s="949"/>
      <c r="AP21" s="949"/>
      <c r="AQ21" s="949"/>
      <c r="AR21" s="949"/>
      <c r="AS21" s="949"/>
      <c r="AT21" s="949"/>
      <c r="AU21" s="949"/>
      <c r="AV21" s="949"/>
      <c r="AW21" s="949"/>
      <c r="AX21" s="949"/>
      <c r="AY21" s="949"/>
      <c r="AZ21" s="949"/>
      <c r="BA21" s="318"/>
    </row>
    <row r="22" spans="1:53" ht="5.4" customHeight="1" x14ac:dyDescent="0.25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5" customHeight="1" x14ac:dyDescent="0.25">
      <c r="A23" s="976" t="s">
        <v>523</v>
      </c>
      <c r="B23" s="977"/>
      <c r="C23" s="977"/>
      <c r="D23" s="977"/>
      <c r="E23" s="977"/>
      <c r="F23" s="977"/>
      <c r="G23" s="977"/>
      <c r="H23" s="977"/>
      <c r="I23" s="977"/>
      <c r="J23" s="977"/>
      <c r="K23" s="977"/>
      <c r="L23" s="977"/>
      <c r="M23" s="977"/>
      <c r="N23" s="977"/>
      <c r="O23" s="977"/>
      <c r="P23" s="977"/>
      <c r="Q23" s="977"/>
      <c r="R23" s="977"/>
      <c r="S23" s="977"/>
      <c r="T23" s="977"/>
      <c r="U23" s="977"/>
      <c r="V23" s="977"/>
      <c r="W23" s="977"/>
      <c r="X23" s="977"/>
      <c r="Y23" s="977"/>
      <c r="Z23" s="977"/>
      <c r="AA23" s="977"/>
      <c r="AB23" s="977"/>
      <c r="AC23" s="977"/>
      <c r="AD23" s="977"/>
      <c r="AE23" s="977"/>
      <c r="AF23" s="977"/>
      <c r="AG23" s="977"/>
      <c r="AH23" s="977"/>
      <c r="AI23" s="977"/>
      <c r="AJ23" s="977"/>
      <c r="AK23" s="977"/>
      <c r="AL23" s="977"/>
      <c r="AM23" s="977"/>
      <c r="AN23" s="977"/>
      <c r="AO23" s="977"/>
      <c r="AP23" s="977"/>
      <c r="AQ23" s="977"/>
      <c r="AR23" s="977"/>
      <c r="AS23" s="977"/>
      <c r="AT23" s="977"/>
      <c r="AU23" s="977"/>
      <c r="AV23" s="977"/>
      <c r="AW23" s="977"/>
      <c r="AX23" s="977"/>
      <c r="AY23" s="977"/>
      <c r="AZ23" s="977"/>
      <c r="BA23" s="317"/>
    </row>
    <row r="24" spans="1:53" ht="6.75" customHeight="1" x14ac:dyDescent="0.25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 x14ac:dyDescent="0.3">
      <c r="A25" s="978" t="s">
        <v>19</v>
      </c>
      <c r="B25" s="978"/>
      <c r="C25" s="944">
        <f>ФОРМА!B28</f>
        <v>0</v>
      </c>
      <c r="D25" s="944"/>
      <c r="E25" s="944"/>
      <c r="F25" s="944"/>
      <c r="G25" s="944"/>
      <c r="H25" s="944"/>
      <c r="I25" s="944"/>
      <c r="J25" s="944"/>
      <c r="K25" s="944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979"/>
      <c r="AH25" s="979"/>
      <c r="AI25" s="979"/>
      <c r="AJ25" s="322"/>
      <c r="AK25" s="322"/>
      <c r="AL25" s="946">
        <f>ФОРМА!C28</f>
        <v>0</v>
      </c>
      <c r="AM25" s="944"/>
      <c r="AN25" s="944"/>
      <c r="AO25" s="944"/>
      <c r="AP25" s="944"/>
      <c r="AQ25" s="944"/>
      <c r="AR25" s="944"/>
      <c r="AS25" s="944"/>
      <c r="AT25" s="944"/>
      <c r="AU25" s="944"/>
      <c r="AV25" s="944"/>
      <c r="AW25" s="979"/>
      <c r="AX25" s="979"/>
      <c r="AY25" s="979"/>
      <c r="AZ25" s="979"/>
      <c r="BA25" s="317"/>
    </row>
    <row r="26" spans="1:53" s="305" customFormat="1" ht="6" customHeight="1" x14ac:dyDescent="0.2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971" t="s">
        <v>459</v>
      </c>
      <c r="AM26" s="971"/>
      <c r="AN26" s="971"/>
      <c r="AO26" s="971"/>
      <c r="AP26" s="971"/>
      <c r="AQ26" s="971"/>
      <c r="AR26" s="971"/>
      <c r="AS26" s="971"/>
      <c r="AT26" s="971"/>
      <c r="AU26" s="971"/>
      <c r="AV26" s="971"/>
      <c r="AW26" s="318"/>
      <c r="AX26" s="318"/>
      <c r="AY26" s="318"/>
      <c r="AZ26" s="318"/>
      <c r="BA26" s="318"/>
    </row>
    <row r="27" spans="1:53" ht="24" customHeight="1" x14ac:dyDescent="0.25">
      <c r="A27" s="947" t="s">
        <v>782</v>
      </c>
      <c r="B27" s="947"/>
      <c r="C27" s="947"/>
      <c r="D27" s="947"/>
      <c r="E27" s="947"/>
      <c r="F27" s="947"/>
      <c r="G27" s="947"/>
      <c r="H27" s="947"/>
      <c r="I27" s="947"/>
      <c r="J27" s="947"/>
      <c r="K27" s="947"/>
      <c r="L27" s="947"/>
      <c r="M27" s="947"/>
      <c r="N27" s="947"/>
      <c r="O27" s="947"/>
      <c r="P27" s="947"/>
      <c r="Q27" s="947"/>
      <c r="R27" s="947"/>
      <c r="S27" s="947"/>
      <c r="T27" s="947"/>
      <c r="U27" s="947"/>
      <c r="V27" s="947"/>
      <c r="W27" s="947"/>
      <c r="X27" s="947"/>
      <c r="Y27" s="947"/>
      <c r="Z27" s="947"/>
      <c r="AA27" s="947"/>
      <c r="AB27" s="947"/>
      <c r="AC27" s="947"/>
      <c r="AD27" s="947"/>
      <c r="AE27" s="947"/>
      <c r="AF27" s="947"/>
      <c r="AG27" s="947"/>
      <c r="AH27" s="947"/>
      <c r="AI27" s="947"/>
      <c r="AJ27" s="947"/>
      <c r="AK27" s="947"/>
      <c r="AL27" s="947"/>
      <c r="AM27" s="947"/>
      <c r="AN27" s="947"/>
      <c r="AO27" s="947"/>
      <c r="AP27" s="947"/>
      <c r="AQ27" s="947"/>
      <c r="AR27" s="947"/>
      <c r="AS27" s="947"/>
      <c r="AT27" s="947"/>
      <c r="AU27" s="947"/>
      <c r="AV27" s="947"/>
      <c r="AW27" s="947"/>
      <c r="AX27" s="947"/>
      <c r="AY27" s="947"/>
      <c r="AZ27" s="947"/>
      <c r="BA27" s="317"/>
    </row>
    <row r="28" spans="1:53" ht="12" customHeight="1" x14ac:dyDescent="0.25">
      <c r="A28" s="974" t="str">
        <f>IF(ПОДПИСИ!B9="",ПОДПИСИ!B5,ПОДПИСИ!B9)</f>
        <v>Ведущий инженер отдела строительного контроля АО "ЛЭСР"</v>
      </c>
      <c r="B28" s="974"/>
      <c r="C28" s="974"/>
      <c r="D28" s="974"/>
      <c r="E28" s="974"/>
      <c r="F28" s="974"/>
      <c r="G28" s="974"/>
      <c r="H28" s="974"/>
      <c r="I28" s="974"/>
      <c r="J28" s="974"/>
      <c r="K28" s="974"/>
      <c r="L28" s="974"/>
      <c r="M28" s="974"/>
      <c r="N28" s="974"/>
      <c r="O28" s="974"/>
      <c r="P28" s="974"/>
      <c r="Q28" s="974"/>
      <c r="R28" s="974"/>
      <c r="S28" s="974"/>
      <c r="T28" s="974"/>
      <c r="U28" s="974"/>
      <c r="V28" s="974"/>
      <c r="W28" s="974"/>
      <c r="X28" s="974"/>
      <c r="Y28" s="974"/>
      <c r="Z28" s="974"/>
      <c r="AA28" s="974"/>
      <c r="AB28" s="974"/>
      <c r="AC28" s="974"/>
      <c r="AD28" s="974"/>
      <c r="AE28" s="974"/>
      <c r="AF28" s="974"/>
      <c r="AG28" s="974"/>
      <c r="AH28" s="974"/>
      <c r="AI28" s="974"/>
      <c r="AJ28" s="974"/>
      <c r="AK28" s="974"/>
      <c r="AL28" s="974"/>
      <c r="AM28" s="974"/>
      <c r="AN28" s="974"/>
      <c r="AO28" s="974"/>
      <c r="AP28" s="974"/>
      <c r="AQ28" s="974"/>
      <c r="AR28" s="974"/>
      <c r="AS28" s="974"/>
      <c r="AT28" s="974"/>
      <c r="AU28" s="974"/>
      <c r="AV28" s="974"/>
      <c r="AW28" s="974"/>
      <c r="AX28" s="974"/>
      <c r="AY28" s="974"/>
      <c r="AZ28" s="974"/>
      <c r="BA28" s="317"/>
    </row>
    <row r="29" spans="1:53" ht="12" customHeight="1" x14ac:dyDescent="0.25">
      <c r="A29" s="975" t="str">
        <f>IF(ПОДПИСИ!C9="",ПОДПИСИ!C5,CONCATENATE(ПОДПИСИ!C9,", ",ПОДПИСИ!F9))</f>
        <v xml:space="preserve">Жамойдин Ф.Ф.,  </v>
      </c>
      <c r="B29" s="975"/>
      <c r="C29" s="975"/>
      <c r="D29" s="975"/>
      <c r="E29" s="975"/>
      <c r="F29" s="975"/>
      <c r="G29" s="975"/>
      <c r="H29" s="975"/>
      <c r="I29" s="975"/>
      <c r="J29" s="975"/>
      <c r="K29" s="975"/>
      <c r="L29" s="975"/>
      <c r="M29" s="975"/>
      <c r="N29" s="975"/>
      <c r="O29" s="975"/>
      <c r="P29" s="975"/>
      <c r="Q29" s="975"/>
      <c r="R29" s="975"/>
      <c r="S29" s="975"/>
      <c r="T29" s="975"/>
      <c r="U29" s="975"/>
      <c r="V29" s="975"/>
      <c r="W29" s="975"/>
      <c r="X29" s="975"/>
      <c r="Y29" s="975"/>
      <c r="Z29" s="975"/>
      <c r="AA29" s="975"/>
      <c r="AB29" s="975"/>
      <c r="AC29" s="975"/>
      <c r="AD29" s="975"/>
      <c r="AE29" s="975"/>
      <c r="AF29" s="975"/>
      <c r="AG29" s="975"/>
      <c r="AH29" s="975"/>
      <c r="AI29" s="975"/>
      <c r="AJ29" s="975"/>
      <c r="AK29" s="975"/>
      <c r="AL29" s="975"/>
      <c r="AM29" s="975"/>
      <c r="AN29" s="975"/>
      <c r="AO29" s="975"/>
      <c r="AP29" s="975"/>
      <c r="AQ29" s="975"/>
      <c r="AR29" s="975"/>
      <c r="AS29" s="975"/>
      <c r="AT29" s="975"/>
      <c r="AU29" s="975"/>
      <c r="AV29" s="975"/>
      <c r="AW29" s="975"/>
      <c r="AX29" s="975"/>
      <c r="AY29" s="975"/>
      <c r="AZ29" s="975"/>
      <c r="BA29" s="317"/>
    </row>
    <row r="30" spans="1:53" ht="15" customHeight="1" x14ac:dyDescent="0.25">
      <c r="A30" s="973" t="s">
        <v>783</v>
      </c>
      <c r="B30" s="973"/>
      <c r="C30" s="973"/>
      <c r="D30" s="973"/>
      <c r="E30" s="973"/>
      <c r="F30" s="973"/>
      <c r="G30" s="973"/>
      <c r="H30" s="973"/>
      <c r="I30" s="973"/>
      <c r="J30" s="973"/>
      <c r="K30" s="973"/>
      <c r="L30" s="973"/>
      <c r="M30" s="973"/>
      <c r="N30" s="973"/>
      <c r="O30" s="973"/>
      <c r="P30" s="973"/>
      <c r="Q30" s="973"/>
      <c r="R30" s="973"/>
      <c r="S30" s="973"/>
      <c r="T30" s="973"/>
      <c r="U30" s="973"/>
      <c r="V30" s="973"/>
      <c r="W30" s="973"/>
      <c r="X30" s="973"/>
      <c r="Y30" s="973"/>
      <c r="Z30" s="973"/>
      <c r="AA30" s="973"/>
      <c r="AB30" s="973"/>
      <c r="AC30" s="973"/>
      <c r="AD30" s="973"/>
      <c r="AE30" s="973"/>
      <c r="AF30" s="973"/>
      <c r="AG30" s="973"/>
      <c r="AH30" s="973"/>
      <c r="AI30" s="973"/>
      <c r="AJ30" s="973"/>
      <c r="AK30" s="973"/>
      <c r="AL30" s="973"/>
      <c r="AM30" s="973"/>
      <c r="AN30" s="973"/>
      <c r="AO30" s="973"/>
      <c r="AP30" s="973"/>
      <c r="AQ30" s="973"/>
      <c r="AR30" s="973"/>
      <c r="AS30" s="973"/>
      <c r="AT30" s="973"/>
      <c r="AU30" s="973"/>
      <c r="AV30" s="973"/>
      <c r="AW30" s="973"/>
      <c r="AX30" s="973"/>
      <c r="AY30" s="973"/>
      <c r="AZ30" s="973"/>
      <c r="BA30" s="317"/>
    </row>
    <row r="31" spans="1:53" ht="15" customHeight="1" x14ac:dyDescent="0.25">
      <c r="A31" s="950"/>
      <c r="B31" s="950"/>
      <c r="C31" s="950"/>
      <c r="D31" s="950"/>
      <c r="E31" s="950"/>
      <c r="F31" s="950"/>
      <c r="G31" s="950"/>
      <c r="H31" s="950"/>
      <c r="I31" s="950"/>
      <c r="J31" s="950"/>
      <c r="K31" s="950"/>
      <c r="L31" s="950"/>
      <c r="M31" s="950"/>
      <c r="N31" s="950"/>
      <c r="O31" s="950"/>
      <c r="P31" s="950"/>
      <c r="Q31" s="950"/>
      <c r="R31" s="950"/>
      <c r="S31" s="950"/>
      <c r="T31" s="950"/>
      <c r="U31" s="950"/>
      <c r="V31" s="950"/>
      <c r="W31" s="950"/>
      <c r="X31" s="950"/>
      <c r="Y31" s="950"/>
      <c r="Z31" s="950"/>
      <c r="AA31" s="950"/>
      <c r="AB31" s="950"/>
      <c r="AC31" s="950"/>
      <c r="AD31" s="950"/>
      <c r="AE31" s="950"/>
      <c r="AF31" s="950"/>
      <c r="AG31" s="950"/>
      <c r="AH31" s="950"/>
      <c r="AI31" s="950"/>
      <c r="AJ31" s="950"/>
      <c r="AK31" s="950"/>
      <c r="AL31" s="950"/>
      <c r="AM31" s="950"/>
      <c r="AN31" s="950"/>
      <c r="AO31" s="950"/>
      <c r="AP31" s="950"/>
      <c r="AQ31" s="950"/>
      <c r="AR31" s="950"/>
      <c r="AS31" s="950"/>
      <c r="AT31" s="950"/>
      <c r="AU31" s="950"/>
      <c r="AV31" s="950"/>
      <c r="AW31" s="950"/>
      <c r="AX31" s="950"/>
      <c r="AY31" s="950"/>
      <c r="AZ31" s="950"/>
      <c r="BA31" s="317"/>
    </row>
    <row r="32" spans="1:53" ht="21.75" customHeight="1" x14ac:dyDescent="0.25">
      <c r="A32" s="949" t="s">
        <v>811</v>
      </c>
      <c r="B32" s="949"/>
      <c r="C32" s="949"/>
      <c r="D32" s="949"/>
      <c r="E32" s="949"/>
      <c r="F32" s="949"/>
      <c r="G32" s="949"/>
      <c r="H32" s="949"/>
      <c r="I32" s="949"/>
      <c r="J32" s="949"/>
      <c r="K32" s="949"/>
      <c r="L32" s="949"/>
      <c r="M32" s="949"/>
      <c r="N32" s="949"/>
      <c r="O32" s="949"/>
      <c r="P32" s="949"/>
      <c r="Q32" s="949"/>
      <c r="R32" s="949"/>
      <c r="S32" s="949"/>
      <c r="T32" s="949"/>
      <c r="U32" s="949"/>
      <c r="V32" s="949"/>
      <c r="W32" s="949"/>
      <c r="X32" s="949"/>
      <c r="Y32" s="949"/>
      <c r="Z32" s="949"/>
      <c r="AA32" s="949"/>
      <c r="AB32" s="949"/>
      <c r="AC32" s="949"/>
      <c r="AD32" s="949"/>
      <c r="AE32" s="949"/>
      <c r="AF32" s="949"/>
      <c r="AG32" s="949"/>
      <c r="AH32" s="949"/>
      <c r="AI32" s="949"/>
      <c r="AJ32" s="949"/>
      <c r="AK32" s="949"/>
      <c r="AL32" s="949"/>
      <c r="AM32" s="949"/>
      <c r="AN32" s="949"/>
      <c r="AO32" s="949"/>
      <c r="AP32" s="949"/>
      <c r="AQ32" s="949"/>
      <c r="AR32" s="949"/>
      <c r="AS32" s="949"/>
      <c r="AT32" s="949"/>
      <c r="AU32" s="949"/>
      <c r="AV32" s="949"/>
      <c r="AW32" s="949"/>
      <c r="AX32" s="949"/>
      <c r="AY32" s="949"/>
      <c r="AZ32" s="949"/>
      <c r="BA32" s="317"/>
    </row>
    <row r="33" spans="1:52" ht="12" customHeight="1" x14ac:dyDescent="0.25">
      <c r="A33" s="980" t="s">
        <v>785</v>
      </c>
      <c r="B33" s="981"/>
      <c r="C33" s="981"/>
      <c r="D33" s="981"/>
      <c r="E33" s="981"/>
      <c r="F33" s="981"/>
      <c r="G33" s="981"/>
      <c r="H33" s="981"/>
      <c r="I33" s="981"/>
      <c r="J33" s="981"/>
      <c r="K33" s="981"/>
      <c r="L33" s="981"/>
      <c r="M33" s="981"/>
      <c r="N33" s="981"/>
      <c r="O33" s="981"/>
      <c r="P33" s="981"/>
      <c r="Q33" s="981"/>
      <c r="R33" s="981"/>
      <c r="S33" s="981"/>
      <c r="T33" s="981"/>
      <c r="U33" s="981"/>
      <c r="V33" s="981"/>
      <c r="W33" s="981"/>
      <c r="X33" s="981"/>
      <c r="Y33" s="981"/>
      <c r="Z33" s="981"/>
      <c r="AA33" s="981"/>
      <c r="AB33" s="981"/>
      <c r="AC33" s="981"/>
      <c r="AD33" s="981"/>
      <c r="AE33" s="981"/>
      <c r="AF33" s="981"/>
      <c r="AG33" s="981"/>
      <c r="AH33" s="981"/>
      <c r="AI33" s="981"/>
      <c r="AJ33" s="981"/>
      <c r="AK33" s="981"/>
      <c r="AL33" s="981"/>
      <c r="AM33" s="981"/>
      <c r="AN33" s="981"/>
      <c r="AO33" s="981"/>
      <c r="AP33" s="981"/>
      <c r="AQ33" s="981"/>
      <c r="AR33" s="981"/>
      <c r="AS33" s="981"/>
      <c r="AT33" s="981"/>
      <c r="AU33" s="981"/>
      <c r="AV33" s="981"/>
      <c r="AW33" s="981"/>
      <c r="AX33" s="981"/>
      <c r="AY33" s="981"/>
      <c r="AZ33" s="981"/>
    </row>
    <row r="34" spans="1:52" ht="12" customHeight="1" x14ac:dyDescent="0.25">
      <c r="A34" s="948" t="str">
        <f>ПОДПИСИ!B15</f>
        <v>Заместитель генерального директора по капитальному  строительству ООО «Электромонтаж-110»</v>
      </c>
      <c r="B34" s="948"/>
      <c r="C34" s="948"/>
      <c r="D34" s="948"/>
      <c r="E34" s="948"/>
      <c r="F34" s="948"/>
      <c r="G34" s="948"/>
      <c r="H34" s="948"/>
      <c r="I34" s="948"/>
      <c r="J34" s="948"/>
      <c r="K34" s="948"/>
      <c r="L34" s="948"/>
      <c r="M34" s="948"/>
      <c r="N34" s="948"/>
      <c r="O34" s="948"/>
      <c r="P34" s="948"/>
      <c r="Q34" s="948"/>
      <c r="R34" s="948"/>
      <c r="S34" s="948"/>
      <c r="T34" s="948"/>
      <c r="U34" s="948"/>
      <c r="V34" s="948"/>
      <c r="W34" s="948"/>
      <c r="X34" s="948"/>
      <c r="Y34" s="948"/>
      <c r="Z34" s="948"/>
      <c r="AA34" s="948"/>
      <c r="AB34" s="948"/>
      <c r="AC34" s="948"/>
      <c r="AD34" s="948"/>
      <c r="AE34" s="948"/>
      <c r="AF34" s="948"/>
      <c r="AG34" s="948"/>
      <c r="AH34" s="948"/>
      <c r="AI34" s="948"/>
      <c r="AJ34" s="948"/>
      <c r="AK34" s="948"/>
      <c r="AL34" s="948"/>
      <c r="AM34" s="948"/>
      <c r="AN34" s="948"/>
      <c r="AO34" s="948"/>
      <c r="AP34" s="948"/>
      <c r="AQ34" s="948"/>
      <c r="AR34" s="948"/>
      <c r="AS34" s="948"/>
      <c r="AT34" s="948"/>
      <c r="AU34" s="948"/>
      <c r="AV34" s="948"/>
      <c r="AW34" s="948"/>
      <c r="AX34" s="948"/>
      <c r="AY34" s="948"/>
      <c r="AZ34" s="948"/>
    </row>
    <row r="35" spans="1:52" ht="12" customHeight="1" x14ac:dyDescent="0.25">
      <c r="A35" s="982" t="str">
        <f>CONCATENATE(ПОДПИСИ!C15," ",ПОДПИСИ!F15)</f>
        <v>Шлёнский С.В. Приказ №365 от 01.07.2024</v>
      </c>
      <c r="B35" s="982"/>
      <c r="C35" s="982"/>
      <c r="D35" s="982"/>
      <c r="E35" s="982"/>
      <c r="F35" s="982"/>
      <c r="G35" s="982"/>
      <c r="H35" s="982"/>
      <c r="I35" s="982"/>
      <c r="J35" s="982"/>
      <c r="K35" s="982"/>
      <c r="L35" s="982"/>
      <c r="M35" s="982"/>
      <c r="N35" s="982"/>
      <c r="O35" s="982"/>
      <c r="P35" s="982"/>
      <c r="Q35" s="982"/>
      <c r="R35" s="982"/>
      <c r="S35" s="982"/>
      <c r="T35" s="982"/>
      <c r="U35" s="982"/>
      <c r="V35" s="982"/>
      <c r="W35" s="982"/>
      <c r="X35" s="982"/>
      <c r="Y35" s="982"/>
      <c r="Z35" s="982"/>
      <c r="AA35" s="982"/>
      <c r="AB35" s="982"/>
      <c r="AC35" s="982"/>
      <c r="AD35" s="982"/>
      <c r="AE35" s="982"/>
      <c r="AF35" s="982"/>
      <c r="AG35" s="982"/>
      <c r="AH35" s="982"/>
      <c r="AI35" s="982"/>
      <c r="AJ35" s="982"/>
      <c r="AK35" s="982"/>
      <c r="AL35" s="982"/>
      <c r="AM35" s="982"/>
      <c r="AN35" s="982"/>
      <c r="AO35" s="982"/>
      <c r="AP35" s="982"/>
      <c r="AQ35" s="982"/>
      <c r="AR35" s="982"/>
      <c r="AS35" s="982"/>
      <c r="AT35" s="982"/>
      <c r="AU35" s="982"/>
      <c r="AV35" s="982"/>
      <c r="AW35" s="982"/>
      <c r="AX35" s="982"/>
      <c r="AY35" s="982"/>
      <c r="AZ35" s="982"/>
    </row>
    <row r="36" spans="1:52" ht="6" customHeight="1" x14ac:dyDescent="0.25">
      <c r="A36" s="983" t="s">
        <v>812</v>
      </c>
      <c r="B36" s="983"/>
      <c r="C36" s="983"/>
      <c r="D36" s="983"/>
      <c r="E36" s="983"/>
      <c r="F36" s="983"/>
      <c r="G36" s="983"/>
      <c r="H36" s="983"/>
      <c r="I36" s="983"/>
      <c r="J36" s="983"/>
      <c r="K36" s="983"/>
      <c r="L36" s="983"/>
      <c r="M36" s="983"/>
      <c r="N36" s="983"/>
      <c r="O36" s="983"/>
      <c r="P36" s="983"/>
      <c r="Q36" s="983"/>
      <c r="R36" s="983"/>
      <c r="S36" s="983"/>
      <c r="T36" s="983"/>
      <c r="U36" s="983"/>
      <c r="V36" s="983"/>
      <c r="W36" s="983"/>
      <c r="X36" s="983"/>
      <c r="Y36" s="983"/>
      <c r="Z36" s="983"/>
      <c r="AA36" s="983"/>
      <c r="AB36" s="983"/>
      <c r="AC36" s="983"/>
      <c r="AD36" s="983"/>
      <c r="AE36" s="983"/>
      <c r="AF36" s="983"/>
      <c r="AG36" s="983"/>
      <c r="AH36" s="983"/>
      <c r="AI36" s="983"/>
      <c r="AJ36" s="983"/>
      <c r="AK36" s="983"/>
      <c r="AL36" s="983"/>
      <c r="AM36" s="983"/>
      <c r="AN36" s="983"/>
      <c r="AO36" s="983"/>
      <c r="AP36" s="983"/>
      <c r="AQ36" s="983"/>
      <c r="AR36" s="983"/>
      <c r="AS36" s="983"/>
      <c r="AT36" s="983"/>
      <c r="AU36" s="983"/>
      <c r="AV36" s="983"/>
      <c r="AW36" s="983"/>
      <c r="AX36" s="983"/>
      <c r="AY36" s="983"/>
      <c r="AZ36" s="983"/>
    </row>
    <row r="37" spans="1:52" ht="24" customHeight="1" x14ac:dyDescent="0.25">
      <c r="A37" s="947" t="s">
        <v>813</v>
      </c>
      <c r="B37" s="947"/>
      <c r="C37" s="947"/>
      <c r="D37" s="947"/>
      <c r="E37" s="947"/>
      <c r="F37" s="947"/>
      <c r="G37" s="947"/>
      <c r="H37" s="947"/>
      <c r="I37" s="947"/>
      <c r="J37" s="947"/>
      <c r="K37" s="947"/>
      <c r="L37" s="947"/>
      <c r="M37" s="947"/>
      <c r="N37" s="947"/>
      <c r="O37" s="947"/>
      <c r="P37" s="947"/>
      <c r="Q37" s="947"/>
      <c r="R37" s="947"/>
      <c r="S37" s="947"/>
      <c r="T37" s="947"/>
      <c r="U37" s="947"/>
      <c r="V37" s="947"/>
      <c r="W37" s="947"/>
      <c r="X37" s="947"/>
      <c r="Y37" s="947"/>
      <c r="Z37" s="947"/>
      <c r="AA37" s="947"/>
      <c r="AB37" s="947"/>
      <c r="AC37" s="947"/>
      <c r="AD37" s="947"/>
      <c r="AE37" s="947"/>
      <c r="AF37" s="947"/>
      <c r="AG37" s="947"/>
      <c r="AH37" s="947"/>
      <c r="AI37" s="947"/>
      <c r="AJ37" s="947"/>
      <c r="AK37" s="947"/>
      <c r="AL37" s="947"/>
      <c r="AM37" s="947"/>
      <c r="AN37" s="947"/>
      <c r="AO37" s="947"/>
      <c r="AP37" s="947"/>
      <c r="AQ37" s="947"/>
      <c r="AR37" s="947"/>
      <c r="AS37" s="947"/>
      <c r="AT37" s="947"/>
      <c r="AU37" s="947"/>
      <c r="AV37" s="947"/>
      <c r="AW37" s="947"/>
      <c r="AX37" s="947"/>
      <c r="AY37" s="947"/>
      <c r="AZ37" s="947"/>
    </row>
    <row r="38" spans="1:52" ht="12" customHeight="1" x14ac:dyDescent="0.25">
      <c r="A38" s="948" t="str">
        <f>ПОДПИСИ!B17</f>
        <v>Заместитель генерального директора по капитальному  строительству ООО «Электромонтаж-110»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</row>
    <row r="39" spans="1:52" ht="12" customHeight="1" x14ac:dyDescent="0.25">
      <c r="A39" s="948" t="str">
        <f>CONCATENATE(ПОДПИСИ!C17," ",ПОДПИСИ!F17)</f>
        <v>Шлёнский С.В. Приказ №365 от 01.07.2024</v>
      </c>
      <c r="B39" s="948"/>
      <c r="C39" s="948"/>
      <c r="D39" s="948"/>
      <c r="E39" s="948"/>
      <c r="F39" s="948"/>
      <c r="G39" s="948"/>
      <c r="H39" s="948"/>
      <c r="I39" s="948"/>
      <c r="J39" s="948"/>
      <c r="K39" s="948"/>
      <c r="L39" s="948"/>
      <c r="M39" s="948"/>
      <c r="N39" s="948"/>
      <c r="O39" s="948"/>
      <c r="P39" s="948"/>
      <c r="Q39" s="948"/>
      <c r="R39" s="948"/>
      <c r="S39" s="948"/>
      <c r="T39" s="948"/>
      <c r="U39" s="948"/>
      <c r="V39" s="948"/>
      <c r="W39" s="948"/>
      <c r="X39" s="948"/>
      <c r="Y39" s="948"/>
      <c r="Z39" s="948"/>
      <c r="AA39" s="948"/>
      <c r="AB39" s="948"/>
      <c r="AC39" s="948"/>
      <c r="AD39" s="948"/>
      <c r="AE39" s="948"/>
      <c r="AF39" s="948"/>
      <c r="AG39" s="948"/>
      <c r="AH39" s="948"/>
      <c r="AI39" s="948"/>
      <c r="AJ39" s="948"/>
      <c r="AK39" s="948"/>
      <c r="AL39" s="948"/>
      <c r="AM39" s="948"/>
      <c r="AN39" s="948"/>
      <c r="AO39" s="948"/>
      <c r="AP39" s="948"/>
      <c r="AQ39" s="948"/>
      <c r="AR39" s="948"/>
      <c r="AS39" s="948"/>
      <c r="AT39" s="948"/>
      <c r="AU39" s="948"/>
      <c r="AV39" s="948"/>
      <c r="AW39" s="948"/>
      <c r="AX39" s="948"/>
      <c r="AY39" s="948"/>
      <c r="AZ39" s="948"/>
    </row>
    <row r="40" spans="1:52" ht="15" customHeight="1" x14ac:dyDescent="0.25">
      <c r="A40" s="949" t="s">
        <v>783</v>
      </c>
      <c r="B40" s="949"/>
      <c r="C40" s="949"/>
      <c r="D40" s="949"/>
      <c r="E40" s="949"/>
      <c r="F40" s="949"/>
      <c r="G40" s="949"/>
      <c r="H40" s="949"/>
      <c r="I40" s="949"/>
      <c r="J40" s="949"/>
      <c r="K40" s="949"/>
      <c r="L40" s="949"/>
      <c r="M40" s="949"/>
      <c r="N40" s="949"/>
      <c r="O40" s="949"/>
      <c r="P40" s="949"/>
      <c r="Q40" s="949"/>
      <c r="R40" s="949"/>
      <c r="S40" s="949"/>
      <c r="T40" s="949"/>
      <c r="U40" s="949"/>
      <c r="V40" s="949"/>
      <c r="W40" s="949"/>
      <c r="X40" s="949"/>
      <c r="Y40" s="949"/>
      <c r="Z40" s="949"/>
      <c r="AA40" s="949"/>
      <c r="AB40" s="949"/>
      <c r="AC40" s="949"/>
      <c r="AD40" s="949"/>
      <c r="AE40" s="949"/>
      <c r="AF40" s="949"/>
      <c r="AG40" s="949"/>
      <c r="AH40" s="949"/>
      <c r="AI40" s="949"/>
      <c r="AJ40" s="949"/>
      <c r="AK40" s="949"/>
      <c r="AL40" s="949"/>
      <c r="AM40" s="949"/>
      <c r="AN40" s="949"/>
      <c r="AO40" s="949"/>
      <c r="AP40" s="949"/>
      <c r="AQ40" s="949"/>
      <c r="AR40" s="949"/>
      <c r="AS40" s="949"/>
      <c r="AT40" s="949"/>
      <c r="AU40" s="949"/>
      <c r="AV40" s="949"/>
      <c r="AW40" s="949"/>
      <c r="AX40" s="949"/>
      <c r="AY40" s="949"/>
      <c r="AZ40" s="949"/>
    </row>
    <row r="41" spans="1:52" ht="12" customHeight="1" x14ac:dyDescent="0.25">
      <c r="A41" s="950"/>
      <c r="B41" s="950"/>
      <c r="C41" s="950"/>
      <c r="D41" s="950"/>
      <c r="E41" s="950"/>
      <c r="F41" s="950"/>
      <c r="G41" s="950"/>
      <c r="H41" s="950"/>
      <c r="I41" s="950"/>
      <c r="J41" s="950"/>
      <c r="K41" s="950"/>
      <c r="L41" s="950"/>
      <c r="M41" s="950"/>
      <c r="N41" s="950"/>
      <c r="O41" s="950"/>
      <c r="P41" s="950"/>
      <c r="Q41" s="950"/>
      <c r="R41" s="950"/>
      <c r="S41" s="950"/>
      <c r="T41" s="950"/>
      <c r="U41" s="950"/>
      <c r="V41" s="950"/>
      <c r="W41" s="950"/>
      <c r="X41" s="950"/>
      <c r="Y41" s="950"/>
      <c r="Z41" s="950"/>
      <c r="AA41" s="950"/>
      <c r="AB41" s="950"/>
      <c r="AC41" s="950"/>
      <c r="AD41" s="950"/>
      <c r="AE41" s="950"/>
      <c r="AF41" s="950"/>
      <c r="AG41" s="950"/>
      <c r="AH41" s="950"/>
      <c r="AI41" s="950"/>
      <c r="AJ41" s="950"/>
      <c r="AK41" s="950"/>
      <c r="AL41" s="950"/>
      <c r="AM41" s="950"/>
      <c r="AN41" s="950"/>
      <c r="AO41" s="950"/>
      <c r="AP41" s="950"/>
      <c r="AQ41" s="950"/>
      <c r="AR41" s="950"/>
      <c r="AS41" s="950"/>
      <c r="AT41" s="950"/>
      <c r="AU41" s="950"/>
      <c r="AV41" s="950"/>
      <c r="AW41" s="950"/>
      <c r="AX41" s="950"/>
      <c r="AY41" s="950"/>
      <c r="AZ41" s="950"/>
    </row>
    <row r="42" spans="1:52" ht="6.75" customHeight="1" x14ac:dyDescent="0.25">
      <c r="A42" s="949" t="s">
        <v>814</v>
      </c>
      <c r="B42" s="949"/>
      <c r="C42" s="949"/>
      <c r="D42" s="949"/>
      <c r="E42" s="949"/>
      <c r="F42" s="949"/>
      <c r="G42" s="949"/>
      <c r="H42" s="949"/>
      <c r="I42" s="949"/>
      <c r="J42" s="949"/>
      <c r="K42" s="949"/>
      <c r="L42" s="949"/>
      <c r="M42" s="949"/>
      <c r="N42" s="949"/>
      <c r="O42" s="949"/>
      <c r="P42" s="949"/>
      <c r="Q42" s="949"/>
      <c r="R42" s="949"/>
      <c r="S42" s="949"/>
      <c r="T42" s="949"/>
      <c r="U42" s="949"/>
      <c r="V42" s="949"/>
      <c r="W42" s="949"/>
      <c r="X42" s="949"/>
      <c r="Y42" s="949"/>
      <c r="Z42" s="949"/>
      <c r="AA42" s="949"/>
      <c r="AB42" s="949"/>
      <c r="AC42" s="949"/>
      <c r="AD42" s="949"/>
      <c r="AE42" s="949"/>
      <c r="AF42" s="949"/>
      <c r="AG42" s="949"/>
      <c r="AH42" s="949"/>
      <c r="AI42" s="949"/>
      <c r="AJ42" s="949"/>
      <c r="AK42" s="949"/>
      <c r="AL42" s="949"/>
      <c r="AM42" s="949"/>
      <c r="AN42" s="949"/>
      <c r="AO42" s="949"/>
      <c r="AP42" s="949"/>
      <c r="AQ42" s="949"/>
      <c r="AR42" s="949"/>
      <c r="AS42" s="949"/>
      <c r="AT42" s="949"/>
      <c r="AU42" s="949"/>
      <c r="AV42" s="949"/>
      <c r="AW42" s="949"/>
      <c r="AX42" s="949"/>
      <c r="AY42" s="949"/>
      <c r="AZ42" s="949"/>
    </row>
    <row r="43" spans="1:52" ht="35.25" customHeight="1" x14ac:dyDescent="0.25">
      <c r="A43" s="947" t="s">
        <v>815</v>
      </c>
      <c r="B43" s="947"/>
      <c r="C43" s="947"/>
      <c r="D43" s="947"/>
      <c r="E43" s="947"/>
      <c r="F43" s="947"/>
      <c r="G43" s="947"/>
      <c r="H43" s="947"/>
      <c r="I43" s="947"/>
      <c r="J43" s="947"/>
      <c r="K43" s="947"/>
      <c r="L43" s="947"/>
      <c r="M43" s="947"/>
      <c r="N43" s="947"/>
      <c r="O43" s="947"/>
      <c r="P43" s="947"/>
      <c r="Q43" s="947"/>
      <c r="R43" s="947"/>
      <c r="S43" s="947"/>
      <c r="T43" s="947"/>
      <c r="U43" s="947"/>
      <c r="V43" s="947"/>
      <c r="W43" s="947"/>
      <c r="X43" s="947"/>
      <c r="Y43" s="947"/>
      <c r="Z43" s="947"/>
      <c r="AA43" s="947"/>
      <c r="AB43" s="947"/>
      <c r="AC43" s="947"/>
      <c r="AD43" s="947"/>
      <c r="AE43" s="947"/>
      <c r="AF43" s="947"/>
      <c r="AG43" s="947"/>
      <c r="AH43" s="947"/>
      <c r="AI43" s="947"/>
      <c r="AJ43" s="947"/>
      <c r="AK43" s="947"/>
      <c r="AL43" s="947"/>
      <c r="AM43" s="947"/>
      <c r="AN43" s="947"/>
      <c r="AO43" s="947"/>
      <c r="AP43" s="947"/>
      <c r="AQ43" s="947"/>
      <c r="AR43" s="947"/>
      <c r="AS43" s="947"/>
      <c r="AT43" s="947"/>
      <c r="AU43" s="947"/>
      <c r="AV43" s="947"/>
      <c r="AW43" s="947"/>
      <c r="AX43" s="947"/>
      <c r="AY43" s="947"/>
      <c r="AZ43" s="947"/>
    </row>
    <row r="44" spans="1:52" ht="12" customHeight="1" x14ac:dyDescent="0.25">
      <c r="A44" s="948" t="str">
        <f>ПОДПИСИ!B19</f>
        <v xml:space="preserve"> </v>
      </c>
      <c r="B44" s="948"/>
      <c r="C44" s="948"/>
      <c r="D44" s="948"/>
      <c r="E44" s="948"/>
      <c r="F44" s="948"/>
      <c r="G44" s="948"/>
      <c r="H44" s="948"/>
      <c r="I44" s="948"/>
      <c r="J44" s="948"/>
      <c r="K44" s="948"/>
      <c r="L44" s="948"/>
      <c r="M44" s="948"/>
      <c r="N44" s="948"/>
      <c r="O44" s="948"/>
      <c r="P44" s="948"/>
      <c r="Q44" s="948"/>
      <c r="R44" s="948"/>
      <c r="S44" s="948"/>
      <c r="T44" s="948"/>
      <c r="U44" s="948"/>
      <c r="V44" s="948"/>
      <c r="W44" s="948"/>
      <c r="X44" s="948"/>
      <c r="Y44" s="948"/>
      <c r="Z44" s="948"/>
      <c r="AA44" s="948"/>
      <c r="AB44" s="948"/>
      <c r="AC44" s="948"/>
      <c r="AD44" s="948"/>
      <c r="AE44" s="948"/>
      <c r="AF44" s="948"/>
      <c r="AG44" s="948"/>
      <c r="AH44" s="948"/>
      <c r="AI44" s="948"/>
      <c r="AJ44" s="948"/>
      <c r="AK44" s="948"/>
      <c r="AL44" s="948"/>
      <c r="AM44" s="948"/>
      <c r="AN44" s="948"/>
      <c r="AO44" s="948"/>
      <c r="AP44" s="948"/>
      <c r="AQ44" s="948"/>
      <c r="AR44" s="948"/>
      <c r="AS44" s="948"/>
      <c r="AT44" s="948"/>
      <c r="AU44" s="948"/>
      <c r="AV44" s="948"/>
      <c r="AW44" s="948"/>
      <c r="AX44" s="948"/>
      <c r="AY44" s="948"/>
      <c r="AZ44" s="948"/>
    </row>
    <row r="45" spans="1:52" ht="12" customHeight="1" x14ac:dyDescent="0.25">
      <c r="A45" s="948" t="str">
        <f>CONCATENATE(ПОДПИСИ!C19," ",ПОДПИСИ!F19)</f>
        <v xml:space="preserve">  </v>
      </c>
      <c r="B45" s="948"/>
      <c r="C45" s="948"/>
      <c r="D45" s="948"/>
      <c r="E45" s="948"/>
      <c r="F45" s="948"/>
      <c r="G45" s="948"/>
      <c r="H45" s="948"/>
      <c r="I45" s="948"/>
      <c r="J45" s="948"/>
      <c r="K45" s="948"/>
      <c r="L45" s="948"/>
      <c r="M45" s="948"/>
      <c r="N45" s="948"/>
      <c r="O45" s="948"/>
      <c r="P45" s="948"/>
      <c r="Q45" s="948"/>
      <c r="R45" s="948"/>
      <c r="S45" s="948"/>
      <c r="T45" s="948"/>
      <c r="U45" s="948"/>
      <c r="V45" s="948"/>
      <c r="W45" s="948"/>
      <c r="X45" s="948"/>
      <c r="Y45" s="948"/>
      <c r="Z45" s="948"/>
      <c r="AA45" s="948"/>
      <c r="AB45" s="948"/>
      <c r="AC45" s="948"/>
      <c r="AD45" s="948"/>
      <c r="AE45" s="948"/>
      <c r="AF45" s="948"/>
      <c r="AG45" s="948"/>
      <c r="AH45" s="948"/>
      <c r="AI45" s="948"/>
      <c r="AJ45" s="948"/>
      <c r="AK45" s="948"/>
      <c r="AL45" s="948"/>
      <c r="AM45" s="948"/>
      <c r="AN45" s="948"/>
      <c r="AO45" s="948"/>
      <c r="AP45" s="948"/>
      <c r="AQ45" s="948"/>
      <c r="AR45" s="948"/>
      <c r="AS45" s="948"/>
      <c r="AT45" s="948"/>
      <c r="AU45" s="948"/>
      <c r="AV45" s="948"/>
      <c r="AW45" s="948"/>
      <c r="AX45" s="948"/>
      <c r="AY45" s="948"/>
      <c r="AZ45" s="948"/>
    </row>
    <row r="46" spans="1:52" ht="6" customHeight="1" x14ac:dyDescent="0.25">
      <c r="A46" s="949" t="s">
        <v>789</v>
      </c>
      <c r="B46" s="949"/>
      <c r="C46" s="949"/>
      <c r="D46" s="949"/>
      <c r="E46" s="949"/>
      <c r="F46" s="949"/>
      <c r="G46" s="949"/>
      <c r="H46" s="949"/>
      <c r="I46" s="949"/>
      <c r="J46" s="949"/>
      <c r="K46" s="949"/>
      <c r="L46" s="949"/>
      <c r="M46" s="949"/>
      <c r="N46" s="949"/>
      <c r="O46" s="949"/>
      <c r="P46" s="949"/>
      <c r="Q46" s="949"/>
      <c r="R46" s="949"/>
      <c r="S46" s="949"/>
      <c r="T46" s="949"/>
      <c r="U46" s="949"/>
      <c r="V46" s="949"/>
      <c r="W46" s="949"/>
      <c r="X46" s="949"/>
      <c r="Y46" s="949"/>
      <c r="Z46" s="949"/>
      <c r="AA46" s="949"/>
      <c r="AB46" s="949"/>
      <c r="AC46" s="949"/>
      <c r="AD46" s="949"/>
      <c r="AE46" s="949"/>
      <c r="AF46" s="949"/>
      <c r="AG46" s="949"/>
      <c r="AH46" s="949"/>
      <c r="AI46" s="949"/>
      <c r="AJ46" s="949"/>
      <c r="AK46" s="949"/>
      <c r="AL46" s="949"/>
      <c r="AM46" s="949"/>
      <c r="AN46" s="949"/>
      <c r="AO46" s="949"/>
      <c r="AP46" s="949"/>
      <c r="AQ46" s="949"/>
      <c r="AR46" s="949"/>
      <c r="AS46" s="949"/>
      <c r="AT46" s="949"/>
      <c r="AU46" s="949"/>
      <c r="AV46" s="949"/>
      <c r="AW46" s="949"/>
      <c r="AX46" s="949"/>
      <c r="AY46" s="949"/>
      <c r="AZ46" s="949"/>
    </row>
    <row r="47" spans="1:52" ht="12" customHeight="1" x14ac:dyDescent="0.25">
      <c r="A47" s="950"/>
      <c r="B47" s="950"/>
      <c r="C47" s="950"/>
      <c r="D47" s="950"/>
      <c r="E47" s="950"/>
      <c r="F47" s="950"/>
      <c r="G47" s="950"/>
      <c r="H47" s="950"/>
      <c r="I47" s="950"/>
      <c r="J47" s="950"/>
      <c r="K47" s="950"/>
      <c r="L47" s="950"/>
      <c r="M47" s="950"/>
      <c r="N47" s="950"/>
      <c r="O47" s="950"/>
      <c r="P47" s="950"/>
      <c r="Q47" s="950"/>
      <c r="R47" s="950"/>
      <c r="S47" s="950"/>
      <c r="T47" s="950"/>
      <c r="U47" s="950"/>
      <c r="V47" s="950"/>
      <c r="W47" s="950"/>
      <c r="X47" s="950"/>
      <c r="Y47" s="950"/>
      <c r="Z47" s="950"/>
      <c r="AA47" s="950"/>
      <c r="AB47" s="950"/>
      <c r="AC47" s="950"/>
      <c r="AD47" s="950"/>
      <c r="AE47" s="950"/>
      <c r="AF47" s="950"/>
      <c r="AG47" s="950"/>
      <c r="AH47" s="950"/>
      <c r="AI47" s="950"/>
      <c r="AJ47" s="950"/>
      <c r="AK47" s="950"/>
      <c r="AL47" s="950"/>
      <c r="AM47" s="950"/>
      <c r="AN47" s="950"/>
      <c r="AO47" s="950"/>
      <c r="AP47" s="950"/>
      <c r="AQ47" s="950"/>
      <c r="AR47" s="950"/>
      <c r="AS47" s="950"/>
      <c r="AT47" s="950"/>
      <c r="AU47" s="950"/>
      <c r="AV47" s="950"/>
      <c r="AW47" s="950"/>
      <c r="AX47" s="950"/>
      <c r="AY47" s="950"/>
      <c r="AZ47" s="950"/>
    </row>
    <row r="48" spans="1:52" ht="15" customHeight="1" x14ac:dyDescent="0.25">
      <c r="A48" s="949" t="s">
        <v>790</v>
      </c>
      <c r="B48" s="949"/>
      <c r="C48" s="949"/>
      <c r="D48" s="949"/>
      <c r="E48" s="949"/>
      <c r="F48" s="949"/>
      <c r="G48" s="949"/>
      <c r="H48" s="949"/>
      <c r="I48" s="949"/>
      <c r="J48" s="949"/>
      <c r="K48" s="949"/>
      <c r="L48" s="949"/>
      <c r="M48" s="949"/>
      <c r="N48" s="949"/>
      <c r="O48" s="949"/>
      <c r="P48" s="949"/>
      <c r="Q48" s="949"/>
      <c r="R48" s="949"/>
      <c r="S48" s="949"/>
      <c r="T48" s="949"/>
      <c r="U48" s="949"/>
      <c r="V48" s="949"/>
      <c r="W48" s="949"/>
      <c r="X48" s="949"/>
      <c r="Y48" s="949"/>
      <c r="Z48" s="949"/>
      <c r="AA48" s="949"/>
      <c r="AB48" s="949"/>
      <c r="AC48" s="949"/>
      <c r="AD48" s="949"/>
      <c r="AE48" s="949"/>
      <c r="AF48" s="949"/>
      <c r="AG48" s="949"/>
      <c r="AH48" s="949"/>
      <c r="AI48" s="949"/>
      <c r="AJ48" s="949"/>
      <c r="AK48" s="949"/>
      <c r="AL48" s="949"/>
      <c r="AM48" s="949"/>
      <c r="AN48" s="949"/>
      <c r="AO48" s="949"/>
      <c r="AP48" s="949"/>
      <c r="AQ48" s="949"/>
      <c r="AR48" s="949"/>
      <c r="AS48" s="949"/>
      <c r="AT48" s="949"/>
      <c r="AU48" s="949"/>
      <c r="AV48" s="949"/>
      <c r="AW48" s="949"/>
      <c r="AX48" s="949"/>
      <c r="AY48" s="949"/>
      <c r="AZ48" s="949"/>
    </row>
    <row r="49" spans="1:54" ht="36" customHeight="1" x14ac:dyDescent="0.25">
      <c r="A49" s="980" t="s">
        <v>816</v>
      </c>
      <c r="B49" s="980"/>
      <c r="C49" s="980"/>
      <c r="D49" s="980"/>
      <c r="E49" s="980"/>
      <c r="F49" s="980"/>
      <c r="G49" s="980"/>
      <c r="H49" s="980"/>
      <c r="I49" s="980"/>
      <c r="J49" s="980"/>
      <c r="K49" s="980"/>
      <c r="L49" s="980"/>
      <c r="M49" s="980"/>
      <c r="N49" s="980"/>
      <c r="O49" s="980"/>
      <c r="P49" s="980"/>
      <c r="Q49" s="980"/>
      <c r="R49" s="980"/>
      <c r="S49" s="980"/>
      <c r="T49" s="980"/>
      <c r="U49" s="980"/>
      <c r="V49" s="980"/>
      <c r="W49" s="980"/>
      <c r="X49" s="980"/>
      <c r="Y49" s="980"/>
      <c r="Z49" s="980"/>
      <c r="AA49" s="980"/>
      <c r="AB49" s="980"/>
      <c r="AC49" s="980"/>
      <c r="AD49" s="980"/>
      <c r="AE49" s="980"/>
      <c r="AF49" s="980"/>
      <c r="AG49" s="980"/>
      <c r="AH49" s="980"/>
      <c r="AI49" s="980"/>
      <c r="AJ49" s="980"/>
      <c r="AK49" s="980"/>
      <c r="AL49" s="980"/>
      <c r="AM49" s="980"/>
      <c r="AN49" s="980"/>
      <c r="AO49" s="980"/>
      <c r="AP49" s="980"/>
      <c r="AQ49" s="980"/>
      <c r="AR49" s="980"/>
      <c r="AS49" s="980"/>
      <c r="AT49" s="980"/>
      <c r="AU49" s="980"/>
      <c r="AV49" s="980"/>
      <c r="AW49" s="980"/>
      <c r="AX49" s="980"/>
      <c r="AY49" s="980"/>
      <c r="AZ49" s="980"/>
    </row>
    <row r="50" spans="1:54" ht="12" customHeight="1" x14ac:dyDescent="0.3">
      <c r="A50" s="984" t="str">
        <f>ПОДПИСИ!B14</f>
        <v>Начальник геодезического отдела ООО «Электромонтаж-110»</v>
      </c>
      <c r="B50" s="984"/>
      <c r="C50" s="984"/>
      <c r="D50" s="984"/>
      <c r="E50" s="984"/>
      <c r="F50" s="984"/>
      <c r="G50" s="984"/>
      <c r="H50" s="984"/>
      <c r="I50" s="984"/>
      <c r="J50" s="984"/>
      <c r="K50" s="984"/>
      <c r="L50" s="984"/>
      <c r="M50" s="984"/>
      <c r="N50" s="984"/>
      <c r="O50" s="984"/>
      <c r="P50" s="984"/>
      <c r="Q50" s="984"/>
      <c r="R50" s="984"/>
      <c r="S50" s="984"/>
      <c r="T50" s="984"/>
      <c r="U50" s="984"/>
      <c r="V50" s="984"/>
      <c r="W50" s="984"/>
      <c r="X50" s="984"/>
      <c r="Y50" s="984"/>
      <c r="Z50" s="984"/>
      <c r="AA50" s="984"/>
      <c r="AB50" s="984"/>
      <c r="AC50" s="984"/>
      <c r="AD50" s="984"/>
      <c r="AE50" s="984"/>
      <c r="AF50" s="984"/>
      <c r="AG50" s="984"/>
      <c r="AH50" s="984"/>
      <c r="AI50" s="984"/>
      <c r="AJ50" s="984"/>
      <c r="AK50" s="984"/>
      <c r="AL50" s="984"/>
      <c r="AM50" s="984"/>
      <c r="AN50" s="984"/>
      <c r="AO50" s="984"/>
      <c r="AP50" s="984"/>
      <c r="AQ50" s="984"/>
      <c r="AR50" s="984"/>
      <c r="AS50" s="984"/>
      <c r="AT50" s="984"/>
      <c r="AU50" s="984"/>
      <c r="AV50" s="984"/>
      <c r="AW50" s="984"/>
      <c r="AX50" s="984"/>
      <c r="AY50" s="984"/>
      <c r="AZ50" s="984"/>
      <c r="BA50" s="323"/>
      <c r="BB50" s="294"/>
    </row>
    <row r="51" spans="1:54" ht="12" customHeight="1" x14ac:dyDescent="0.25">
      <c r="A51" s="985" t="str">
        <f>CONCATENATE(ПОДПИСИ!C14," ",ПОДПИСИ!F14)</f>
        <v>Фатахова Е.Я. Приказ №365 от 01.07.2024</v>
      </c>
      <c r="B51" s="985"/>
      <c r="C51" s="985"/>
      <c r="D51" s="985"/>
      <c r="E51" s="985"/>
      <c r="F51" s="985"/>
      <c r="G51" s="985"/>
      <c r="H51" s="985"/>
      <c r="I51" s="985"/>
      <c r="J51" s="985"/>
      <c r="K51" s="985"/>
      <c r="L51" s="985"/>
      <c r="M51" s="985"/>
      <c r="N51" s="985"/>
      <c r="O51" s="985"/>
      <c r="P51" s="985"/>
      <c r="Q51" s="985"/>
      <c r="R51" s="985"/>
      <c r="S51" s="985"/>
      <c r="T51" s="985"/>
      <c r="U51" s="985"/>
      <c r="V51" s="985"/>
      <c r="W51" s="985"/>
      <c r="X51" s="985"/>
      <c r="Y51" s="985"/>
      <c r="Z51" s="985"/>
      <c r="AA51" s="985"/>
      <c r="AB51" s="985"/>
      <c r="AC51" s="985"/>
      <c r="AD51" s="985"/>
      <c r="AE51" s="985"/>
      <c r="AF51" s="985"/>
      <c r="AG51" s="985"/>
      <c r="AH51" s="985"/>
      <c r="AI51" s="985"/>
      <c r="AJ51" s="985"/>
      <c r="AK51" s="985"/>
      <c r="AL51" s="985"/>
      <c r="AM51" s="985"/>
      <c r="AN51" s="985"/>
      <c r="AO51" s="985"/>
      <c r="AP51" s="985"/>
      <c r="AQ51" s="985"/>
      <c r="AR51" s="985"/>
      <c r="AS51" s="985"/>
      <c r="AT51" s="985"/>
      <c r="AU51" s="985"/>
      <c r="AV51" s="985"/>
      <c r="AW51" s="985"/>
      <c r="AX51" s="985"/>
      <c r="AY51" s="985"/>
      <c r="AZ51" s="985"/>
    </row>
    <row r="52" spans="1:54" ht="6" customHeight="1" x14ac:dyDescent="0.25">
      <c r="A52" s="973" t="s">
        <v>789</v>
      </c>
      <c r="B52" s="973"/>
      <c r="C52" s="973"/>
      <c r="D52" s="973"/>
      <c r="E52" s="973"/>
      <c r="F52" s="973"/>
      <c r="G52" s="973"/>
      <c r="H52" s="973"/>
      <c r="I52" s="973"/>
      <c r="J52" s="973"/>
      <c r="K52" s="973"/>
      <c r="L52" s="973"/>
      <c r="M52" s="973"/>
      <c r="N52" s="973"/>
      <c r="O52" s="973"/>
      <c r="P52" s="973"/>
      <c r="Q52" s="973"/>
      <c r="R52" s="973"/>
      <c r="S52" s="973"/>
      <c r="T52" s="973"/>
      <c r="U52" s="973"/>
      <c r="V52" s="973"/>
      <c r="W52" s="973"/>
      <c r="X52" s="973"/>
      <c r="Y52" s="973"/>
      <c r="Z52" s="973"/>
      <c r="AA52" s="973"/>
      <c r="AB52" s="973"/>
      <c r="AC52" s="973"/>
      <c r="AD52" s="973"/>
      <c r="AE52" s="973"/>
      <c r="AF52" s="973"/>
      <c r="AG52" s="973"/>
      <c r="AH52" s="973"/>
      <c r="AI52" s="973"/>
      <c r="AJ52" s="973"/>
      <c r="AK52" s="973"/>
      <c r="AL52" s="973"/>
      <c r="AM52" s="973"/>
      <c r="AN52" s="973"/>
      <c r="AO52" s="973"/>
      <c r="AP52" s="973"/>
      <c r="AQ52" s="973"/>
      <c r="AR52" s="973"/>
      <c r="AS52" s="973"/>
      <c r="AT52" s="973"/>
      <c r="AU52" s="973"/>
      <c r="AV52" s="973"/>
      <c r="AW52" s="973"/>
      <c r="AX52" s="973"/>
      <c r="AY52" s="973"/>
      <c r="AZ52" s="973"/>
    </row>
    <row r="53" spans="1:54" ht="9.6" customHeight="1" x14ac:dyDescent="0.25">
      <c r="A53" s="986"/>
      <c r="B53" s="986"/>
      <c r="C53" s="986"/>
      <c r="D53" s="986"/>
      <c r="E53" s="986"/>
      <c r="F53" s="986"/>
      <c r="G53" s="986"/>
      <c r="H53" s="986"/>
      <c r="I53" s="986"/>
      <c r="J53" s="986"/>
      <c r="K53" s="986"/>
      <c r="L53" s="986"/>
      <c r="M53" s="986"/>
      <c r="N53" s="986"/>
      <c r="O53" s="986"/>
      <c r="P53" s="986"/>
      <c r="Q53" s="986"/>
      <c r="R53" s="986"/>
      <c r="S53" s="986"/>
      <c r="T53" s="986"/>
      <c r="U53" s="986"/>
      <c r="V53" s="986"/>
      <c r="W53" s="986"/>
      <c r="X53" s="986"/>
      <c r="Y53" s="986"/>
      <c r="Z53" s="986"/>
      <c r="AA53" s="986"/>
      <c r="AB53" s="986"/>
      <c r="AC53" s="986"/>
      <c r="AD53" s="986"/>
      <c r="AE53" s="986"/>
      <c r="AF53" s="986"/>
      <c r="AG53" s="986"/>
      <c r="AH53" s="986"/>
      <c r="AI53" s="986"/>
      <c r="AJ53" s="986"/>
      <c r="AK53" s="986"/>
      <c r="AL53" s="986"/>
      <c r="AM53" s="986"/>
      <c r="AN53" s="986"/>
      <c r="AO53" s="986"/>
      <c r="AP53" s="986"/>
      <c r="AQ53" s="986"/>
      <c r="AR53" s="986"/>
      <c r="AS53" s="986"/>
      <c r="AT53" s="986"/>
      <c r="AU53" s="986"/>
      <c r="AV53" s="986"/>
      <c r="AW53" s="986"/>
      <c r="AX53" s="986"/>
      <c r="AY53" s="986"/>
      <c r="AZ53" s="986"/>
    </row>
    <row r="54" spans="1:54" ht="12" customHeight="1" x14ac:dyDescent="0.25">
      <c r="A54" s="949" t="s">
        <v>790</v>
      </c>
      <c r="B54" s="949"/>
      <c r="C54" s="949"/>
      <c r="D54" s="949"/>
      <c r="E54" s="949"/>
      <c r="F54" s="949"/>
      <c r="G54" s="949"/>
      <c r="H54" s="949"/>
      <c r="I54" s="949"/>
      <c r="J54" s="949"/>
      <c r="K54" s="949"/>
      <c r="L54" s="949"/>
      <c r="M54" s="949"/>
      <c r="N54" s="949"/>
      <c r="O54" s="949"/>
      <c r="P54" s="949"/>
      <c r="Q54" s="949"/>
      <c r="R54" s="949"/>
      <c r="S54" s="949"/>
      <c r="T54" s="949"/>
      <c r="U54" s="949"/>
      <c r="V54" s="949"/>
      <c r="W54" s="949"/>
      <c r="X54" s="949"/>
      <c r="Y54" s="949"/>
      <c r="Z54" s="949"/>
      <c r="AA54" s="949"/>
      <c r="AB54" s="949"/>
      <c r="AC54" s="949"/>
      <c r="AD54" s="949"/>
      <c r="AE54" s="949"/>
      <c r="AF54" s="949"/>
      <c r="AG54" s="949"/>
      <c r="AH54" s="949"/>
      <c r="AI54" s="949"/>
      <c r="AJ54" s="949"/>
      <c r="AK54" s="949"/>
      <c r="AL54" s="949"/>
      <c r="AM54" s="949"/>
      <c r="AN54" s="949"/>
      <c r="AO54" s="949"/>
      <c r="AP54" s="949"/>
      <c r="AQ54" s="949"/>
      <c r="AR54" s="949"/>
      <c r="AS54" s="949"/>
      <c r="AT54" s="949"/>
      <c r="AU54" s="949"/>
      <c r="AV54" s="949"/>
      <c r="AW54" s="949"/>
      <c r="AX54" s="949"/>
      <c r="AY54" s="949"/>
      <c r="AZ54" s="949"/>
    </row>
    <row r="55" spans="1:54" ht="15" customHeight="1" outlineLevel="1" x14ac:dyDescent="0.25">
      <c r="A55" s="957" t="s">
        <v>80</v>
      </c>
      <c r="B55" s="957"/>
      <c r="C55" s="957"/>
      <c r="D55" s="957"/>
      <c r="E55" s="957"/>
      <c r="F55" s="957"/>
      <c r="G55" s="957"/>
      <c r="H55" s="957"/>
      <c r="I55" s="957"/>
      <c r="J55" s="957"/>
      <c r="K55" s="957"/>
      <c r="L55" s="957"/>
      <c r="M55" s="957"/>
      <c r="N55" s="957"/>
      <c r="O55" s="957"/>
      <c r="P55" s="957"/>
      <c r="Q55" s="957"/>
      <c r="R55" s="957"/>
      <c r="S55" s="957"/>
      <c r="T55" s="957"/>
      <c r="U55" s="957"/>
      <c r="V55" s="957"/>
      <c r="W55" s="957"/>
      <c r="X55" s="957"/>
      <c r="Y55" s="957"/>
      <c r="Z55" s="957"/>
      <c r="AA55" s="957"/>
      <c r="AB55" s="957"/>
      <c r="AC55" s="957"/>
      <c r="AD55" s="957"/>
      <c r="AE55" s="957"/>
      <c r="AF55" s="957"/>
      <c r="AG55" s="957"/>
      <c r="AH55" s="957"/>
      <c r="AI55" s="957"/>
      <c r="AJ55" s="957"/>
      <c r="AK55" s="957"/>
    </row>
    <row r="56" spans="1:54" ht="24.75" customHeight="1" outlineLevel="1" x14ac:dyDescent="0.25">
      <c r="A56" s="958" t="str">
        <f>IF(ПОДПИСИ!B9="","",CONCATENATE(ПОДПИСИ!B5," ",ПОДПИСИ!C5," ",ПОДПИСИ!F5))</f>
        <v xml:space="preserve">     </v>
      </c>
      <c r="B56" s="958"/>
      <c r="C56" s="958"/>
      <c r="D56" s="958"/>
      <c r="E56" s="958"/>
      <c r="F56" s="958"/>
      <c r="G56" s="958"/>
      <c r="H56" s="958"/>
      <c r="I56" s="958"/>
      <c r="J56" s="958"/>
      <c r="K56" s="958"/>
      <c r="L56" s="958"/>
      <c r="M56" s="958"/>
      <c r="N56" s="958"/>
      <c r="O56" s="958"/>
      <c r="P56" s="958"/>
      <c r="Q56" s="958"/>
      <c r="R56" s="958"/>
      <c r="S56" s="958"/>
      <c r="T56" s="958"/>
      <c r="U56" s="958"/>
      <c r="V56" s="958"/>
      <c r="W56" s="958"/>
      <c r="X56" s="958"/>
      <c r="Y56" s="958"/>
      <c r="Z56" s="958"/>
      <c r="AA56" s="958"/>
      <c r="AB56" s="958"/>
      <c r="AC56" s="958"/>
      <c r="AD56" s="958"/>
      <c r="AE56" s="958"/>
      <c r="AF56" s="958"/>
      <c r="AG56" s="958"/>
      <c r="AH56" s="958"/>
      <c r="AI56" s="958"/>
      <c r="AJ56" s="958"/>
      <c r="AK56" s="958"/>
      <c r="AL56" s="958"/>
      <c r="AM56" s="958"/>
      <c r="AN56" s="958"/>
      <c r="AO56" s="958"/>
      <c r="AP56" s="958"/>
      <c r="AQ56" s="958"/>
      <c r="AR56" s="958"/>
      <c r="AS56" s="958"/>
      <c r="AT56" s="958"/>
      <c r="AU56" s="958"/>
      <c r="AV56" s="958"/>
      <c r="AW56" s="958"/>
      <c r="AX56" s="958"/>
      <c r="AY56" s="958"/>
      <c r="AZ56" s="958"/>
    </row>
    <row r="57" spans="1:54" ht="8.25" customHeight="1" outlineLevel="1" x14ac:dyDescent="0.25">
      <c r="A57" s="959" t="s">
        <v>529</v>
      </c>
      <c r="B57" s="959"/>
      <c r="C57" s="959"/>
      <c r="D57" s="959"/>
      <c r="E57" s="959"/>
      <c r="F57" s="959"/>
      <c r="G57" s="959"/>
      <c r="H57" s="959"/>
      <c r="I57" s="959"/>
      <c r="J57" s="959"/>
      <c r="K57" s="959"/>
      <c r="L57" s="959"/>
      <c r="M57" s="959"/>
      <c r="N57" s="959"/>
      <c r="O57" s="959"/>
      <c r="P57" s="959"/>
      <c r="Q57" s="959"/>
      <c r="R57" s="959"/>
      <c r="S57" s="959"/>
      <c r="T57" s="959"/>
      <c r="U57" s="959"/>
      <c r="V57" s="959"/>
      <c r="W57" s="959"/>
      <c r="X57" s="959"/>
      <c r="Y57" s="959"/>
      <c r="Z57" s="959"/>
      <c r="AA57" s="959"/>
      <c r="AB57" s="959"/>
      <c r="AC57" s="959"/>
      <c r="AD57" s="959"/>
      <c r="AE57" s="959"/>
      <c r="AF57" s="959"/>
      <c r="AG57" s="959"/>
      <c r="AH57" s="959"/>
      <c r="AI57" s="959"/>
      <c r="AJ57" s="959"/>
      <c r="AK57" s="959"/>
      <c r="AL57" s="959"/>
      <c r="AM57" s="959"/>
      <c r="AN57" s="959"/>
      <c r="AO57" s="959"/>
      <c r="AP57" s="959"/>
      <c r="AQ57" s="959"/>
      <c r="AR57" s="959"/>
      <c r="AS57" s="959"/>
      <c r="AT57" s="959"/>
      <c r="AU57" s="959"/>
      <c r="AV57" s="959"/>
      <c r="AW57" s="959"/>
      <c r="AX57" s="959"/>
      <c r="AY57" s="959"/>
      <c r="AZ57" s="959"/>
    </row>
    <row r="58" spans="1:54" ht="12" customHeight="1" x14ac:dyDescent="0.25">
      <c r="A58" s="981" t="s">
        <v>434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</row>
    <row r="59" spans="1:54" ht="12" customHeight="1" x14ac:dyDescent="0.25">
      <c r="A59" s="991" t="str">
        <f>ФОРМА!D28</f>
        <v>трансформаторной подстанции</v>
      </c>
      <c r="B59" s="991"/>
      <c r="C59" s="991"/>
      <c r="D59" s="991"/>
      <c r="E59" s="991"/>
      <c r="F59" s="991"/>
      <c r="G59" s="991"/>
      <c r="H59" s="991"/>
      <c r="I59" s="991"/>
      <c r="J59" s="991"/>
      <c r="K59" s="991"/>
      <c r="L59" s="991"/>
      <c r="M59" s="991"/>
      <c r="N59" s="991"/>
      <c r="O59" s="991"/>
      <c r="P59" s="991"/>
      <c r="Q59" s="991"/>
      <c r="R59" s="991"/>
      <c r="S59" s="991"/>
      <c r="T59" s="991"/>
      <c r="U59" s="991"/>
      <c r="V59" s="991"/>
      <c r="W59" s="991"/>
      <c r="X59" s="991"/>
      <c r="Y59" s="991"/>
      <c r="Z59" s="991"/>
      <c r="AA59" s="991"/>
      <c r="AB59" s="991"/>
      <c r="AC59" s="991"/>
      <c r="AD59" s="991"/>
      <c r="AE59" s="991"/>
      <c r="AF59" s="991"/>
      <c r="AG59" s="991"/>
      <c r="AH59" s="991"/>
      <c r="AI59" s="991"/>
      <c r="AJ59" s="991"/>
      <c r="AK59" s="991"/>
      <c r="AL59" s="991"/>
      <c r="AM59" s="991"/>
      <c r="AN59" s="991"/>
      <c r="AO59" s="991"/>
      <c r="AP59" s="991"/>
      <c r="AQ59" s="991"/>
      <c r="AR59" s="991"/>
      <c r="AS59" s="991"/>
      <c r="AT59" s="991"/>
      <c r="AU59" s="991"/>
      <c r="AV59" s="991"/>
      <c r="AW59" s="991"/>
      <c r="AX59" s="991"/>
      <c r="AY59" s="991"/>
      <c r="AZ59" s="991"/>
    </row>
    <row r="60" spans="1:54" ht="12" customHeight="1" x14ac:dyDescent="0.25">
      <c r="A60" s="987" t="s">
        <v>435</v>
      </c>
      <c r="B60" s="987"/>
      <c r="C60" s="987"/>
      <c r="D60" s="987"/>
      <c r="E60" s="987"/>
      <c r="F60" s="987"/>
      <c r="G60" s="987"/>
      <c r="H60" s="987"/>
      <c r="I60" s="987"/>
      <c r="J60" s="987"/>
      <c r="K60" s="987"/>
      <c r="L60" s="987"/>
      <c r="M60" s="987"/>
      <c r="N60" s="987"/>
      <c r="O60" s="987"/>
      <c r="P60" s="987"/>
      <c r="Q60" s="987"/>
      <c r="R60" s="987"/>
      <c r="S60" s="987"/>
      <c r="T60" s="987"/>
      <c r="U60" s="987"/>
      <c r="V60" s="987"/>
      <c r="W60" s="987"/>
      <c r="X60" s="987"/>
      <c r="Y60" s="987"/>
      <c r="Z60" s="987"/>
      <c r="AA60" s="987"/>
      <c r="AB60" s="987"/>
      <c r="AC60" s="987"/>
      <c r="AD60" s="987"/>
      <c r="AE60" s="987"/>
      <c r="AF60" s="987"/>
      <c r="AG60" s="987"/>
      <c r="AH60" s="987"/>
      <c r="AI60" s="987"/>
      <c r="AJ60" s="987"/>
      <c r="AK60" s="987"/>
      <c r="AL60" s="987"/>
      <c r="AM60" s="987"/>
      <c r="AN60" s="987"/>
      <c r="AO60" s="987"/>
      <c r="AP60" s="987"/>
      <c r="AQ60" s="987"/>
      <c r="AR60" s="987"/>
      <c r="AS60" s="987"/>
      <c r="AT60" s="987"/>
      <c r="AU60" s="987"/>
      <c r="AV60" s="987"/>
      <c r="AW60" s="987"/>
      <c r="AX60" s="987"/>
      <c r="AY60" s="987"/>
      <c r="AZ60" s="987"/>
    </row>
    <row r="61" spans="1:54" ht="37.5" customHeight="1" x14ac:dyDescent="0.25">
      <c r="A61" s="98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1" s="988"/>
      <c r="C61" s="988"/>
      <c r="D61" s="988"/>
      <c r="E61" s="988"/>
      <c r="F61" s="988"/>
      <c r="G61" s="988"/>
      <c r="H61" s="988"/>
      <c r="I61" s="988"/>
      <c r="J61" s="988"/>
      <c r="K61" s="988"/>
      <c r="L61" s="988"/>
      <c r="M61" s="988"/>
      <c r="N61" s="988"/>
      <c r="O61" s="988"/>
      <c r="P61" s="988"/>
      <c r="Q61" s="988"/>
      <c r="R61" s="988"/>
      <c r="S61" s="988"/>
      <c r="T61" s="988"/>
      <c r="U61" s="988"/>
      <c r="V61" s="988"/>
      <c r="W61" s="988"/>
      <c r="X61" s="988"/>
      <c r="Y61" s="988"/>
      <c r="Z61" s="988"/>
      <c r="AA61" s="988"/>
      <c r="AB61" s="988"/>
      <c r="AC61" s="988"/>
      <c r="AD61" s="988"/>
      <c r="AE61" s="988"/>
      <c r="AF61" s="988"/>
      <c r="AG61" s="988"/>
      <c r="AH61" s="988"/>
      <c r="AI61" s="988"/>
      <c r="AJ61" s="988"/>
      <c r="AK61" s="988"/>
      <c r="AL61" s="988"/>
      <c r="AM61" s="988"/>
      <c r="AN61" s="988"/>
      <c r="AO61" s="988"/>
      <c r="AP61" s="988"/>
      <c r="AQ61" s="988"/>
      <c r="AR61" s="988"/>
      <c r="AS61" s="988"/>
      <c r="AT61" s="988"/>
      <c r="AU61" s="988"/>
      <c r="AV61" s="988"/>
      <c r="AW61" s="988"/>
      <c r="AX61" s="988"/>
      <c r="AY61" s="988"/>
      <c r="AZ61" s="988"/>
    </row>
    <row r="62" spans="1:54" ht="6" customHeight="1" x14ac:dyDescent="0.25">
      <c r="A62" s="989" t="s">
        <v>436</v>
      </c>
      <c r="B62" s="989"/>
      <c r="C62" s="989"/>
      <c r="D62" s="989"/>
      <c r="E62" s="989"/>
      <c r="F62" s="989"/>
      <c r="G62" s="989"/>
      <c r="H62" s="989"/>
      <c r="I62" s="989"/>
      <c r="J62" s="989"/>
      <c r="K62" s="989"/>
      <c r="L62" s="989"/>
      <c r="M62" s="989"/>
      <c r="N62" s="989"/>
      <c r="O62" s="989"/>
      <c r="P62" s="989"/>
      <c r="Q62" s="989"/>
      <c r="R62" s="989"/>
      <c r="S62" s="989"/>
      <c r="T62" s="989"/>
      <c r="U62" s="989"/>
      <c r="V62" s="989"/>
      <c r="W62" s="989"/>
      <c r="X62" s="989"/>
      <c r="Y62" s="989"/>
      <c r="Z62" s="989"/>
      <c r="AA62" s="989"/>
      <c r="AB62" s="989"/>
      <c r="AC62" s="989"/>
      <c r="AD62" s="989"/>
      <c r="AE62" s="989"/>
      <c r="AF62" s="989"/>
      <c r="AG62" s="989"/>
      <c r="AH62" s="989"/>
      <c r="AI62" s="989"/>
      <c r="AJ62" s="989"/>
      <c r="AK62" s="989"/>
      <c r="AL62" s="989"/>
      <c r="AM62" s="989"/>
      <c r="AN62" s="989"/>
      <c r="AO62" s="989"/>
      <c r="AP62" s="989"/>
      <c r="AQ62" s="989"/>
      <c r="AR62" s="989"/>
      <c r="AS62" s="989"/>
      <c r="AT62" s="989"/>
      <c r="AU62" s="989"/>
      <c r="AV62" s="989"/>
      <c r="AW62" s="989"/>
      <c r="AX62" s="989"/>
      <c r="AY62" s="989"/>
      <c r="AZ62" s="989"/>
    </row>
    <row r="63" spans="1:54" ht="12" customHeight="1" x14ac:dyDescent="0.25">
      <c r="A63" s="990" t="s">
        <v>437</v>
      </c>
      <c r="B63" s="990"/>
      <c r="C63" s="990"/>
      <c r="D63" s="990"/>
      <c r="E63" s="990"/>
      <c r="F63" s="990"/>
      <c r="G63" s="990"/>
      <c r="H63" s="990"/>
      <c r="I63" s="990"/>
      <c r="J63" s="990"/>
      <c r="K63" s="990"/>
      <c r="L63" s="990"/>
      <c r="M63" s="990"/>
      <c r="N63" s="990"/>
      <c r="O63" s="990"/>
      <c r="P63" s="990"/>
      <c r="Q63" s="990"/>
      <c r="R63" s="990"/>
      <c r="S63" s="990"/>
      <c r="T63" s="990"/>
      <c r="U63" s="990"/>
      <c r="V63" s="990"/>
      <c r="W63" s="990"/>
      <c r="X63" s="990"/>
      <c r="Y63" s="990"/>
      <c r="Z63" s="990"/>
      <c r="AA63" s="990"/>
      <c r="AB63" s="990"/>
      <c r="AC63" s="990"/>
      <c r="AD63" s="990"/>
      <c r="AE63" s="990"/>
      <c r="AF63" s="990"/>
      <c r="AG63" s="990"/>
      <c r="AH63" s="990"/>
      <c r="AI63" s="990"/>
      <c r="AJ63" s="990"/>
      <c r="AK63" s="990"/>
      <c r="AL63" s="990"/>
      <c r="AM63" s="990"/>
      <c r="AN63" s="990"/>
      <c r="AO63" s="990"/>
      <c r="AP63" s="990"/>
      <c r="AQ63" s="990"/>
      <c r="AR63" s="990"/>
      <c r="AS63" s="990"/>
      <c r="AT63" s="990"/>
      <c r="AU63" s="990"/>
      <c r="AV63" s="990"/>
      <c r="AW63" s="990"/>
      <c r="AX63" s="990"/>
      <c r="AY63" s="990"/>
      <c r="AZ63" s="990"/>
    </row>
    <row r="64" spans="1:54" ht="12" customHeight="1" x14ac:dyDescent="0.25">
      <c r="A64" s="990" t="s">
        <v>438</v>
      </c>
      <c r="B64" s="990"/>
      <c r="C64" s="990"/>
      <c r="D64" s="990"/>
      <c r="E64" s="990"/>
      <c r="F64" s="990"/>
      <c r="G64" s="990"/>
      <c r="H64" s="990"/>
      <c r="I64" s="990"/>
      <c r="J64" s="990"/>
      <c r="K64" s="990"/>
      <c r="L64" s="990"/>
      <c r="M64" s="990"/>
      <c r="N64" s="990"/>
      <c r="O64" s="990"/>
      <c r="P64" s="990"/>
      <c r="Q64" s="990"/>
      <c r="R64" s="990"/>
      <c r="S64" s="990"/>
      <c r="T64" s="990"/>
      <c r="U64" s="991" t="str">
        <f>ФОРМА!B9</f>
        <v>СЭС-21-052603-ЭС1</v>
      </c>
      <c r="V64" s="991"/>
      <c r="W64" s="991"/>
      <c r="X64" s="991"/>
      <c r="Y64" s="991"/>
      <c r="Z64" s="991"/>
      <c r="AA64" s="991"/>
      <c r="AB64" s="991"/>
      <c r="AC64" s="991"/>
      <c r="AD64" s="991"/>
      <c r="AE64" s="991"/>
      <c r="AF64" s="991"/>
      <c r="AG64" s="991"/>
      <c r="AH64" s="991"/>
      <c r="AI64" s="991"/>
      <c r="AJ64" s="991"/>
      <c r="AK64" s="991"/>
      <c r="AL64" s="991"/>
      <c r="AM64" s="991"/>
      <c r="AN64" s="991"/>
      <c r="AO64" s="991"/>
      <c r="AP64" s="991"/>
      <c r="AQ64" s="991"/>
      <c r="AR64" s="991"/>
      <c r="AS64" s="991"/>
      <c r="AT64" s="991"/>
      <c r="AU64" s="991"/>
      <c r="AV64" s="991"/>
      <c r="AW64" s="991"/>
      <c r="AX64" s="991"/>
      <c r="AY64" s="991"/>
      <c r="AZ64" s="991"/>
    </row>
    <row r="65" spans="1:56" s="325" customFormat="1" ht="6" customHeight="1" x14ac:dyDescent="0.3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983" t="s">
        <v>574</v>
      </c>
      <c r="V65" s="983"/>
      <c r="W65" s="983"/>
      <c r="X65" s="983"/>
      <c r="Y65" s="983"/>
      <c r="Z65" s="983"/>
      <c r="AA65" s="983"/>
      <c r="AB65" s="983"/>
      <c r="AC65" s="983"/>
      <c r="AD65" s="983"/>
      <c r="AE65" s="983"/>
      <c r="AF65" s="983"/>
      <c r="AG65" s="983"/>
      <c r="AH65" s="983"/>
      <c r="AI65" s="983"/>
      <c r="AJ65" s="983"/>
      <c r="AK65" s="983"/>
      <c r="AL65" s="983"/>
      <c r="AM65" s="983"/>
      <c r="AN65" s="983"/>
      <c r="AO65" s="983"/>
      <c r="AP65" s="983"/>
      <c r="AQ65" s="983"/>
      <c r="AR65" s="983"/>
      <c r="AS65" s="983"/>
      <c r="AT65" s="983"/>
      <c r="AU65" s="983"/>
      <c r="AV65" s="983"/>
      <c r="AW65" s="983"/>
      <c r="AX65" s="983"/>
      <c r="AY65" s="983"/>
      <c r="AZ65" s="983"/>
    </row>
    <row r="66" spans="1:56" ht="12" customHeight="1" x14ac:dyDescent="0.25">
      <c r="A66" s="991" t="str">
        <f>ФОРМА!B8</f>
        <v>ООО «Электромонтаж-110»</v>
      </c>
      <c r="B66" s="991"/>
      <c r="C66" s="991"/>
      <c r="D66" s="991"/>
      <c r="E66" s="991"/>
      <c r="F66" s="991"/>
      <c r="G66" s="991"/>
      <c r="H66" s="991"/>
      <c r="I66" s="991"/>
      <c r="J66" s="991"/>
      <c r="K66" s="991"/>
      <c r="L66" s="991"/>
      <c r="M66" s="991"/>
      <c r="N66" s="991"/>
      <c r="O66" s="991"/>
      <c r="P66" s="991"/>
      <c r="Q66" s="991"/>
      <c r="R66" s="991"/>
      <c r="S66" s="991"/>
      <c r="T66" s="991"/>
      <c r="U66" s="991"/>
      <c r="V66" s="991"/>
      <c r="W66" s="991"/>
      <c r="X66" s="991"/>
      <c r="Y66" s="991"/>
      <c r="Z66" s="991"/>
      <c r="AA66" s="991"/>
      <c r="AB66" s="991"/>
      <c r="AC66" s="991"/>
      <c r="AD66" s="991"/>
      <c r="AE66" s="991"/>
      <c r="AF66" s="991"/>
      <c r="AG66" s="991"/>
      <c r="AH66" s="991"/>
      <c r="AI66" s="991"/>
      <c r="AJ66" s="991"/>
      <c r="AK66" s="991"/>
      <c r="AL66" s="991"/>
      <c r="AM66" s="991"/>
      <c r="AN66" s="991"/>
      <c r="AO66" s="991"/>
      <c r="AP66" s="991"/>
      <c r="AQ66" s="991"/>
      <c r="AR66" s="991"/>
      <c r="AS66" s="991"/>
      <c r="AT66" s="991"/>
      <c r="AU66" s="991"/>
      <c r="AV66" s="991"/>
      <c r="AW66" s="991"/>
      <c r="AX66" s="991"/>
      <c r="AY66" s="991"/>
      <c r="AZ66" s="991"/>
    </row>
    <row r="67" spans="1:56" s="302" customFormat="1" ht="6" customHeight="1" x14ac:dyDescent="0.3">
      <c r="A67" s="989" t="s">
        <v>577</v>
      </c>
      <c r="B67" s="989"/>
      <c r="C67" s="989"/>
      <c r="D67" s="989"/>
      <c r="E67" s="989"/>
      <c r="F67" s="989"/>
      <c r="G67" s="989"/>
      <c r="H67" s="989"/>
      <c r="I67" s="989"/>
      <c r="J67" s="989"/>
      <c r="K67" s="989"/>
      <c r="L67" s="989"/>
      <c r="M67" s="989"/>
      <c r="N67" s="989"/>
      <c r="O67" s="989"/>
      <c r="P67" s="989"/>
      <c r="Q67" s="989"/>
      <c r="R67" s="989"/>
      <c r="S67" s="989"/>
      <c r="T67" s="989"/>
      <c r="U67" s="989"/>
      <c r="V67" s="989"/>
      <c r="W67" s="989"/>
      <c r="X67" s="989"/>
      <c r="Y67" s="989"/>
      <c r="Z67" s="989"/>
      <c r="AA67" s="989"/>
      <c r="AB67" s="989"/>
      <c r="AC67" s="989"/>
      <c r="AD67" s="989"/>
      <c r="AE67" s="989"/>
      <c r="AF67" s="989"/>
      <c r="AG67" s="989"/>
      <c r="AH67" s="989"/>
      <c r="AI67" s="989"/>
      <c r="AJ67" s="989"/>
      <c r="AK67" s="989"/>
      <c r="AL67" s="989"/>
      <c r="AM67" s="989"/>
      <c r="AN67" s="989"/>
      <c r="AO67" s="989"/>
      <c r="AP67" s="989"/>
      <c r="AQ67" s="989"/>
      <c r="AR67" s="989"/>
      <c r="AS67" s="989"/>
      <c r="AT67" s="989"/>
      <c r="AU67" s="989"/>
      <c r="AV67" s="989"/>
      <c r="AW67" s="989"/>
      <c r="AX67" s="989"/>
      <c r="AY67" s="989"/>
      <c r="AZ67" s="989"/>
      <c r="BA67" s="989"/>
    </row>
    <row r="68" spans="1:56" ht="12" customHeight="1" x14ac:dyDescent="0.25">
      <c r="A68" s="995" t="s">
        <v>439</v>
      </c>
      <c r="B68" s="995"/>
      <c r="C68" s="995"/>
      <c r="D68" s="995"/>
      <c r="E68" s="995"/>
      <c r="F68" s="995"/>
      <c r="G68" s="995"/>
      <c r="H68" s="995"/>
      <c r="I68" s="995"/>
      <c r="J68" s="995"/>
      <c r="K68" s="995"/>
      <c r="L68" s="995"/>
      <c r="M68" s="995"/>
      <c r="N68" s="995"/>
      <c r="O68" s="995"/>
      <c r="P68" s="995"/>
      <c r="Q68" s="995"/>
      <c r="R68" s="995"/>
      <c r="S68" s="992" t="s">
        <v>440</v>
      </c>
      <c r="T68" s="992"/>
      <c r="U68" s="992"/>
      <c r="V68" s="992"/>
      <c r="W68" s="992"/>
      <c r="X68" s="992"/>
      <c r="Y68" s="992"/>
      <c r="Z68" s="992"/>
      <c r="AA68" s="992"/>
      <c r="AB68" s="992"/>
      <c r="AC68" s="992"/>
      <c r="AD68" s="992"/>
      <c r="AE68" s="992"/>
      <c r="AF68" s="992"/>
      <c r="AG68" s="992"/>
      <c r="AH68" s="992"/>
      <c r="AI68" s="992"/>
      <c r="AJ68" s="992"/>
      <c r="AK68" s="992"/>
      <c r="AL68" s="992"/>
      <c r="AM68" s="992"/>
      <c r="AN68" s="992"/>
      <c r="AO68" s="992"/>
      <c r="AP68" s="992"/>
      <c r="AQ68" s="992"/>
      <c r="AR68" s="992"/>
      <c r="AS68" s="992"/>
      <c r="AT68" s="992"/>
      <c r="AU68" s="992"/>
      <c r="AV68" s="992"/>
      <c r="AW68" s="992"/>
      <c r="AX68" s="992"/>
      <c r="AY68" s="992"/>
      <c r="AZ68" s="992"/>
    </row>
    <row r="69" spans="1:56" ht="12" customHeight="1" x14ac:dyDescent="0.25">
      <c r="A69" s="996" t="s">
        <v>526</v>
      </c>
      <c r="B69" s="996"/>
      <c r="C69" s="996"/>
      <c r="D69" s="996"/>
      <c r="E69" s="996"/>
      <c r="F69" s="996"/>
      <c r="G69" s="996"/>
      <c r="H69" s="996"/>
      <c r="I69" s="996"/>
      <c r="J69" s="996"/>
      <c r="K69" s="996"/>
      <c r="L69" s="996"/>
      <c r="M69" s="996"/>
      <c r="N69" s="996"/>
      <c r="O69" s="996"/>
      <c r="P69" s="996"/>
      <c r="Q69" s="996"/>
      <c r="R69" s="996"/>
      <c r="S69" s="996"/>
      <c r="T69" s="996"/>
      <c r="U69" s="996"/>
      <c r="V69" s="996"/>
      <c r="W69" s="996"/>
      <c r="X69" s="996"/>
      <c r="Y69" s="996"/>
      <c r="Z69" s="996"/>
      <c r="AA69" s="996"/>
      <c r="AB69" s="996"/>
      <c r="AC69" s="996"/>
      <c r="AD69" s="996"/>
      <c r="AE69" s="996"/>
      <c r="AF69" s="996"/>
      <c r="AG69" s="996"/>
      <c r="AH69" s="996"/>
      <c r="AI69" s="996"/>
      <c r="AJ69" s="996"/>
      <c r="AK69" s="996"/>
      <c r="AL69" s="996"/>
      <c r="AM69" s="996"/>
      <c r="AN69" s="996"/>
      <c r="AO69" s="996"/>
      <c r="AP69" s="996"/>
      <c r="AQ69" s="996"/>
      <c r="AR69" s="996"/>
      <c r="AS69" s="996"/>
      <c r="AT69" s="996"/>
      <c r="AU69" s="996"/>
      <c r="AV69" s="996"/>
      <c r="AW69" s="996"/>
      <c r="AX69" s="996"/>
      <c r="AY69" s="996"/>
      <c r="AZ69" s="996"/>
      <c r="BD69" s="291"/>
    </row>
    <row r="70" spans="1:56" ht="12" customHeight="1" x14ac:dyDescent="0.25">
      <c r="A70" s="981" t="s">
        <v>441</v>
      </c>
      <c r="B70" s="981"/>
      <c r="C70" s="981"/>
      <c r="D70" s="981"/>
      <c r="E70" s="981"/>
      <c r="F70" s="981"/>
      <c r="G70" s="981"/>
      <c r="H70" s="981"/>
      <c r="I70" s="981"/>
      <c r="J70" s="981"/>
      <c r="K70" s="981"/>
      <c r="L70" s="981"/>
      <c r="M70" s="981"/>
      <c r="N70" s="981"/>
      <c r="O70" s="981"/>
      <c r="P70" s="981"/>
      <c r="Q70" s="981"/>
      <c r="R70" s="981"/>
      <c r="S70" s="981"/>
      <c r="T70" s="981"/>
      <c r="U70" s="981"/>
      <c r="V70" s="981"/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D70" s="291"/>
    </row>
    <row r="71" spans="1:56" ht="12" customHeight="1" x14ac:dyDescent="0.25">
      <c r="A71" s="981" t="s">
        <v>527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326"/>
      <c r="BD71" s="297"/>
    </row>
    <row r="72" spans="1:56" ht="12" customHeight="1" x14ac:dyDescent="0.25">
      <c r="A72" s="992" t="str">
        <f>ФОРМА!B9</f>
        <v>СЭС-21-052603-ЭС1</v>
      </c>
      <c r="B72" s="992"/>
      <c r="C72" s="992"/>
      <c r="D72" s="992"/>
      <c r="E72" s="992"/>
      <c r="F72" s="992"/>
      <c r="G72" s="992"/>
      <c r="H72" s="992"/>
      <c r="I72" s="992"/>
      <c r="J72" s="992"/>
      <c r="K72" s="992"/>
      <c r="L72" s="992"/>
      <c r="M72" s="992"/>
      <c r="N72" s="992"/>
      <c r="O72" s="992"/>
      <c r="P72" s="992"/>
      <c r="Q72" s="992"/>
      <c r="R72" s="992"/>
      <c r="S72" s="992"/>
      <c r="T72" s="992"/>
      <c r="U72" s="992"/>
      <c r="V72" s="992"/>
      <c r="W72" s="992"/>
      <c r="X72" s="992"/>
      <c r="Y72" s="992"/>
      <c r="Z72" s="992"/>
      <c r="AA72" s="992"/>
      <c r="AB72" s="992"/>
      <c r="AC72" s="992"/>
      <c r="AD72" s="992"/>
      <c r="AE72" s="992"/>
      <c r="AF72" s="992"/>
      <c r="AG72" s="992"/>
      <c r="AH72" s="992"/>
      <c r="AI72" s="992"/>
      <c r="AJ72" s="992"/>
      <c r="AK72" s="992"/>
      <c r="AL72" s="992"/>
      <c r="AM72" s="992"/>
      <c r="AN72" s="992"/>
      <c r="AO72" s="992"/>
      <c r="AP72" s="992"/>
      <c r="AQ72" s="992"/>
      <c r="AR72" s="992"/>
      <c r="AS72" s="992"/>
      <c r="AT72" s="992"/>
      <c r="AU72" s="992"/>
      <c r="AV72" s="992"/>
      <c r="AW72" s="992"/>
      <c r="AX72" s="992"/>
      <c r="AY72" s="992"/>
      <c r="AZ72" s="992"/>
      <c r="BD72" s="297"/>
    </row>
    <row r="73" spans="1:56" s="327" customFormat="1" ht="6" customHeight="1" x14ac:dyDescent="0.3">
      <c r="A73" s="993" t="s">
        <v>574</v>
      </c>
      <c r="B73" s="993"/>
      <c r="C73" s="993"/>
      <c r="D73" s="993"/>
      <c r="E73" s="993"/>
      <c r="F73" s="993"/>
      <c r="G73" s="993"/>
      <c r="H73" s="993"/>
      <c r="I73" s="993"/>
      <c r="J73" s="993"/>
      <c r="K73" s="993"/>
      <c r="L73" s="993"/>
      <c r="M73" s="993"/>
      <c r="N73" s="993"/>
      <c r="O73" s="993"/>
      <c r="P73" s="993"/>
      <c r="Q73" s="993"/>
      <c r="R73" s="993"/>
      <c r="S73" s="993"/>
      <c r="T73" s="993"/>
      <c r="U73" s="993"/>
      <c r="V73" s="993"/>
      <c r="W73" s="993"/>
      <c r="X73" s="993"/>
      <c r="Y73" s="993"/>
      <c r="Z73" s="993"/>
      <c r="AA73" s="993"/>
      <c r="AB73" s="993"/>
      <c r="AC73" s="993"/>
      <c r="AD73" s="993"/>
      <c r="AE73" s="993"/>
      <c r="AF73" s="993"/>
      <c r="AG73" s="993"/>
      <c r="AH73" s="993"/>
      <c r="AI73" s="993"/>
      <c r="AJ73" s="993"/>
      <c r="AK73" s="993"/>
      <c r="AL73" s="993"/>
      <c r="AM73" s="993"/>
      <c r="AN73" s="993"/>
      <c r="AO73" s="993"/>
      <c r="AP73" s="993"/>
      <c r="AQ73" s="993"/>
      <c r="AR73" s="993"/>
      <c r="AS73" s="993"/>
      <c r="AT73" s="993"/>
      <c r="AU73" s="993"/>
      <c r="AV73" s="993"/>
      <c r="AW73" s="993"/>
      <c r="AX73" s="993"/>
      <c r="AY73" s="993"/>
      <c r="AZ73" s="993"/>
    </row>
    <row r="74" spans="1:56" ht="12" customHeight="1" x14ac:dyDescent="0.25">
      <c r="A74" s="994" t="str">
        <f>ФОРМА!B8</f>
        <v>ООО «Электромонтаж-110»</v>
      </c>
      <c r="B74" s="994"/>
      <c r="C74" s="994"/>
      <c r="D74" s="994"/>
      <c r="E74" s="994"/>
      <c r="F74" s="994"/>
      <c r="G74" s="994"/>
      <c r="H74" s="994"/>
      <c r="I74" s="994"/>
      <c r="J74" s="994"/>
      <c r="K74" s="994"/>
      <c r="L74" s="994"/>
      <c r="M74" s="994"/>
      <c r="N74" s="994"/>
      <c r="O74" s="994"/>
      <c r="P74" s="994"/>
      <c r="Q74" s="994"/>
      <c r="R74" s="994"/>
      <c r="S74" s="994"/>
      <c r="T74" s="994"/>
      <c r="U74" s="994"/>
      <c r="V74" s="994"/>
      <c r="W74" s="994"/>
      <c r="X74" s="994"/>
      <c r="Y74" s="994"/>
      <c r="Z74" s="994"/>
      <c r="AA74" s="994"/>
      <c r="AB74" s="994"/>
      <c r="AC74" s="994"/>
      <c r="AD74" s="994"/>
      <c r="AE74" s="994"/>
      <c r="AF74" s="994"/>
      <c r="AG74" s="994"/>
      <c r="AH74" s="994"/>
      <c r="AI74" s="994"/>
      <c r="AJ74" s="994"/>
      <c r="AK74" s="994"/>
      <c r="AL74" s="994"/>
      <c r="AM74" s="994"/>
      <c r="AN74" s="994"/>
      <c r="AO74" s="994"/>
      <c r="AP74" s="994"/>
      <c r="AQ74" s="994"/>
      <c r="AR74" s="994"/>
      <c r="AS74" s="994"/>
      <c r="AT74" s="994"/>
      <c r="AU74" s="994"/>
      <c r="AV74" s="994"/>
      <c r="AW74" s="994"/>
      <c r="AX74" s="994"/>
      <c r="AY74" s="994"/>
      <c r="AZ74" s="994"/>
      <c r="BD74" s="297"/>
    </row>
    <row r="75" spans="1:56" s="328" customFormat="1" ht="6" customHeight="1" x14ac:dyDescent="0.3">
      <c r="A75" s="993" t="s">
        <v>576</v>
      </c>
      <c r="B75" s="993"/>
      <c r="C75" s="993"/>
      <c r="D75" s="993"/>
      <c r="E75" s="993"/>
      <c r="F75" s="993"/>
      <c r="G75" s="993"/>
      <c r="H75" s="993"/>
      <c r="I75" s="993"/>
      <c r="J75" s="993"/>
      <c r="K75" s="993"/>
      <c r="L75" s="993"/>
      <c r="M75" s="993"/>
      <c r="N75" s="993"/>
      <c r="O75" s="993"/>
      <c r="P75" s="993"/>
      <c r="Q75" s="993"/>
      <c r="R75" s="993"/>
      <c r="S75" s="993"/>
      <c r="T75" s="993"/>
      <c r="U75" s="993"/>
      <c r="V75" s="993"/>
      <c r="W75" s="993"/>
      <c r="X75" s="993"/>
      <c r="Y75" s="993"/>
      <c r="Z75" s="993"/>
      <c r="AA75" s="993"/>
      <c r="AB75" s="993"/>
      <c r="AC75" s="993"/>
      <c r="AD75" s="993"/>
      <c r="AE75" s="993"/>
      <c r="AF75" s="993"/>
      <c r="AG75" s="993"/>
      <c r="AH75" s="993"/>
      <c r="AI75" s="993"/>
      <c r="AJ75" s="993"/>
      <c r="AK75" s="993"/>
      <c r="AL75" s="993"/>
      <c r="AM75" s="993"/>
      <c r="AN75" s="993"/>
      <c r="AO75" s="993"/>
      <c r="AP75" s="993"/>
      <c r="AQ75" s="993"/>
      <c r="AR75" s="993"/>
      <c r="AS75" s="993"/>
      <c r="AT75" s="993"/>
      <c r="AU75" s="993"/>
      <c r="AV75" s="993"/>
      <c r="AW75" s="993"/>
      <c r="AX75" s="993"/>
      <c r="AY75" s="993"/>
      <c r="AZ75" s="993"/>
    </row>
    <row r="76" spans="1:56" ht="12" customHeight="1" x14ac:dyDescent="0.25">
      <c r="A76" s="1001" t="s">
        <v>728</v>
      </c>
      <c r="B76" s="1001"/>
      <c r="C76" s="1001"/>
      <c r="D76" s="1001"/>
      <c r="E76" s="1001"/>
      <c r="F76" s="1001"/>
      <c r="G76" s="1001"/>
      <c r="H76" s="1001"/>
      <c r="I76" s="1001"/>
      <c r="J76" s="1001"/>
      <c r="K76" s="1001"/>
      <c r="L76" s="1001"/>
      <c r="M76" s="1001"/>
      <c r="N76" s="1001"/>
      <c r="O76" s="1001"/>
      <c r="P76" s="1001"/>
      <c r="Q76" s="1001"/>
      <c r="R76" s="1001"/>
      <c r="S76" s="1001"/>
      <c r="T76" s="1001"/>
      <c r="U76" s="1001"/>
      <c r="V76" s="1001"/>
      <c r="W76" s="1001"/>
      <c r="X76" s="1001"/>
      <c r="Y76" s="1001"/>
      <c r="Z76" s="1001"/>
      <c r="AA76" s="1001"/>
      <c r="AB76" s="1001"/>
      <c r="AC76" s="1001"/>
      <c r="AD76" s="1001"/>
      <c r="AE76" s="1001"/>
      <c r="AF76" s="1001"/>
      <c r="AG76" s="1001"/>
      <c r="AH76" s="1001"/>
      <c r="AI76" s="1001"/>
      <c r="AJ76" s="1001"/>
      <c r="AK76" s="1001"/>
      <c r="AL76" s="1001"/>
      <c r="AM76" s="1001"/>
      <c r="AN76" s="1001"/>
      <c r="AO76" s="1001"/>
      <c r="AP76" s="1001"/>
      <c r="AQ76" s="1001"/>
      <c r="AR76" s="1001"/>
      <c r="AS76" s="1001"/>
      <c r="AT76" s="1001"/>
      <c r="AU76" s="1001"/>
      <c r="AV76" s="1001"/>
      <c r="AW76" s="1001"/>
      <c r="AX76" s="1001"/>
      <c r="AY76" s="1001"/>
      <c r="AZ76" s="1001"/>
    </row>
    <row r="77" spans="1:56" s="314" customFormat="1" ht="6" customHeight="1" x14ac:dyDescent="0.3">
      <c r="A77" s="1002" t="s">
        <v>575</v>
      </c>
      <c r="B77" s="1002"/>
      <c r="C77" s="1002"/>
      <c r="D77" s="1002"/>
      <c r="E77" s="1002"/>
      <c r="F77" s="1002"/>
      <c r="G77" s="1002"/>
      <c r="H77" s="1002"/>
      <c r="I77" s="1002"/>
      <c r="J77" s="1002"/>
      <c r="K77" s="1002"/>
      <c r="L77" s="1002"/>
      <c r="M77" s="1002"/>
      <c r="N77" s="1002"/>
      <c r="O77" s="1002"/>
      <c r="P77" s="1002"/>
      <c r="Q77" s="1002"/>
      <c r="R77" s="1002"/>
      <c r="S77" s="1002"/>
      <c r="T77" s="1002"/>
      <c r="U77" s="1002"/>
      <c r="V77" s="1002"/>
      <c r="W77" s="1002"/>
      <c r="X77" s="1002"/>
      <c r="Y77" s="1002"/>
      <c r="Z77" s="1002"/>
      <c r="AA77" s="1002"/>
      <c r="AB77" s="1002"/>
      <c r="AC77" s="1002"/>
      <c r="AD77" s="1002"/>
      <c r="AE77" s="1002"/>
      <c r="AF77" s="1002"/>
      <c r="AG77" s="1002"/>
      <c r="AH77" s="1002"/>
      <c r="AI77" s="1002"/>
      <c r="AJ77" s="1002"/>
      <c r="AK77" s="1002"/>
      <c r="AL77" s="1002"/>
      <c r="AM77" s="1002"/>
      <c r="AN77" s="1002"/>
      <c r="AO77" s="1002"/>
      <c r="AP77" s="1002"/>
      <c r="AQ77" s="1002"/>
      <c r="AR77" s="1002"/>
      <c r="AS77" s="1002"/>
      <c r="AT77" s="1002"/>
      <c r="AU77" s="1002"/>
      <c r="AV77" s="1002"/>
      <c r="AW77" s="1002"/>
      <c r="AX77" s="1002"/>
      <c r="AY77" s="1002"/>
      <c r="AZ77" s="1002"/>
    </row>
    <row r="78" spans="1:56" x14ac:dyDescent="0.25">
      <c r="A78" s="997" t="s">
        <v>442</v>
      </c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  <c r="AA78" s="997"/>
      <c r="AB78" s="997"/>
      <c r="AC78" s="997"/>
      <c r="AD78" s="997"/>
      <c r="AE78" s="997"/>
      <c r="AF78" s="997"/>
      <c r="AG78" s="997"/>
      <c r="AH78" s="997"/>
      <c r="AI78" s="997"/>
      <c r="AJ78" s="997"/>
      <c r="AK78" s="997"/>
    </row>
    <row r="79" spans="1:56" ht="14.4" x14ac:dyDescent="0.3">
      <c r="U79" s="1003"/>
      <c r="V79" s="1003"/>
      <c r="W79" s="1003"/>
      <c r="X79" s="1003"/>
      <c r="Y79" s="1003"/>
      <c r="Z79" s="1003"/>
      <c r="AA79" s="1003"/>
      <c r="AB79" s="1003"/>
      <c r="AC79" s="1003"/>
      <c r="AD79" s="1003"/>
      <c r="AE79" s="1003"/>
      <c r="AF79" s="1003"/>
      <c r="AG79" s="1003"/>
      <c r="AH79" s="1003"/>
      <c r="AI79" s="1003"/>
      <c r="AJ79" s="1003"/>
      <c r="AK79" s="1003"/>
      <c r="AL79" s="1003"/>
      <c r="AM79" s="1003"/>
      <c r="AN79" s="1003"/>
      <c r="AO79" s="1003"/>
      <c r="AP79" s="1003"/>
      <c r="AQ79" s="1003"/>
      <c r="AR79" s="1003"/>
      <c r="AS79" s="1003"/>
      <c r="AT79" s="1003"/>
      <c r="AU79" s="1003"/>
      <c r="AV79" s="1003"/>
      <c r="AW79" s="1003"/>
      <c r="AX79" s="1003"/>
      <c r="AY79" s="1003"/>
      <c r="AZ79" s="1003"/>
    </row>
    <row r="80" spans="1:56" ht="12" customHeight="1" x14ac:dyDescent="0.25">
      <c r="A80" s="957" t="s">
        <v>87</v>
      </c>
      <c r="B80" s="957"/>
      <c r="C80" s="957"/>
      <c r="D80" s="957"/>
      <c r="E80" s="957"/>
      <c r="F80" s="957"/>
      <c r="G80" s="957"/>
      <c r="H80" s="957"/>
      <c r="I80" s="957"/>
      <c r="J80" s="957"/>
      <c r="K80" s="957"/>
      <c r="L80" s="957"/>
      <c r="M80" s="957"/>
      <c r="N80" s="957"/>
      <c r="O80" s="957"/>
      <c r="P80" s="1004" t="s">
        <v>65</v>
      </c>
      <c r="Q80" s="1004"/>
      <c r="R80" s="1004"/>
      <c r="S80" s="1004"/>
      <c r="T80" s="1004"/>
      <c r="U80" s="1004"/>
      <c r="V80" s="1004"/>
      <c r="W80" s="1004"/>
      <c r="X80" s="1004"/>
      <c r="Y80" s="1004"/>
      <c r="Z80" s="1004"/>
      <c r="AA80" s="1004"/>
      <c r="AB80" s="1004"/>
      <c r="AC80" s="1004"/>
      <c r="AD80" s="1004"/>
      <c r="AE80" s="1004"/>
      <c r="AF80" s="1004"/>
      <c r="AG80" s="1004"/>
      <c r="AH80" s="1004"/>
      <c r="AI80" s="1004"/>
      <c r="AJ80" s="1004"/>
      <c r="AK80" s="1004"/>
      <c r="AL80" s="1004"/>
      <c r="AM80" s="1004"/>
      <c r="AN80" s="1004"/>
      <c r="AO80" s="1004"/>
      <c r="AP80" s="1004"/>
      <c r="AQ80" s="1004"/>
      <c r="AR80" s="1004"/>
      <c r="AS80" s="1004"/>
      <c r="AT80" s="1004"/>
      <c r="AU80" s="1004"/>
      <c r="AV80" s="1004"/>
      <c r="AW80" s="1004"/>
      <c r="AX80" s="1004"/>
      <c r="AY80" s="1004"/>
      <c r="AZ80" s="1004"/>
    </row>
    <row r="81" spans="1:53" ht="11.25" customHeight="1" x14ac:dyDescent="0.25"/>
    <row r="82" spans="1:53" ht="12" customHeight="1" x14ac:dyDescent="0.25">
      <c r="A82" s="997" t="s">
        <v>91</v>
      </c>
      <c r="B82" s="997"/>
      <c r="C82" s="997"/>
      <c r="D82" s="997"/>
      <c r="E82" s="997"/>
      <c r="F82" s="997"/>
      <c r="G82" s="997"/>
      <c r="H82" s="997"/>
      <c r="I82" s="997"/>
      <c r="J82" s="998">
        <f>ФОРМА!F5</f>
        <v>2</v>
      </c>
      <c r="K82" s="998"/>
      <c r="L82" s="998"/>
      <c r="M82" s="998"/>
      <c r="N82" s="998"/>
      <c r="O82" s="998"/>
      <c r="P82" s="957" t="s">
        <v>798</v>
      </c>
      <c r="Q82" s="957"/>
      <c r="R82" s="957"/>
      <c r="S82" s="957"/>
      <c r="T82" s="957"/>
      <c r="U82" s="957"/>
      <c r="V82" s="957"/>
      <c r="W82" s="957"/>
      <c r="X82" s="957"/>
      <c r="Y82" s="957"/>
      <c r="Z82" s="957"/>
      <c r="AA82" s="957"/>
      <c r="AB82" s="957"/>
      <c r="AC82" s="957"/>
      <c r="AD82" s="957"/>
      <c r="AE82" s="957"/>
      <c r="AF82" s="957"/>
      <c r="AG82" s="957"/>
      <c r="AH82" s="957"/>
      <c r="AI82" s="957"/>
      <c r="AJ82" s="957"/>
      <c r="AK82" s="957"/>
      <c r="AL82" s="957"/>
      <c r="AM82" s="957"/>
      <c r="AN82" s="957"/>
      <c r="AO82" s="957"/>
      <c r="AP82" s="957"/>
      <c r="AQ82" s="957"/>
      <c r="AR82" s="957"/>
      <c r="AS82" s="957"/>
      <c r="AT82" s="957"/>
      <c r="AU82" s="957"/>
      <c r="AV82" s="957"/>
      <c r="AW82" s="957"/>
      <c r="AX82" s="957"/>
      <c r="AY82" s="957"/>
      <c r="AZ82" s="957"/>
    </row>
    <row r="84" spans="1:53" ht="12" customHeight="1" x14ac:dyDescent="0.25">
      <c r="A84" s="997" t="s">
        <v>88</v>
      </c>
      <c r="B84" s="997"/>
      <c r="C84" s="997"/>
      <c r="D84" s="997"/>
      <c r="E84" s="997"/>
      <c r="F84" s="997"/>
      <c r="G84" s="997"/>
      <c r="H84" s="999" t="str">
        <f>ФОРМА!E28</f>
        <v>План строительства</v>
      </c>
      <c r="I84" s="999"/>
      <c r="J84" s="999"/>
      <c r="K84" s="999"/>
      <c r="L84" s="999"/>
      <c r="M84" s="999"/>
      <c r="N84" s="999"/>
      <c r="O84" s="999"/>
      <c r="P84" s="999"/>
      <c r="Q84" s="999"/>
      <c r="R84" s="999"/>
      <c r="S84" s="999"/>
      <c r="T84" s="999"/>
      <c r="U84" s="999"/>
      <c r="V84" s="999"/>
      <c r="W84" s="999"/>
      <c r="X84" s="999"/>
      <c r="Y84" s="999"/>
      <c r="Z84" s="999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</row>
    <row r="85" spans="1:53" s="325" customFormat="1" ht="6" customHeight="1" x14ac:dyDescent="0.3">
      <c r="H85" s="1000" t="s">
        <v>528</v>
      </c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</row>
    <row r="86" spans="1:53" ht="24" customHeight="1" x14ac:dyDescent="0.25">
      <c r="A86" s="1005" t="s">
        <v>782</v>
      </c>
      <c r="B86" s="1005"/>
      <c r="C86" s="1005"/>
      <c r="D86" s="1005"/>
      <c r="E86" s="1005"/>
      <c r="F86" s="1005"/>
      <c r="G86" s="1005"/>
      <c r="H86" s="1005"/>
      <c r="I86" s="1005"/>
      <c r="J86" s="1005"/>
      <c r="K86" s="1005"/>
      <c r="L86" s="1005"/>
      <c r="M86" s="1005"/>
      <c r="N86" s="1005"/>
      <c r="O86" s="1005"/>
      <c r="P86" s="1005"/>
      <c r="Q86" s="1005"/>
      <c r="R86" s="1005"/>
      <c r="S86" s="1005"/>
      <c r="T86" s="1005"/>
      <c r="U86" s="1005"/>
      <c r="V86" s="1005"/>
      <c r="W86" s="1005"/>
      <c r="X86" s="1005"/>
      <c r="Y86" s="1005"/>
      <c r="Z86" s="1005"/>
      <c r="AA86" s="1005"/>
      <c r="AB86" s="1005"/>
      <c r="AC86" s="1005"/>
      <c r="AD86" s="1005"/>
      <c r="AE86" s="1005"/>
      <c r="AF86" s="1005"/>
      <c r="AG86" s="1005"/>
      <c r="AH86" s="1005"/>
      <c r="AI86" s="1005"/>
      <c r="AJ86" s="1005"/>
      <c r="AK86" s="1005"/>
      <c r="AL86" s="1005"/>
      <c r="AM86" s="1005"/>
      <c r="AN86" s="1005"/>
      <c r="AO86" s="1005"/>
      <c r="AP86" s="1005"/>
      <c r="AQ86" s="1005"/>
      <c r="AR86" s="1005"/>
      <c r="AS86" s="1005"/>
      <c r="AT86" s="1005"/>
      <c r="AU86" s="1005"/>
      <c r="AV86" s="1005"/>
      <c r="AW86" s="1005"/>
      <c r="AX86" s="1005"/>
      <c r="AY86" s="1005"/>
      <c r="AZ86" s="1005"/>
    </row>
    <row r="87" spans="1:53" ht="28.95" customHeight="1" x14ac:dyDescent="0.3">
      <c r="A87" s="1009" t="str">
        <f>IF(ПОДПИСИ!B9="",ПОДПИСИ!D5,ПОДПИСИ!D9)</f>
        <v>Жамойдин Ф.Ф.</v>
      </c>
      <c r="B87" s="1009"/>
      <c r="C87" s="1009"/>
      <c r="D87" s="1009"/>
      <c r="E87" s="1009"/>
      <c r="F87" s="1009"/>
      <c r="G87" s="1009"/>
      <c r="H87" s="1009"/>
      <c r="I87" s="1009"/>
      <c r="J87" s="1009"/>
      <c r="K87" s="1009"/>
      <c r="L87" s="1009"/>
      <c r="M87" s="1009"/>
      <c r="N87" s="1009"/>
      <c r="O87" s="1009"/>
      <c r="P87" s="1009"/>
      <c r="Q87" s="1009"/>
      <c r="R87" s="1009"/>
      <c r="S87" s="1009"/>
      <c r="T87" s="1009"/>
      <c r="U87" s="1009"/>
      <c r="V87" s="1009"/>
      <c r="W87" s="1009"/>
      <c r="X87" s="1009"/>
      <c r="Y87" s="1009"/>
      <c r="Z87" s="1010"/>
      <c r="AA87" s="1010"/>
      <c r="AB87" s="1010"/>
      <c r="AC87" s="1010"/>
      <c r="AD87" s="1010"/>
      <c r="AE87" s="1010"/>
      <c r="AF87" s="1010"/>
      <c r="AG87" s="1010"/>
      <c r="AH87" s="1010"/>
      <c r="AI87" s="1010"/>
      <c r="AJ87" s="1010"/>
      <c r="AK87" s="1010"/>
      <c r="AL87" s="1010"/>
      <c r="AM87" s="1010"/>
      <c r="AN87" s="1010"/>
      <c r="AO87" s="1011"/>
      <c r="AP87" s="1011"/>
      <c r="AQ87" s="1011"/>
      <c r="AR87" s="1011"/>
      <c r="AS87" s="1011"/>
      <c r="AT87" s="1011"/>
      <c r="AU87" s="1011"/>
      <c r="AV87" s="1011"/>
      <c r="AW87" s="1011"/>
      <c r="AX87" s="1011"/>
      <c r="AY87" s="1011"/>
      <c r="AZ87" s="1011"/>
    </row>
    <row r="88" spans="1:53" s="314" customFormat="1" ht="6" customHeight="1" x14ac:dyDescent="0.3">
      <c r="A88" s="983" t="s">
        <v>801</v>
      </c>
      <c r="B88" s="983"/>
      <c r="C88" s="983"/>
      <c r="D88" s="983"/>
      <c r="E88" s="983"/>
      <c r="F88" s="983"/>
      <c r="G88" s="983"/>
      <c r="H88" s="983"/>
      <c r="I88" s="983"/>
      <c r="J88" s="983"/>
      <c r="K88" s="983"/>
      <c r="L88" s="983"/>
      <c r="M88" s="983"/>
      <c r="N88" s="983"/>
      <c r="O88" s="983"/>
      <c r="P88" s="983"/>
      <c r="Q88" s="983"/>
      <c r="R88" s="983"/>
      <c r="S88" s="983"/>
      <c r="T88" s="983"/>
      <c r="U88" s="983"/>
      <c r="V88" s="983"/>
      <c r="W88" s="983"/>
      <c r="X88" s="983"/>
      <c r="Y88" s="983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983" t="s">
        <v>49</v>
      </c>
      <c r="AP88" s="983"/>
      <c r="AQ88" s="983"/>
      <c r="AR88" s="983"/>
      <c r="AS88" s="983"/>
      <c r="AT88" s="983"/>
      <c r="AU88" s="983"/>
      <c r="AV88" s="983"/>
      <c r="AW88" s="983"/>
      <c r="AX88" s="983"/>
      <c r="AY88" s="983"/>
      <c r="AZ88" s="983"/>
    </row>
    <row r="89" spans="1:53" ht="6" customHeight="1" x14ac:dyDescent="0.25"/>
    <row r="90" spans="1:53" ht="12" customHeight="1" x14ac:dyDescent="0.25">
      <c r="A90" s="1005" t="s">
        <v>817</v>
      </c>
      <c r="B90" s="957"/>
      <c r="C90" s="957"/>
      <c r="D90" s="957"/>
      <c r="E90" s="957"/>
      <c r="F90" s="957"/>
      <c r="G90" s="957"/>
      <c r="H90" s="957"/>
      <c r="I90" s="957"/>
      <c r="J90" s="957"/>
      <c r="K90" s="957"/>
      <c r="L90" s="957"/>
      <c r="M90" s="957"/>
      <c r="N90" s="957"/>
      <c r="O90" s="957"/>
      <c r="P90" s="957"/>
      <c r="Q90" s="957"/>
      <c r="R90" s="957"/>
      <c r="S90" s="957"/>
      <c r="T90" s="957"/>
      <c r="U90" s="957"/>
      <c r="V90" s="957"/>
      <c r="W90" s="957"/>
      <c r="X90" s="957"/>
      <c r="Y90" s="957"/>
      <c r="Z90" s="957"/>
      <c r="AA90" s="957"/>
      <c r="AB90" s="957"/>
      <c r="AC90" s="957"/>
      <c r="AD90" s="957"/>
      <c r="AE90" s="957"/>
      <c r="AF90" s="957"/>
      <c r="AG90" s="957"/>
      <c r="AH90" s="957"/>
      <c r="AI90" s="957"/>
      <c r="AJ90" s="957"/>
      <c r="AK90" s="957"/>
      <c r="AL90" s="957"/>
      <c r="AM90" s="957"/>
      <c r="AN90" s="957"/>
      <c r="AO90" s="957"/>
      <c r="AP90" s="957"/>
      <c r="AQ90" s="957"/>
      <c r="AR90" s="957"/>
      <c r="AS90" s="957"/>
      <c r="AT90" s="957"/>
      <c r="AU90" s="957"/>
      <c r="AV90" s="957"/>
      <c r="AW90" s="957"/>
      <c r="AX90" s="957"/>
      <c r="AY90" s="957"/>
      <c r="AZ90" s="957"/>
    </row>
    <row r="91" spans="1:53" ht="28.95" customHeight="1" x14ac:dyDescent="0.3">
      <c r="A91" s="1006" t="str">
        <f>ПОДПИСИ!D15</f>
        <v>Шлёнский С.В.</v>
      </c>
      <c r="B91" s="1006"/>
      <c r="C91" s="1006"/>
      <c r="D91" s="1006"/>
      <c r="E91" s="1006"/>
      <c r="F91" s="1006"/>
      <c r="G91" s="1006"/>
      <c r="H91" s="1006"/>
      <c r="I91" s="1006"/>
      <c r="J91" s="1006"/>
      <c r="K91" s="1006"/>
      <c r="L91" s="1006"/>
      <c r="M91" s="1006"/>
      <c r="N91" s="1006"/>
      <c r="O91" s="1006"/>
      <c r="P91" s="1006"/>
      <c r="Q91" s="1006"/>
      <c r="R91" s="1006"/>
      <c r="S91" s="1006"/>
      <c r="T91" s="1006"/>
      <c r="U91" s="1006"/>
      <c r="V91" s="1006"/>
      <c r="W91" s="1006"/>
      <c r="X91" s="1006"/>
      <c r="Y91" s="1006"/>
      <c r="Z91" s="1007"/>
      <c r="AA91" s="1007"/>
      <c r="AB91" s="1007"/>
      <c r="AC91" s="1007"/>
      <c r="AD91" s="1007"/>
      <c r="AE91" s="1007"/>
      <c r="AF91" s="1007"/>
      <c r="AG91" s="1007"/>
      <c r="AH91" s="1007"/>
      <c r="AI91" s="1007"/>
      <c r="AJ91" s="1007"/>
      <c r="AK91" s="1007"/>
      <c r="AL91" s="1007"/>
      <c r="AM91" s="1007"/>
      <c r="AN91" s="1007"/>
      <c r="AO91" s="1008"/>
      <c r="AP91" s="1008"/>
      <c r="AQ91" s="1008"/>
      <c r="AR91" s="1008"/>
      <c r="AS91" s="1008"/>
      <c r="AT91" s="1008"/>
      <c r="AU91" s="1008"/>
      <c r="AV91" s="1008"/>
      <c r="AW91" s="1008"/>
      <c r="AX91" s="1008"/>
      <c r="AY91" s="1008"/>
      <c r="AZ91" s="1008"/>
      <c r="BA91" s="330"/>
    </row>
    <row r="92" spans="1:53" s="333" customFormat="1" ht="6" customHeight="1" x14ac:dyDescent="0.15">
      <c r="A92" s="983" t="s">
        <v>801</v>
      </c>
      <c r="B92" s="983"/>
      <c r="C92" s="983"/>
      <c r="D92" s="983"/>
      <c r="E92" s="983"/>
      <c r="F92" s="983"/>
      <c r="G92" s="983"/>
      <c r="H92" s="983"/>
      <c r="I92" s="983"/>
      <c r="J92" s="983"/>
      <c r="K92" s="983"/>
      <c r="L92" s="983"/>
      <c r="M92" s="983"/>
      <c r="N92" s="983"/>
      <c r="O92" s="983"/>
      <c r="P92" s="983"/>
      <c r="Q92" s="983"/>
      <c r="R92" s="983"/>
      <c r="S92" s="983"/>
      <c r="T92" s="983"/>
      <c r="U92" s="983"/>
      <c r="V92" s="983"/>
      <c r="W92" s="983"/>
      <c r="X92" s="983"/>
      <c r="Y92" s="983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983" t="s">
        <v>49</v>
      </c>
      <c r="AP92" s="983"/>
      <c r="AQ92" s="983"/>
      <c r="AR92" s="983"/>
      <c r="AS92" s="983"/>
      <c r="AT92" s="983"/>
      <c r="AU92" s="983"/>
      <c r="AV92" s="983"/>
      <c r="AW92" s="983"/>
      <c r="AX92" s="983"/>
      <c r="AY92" s="983"/>
      <c r="AZ92" s="983"/>
      <c r="BA92" s="332"/>
    </row>
    <row r="93" spans="1:53" ht="6" customHeight="1" x14ac:dyDescent="0.25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 x14ac:dyDescent="0.25">
      <c r="A94" s="1014" t="s">
        <v>813</v>
      </c>
      <c r="B94" s="1014"/>
      <c r="C94" s="1014"/>
      <c r="D94" s="1014"/>
      <c r="E94" s="1014"/>
      <c r="F94" s="1014"/>
      <c r="G94" s="1014"/>
      <c r="H94" s="1014"/>
      <c r="I94" s="1014"/>
      <c r="J94" s="1014"/>
      <c r="K94" s="1014"/>
      <c r="L94" s="1014"/>
      <c r="M94" s="1014"/>
      <c r="N94" s="1014"/>
      <c r="O94" s="1014"/>
      <c r="P94" s="1014"/>
      <c r="Q94" s="1014"/>
      <c r="R94" s="1014"/>
      <c r="S94" s="1014"/>
      <c r="T94" s="1014"/>
      <c r="U94" s="1014"/>
      <c r="V94" s="1014"/>
      <c r="W94" s="1014"/>
      <c r="X94" s="1014"/>
      <c r="Y94" s="1014"/>
      <c r="Z94" s="1014"/>
      <c r="AA94" s="1014"/>
      <c r="AB94" s="1014"/>
      <c r="AC94" s="1014"/>
      <c r="AD94" s="1014"/>
      <c r="AE94" s="1014"/>
      <c r="AF94" s="1014"/>
      <c r="AG94" s="1014"/>
      <c r="AH94" s="1014"/>
      <c r="AI94" s="1014"/>
      <c r="AJ94" s="1014"/>
      <c r="AK94" s="1014"/>
      <c r="AL94" s="1014"/>
      <c r="AM94" s="1014"/>
      <c r="AN94" s="1014"/>
      <c r="AO94" s="1014"/>
      <c r="AP94" s="1014"/>
      <c r="AQ94" s="1014"/>
      <c r="AR94" s="1014"/>
      <c r="AS94" s="1014"/>
      <c r="AT94" s="1014"/>
      <c r="AU94" s="1014"/>
      <c r="AV94" s="1014"/>
      <c r="AW94" s="1014"/>
      <c r="AX94" s="1014"/>
      <c r="AY94" s="1014"/>
      <c r="AZ94" s="1014"/>
      <c r="BA94" s="330"/>
    </row>
    <row r="95" spans="1:53" ht="28.95" customHeight="1" x14ac:dyDescent="0.3">
      <c r="A95" s="1006" t="str">
        <f>ПОДПИСИ!D17</f>
        <v>Шлёнский С.В.</v>
      </c>
      <c r="B95" s="1006"/>
      <c r="C95" s="1006"/>
      <c r="D95" s="1006"/>
      <c r="E95" s="1006"/>
      <c r="F95" s="1006"/>
      <c r="G95" s="1006"/>
      <c r="H95" s="1006"/>
      <c r="I95" s="1006"/>
      <c r="J95" s="1006"/>
      <c r="K95" s="1006"/>
      <c r="L95" s="1006"/>
      <c r="M95" s="1006"/>
      <c r="N95" s="1006"/>
      <c r="O95" s="1006"/>
      <c r="P95" s="1006"/>
      <c r="Q95" s="1006"/>
      <c r="R95" s="1006"/>
      <c r="S95" s="1006"/>
      <c r="T95" s="1006"/>
      <c r="U95" s="1006"/>
      <c r="V95" s="1006"/>
      <c r="W95" s="1006"/>
      <c r="X95" s="1006"/>
      <c r="Y95" s="1006"/>
      <c r="Z95" s="1007"/>
      <c r="AA95" s="1007"/>
      <c r="AB95" s="1007"/>
      <c r="AC95" s="1007"/>
      <c r="AD95" s="1007"/>
      <c r="AE95" s="1007"/>
      <c r="AF95" s="1007"/>
      <c r="AG95" s="1007"/>
      <c r="AH95" s="1007"/>
      <c r="AI95" s="1007"/>
      <c r="AJ95" s="1007"/>
      <c r="AK95" s="1007"/>
      <c r="AL95" s="1007"/>
      <c r="AM95" s="1007"/>
      <c r="AN95" s="1007"/>
      <c r="AO95" s="1015" t="s">
        <v>64</v>
      </c>
      <c r="AP95" s="1015"/>
      <c r="AQ95" s="1015"/>
      <c r="AR95" s="1015"/>
      <c r="AS95" s="1015"/>
      <c r="AT95" s="1015"/>
      <c r="AU95" s="1015"/>
      <c r="AV95" s="1015"/>
      <c r="AW95" s="1015"/>
      <c r="AX95" s="1015"/>
      <c r="AY95" s="1015"/>
      <c r="AZ95" s="1015"/>
      <c r="BA95" s="1015"/>
    </row>
    <row r="96" spans="1:53" ht="6" customHeight="1" x14ac:dyDescent="0.25">
      <c r="A96" s="983" t="s">
        <v>801</v>
      </c>
      <c r="B96" s="983"/>
      <c r="C96" s="983"/>
      <c r="D96" s="983"/>
      <c r="E96" s="983"/>
      <c r="F96" s="983"/>
      <c r="G96" s="983"/>
      <c r="H96" s="983"/>
      <c r="I96" s="983"/>
      <c r="J96" s="983"/>
      <c r="K96" s="983"/>
      <c r="L96" s="983"/>
      <c r="M96" s="983"/>
      <c r="N96" s="983"/>
      <c r="O96" s="983"/>
      <c r="P96" s="983"/>
      <c r="Q96" s="983"/>
      <c r="R96" s="983"/>
      <c r="S96" s="983"/>
      <c r="T96" s="983"/>
      <c r="U96" s="983"/>
      <c r="V96" s="983"/>
      <c r="W96" s="983"/>
      <c r="X96" s="983"/>
      <c r="Y96" s="983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983" t="s">
        <v>49</v>
      </c>
      <c r="AP96" s="983"/>
      <c r="AQ96" s="983"/>
      <c r="AR96" s="983"/>
      <c r="AS96" s="983"/>
      <c r="AT96" s="983"/>
      <c r="AU96" s="983"/>
      <c r="AV96" s="983"/>
      <c r="AW96" s="983"/>
      <c r="AX96" s="983"/>
      <c r="AY96" s="983"/>
      <c r="AZ96" s="983"/>
      <c r="BA96" s="330"/>
    </row>
    <row r="97" spans="1:55" ht="6" customHeight="1" x14ac:dyDescent="0.25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 x14ac:dyDescent="0.25">
      <c r="A98" s="1012" t="s">
        <v>803</v>
      </c>
      <c r="B98" s="1013"/>
      <c r="C98" s="1013"/>
      <c r="D98" s="1013"/>
      <c r="E98" s="1013"/>
      <c r="F98" s="1013"/>
      <c r="G98" s="1013"/>
      <c r="H98" s="1013"/>
      <c r="I98" s="1013"/>
      <c r="J98" s="1013"/>
      <c r="K98" s="1013"/>
      <c r="L98" s="1013"/>
      <c r="M98" s="1013"/>
      <c r="N98" s="1013"/>
      <c r="O98" s="1013"/>
      <c r="P98" s="1013"/>
      <c r="Q98" s="1013"/>
      <c r="R98" s="1013"/>
      <c r="S98" s="1013"/>
      <c r="T98" s="1013"/>
      <c r="U98" s="1013"/>
      <c r="V98" s="1013"/>
      <c r="W98" s="1013"/>
      <c r="X98" s="1013"/>
      <c r="Y98" s="1013"/>
      <c r="Z98" s="1013"/>
      <c r="AA98" s="1013"/>
      <c r="AB98" s="1013"/>
      <c r="AC98" s="1013"/>
      <c r="AD98" s="1013"/>
      <c r="AE98" s="1013"/>
      <c r="AF98" s="1013"/>
      <c r="AG98" s="1013"/>
      <c r="AH98" s="1013"/>
      <c r="AI98" s="1013"/>
      <c r="AJ98" s="1013"/>
      <c r="AK98" s="1013"/>
      <c r="AL98" s="1013"/>
      <c r="AM98" s="1013"/>
      <c r="AN98" s="1013"/>
      <c r="AO98" s="1013"/>
      <c r="AP98" s="1013"/>
      <c r="AQ98" s="1013"/>
      <c r="AR98" s="1013"/>
      <c r="AS98" s="1013"/>
      <c r="AT98" s="1013"/>
      <c r="AU98" s="1013"/>
      <c r="AV98" s="1013"/>
      <c r="AW98" s="1013"/>
      <c r="AX98" s="1013"/>
      <c r="AY98" s="1013"/>
      <c r="AZ98" s="1013"/>
      <c r="BA98" s="330"/>
    </row>
    <row r="99" spans="1:55" ht="28.95" customHeight="1" x14ac:dyDescent="0.3">
      <c r="A99" s="1006" t="str">
        <f>ПОДПИСИ!C19</f>
        <v xml:space="preserve"> </v>
      </c>
      <c r="B99" s="1006"/>
      <c r="C99" s="1006"/>
      <c r="D99" s="1006"/>
      <c r="E99" s="1006"/>
      <c r="F99" s="1006"/>
      <c r="G99" s="1006"/>
      <c r="H99" s="1006"/>
      <c r="I99" s="1006"/>
      <c r="J99" s="1006"/>
      <c r="K99" s="1006"/>
      <c r="L99" s="1006"/>
      <c r="M99" s="1006"/>
      <c r="N99" s="1006"/>
      <c r="O99" s="1006"/>
      <c r="P99" s="1006"/>
      <c r="Q99" s="1006"/>
      <c r="R99" s="1006"/>
      <c r="S99" s="1006"/>
      <c r="T99" s="1006"/>
      <c r="U99" s="1006"/>
      <c r="V99" s="1006"/>
      <c r="W99" s="1006"/>
      <c r="X99" s="1006"/>
      <c r="Y99" s="1006"/>
      <c r="Z99" s="1007"/>
      <c r="AA99" s="1007"/>
      <c r="AB99" s="1007"/>
      <c r="AC99" s="1007"/>
      <c r="AD99" s="1007"/>
      <c r="AE99" s="1007"/>
      <c r="AF99" s="1007"/>
      <c r="AG99" s="1007"/>
      <c r="AH99" s="1007"/>
      <c r="AI99" s="1007"/>
      <c r="AJ99" s="1007"/>
      <c r="AK99" s="1007"/>
      <c r="AL99" s="1007"/>
      <c r="AM99" s="1007"/>
      <c r="AN99" s="1007"/>
      <c r="AO99" s="1008" t="s">
        <v>64</v>
      </c>
      <c r="AP99" s="1008"/>
      <c r="AQ99" s="1008"/>
      <c r="AR99" s="1008"/>
      <c r="AS99" s="1008"/>
      <c r="AT99" s="1008"/>
      <c r="AU99" s="1008"/>
      <c r="AV99" s="1008"/>
      <c r="AW99" s="1008"/>
      <c r="AX99" s="1008"/>
      <c r="AY99" s="1008"/>
      <c r="AZ99" s="1008"/>
      <c r="BA99" s="336"/>
    </row>
    <row r="100" spans="1:55" ht="6" customHeight="1" x14ac:dyDescent="0.25">
      <c r="A100" s="983" t="s">
        <v>801</v>
      </c>
      <c r="B100" s="983"/>
      <c r="C100" s="983"/>
      <c r="D100" s="983"/>
      <c r="E100" s="983"/>
      <c r="F100" s="983"/>
      <c r="G100" s="983"/>
      <c r="H100" s="983"/>
      <c r="I100" s="983"/>
      <c r="J100" s="983"/>
      <c r="K100" s="983"/>
      <c r="L100" s="983"/>
      <c r="M100" s="983"/>
      <c r="N100" s="983"/>
      <c r="O100" s="983"/>
      <c r="P100" s="983"/>
      <c r="Q100" s="983"/>
      <c r="R100" s="983"/>
      <c r="S100" s="983"/>
      <c r="T100" s="983"/>
      <c r="U100" s="983"/>
      <c r="V100" s="983"/>
      <c r="W100" s="983"/>
      <c r="X100" s="983"/>
      <c r="Y100" s="983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983" t="s">
        <v>49</v>
      </c>
      <c r="AP100" s="983"/>
      <c r="AQ100" s="983"/>
      <c r="AR100" s="983"/>
      <c r="AS100" s="983"/>
      <c r="AT100" s="983"/>
      <c r="AU100" s="983"/>
      <c r="AV100" s="983"/>
      <c r="AW100" s="983"/>
      <c r="AX100" s="983"/>
      <c r="AY100" s="983"/>
      <c r="AZ100" s="983"/>
      <c r="BA100" s="330"/>
    </row>
    <row r="101" spans="1:55" ht="6" customHeight="1" x14ac:dyDescent="0.25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 x14ac:dyDescent="0.25">
      <c r="A102" s="1012" t="s">
        <v>818</v>
      </c>
      <c r="B102" s="1012"/>
      <c r="C102" s="1012"/>
      <c r="D102" s="1012"/>
      <c r="E102" s="1012"/>
      <c r="F102" s="1012"/>
      <c r="G102" s="1012"/>
      <c r="H102" s="1012"/>
      <c r="I102" s="1012"/>
      <c r="J102" s="1012"/>
      <c r="K102" s="1012"/>
      <c r="L102" s="1012"/>
      <c r="M102" s="1012"/>
      <c r="N102" s="1012"/>
      <c r="O102" s="1012"/>
      <c r="P102" s="1012"/>
      <c r="Q102" s="1012"/>
      <c r="R102" s="1012"/>
      <c r="S102" s="1012"/>
      <c r="T102" s="1012"/>
      <c r="U102" s="1012"/>
      <c r="V102" s="1012"/>
      <c r="W102" s="1012"/>
      <c r="X102" s="1012"/>
      <c r="Y102" s="1012"/>
      <c r="Z102" s="1012"/>
      <c r="AA102" s="1012"/>
      <c r="AB102" s="1012"/>
      <c r="AC102" s="1012"/>
      <c r="AD102" s="1012"/>
      <c r="AE102" s="1012"/>
      <c r="AF102" s="1012"/>
      <c r="AG102" s="1012"/>
      <c r="AH102" s="1012"/>
      <c r="AI102" s="1012"/>
      <c r="AJ102" s="1012"/>
      <c r="AK102" s="1012"/>
      <c r="AL102" s="1012"/>
      <c r="AM102" s="1012"/>
      <c r="AN102" s="1012"/>
      <c r="AO102" s="1012"/>
      <c r="AP102" s="1012"/>
      <c r="AQ102" s="1012"/>
      <c r="AR102" s="1012"/>
      <c r="AS102" s="1012"/>
      <c r="AT102" s="1012"/>
      <c r="AU102" s="1012"/>
      <c r="AV102" s="1012"/>
      <c r="AW102" s="1012"/>
      <c r="AX102" s="1012"/>
      <c r="AY102" s="1012"/>
      <c r="AZ102" s="1012"/>
      <c r="BA102" s="330"/>
    </row>
    <row r="103" spans="1:55" ht="28.95" customHeight="1" x14ac:dyDescent="0.3">
      <c r="A103" s="1006" t="str">
        <f>ПОДПИСИ!D14</f>
        <v>Фатахова Е.Я.</v>
      </c>
      <c r="B103" s="1006"/>
      <c r="C103" s="1006"/>
      <c r="D103" s="1006"/>
      <c r="E103" s="1006"/>
      <c r="F103" s="1006"/>
      <c r="G103" s="1006"/>
      <c r="H103" s="1006"/>
      <c r="I103" s="1006"/>
      <c r="J103" s="1006"/>
      <c r="K103" s="1006"/>
      <c r="L103" s="1006"/>
      <c r="M103" s="1006"/>
      <c r="N103" s="1006"/>
      <c r="O103" s="1006"/>
      <c r="P103" s="1006"/>
      <c r="Q103" s="1006"/>
      <c r="R103" s="1006"/>
      <c r="S103" s="1006"/>
      <c r="T103" s="1006"/>
      <c r="U103" s="1006"/>
      <c r="V103" s="1006"/>
      <c r="W103" s="1006"/>
      <c r="X103" s="1006"/>
      <c r="Y103" s="1006"/>
      <c r="Z103" s="1007"/>
      <c r="AA103" s="1007"/>
      <c r="AB103" s="1007"/>
      <c r="AC103" s="1007"/>
      <c r="AD103" s="1007"/>
      <c r="AE103" s="1007"/>
      <c r="AF103" s="1007"/>
      <c r="AG103" s="1007"/>
      <c r="AH103" s="1007"/>
      <c r="AI103" s="1007"/>
      <c r="AJ103" s="1007"/>
      <c r="AK103" s="1007"/>
      <c r="AL103" s="1007"/>
      <c r="AM103" s="1007"/>
      <c r="AN103" s="1007"/>
      <c r="AO103" s="1008"/>
      <c r="AP103" s="1008"/>
      <c r="AQ103" s="1008"/>
      <c r="AR103" s="1008"/>
      <c r="AS103" s="1008"/>
      <c r="AT103" s="1008"/>
      <c r="AU103" s="1008"/>
      <c r="AV103" s="1008"/>
      <c r="AW103" s="1008"/>
      <c r="AX103" s="1008"/>
      <c r="AY103" s="1008"/>
      <c r="AZ103" s="1008"/>
      <c r="BA103" s="337"/>
      <c r="BB103" s="316"/>
      <c r="BC103" s="316"/>
    </row>
    <row r="104" spans="1:55" s="305" customFormat="1" ht="6" customHeight="1" x14ac:dyDescent="0.2">
      <c r="A104" s="983" t="s">
        <v>801</v>
      </c>
      <c r="B104" s="983"/>
      <c r="C104" s="983"/>
      <c r="D104" s="983"/>
      <c r="E104" s="983"/>
      <c r="F104" s="983"/>
      <c r="G104" s="983"/>
      <c r="H104" s="983"/>
      <c r="I104" s="983"/>
      <c r="J104" s="983"/>
      <c r="K104" s="983"/>
      <c r="L104" s="983"/>
      <c r="M104" s="983"/>
      <c r="N104" s="983"/>
      <c r="O104" s="983"/>
      <c r="P104" s="983"/>
      <c r="Q104" s="983"/>
      <c r="R104" s="983"/>
      <c r="S104" s="983"/>
      <c r="T104" s="983"/>
      <c r="U104" s="983"/>
      <c r="V104" s="983"/>
      <c r="W104" s="983"/>
      <c r="X104" s="983"/>
      <c r="Y104" s="983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983" t="s">
        <v>49</v>
      </c>
      <c r="AP104" s="983"/>
      <c r="AQ104" s="983"/>
      <c r="AR104" s="983"/>
      <c r="AS104" s="983"/>
      <c r="AT104" s="983"/>
      <c r="AU104" s="983"/>
      <c r="AV104" s="983"/>
      <c r="AW104" s="983"/>
      <c r="AX104" s="983"/>
      <c r="AY104" s="983"/>
      <c r="AZ104" s="983"/>
    </row>
    <row r="105" spans="1:55" x14ac:dyDescent="0.25">
      <c r="A105" s="967" t="s">
        <v>938</v>
      </c>
      <c r="B105" s="967"/>
      <c r="C105" s="967"/>
      <c r="D105" s="967"/>
      <c r="E105" s="967"/>
      <c r="F105" s="967"/>
      <c r="G105" s="967"/>
      <c r="H105" s="967"/>
      <c r="I105" s="967"/>
      <c r="J105" s="967"/>
      <c r="K105" s="967"/>
      <c r="L105" s="967"/>
      <c r="M105" s="967"/>
      <c r="N105" s="967"/>
      <c r="O105" s="967"/>
      <c r="P105" s="967"/>
      <c r="Q105" s="967"/>
      <c r="R105" s="967"/>
      <c r="S105" s="967"/>
      <c r="T105" s="967"/>
      <c r="U105" s="967"/>
      <c r="V105" s="967"/>
      <c r="W105" s="967"/>
      <c r="X105" s="967"/>
      <c r="Y105" s="967"/>
      <c r="Z105" s="967"/>
      <c r="AA105" s="967"/>
      <c r="AB105" s="967"/>
      <c r="AC105" s="967"/>
      <c r="AD105" s="967"/>
      <c r="AE105" s="967"/>
      <c r="AF105" s="967"/>
      <c r="AG105" s="967"/>
      <c r="AH105" s="967"/>
      <c r="AI105" s="967"/>
      <c r="AJ105" s="967"/>
      <c r="AK105" s="967"/>
      <c r="AL105" s="967"/>
      <c r="AM105" s="967"/>
      <c r="AN105" s="967"/>
      <c r="AO105" s="967"/>
      <c r="AP105" s="967"/>
      <c r="AQ105" s="967"/>
      <c r="AR105" s="967"/>
      <c r="AS105" s="967"/>
      <c r="AT105" s="967"/>
      <c r="AU105" s="967"/>
      <c r="AV105" s="967"/>
      <c r="AW105" s="967"/>
      <c r="AX105" s="967"/>
      <c r="AY105" s="967"/>
      <c r="AZ105" s="967"/>
    </row>
    <row r="106" spans="1:55" ht="28.95" customHeight="1" x14ac:dyDescent="0.3">
      <c r="A106" s="963" t="str">
        <f>IF(ПОДПИСИ!D9="","",ПОДПИСИ!D5)</f>
        <v xml:space="preserve"> </v>
      </c>
      <c r="B106" s="963"/>
      <c r="C106" s="963"/>
      <c r="D106" s="963"/>
      <c r="E106" s="963"/>
      <c r="F106" s="963"/>
      <c r="G106" s="963"/>
      <c r="H106" s="963"/>
      <c r="I106" s="963"/>
      <c r="J106" s="963"/>
      <c r="K106" s="963"/>
      <c r="L106" s="963"/>
      <c r="M106" s="963"/>
      <c r="N106" s="963"/>
      <c r="O106" s="963"/>
      <c r="P106" s="963"/>
      <c r="Q106" s="963"/>
      <c r="R106" s="963"/>
      <c r="S106" s="963"/>
      <c r="T106" s="963"/>
      <c r="U106" s="963"/>
      <c r="V106" s="963"/>
      <c r="W106" s="963"/>
      <c r="X106" s="963"/>
      <c r="Y106" s="963"/>
      <c r="Z106" s="964"/>
      <c r="AA106" s="964"/>
      <c r="AB106" s="964"/>
      <c r="AC106" s="964"/>
      <c r="AD106" s="964"/>
      <c r="AE106" s="964"/>
      <c r="AF106" s="964"/>
      <c r="AG106" s="964"/>
      <c r="AH106" s="964"/>
      <c r="AI106" s="964"/>
      <c r="AJ106" s="964"/>
      <c r="AK106" s="964"/>
      <c r="AL106" s="964"/>
      <c r="AM106" s="964"/>
      <c r="AN106" s="964"/>
      <c r="AO106" s="965"/>
      <c r="AP106" s="965"/>
      <c r="AQ106" s="965"/>
      <c r="AR106" s="965"/>
      <c r="AS106" s="965"/>
      <c r="AT106" s="965"/>
      <c r="AU106" s="965"/>
      <c r="AV106" s="965"/>
      <c r="AW106" s="965"/>
      <c r="AX106" s="965"/>
      <c r="AY106" s="965"/>
      <c r="AZ106" s="965"/>
    </row>
    <row r="107" spans="1:55" ht="9.75" customHeight="1" x14ac:dyDescent="0.25">
      <c r="A107" s="929" t="s">
        <v>801</v>
      </c>
      <c r="B107" s="929"/>
      <c r="C107" s="929"/>
      <c r="D107" s="929"/>
      <c r="E107" s="929"/>
      <c r="F107" s="929"/>
      <c r="G107" s="929"/>
      <c r="H107" s="929"/>
      <c r="I107" s="929"/>
      <c r="J107" s="929"/>
      <c r="K107" s="929"/>
      <c r="L107" s="929"/>
      <c r="M107" s="929"/>
      <c r="N107" s="929"/>
      <c r="O107" s="929"/>
      <c r="P107" s="929"/>
      <c r="Q107" s="929"/>
      <c r="R107" s="929"/>
      <c r="S107" s="929"/>
      <c r="T107" s="929"/>
      <c r="U107" s="929"/>
      <c r="V107" s="929"/>
      <c r="W107" s="929"/>
      <c r="X107" s="929"/>
      <c r="Y107" s="929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929" t="s">
        <v>49</v>
      </c>
      <c r="AP107" s="929"/>
      <c r="AQ107" s="929"/>
      <c r="AR107" s="929"/>
      <c r="AS107" s="929"/>
      <c r="AT107" s="929"/>
      <c r="AU107" s="929"/>
      <c r="AV107" s="929"/>
      <c r="AW107" s="929"/>
      <c r="AX107" s="929"/>
      <c r="AY107" s="929"/>
      <c r="AZ107" s="929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DB1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25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26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4-КЗ_ОП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 t="str">
        <f ca="1">INDIRECT("'АКТЫ скрытых работ'!R"&amp;BE3&amp;"C7",0)</f>
        <v>29</v>
      </c>
      <c r="AU23" s="1035"/>
      <c r="AV23" s="1035"/>
      <c r="AW23" s="293" t="s">
        <v>78</v>
      </c>
      <c r="AX23" s="1035" t="str">
        <f ca="1">INDIRECT("'АКТЫ скрытых работ'!R"&amp;BE3&amp;"C8",0)</f>
        <v>февраля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Огрунтовка и окраска сварных соединений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 t="str">
        <f ca="1">INDIRECT("'АКТЫ скрытых работ'!R"&amp;BE3&amp;"C4",0)</f>
        <v>28</v>
      </c>
      <c r="T66" s="1043"/>
      <c r="U66" s="1043"/>
      <c r="V66" s="497"/>
      <c r="W66" s="1044" t="str">
        <f ca="1">INDIRECT("'АКТЫ скрытых работ'!R"&amp;BE3&amp;"C5",0)</f>
        <v>февраля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 t="str">
        <f ca="1">INDIRECT("'АКТЫ скрытых работ'!R"&amp;BE3&amp;"C7",0)</f>
        <v>29</v>
      </c>
      <c r="T67" s="1045"/>
      <c r="U67" s="1045"/>
      <c r="V67" s="497"/>
      <c r="W67" s="1046" t="str">
        <f ca="1">INDIRECT("'АКТЫ скрытых работ'!R"&amp;BE3&amp;"C8",0)</f>
        <v>февраля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 76.13330.2016 "Электротехнические устройства"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Обратная засыпка траншеи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>Отказное письмо исх. №60-12/2020 от 12.05.2020 ООО "Биквест-Центр"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DB1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26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27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5-КЗ_ОП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 t="str">
        <f ca="1">INDIRECT("'АКТЫ скрытых работ'!R"&amp;BE3&amp;"C7",0)</f>
        <v>29</v>
      </c>
      <c r="AU23" s="1035"/>
      <c r="AV23" s="1035"/>
      <c r="AW23" s="293" t="s">
        <v>78</v>
      </c>
      <c r="AX23" s="1035" t="str">
        <f ca="1">INDIRECT("'АКТЫ скрытых работ'!R"&amp;BE3&amp;"C8",0)</f>
        <v>февраля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Обратная засыпка траншеи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>Вырытый грунт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 t="str">
        <f ca="1">INDIRECT("'АКТЫ скрытых работ'!R"&amp;BE3&amp;"C4",0)</f>
        <v>28</v>
      </c>
      <c r="T66" s="1043"/>
      <c r="U66" s="1043"/>
      <c r="V66" s="497"/>
      <c r="W66" s="1044" t="str">
        <f ca="1">INDIRECT("'АКТЫ скрытых работ'!R"&amp;BE3&amp;"C5",0)</f>
        <v>февраля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 t="str">
        <f ca="1">INDIRECT("'АКТЫ скрытых работ'!R"&amp;BE3&amp;"C7",0)</f>
        <v>29</v>
      </c>
      <c r="T67" s="1045"/>
      <c r="U67" s="1045"/>
      <c r="V67" s="497"/>
      <c r="W67" s="1046" t="str">
        <f ca="1">INDIRECT("'АКТЫ скрытых работ'!R"&amp;BE3&amp;"C8",0)</f>
        <v>февраля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СП45.13330.2017 «Земляные сооружения, основания и фундаменты»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 xml:space="preserve"> -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>-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topLeftCell="A55" zoomScale="60" zoomScaleNormal="100" workbookViewId="0">
      <selection sqref="A1:DB1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27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28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1-Ф_КТП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 t="str">
        <f ca="1">INDIRECT("'АКТЫ скрытых работ'!R"&amp;BE3&amp;"C7",0)</f>
        <v>25</v>
      </c>
      <c r="AU23" s="1035"/>
      <c r="AV23" s="1035"/>
      <c r="AW23" s="293" t="s">
        <v>78</v>
      </c>
      <c r="AX23" s="1035" t="str">
        <f ca="1">INDIRECT("'АКТЫ скрытых работ'!R"&amp;BE3&amp;"C8",0)</f>
        <v>октрября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Разработка грунта котлована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>Не применялись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 t="str">
        <f ca="1">INDIRECT("'АКТЫ скрытых работ'!R"&amp;BE3&amp;"C4",0)</f>
        <v>24</v>
      </c>
      <c r="T66" s="1043"/>
      <c r="U66" s="1043"/>
      <c r="V66" s="497"/>
      <c r="W66" s="1044" t="str">
        <f ca="1">INDIRECT("'АКТЫ скрытых работ'!R"&amp;BE3&amp;"C5",0)</f>
        <v>октрября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 t="str">
        <f ca="1">INDIRECT("'АКТЫ скрытых работ'!R"&amp;BE3&amp;"C7",0)</f>
        <v>25</v>
      </c>
      <c r="T67" s="1045"/>
      <c r="U67" s="1045"/>
      <c r="V67" s="497"/>
      <c r="W67" s="1046" t="str">
        <f ca="1">INDIRECT("'АКТЫ скрытых работ'!R"&amp;BE3&amp;"C8",0)</f>
        <v>октрября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СП45.13330.2017 «Земляные сооружения, основания и фундаменты»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Устройство песчанного основания с послойным трамбованием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>-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topLeftCell="A61" zoomScale="60" zoomScaleNormal="100" workbookViewId="0">
      <selection sqref="A1:DB1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28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29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2-Ф_КТП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 t="str">
        <f ca="1">INDIRECT("'АКТЫ скрытых работ'!R"&amp;BE3&amp;"C7",0)</f>
        <v>04</v>
      </c>
      <c r="AU23" s="1035"/>
      <c r="AV23" s="1035"/>
      <c r="AW23" s="293" t="s">
        <v>78</v>
      </c>
      <c r="AX23" s="1035" t="str">
        <f ca="1">INDIRECT("'АКТЫ скрытых работ'!R"&amp;BE3&amp;"C8",0)</f>
        <v>марта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Укладка геотекстиля «ДОРНИТ» на дно котлована в 1 слой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Исполнительная схема №1.2. Укладка геотекстиля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 t="str">
        <f ca="1">INDIRECT("'АКТЫ скрытых работ'!R"&amp;BE3&amp;"C4",0)</f>
        <v>04</v>
      </c>
      <c r="T66" s="1043"/>
      <c r="U66" s="1043"/>
      <c r="V66" s="497"/>
      <c r="W66" s="1044" t="str">
        <f ca="1">INDIRECT("'АКТЫ скрытых работ'!R"&amp;BE3&amp;"C5",0)</f>
        <v>марта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 t="str">
        <f ca="1">INDIRECT("'АКТЫ скрытых работ'!R"&amp;BE3&amp;"C7",0)</f>
        <v>04</v>
      </c>
      <c r="T67" s="1045"/>
      <c r="U67" s="1045"/>
      <c r="V67" s="497"/>
      <c r="W67" s="1046" t="str">
        <f ca="1">INDIRECT("'АКТЫ скрытых работ'!R"&amp;BE3&amp;"C8",0)</f>
        <v>марта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СП45.13330.2017 «Земляные сооружения, основания и фундаменты»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Устройство песчанного основания с послойным трамбованием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Исполнительная схема №1.2. Укладка геотекстиля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DB1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29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30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2-Ф_КТП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 t="str">
        <f ca="1">INDIRECT("'АКТЫ скрытых работ'!R"&amp;BE3&amp;"C7",0)</f>
        <v>25</v>
      </c>
      <c r="AU23" s="1035"/>
      <c r="AV23" s="1035"/>
      <c r="AW23" s="293" t="s">
        <v>78</v>
      </c>
      <c r="AX23" s="1035" t="str">
        <f ca="1">INDIRECT("'АКТЫ скрытых работ'!R"&amp;BE3&amp;"C8",0)</f>
        <v>октрября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Устройство песчанного основания с послойным трамбованием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Исполнительная схема №1.2. Устройство песчаного основания котлована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 t="str">
        <f ca="1">INDIRECT("'АКТЫ скрытых работ'!R"&amp;BE3&amp;"C4",0)</f>
        <v>25</v>
      </c>
      <c r="T66" s="1043"/>
      <c r="U66" s="1043"/>
      <c r="V66" s="497"/>
      <c r="W66" s="1044" t="str">
        <f ca="1">INDIRECT("'АКТЫ скрытых работ'!R"&amp;BE3&amp;"C5",0)</f>
        <v>октрября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 t="str">
        <f ca="1">INDIRECT("'АКТЫ скрытых работ'!R"&amp;BE3&amp;"C7",0)</f>
        <v>25</v>
      </c>
      <c r="T67" s="1045"/>
      <c r="U67" s="1045"/>
      <c r="V67" s="497"/>
      <c r="W67" s="1046" t="str">
        <f ca="1">INDIRECT("'АКТЫ скрытых работ'!R"&amp;BE3&amp;"C8",0)</f>
        <v>октрября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СП45.13330.2017 «Земляные сооружения, основания и фундаменты»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Устройство щебеночного основания с послойным трамбованием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Исполнительная схема №1.2. Устройство песчаного основания котлована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3B4DE-827F-4D46-8C3A-6E1BA48062D7}">
  <sheetPr>
    <tabColor rgb="FFFF0000"/>
  </sheetPr>
  <dimension ref="A1"/>
  <sheetViews>
    <sheetView workbookViewId="0">
      <selection activeCell="F25" sqref="F25"/>
    </sheetView>
  </sheetViews>
  <sheetFormatPr defaultRowHeight="14.4" x14ac:dyDescent="0.3"/>
  <sheetData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9.109375" style="284"/>
    <col min="255" max="307" width="1.5546875" style="284" customWidth="1"/>
    <col min="308" max="308" width="0.109375" style="284" customWidth="1"/>
    <col min="309" max="510" width="9.109375" style="284"/>
    <col min="511" max="563" width="1.5546875" style="284" customWidth="1"/>
    <col min="564" max="564" width="0.109375" style="284" customWidth="1"/>
    <col min="565" max="766" width="9.109375" style="284"/>
    <col min="767" max="819" width="1.5546875" style="284" customWidth="1"/>
    <col min="820" max="820" width="0.109375" style="284" customWidth="1"/>
    <col min="821" max="1022" width="9.109375" style="284"/>
    <col min="1023" max="1075" width="1.5546875" style="284" customWidth="1"/>
    <col min="1076" max="1076" width="0.109375" style="284" customWidth="1"/>
    <col min="1077" max="1278" width="9.109375" style="284"/>
    <col min="1279" max="1331" width="1.5546875" style="284" customWidth="1"/>
    <col min="1332" max="1332" width="0.109375" style="284" customWidth="1"/>
    <col min="1333" max="1534" width="9.109375" style="284"/>
    <col min="1535" max="1587" width="1.5546875" style="284" customWidth="1"/>
    <col min="1588" max="1588" width="0.109375" style="284" customWidth="1"/>
    <col min="1589" max="1790" width="9.109375" style="284"/>
    <col min="1791" max="1843" width="1.5546875" style="284" customWidth="1"/>
    <col min="1844" max="1844" width="0.109375" style="284" customWidth="1"/>
    <col min="1845" max="2046" width="9.109375" style="284"/>
    <col min="2047" max="2099" width="1.5546875" style="284" customWidth="1"/>
    <col min="2100" max="2100" width="0.109375" style="284" customWidth="1"/>
    <col min="2101" max="2302" width="9.109375" style="284"/>
    <col min="2303" max="2355" width="1.5546875" style="284" customWidth="1"/>
    <col min="2356" max="2356" width="0.109375" style="284" customWidth="1"/>
    <col min="2357" max="2558" width="9.109375" style="284"/>
    <col min="2559" max="2611" width="1.5546875" style="284" customWidth="1"/>
    <col min="2612" max="2612" width="0.109375" style="284" customWidth="1"/>
    <col min="2613" max="2814" width="9.109375" style="284"/>
    <col min="2815" max="2867" width="1.5546875" style="284" customWidth="1"/>
    <col min="2868" max="2868" width="0.109375" style="284" customWidth="1"/>
    <col min="2869" max="3070" width="9.109375" style="284"/>
    <col min="3071" max="3123" width="1.5546875" style="284" customWidth="1"/>
    <col min="3124" max="3124" width="0.109375" style="284" customWidth="1"/>
    <col min="3125" max="3326" width="9.109375" style="284"/>
    <col min="3327" max="3379" width="1.5546875" style="284" customWidth="1"/>
    <col min="3380" max="3380" width="0.109375" style="284" customWidth="1"/>
    <col min="3381" max="3582" width="9.109375" style="284"/>
    <col min="3583" max="3635" width="1.5546875" style="284" customWidth="1"/>
    <col min="3636" max="3636" width="0.109375" style="284" customWidth="1"/>
    <col min="3637" max="3838" width="9.109375" style="284"/>
    <col min="3839" max="3891" width="1.5546875" style="284" customWidth="1"/>
    <col min="3892" max="3892" width="0.109375" style="284" customWidth="1"/>
    <col min="3893" max="4094" width="9.109375" style="284"/>
    <col min="4095" max="4147" width="1.5546875" style="284" customWidth="1"/>
    <col min="4148" max="4148" width="0.109375" style="284" customWidth="1"/>
    <col min="4149" max="4350" width="9.109375" style="284"/>
    <col min="4351" max="4403" width="1.5546875" style="284" customWidth="1"/>
    <col min="4404" max="4404" width="0.109375" style="284" customWidth="1"/>
    <col min="4405" max="4606" width="9.109375" style="284"/>
    <col min="4607" max="4659" width="1.5546875" style="284" customWidth="1"/>
    <col min="4660" max="4660" width="0.109375" style="284" customWidth="1"/>
    <col min="4661" max="4862" width="9.109375" style="284"/>
    <col min="4863" max="4915" width="1.5546875" style="284" customWidth="1"/>
    <col min="4916" max="4916" width="0.109375" style="284" customWidth="1"/>
    <col min="4917" max="5118" width="9.109375" style="284"/>
    <col min="5119" max="5171" width="1.5546875" style="284" customWidth="1"/>
    <col min="5172" max="5172" width="0.109375" style="284" customWidth="1"/>
    <col min="5173" max="5374" width="9.109375" style="284"/>
    <col min="5375" max="5427" width="1.5546875" style="284" customWidth="1"/>
    <col min="5428" max="5428" width="0.109375" style="284" customWidth="1"/>
    <col min="5429" max="5630" width="9.109375" style="284"/>
    <col min="5631" max="5683" width="1.5546875" style="284" customWidth="1"/>
    <col min="5684" max="5684" width="0.109375" style="284" customWidth="1"/>
    <col min="5685" max="5886" width="9.109375" style="284"/>
    <col min="5887" max="5939" width="1.5546875" style="284" customWidth="1"/>
    <col min="5940" max="5940" width="0.109375" style="284" customWidth="1"/>
    <col min="5941" max="6142" width="9.109375" style="284"/>
    <col min="6143" max="6195" width="1.5546875" style="284" customWidth="1"/>
    <col min="6196" max="6196" width="0.109375" style="284" customWidth="1"/>
    <col min="6197" max="6398" width="9.109375" style="284"/>
    <col min="6399" max="6451" width="1.5546875" style="284" customWidth="1"/>
    <col min="6452" max="6452" width="0.109375" style="284" customWidth="1"/>
    <col min="6453" max="6654" width="9.109375" style="284"/>
    <col min="6655" max="6707" width="1.5546875" style="284" customWidth="1"/>
    <col min="6708" max="6708" width="0.109375" style="284" customWidth="1"/>
    <col min="6709" max="6910" width="9.109375" style="284"/>
    <col min="6911" max="6963" width="1.5546875" style="284" customWidth="1"/>
    <col min="6964" max="6964" width="0.109375" style="284" customWidth="1"/>
    <col min="6965" max="7166" width="9.109375" style="284"/>
    <col min="7167" max="7219" width="1.5546875" style="284" customWidth="1"/>
    <col min="7220" max="7220" width="0.109375" style="284" customWidth="1"/>
    <col min="7221" max="7422" width="9.109375" style="284"/>
    <col min="7423" max="7475" width="1.5546875" style="284" customWidth="1"/>
    <col min="7476" max="7476" width="0.109375" style="284" customWidth="1"/>
    <col min="7477" max="7678" width="9.109375" style="284"/>
    <col min="7679" max="7731" width="1.5546875" style="284" customWidth="1"/>
    <col min="7732" max="7732" width="0.109375" style="284" customWidth="1"/>
    <col min="7733" max="7934" width="9.109375" style="284"/>
    <col min="7935" max="7987" width="1.5546875" style="284" customWidth="1"/>
    <col min="7988" max="7988" width="0.109375" style="284" customWidth="1"/>
    <col min="7989" max="8190" width="9.109375" style="284"/>
    <col min="8191" max="8243" width="1.5546875" style="284" customWidth="1"/>
    <col min="8244" max="8244" width="0.109375" style="284" customWidth="1"/>
    <col min="8245" max="8446" width="9.109375" style="284"/>
    <col min="8447" max="8499" width="1.5546875" style="284" customWidth="1"/>
    <col min="8500" max="8500" width="0.109375" style="284" customWidth="1"/>
    <col min="8501" max="8702" width="9.109375" style="284"/>
    <col min="8703" max="8755" width="1.5546875" style="284" customWidth="1"/>
    <col min="8756" max="8756" width="0.109375" style="284" customWidth="1"/>
    <col min="8757" max="8958" width="9.109375" style="284"/>
    <col min="8959" max="9011" width="1.5546875" style="284" customWidth="1"/>
    <col min="9012" max="9012" width="0.109375" style="284" customWidth="1"/>
    <col min="9013" max="9214" width="9.109375" style="284"/>
    <col min="9215" max="9267" width="1.5546875" style="284" customWidth="1"/>
    <col min="9268" max="9268" width="0.109375" style="284" customWidth="1"/>
    <col min="9269" max="9470" width="9.109375" style="284"/>
    <col min="9471" max="9523" width="1.5546875" style="284" customWidth="1"/>
    <col min="9524" max="9524" width="0.109375" style="284" customWidth="1"/>
    <col min="9525" max="9726" width="9.109375" style="284"/>
    <col min="9727" max="9779" width="1.5546875" style="284" customWidth="1"/>
    <col min="9780" max="9780" width="0.109375" style="284" customWidth="1"/>
    <col min="9781" max="9982" width="9.109375" style="284"/>
    <col min="9983" max="10035" width="1.5546875" style="284" customWidth="1"/>
    <col min="10036" max="10036" width="0.109375" style="284" customWidth="1"/>
    <col min="10037" max="10238" width="9.109375" style="284"/>
    <col min="10239" max="10291" width="1.5546875" style="284" customWidth="1"/>
    <col min="10292" max="10292" width="0.109375" style="284" customWidth="1"/>
    <col min="10293" max="10494" width="9.109375" style="284"/>
    <col min="10495" max="10547" width="1.5546875" style="284" customWidth="1"/>
    <col min="10548" max="10548" width="0.109375" style="284" customWidth="1"/>
    <col min="10549" max="10750" width="9.109375" style="284"/>
    <col min="10751" max="10803" width="1.5546875" style="284" customWidth="1"/>
    <col min="10804" max="10804" width="0.109375" style="284" customWidth="1"/>
    <col min="10805" max="11006" width="9.109375" style="284"/>
    <col min="11007" max="11059" width="1.5546875" style="284" customWidth="1"/>
    <col min="11060" max="11060" width="0.109375" style="284" customWidth="1"/>
    <col min="11061" max="11262" width="9.109375" style="284"/>
    <col min="11263" max="11315" width="1.5546875" style="284" customWidth="1"/>
    <col min="11316" max="11316" width="0.109375" style="284" customWidth="1"/>
    <col min="11317" max="11518" width="9.109375" style="284"/>
    <col min="11519" max="11571" width="1.5546875" style="284" customWidth="1"/>
    <col min="11572" max="11572" width="0.109375" style="284" customWidth="1"/>
    <col min="11573" max="11774" width="9.109375" style="284"/>
    <col min="11775" max="11827" width="1.5546875" style="284" customWidth="1"/>
    <col min="11828" max="11828" width="0.109375" style="284" customWidth="1"/>
    <col min="11829" max="12030" width="9.109375" style="284"/>
    <col min="12031" max="12083" width="1.5546875" style="284" customWidth="1"/>
    <col min="12084" max="12084" width="0.109375" style="284" customWidth="1"/>
    <col min="12085" max="12286" width="9.109375" style="284"/>
    <col min="12287" max="12339" width="1.5546875" style="284" customWidth="1"/>
    <col min="12340" max="12340" width="0.109375" style="284" customWidth="1"/>
    <col min="12341" max="12542" width="9.109375" style="284"/>
    <col min="12543" max="12595" width="1.5546875" style="284" customWidth="1"/>
    <col min="12596" max="12596" width="0.109375" style="284" customWidth="1"/>
    <col min="12597" max="12798" width="9.109375" style="284"/>
    <col min="12799" max="12851" width="1.5546875" style="284" customWidth="1"/>
    <col min="12852" max="12852" width="0.109375" style="284" customWidth="1"/>
    <col min="12853" max="13054" width="9.109375" style="284"/>
    <col min="13055" max="13107" width="1.5546875" style="284" customWidth="1"/>
    <col min="13108" max="13108" width="0.109375" style="284" customWidth="1"/>
    <col min="13109" max="13310" width="9.109375" style="284"/>
    <col min="13311" max="13363" width="1.5546875" style="284" customWidth="1"/>
    <col min="13364" max="13364" width="0.109375" style="284" customWidth="1"/>
    <col min="13365" max="13566" width="9.109375" style="284"/>
    <col min="13567" max="13619" width="1.5546875" style="284" customWidth="1"/>
    <col min="13620" max="13620" width="0.109375" style="284" customWidth="1"/>
    <col min="13621" max="13822" width="9.109375" style="284"/>
    <col min="13823" max="13875" width="1.5546875" style="284" customWidth="1"/>
    <col min="13876" max="13876" width="0.109375" style="284" customWidth="1"/>
    <col min="13877" max="14078" width="9.109375" style="284"/>
    <col min="14079" max="14131" width="1.5546875" style="284" customWidth="1"/>
    <col min="14132" max="14132" width="0.109375" style="284" customWidth="1"/>
    <col min="14133" max="14334" width="9.109375" style="284"/>
    <col min="14335" max="14387" width="1.5546875" style="284" customWidth="1"/>
    <col min="14388" max="14388" width="0.109375" style="284" customWidth="1"/>
    <col min="14389" max="14590" width="9.109375" style="284"/>
    <col min="14591" max="14643" width="1.5546875" style="284" customWidth="1"/>
    <col min="14644" max="14644" width="0.109375" style="284" customWidth="1"/>
    <col min="14645" max="14846" width="9.109375" style="284"/>
    <col min="14847" max="14899" width="1.5546875" style="284" customWidth="1"/>
    <col min="14900" max="14900" width="0.109375" style="284" customWidth="1"/>
    <col min="14901" max="15102" width="9.109375" style="284"/>
    <col min="15103" max="15155" width="1.5546875" style="284" customWidth="1"/>
    <col min="15156" max="15156" width="0.109375" style="284" customWidth="1"/>
    <col min="15157" max="15358" width="9.109375" style="284"/>
    <col min="15359" max="15411" width="1.5546875" style="284" customWidth="1"/>
    <col min="15412" max="15412" width="0.109375" style="284" customWidth="1"/>
    <col min="15413" max="15614" width="9.109375" style="284"/>
    <col min="15615" max="15667" width="1.5546875" style="284" customWidth="1"/>
    <col min="15668" max="15668" width="0.109375" style="284" customWidth="1"/>
    <col min="15669" max="15870" width="9.109375" style="284"/>
    <col min="15871" max="15923" width="1.5546875" style="284" customWidth="1"/>
    <col min="15924" max="15924" width="0.109375" style="284" customWidth="1"/>
    <col min="15925" max="16126" width="9.109375" style="284"/>
    <col min="16127" max="16179" width="1.5546875" style="284" customWidth="1"/>
    <col min="16180" max="16180" width="0.109375" style="284" customWidth="1"/>
    <col min="16181" max="16384" width="9.1093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2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1-ОП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 t="str">
        <f ca="1">INDIRECT("'АКТЫ скрытых работ'!R"&amp;BE3&amp;"C7",0)</f>
        <v>13</v>
      </c>
      <c r="AU23" s="1035"/>
      <c r="AV23" s="1035"/>
      <c r="AW23" s="293" t="s">
        <v>78</v>
      </c>
      <c r="AX23" s="1035" t="str">
        <f ca="1">INDIRECT("'АКТЫ скрытых работ'!R"&amp;BE3&amp;"C8",0)</f>
        <v>марта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Разработка котлована для установки стоек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>Не применялись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 t="str">
        <f ca="1">INDIRECT("'АКТЫ скрытых работ'!R"&amp;BE3&amp;"C4",0)</f>
        <v>11</v>
      </c>
      <c r="T66" s="1043"/>
      <c r="U66" s="1043"/>
      <c r="V66" s="497"/>
      <c r="W66" s="1044" t="str">
        <f ca="1">INDIRECT("'АКТЫ скрытых работ'!R"&amp;BE3&amp;"C5",0)</f>
        <v>марта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 t="str">
        <f ca="1">INDIRECT("'АКТЫ скрытых работ'!R"&amp;BE3&amp;"C7",0)</f>
        <v>13</v>
      </c>
      <c r="T67" s="1045"/>
      <c r="U67" s="1045"/>
      <c r="V67" s="497"/>
      <c r="W67" s="1046" t="str">
        <f ca="1">INDIRECT("'АКТЫ скрытых работ'!R"&amp;BE3&amp;"C8",0)</f>
        <v>марта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СП45.13330.2017 «Земляные сооружения, основания и фундаменты»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Установка опор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>-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3:BB3"/>
    <mergeCell ref="A4:BB4"/>
    <mergeCell ref="A6:BB6"/>
    <mergeCell ref="A7:BB7"/>
    <mergeCell ref="A8:BB8"/>
    <mergeCell ref="U1:BB1"/>
    <mergeCell ref="A5:AZ5"/>
    <mergeCell ref="A2:U2"/>
    <mergeCell ref="A9:BB9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3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2-ОП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 t="str">
        <f ca="1">INDIRECT("'АКТЫ скрытых работ'!R"&amp;BE3&amp;"C7",0)</f>
        <v>13</v>
      </c>
      <c r="AU23" s="1035"/>
      <c r="AV23" s="1035"/>
      <c r="AW23" s="293" t="s">
        <v>78</v>
      </c>
      <c r="AX23" s="1035" t="str">
        <f ca="1">INDIRECT("'АКТЫ скрытых работ'!R"&amp;BE3&amp;"C8",0)</f>
        <v>марта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Установка опор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>Стойка CВ95-3, СВ10,4-5. Сертификат соответствия №РОСС RU.АБ23.Н00117 от 21.06.2021 сроком действия до 20.06.2024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 t="str">
        <f ca="1">INDIRECT("'АКТЫ скрытых работ'!R"&amp;BE3&amp;"C4",0)</f>
        <v>11</v>
      </c>
      <c r="T66" s="1043"/>
      <c r="U66" s="1043"/>
      <c r="V66" s="497"/>
      <c r="W66" s="1044" t="str">
        <f ca="1">INDIRECT("'АКТЫ скрытых работ'!R"&amp;BE3&amp;"C5",0)</f>
        <v>марта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 t="str">
        <f ca="1">INDIRECT("'АКТЫ скрытых работ'!R"&amp;BE3&amp;"C7",0)</f>
        <v>13</v>
      </c>
      <c r="T67" s="1045"/>
      <c r="U67" s="1045"/>
      <c r="V67" s="497"/>
      <c r="W67" s="1046" t="str">
        <f ca="1">INDIRECT("'АКТЫ скрытых работ'!R"&amp;BE3&amp;"C8",0)</f>
        <v>марта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 76.13330.2016 "Электротехнические устройства"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3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4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3-ОП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 t="str">
        <f ca="1">INDIRECT("'АКТЫ скрытых работ'!R"&amp;BE3&amp;"C7",0)</f>
        <v>13</v>
      </c>
      <c r="AU23" s="1035"/>
      <c r="AV23" s="1035"/>
      <c r="AW23" s="293" t="s">
        <v>78</v>
      </c>
      <c r="AX23" s="1035" t="str">
        <f ca="1">INDIRECT("'АКТЫ скрытых работ'!R"&amp;BE3&amp;"C8",0)</f>
        <v>марта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>Вырытый грунт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 t="str">
        <f ca="1">INDIRECT("'АКТЫ скрытых работ'!R"&amp;BE3&amp;"C4",0)</f>
        <v>11</v>
      </c>
      <c r="T66" s="1043"/>
      <c r="U66" s="1043"/>
      <c r="V66" s="497"/>
      <c r="W66" s="1044" t="str">
        <f ca="1">INDIRECT("'АКТЫ скрытых работ'!R"&amp;BE3&amp;"C5",0)</f>
        <v>марта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 t="str">
        <f ca="1">INDIRECT("'АКТЫ скрытых работ'!R"&amp;BE3&amp;"C7",0)</f>
        <v>13</v>
      </c>
      <c r="T67" s="1045"/>
      <c r="U67" s="1045"/>
      <c r="V67" s="497"/>
      <c r="W67" s="1046" t="str">
        <f ca="1">INDIRECT("'АКТЫ скрытых работ'!R"&amp;BE3&amp;"C8",0)</f>
        <v>марта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СП45.13330.2017 «Земляные сооружения, основания и фундаменты»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Монтаж провода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>-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4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5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1-КЗ_КК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 t="str">
        <f ca="1">INDIRECT("'АКТЫ скрытых работ'!R"&amp;BE3&amp;"C7",0)</f>
        <v>13</v>
      </c>
      <c r="AU23" s="1035"/>
      <c r="AV23" s="1035"/>
      <c r="AW23" s="293" t="s">
        <v>78</v>
      </c>
      <c r="AX23" s="1035" t="str">
        <f ca="1">INDIRECT("'АКТЫ скрытых работ'!R"&amp;BE3&amp;"C8",0)</f>
        <v>марта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Разработка грунта траншеи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>Не применялись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Исполнительная схема №1 Монтаж контура заземления КК-0,4кВ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 t="str">
        <f ca="1">INDIRECT("'АКТЫ скрытых работ'!R"&amp;BE3&amp;"C4",0)</f>
        <v>12</v>
      </c>
      <c r="T66" s="1043"/>
      <c r="U66" s="1043"/>
      <c r="V66" s="497"/>
      <c r="W66" s="1044" t="str">
        <f ca="1">INDIRECT("'АКТЫ скрытых работ'!R"&amp;BE3&amp;"C5",0)</f>
        <v>марта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 t="str">
        <f ca="1">INDIRECT("'АКТЫ скрытых работ'!R"&amp;BE3&amp;"C7",0)</f>
        <v>13</v>
      </c>
      <c r="T67" s="1045"/>
      <c r="U67" s="1045"/>
      <c r="V67" s="497"/>
      <c r="W67" s="1046" t="str">
        <f ca="1">INDIRECT("'АКТЫ скрытых работ'!R"&amp;BE3&amp;"C8",0)</f>
        <v>марта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СП45.13330.2017 «Земляные сооружения, основания и фундаменты»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Монтаж вертикальных электродов контура заземления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>-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Исполнительная схема №1 Монтаж контура заземления КК-0,4кВ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5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6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2-КЗ_КК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 t="str">
        <f ca="1">INDIRECT("'АКТЫ скрытых работ'!R"&amp;BE3&amp;"C7",0)</f>
        <v>13</v>
      </c>
      <c r="AU23" s="1035"/>
      <c r="AV23" s="1035"/>
      <c r="AW23" s="293" t="s">
        <v>78</v>
      </c>
      <c r="AX23" s="1035" t="str">
        <f ca="1">INDIRECT("'АКТЫ скрытых работ'!R"&amp;BE3&amp;"C8",0)</f>
        <v>марта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Монтаж вертикальных электродов контура заземления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>Уголок г/к 63х63х5мм. Информационное письмо №1157 от 26.0,4.2016 "Центр Декларирования Сертификации" (ООО "ЦДС)"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Исполнительная схема №1 Монтаж контура заземления КК-0,4кВ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 t="str">
        <f ca="1">INDIRECT("'АКТЫ скрытых работ'!R"&amp;BE3&amp;"C4",0)</f>
        <v>12</v>
      </c>
      <c r="T66" s="1043"/>
      <c r="U66" s="1043"/>
      <c r="V66" s="497"/>
      <c r="W66" s="1044" t="str">
        <f ca="1">INDIRECT("'АКТЫ скрытых работ'!R"&amp;BE3&amp;"C5",0)</f>
        <v>марта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 t="str">
        <f ca="1">INDIRECT("'АКТЫ скрытых работ'!R"&amp;BE3&amp;"C7",0)</f>
        <v>13</v>
      </c>
      <c r="T67" s="1045"/>
      <c r="U67" s="1045"/>
      <c r="V67" s="497"/>
      <c r="W67" s="1046" t="str">
        <f ca="1">INDIRECT("'АКТЫ скрытых работ'!R"&amp;BE3&amp;"C8",0)</f>
        <v>марта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 76.13330.2016 "Электротехнические устройства"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Монтаж горизонтального заземлителя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>Информационное письмо №1157 от 26.0,4.2016 "Центр Декларирования Сертификации" (ООО "ЦДС)"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Исполнительная схема №1 Монтаж контура заземления КК-0,4кВ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6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7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3-КЗ_КК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 t="str">
        <f ca="1">INDIRECT("'АКТЫ скрытых работ'!R"&amp;BE3&amp;"C7",0)</f>
        <v>13</v>
      </c>
      <c r="AU23" s="1035"/>
      <c r="AV23" s="1035"/>
      <c r="AW23" s="293" t="s">
        <v>78</v>
      </c>
      <c r="AX23" s="1035" t="str">
        <f ca="1">INDIRECT("'АКТЫ скрытых работ'!R"&amp;BE3&amp;"C8",0)</f>
        <v>марта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Монтаж горизонтального заземлителя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Исполнительная схема №1 Монтаж контура заземления КК-0,4кВ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 t="str">
        <f ca="1">INDIRECT("'АКТЫ скрытых работ'!R"&amp;BE3&amp;"C4",0)</f>
        <v>12</v>
      </c>
      <c r="T66" s="1043"/>
      <c r="U66" s="1043"/>
      <c r="V66" s="497"/>
      <c r="W66" s="1044" t="str">
        <f ca="1">INDIRECT("'АКТЫ скрытых работ'!R"&amp;BE3&amp;"C5",0)</f>
        <v>марта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 t="str">
        <f ca="1">INDIRECT("'АКТЫ скрытых работ'!R"&amp;BE3&amp;"C7",0)</f>
        <v>13</v>
      </c>
      <c r="T67" s="1045"/>
      <c r="U67" s="1045"/>
      <c r="V67" s="497"/>
      <c r="W67" s="1046" t="str">
        <f ca="1">INDIRECT("'АКТЫ скрытых работ'!R"&amp;BE3&amp;"C8",0)</f>
        <v>марта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 76.13330.2016 "Электротехнические устройства"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Огрунтовка и окраска сварных соединений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Исполнительная схема №1 Монтаж контура заземления КК-0,4кВ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7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8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4-КЗ_КК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 t="str">
        <f ca="1">INDIRECT("'АКТЫ скрытых работ'!R"&amp;BE3&amp;"C7",0)</f>
        <v>13</v>
      </c>
      <c r="AU23" s="1035"/>
      <c r="AV23" s="1035"/>
      <c r="AW23" s="293" t="s">
        <v>78</v>
      </c>
      <c r="AX23" s="1035" t="str">
        <f ca="1">INDIRECT("'АКТЫ скрытых работ'!R"&amp;BE3&amp;"C8",0)</f>
        <v>марта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Огрунтовка и окраска сварных соединений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Исполнительная схема №1 Монтаж контура заземления КК-0,4кВ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 t="str">
        <f ca="1">INDIRECT("'АКТЫ скрытых работ'!R"&amp;BE3&amp;"C4",0)</f>
        <v>12</v>
      </c>
      <c r="T66" s="1043"/>
      <c r="U66" s="1043"/>
      <c r="V66" s="497"/>
      <c r="W66" s="1044" t="str">
        <f ca="1">INDIRECT("'АКТЫ скрытых работ'!R"&amp;BE3&amp;"C5",0)</f>
        <v>марта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 t="str">
        <f ca="1">INDIRECT("'АКТЫ скрытых работ'!R"&amp;BE3&amp;"C7",0)</f>
        <v>13</v>
      </c>
      <c r="T67" s="1045"/>
      <c r="U67" s="1045"/>
      <c r="V67" s="497"/>
      <c r="W67" s="1046" t="str">
        <f ca="1">INDIRECT("'АКТЫ скрытых работ'!R"&amp;BE3&amp;"C8",0)</f>
        <v>марта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 76.13330.2016 "Электротехнические устройства"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>Обратная засыпка траншеи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>Отказное письмо исх. №60-12/2020 от 12.05.2020 ООО "Биквест-Центр"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Исполнительная схема №1 Монтаж контура заземления КК-0,4кВ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6" t="s">
        <v>819</v>
      </c>
      <c r="V1" s="1016"/>
      <c r="W1" s="1016"/>
      <c r="X1" s="1016"/>
      <c r="Y1" s="1016"/>
      <c r="Z1" s="1016"/>
      <c r="AA1" s="1016"/>
      <c r="AB1" s="1016"/>
      <c r="AC1" s="1016"/>
      <c r="AD1" s="1016"/>
      <c r="AE1" s="1016"/>
      <c r="AF1" s="1016"/>
      <c r="AG1" s="1016"/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1016"/>
      <c r="AX1" s="1016"/>
      <c r="AY1" s="1016"/>
      <c r="AZ1" s="1016"/>
      <c r="BA1" s="1016"/>
      <c r="BB1" s="1016"/>
    </row>
    <row r="2" spans="1:63" ht="15" customHeight="1" x14ac:dyDescent="0.25">
      <c r="A2" s="1017" t="s">
        <v>73</v>
      </c>
      <c r="B2" s="1017"/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8</v>
      </c>
    </row>
    <row r="3" spans="1:63" ht="34.950000000000003" customHeight="1" x14ac:dyDescent="0.25">
      <c r="A3" s="101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18"/>
      <c r="C3" s="1018"/>
      <c r="D3" s="1018"/>
      <c r="E3" s="1018"/>
      <c r="F3" s="1018"/>
      <c r="G3" s="1018"/>
      <c r="H3" s="1018"/>
      <c r="I3" s="1018"/>
      <c r="J3" s="1018"/>
      <c r="K3" s="1018"/>
      <c r="L3" s="1018"/>
      <c r="M3" s="1018"/>
      <c r="N3" s="1018"/>
      <c r="O3" s="1018"/>
      <c r="P3" s="1018"/>
      <c r="Q3" s="1018"/>
      <c r="R3" s="1018"/>
      <c r="S3" s="1018"/>
      <c r="T3" s="1018"/>
      <c r="U3" s="1018"/>
      <c r="V3" s="1018"/>
      <c r="W3" s="1018"/>
      <c r="X3" s="1018"/>
      <c r="Y3" s="1018"/>
      <c r="Z3" s="1018"/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287"/>
      <c r="BD3" s="288"/>
      <c r="BE3" s="289">
        <f ca="1">RIGHT(BE2,LEN(BE2)-5)+1</f>
        <v>9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9" t="s">
        <v>806</v>
      </c>
      <c r="B4" s="959"/>
      <c r="C4" s="959"/>
      <c r="D4" s="959"/>
      <c r="E4" s="959"/>
      <c r="F4" s="959"/>
      <c r="G4" s="959"/>
      <c r="H4" s="959"/>
      <c r="I4" s="959"/>
      <c r="J4" s="959"/>
      <c r="K4" s="959"/>
      <c r="L4" s="959"/>
      <c r="M4" s="959"/>
      <c r="N4" s="959"/>
      <c r="O4" s="959"/>
      <c r="P4" s="959"/>
      <c r="Q4" s="959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959"/>
      <c r="AG4" s="959"/>
      <c r="AH4" s="959"/>
      <c r="AI4" s="959"/>
      <c r="AJ4" s="959"/>
      <c r="AK4" s="959"/>
      <c r="AL4" s="959"/>
      <c r="AM4" s="959"/>
      <c r="AN4" s="959"/>
      <c r="AO4" s="959"/>
      <c r="AP4" s="959"/>
      <c r="AQ4" s="959"/>
      <c r="AR4" s="959"/>
      <c r="AS4" s="959"/>
      <c r="AT4" s="959"/>
      <c r="AU4" s="959"/>
      <c r="AV4" s="959"/>
      <c r="AW4" s="959"/>
      <c r="AX4" s="959"/>
      <c r="AY4" s="959"/>
      <c r="AZ4" s="959"/>
      <c r="BA4" s="959"/>
      <c r="BB4" s="959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9" t="s">
        <v>381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  <c r="O5" s="1019"/>
      <c r="P5" s="1019"/>
      <c r="Q5" s="1019"/>
      <c r="R5" s="1019"/>
      <c r="S5" s="1019"/>
      <c r="T5" s="1019"/>
      <c r="U5" s="1019"/>
      <c r="V5" s="1019"/>
      <c r="W5" s="1019"/>
      <c r="X5" s="1019"/>
      <c r="Y5" s="1019"/>
      <c r="Z5" s="1019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0" t="str">
        <f>ФОРМА!B2</f>
        <v>ПАО "Россети Ленэнерго"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  <c r="X6" s="1020"/>
      <c r="Y6" s="1020"/>
      <c r="Z6" s="1020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5" t="s">
        <v>807</v>
      </c>
      <c r="B7" s="1025"/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25"/>
      <c r="AX7" s="1025"/>
      <c r="AY7" s="1025"/>
      <c r="AZ7" s="1025"/>
      <c r="BA7" s="1025"/>
      <c r="BB7" s="1025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8"/>
      <c r="C8" s="1018"/>
      <c r="D8" s="1018"/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6" t="s">
        <v>1060</v>
      </c>
      <c r="B9" s="1027"/>
      <c r="C9" s="1027"/>
      <c r="D9" s="1027"/>
      <c r="E9" s="1027"/>
      <c r="F9" s="1027"/>
      <c r="G9" s="1027"/>
      <c r="H9" s="1027"/>
      <c r="I9" s="1027"/>
      <c r="J9" s="1027"/>
      <c r="K9" s="1027"/>
      <c r="L9" s="1027"/>
      <c r="M9" s="1027"/>
      <c r="N9" s="1027"/>
      <c r="O9" s="1027"/>
      <c r="P9" s="1027"/>
      <c r="Q9" s="1027"/>
      <c r="R9" s="1027"/>
      <c r="S9" s="1027"/>
      <c r="T9" s="1027"/>
      <c r="U9" s="1027"/>
      <c r="V9" s="1027"/>
      <c r="W9" s="1027"/>
      <c r="X9" s="1027"/>
      <c r="Y9" s="1027"/>
      <c r="Z9" s="1027"/>
      <c r="AA9" s="1027"/>
      <c r="AB9" s="1027"/>
      <c r="AC9" s="1027"/>
      <c r="AD9" s="1027"/>
      <c r="AE9" s="1027"/>
      <c r="AF9" s="1027"/>
      <c r="AG9" s="1027"/>
      <c r="AH9" s="1027"/>
      <c r="AI9" s="1027"/>
      <c r="AJ9" s="1027"/>
      <c r="AK9" s="1027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27"/>
      <c r="AX9" s="1027"/>
      <c r="AY9" s="1027"/>
      <c r="AZ9" s="1027"/>
      <c r="BA9" s="1027"/>
      <c r="BB9" s="1027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9" t="s">
        <v>766</v>
      </c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  <c r="P10" s="1019"/>
      <c r="Q10" s="1019"/>
      <c r="R10" s="1019"/>
      <c r="S10" s="1019"/>
      <c r="T10" s="1019"/>
      <c r="U10" s="1019"/>
      <c r="V10" s="1019"/>
      <c r="W10" s="1019"/>
      <c r="X10" s="1019"/>
      <c r="Y10" s="1019"/>
      <c r="Z10" s="1019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1" t="str">
        <f>ФОРМА!B3</f>
        <v>ООО «Электромонтаж-110»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2" t="s">
        <v>822</v>
      </c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2"/>
      <c r="N12" s="1022"/>
      <c r="O12" s="1022"/>
      <c r="P12" s="1022"/>
      <c r="Q12" s="1022"/>
      <c r="R12" s="1022"/>
      <c r="S12" s="1022"/>
      <c r="T12" s="1022"/>
      <c r="U12" s="1022"/>
      <c r="V12" s="1022"/>
      <c r="W12" s="1022"/>
      <c r="X12" s="1022"/>
      <c r="Y12" s="1022"/>
      <c r="Z12" s="1022"/>
      <c r="AA12" s="1022"/>
      <c r="AB12" s="1022"/>
      <c r="AC12" s="1022"/>
      <c r="AD12" s="1022"/>
      <c r="AE12" s="1022"/>
      <c r="AF12" s="1022"/>
      <c r="AG12" s="1022"/>
      <c r="AH12" s="1022"/>
      <c r="AI12" s="1022"/>
      <c r="AJ12" s="1022"/>
      <c r="AK12" s="1022"/>
      <c r="AL12" s="1022"/>
      <c r="AM12" s="1022"/>
      <c r="AN12" s="1022"/>
      <c r="AO12" s="1022"/>
      <c r="AP12" s="1022"/>
      <c r="AQ12" s="1022"/>
      <c r="AR12" s="1022"/>
      <c r="AS12" s="1022"/>
      <c r="AT12" s="1022"/>
      <c r="AU12" s="1022"/>
      <c r="AV12" s="1022"/>
      <c r="AW12" s="1022"/>
      <c r="AX12" s="1022"/>
      <c r="AY12" s="1022"/>
      <c r="AZ12" s="1022"/>
      <c r="BA12" s="1022"/>
      <c r="BB12" s="1022"/>
    </row>
    <row r="13" spans="1:63" ht="28.5" customHeight="1" x14ac:dyDescent="0.25">
      <c r="A13" s="1018" t="str">
        <f>ФОРМА!D3</f>
        <v>ОГРН 1089847302225, ИНН 7842391090, КПП 780101001, 199004, город Санкт-Петербург, пр-кт Средний В.О., д. 4 литер а, пом/ком 6н/177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19.95" customHeight="1" x14ac:dyDescent="0.25">
      <c r="A14" s="1023" t="s">
        <v>823</v>
      </c>
      <c r="B14" s="1023"/>
      <c r="C14" s="1023"/>
      <c r="D14" s="1023"/>
      <c r="E14" s="1023"/>
      <c r="F14" s="1023"/>
      <c r="G14" s="1023"/>
      <c r="H14" s="1023"/>
      <c r="I14" s="1023"/>
      <c r="J14" s="1023"/>
      <c r="K14" s="1023"/>
      <c r="L14" s="1023"/>
      <c r="M14" s="1023"/>
      <c r="N14" s="1023"/>
      <c r="O14" s="1023"/>
      <c r="P14" s="1023"/>
      <c r="Q14" s="1023"/>
      <c r="R14" s="1023"/>
      <c r="S14" s="1023"/>
      <c r="T14" s="1023"/>
      <c r="U14" s="1023"/>
      <c r="V14" s="1023"/>
      <c r="W14" s="1023"/>
      <c r="X14" s="1023"/>
      <c r="Y14" s="1023"/>
      <c r="Z14" s="1023"/>
      <c r="AA14" s="1023"/>
      <c r="AB14" s="1023"/>
      <c r="AC14" s="1023"/>
      <c r="AD14" s="1023"/>
      <c r="AE14" s="1023"/>
      <c r="AF14" s="1023"/>
      <c r="AG14" s="1023"/>
      <c r="AH14" s="1023"/>
      <c r="AI14" s="1023"/>
      <c r="AJ14" s="1023"/>
      <c r="AK14" s="1023"/>
      <c r="AL14" s="1023"/>
      <c r="AM14" s="1023"/>
      <c r="AN14" s="1023"/>
      <c r="AO14" s="1023"/>
      <c r="AP14" s="1023"/>
      <c r="AQ14" s="1023"/>
      <c r="AR14" s="1023"/>
      <c r="AS14" s="1023"/>
      <c r="AT14" s="1023"/>
      <c r="AU14" s="1023"/>
      <c r="AV14" s="1023"/>
      <c r="AW14" s="1023"/>
      <c r="AX14" s="1023"/>
      <c r="AY14" s="1023"/>
      <c r="AZ14" s="1023"/>
      <c r="BA14" s="1023"/>
      <c r="BB14" s="1023"/>
    </row>
    <row r="15" spans="1:63" ht="13.5" customHeight="1" x14ac:dyDescent="0.25">
      <c r="A15" s="1019" t="s">
        <v>75</v>
      </c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  <c r="V15" s="1019"/>
      <c r="W15" s="1019"/>
      <c r="X15" s="1019"/>
      <c r="Y15" s="1019"/>
      <c r="Z15" s="1019"/>
      <c r="AA15" s="1019"/>
      <c r="AB15" s="1019"/>
      <c r="AC15" s="1019"/>
      <c r="AD15" s="1019"/>
      <c r="AE15" s="1019"/>
      <c r="AF15" s="1019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4" t="str">
        <f>ФОРМА!B8</f>
        <v>ООО «Электромонтаж-110»</v>
      </c>
      <c r="B16" s="1024"/>
      <c r="C16" s="1024"/>
      <c r="D16" s="1024"/>
      <c r="E16" s="1024"/>
      <c r="F16" s="1024"/>
      <c r="G16" s="1024"/>
      <c r="H16" s="1024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</row>
    <row r="17" spans="1:54" ht="9" customHeight="1" x14ac:dyDescent="0.25">
      <c r="A17" s="959" t="s">
        <v>822</v>
      </c>
      <c r="B17" s="1032"/>
      <c r="C17" s="1032"/>
      <c r="D17" s="1032"/>
      <c r="E17" s="1032"/>
      <c r="F17" s="1032"/>
      <c r="G17" s="1032"/>
      <c r="H17" s="1032"/>
      <c r="I17" s="1032"/>
      <c r="J17" s="1032"/>
      <c r="K17" s="1032"/>
      <c r="L17" s="1032"/>
      <c r="M17" s="1032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</row>
    <row r="18" spans="1:54" ht="27.75" customHeight="1" x14ac:dyDescent="0.25">
      <c r="A18" s="1024" t="str">
        <f>ФОРМА!D8</f>
        <v>ОГРН 1089847302225, ИНН 7842391090, КПП 780101001, 199004, город Санкт-Петербург, пр-кт Средний В.О., д. 4 литер а, пом/ком 6н/177</v>
      </c>
      <c r="B18" s="1024"/>
      <c r="C18" s="1024"/>
      <c r="D18" s="1024"/>
      <c r="E18" s="1024"/>
      <c r="F18" s="1024"/>
      <c r="G18" s="1024"/>
      <c r="H18" s="1024"/>
      <c r="I18" s="1024"/>
      <c r="J18" s="1024"/>
      <c r="K18" s="1024"/>
      <c r="L18" s="1024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</row>
    <row r="19" spans="1:54" ht="7.95" customHeight="1" x14ac:dyDescent="0.25">
      <c r="A19" s="1023" t="s">
        <v>767</v>
      </c>
      <c r="B19" s="1023"/>
      <c r="C19" s="1023"/>
      <c r="D19" s="1023"/>
      <c r="E19" s="1023"/>
      <c r="F19" s="1023"/>
      <c r="G19" s="1023"/>
      <c r="H19" s="1023"/>
      <c r="I19" s="1023"/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</row>
    <row r="20" spans="1:54" ht="19.5" customHeight="1" x14ac:dyDescent="0.25">
      <c r="A20" s="1033" t="s">
        <v>68</v>
      </c>
      <c r="B20" s="1033"/>
      <c r="C20" s="1033"/>
      <c r="D20" s="1033"/>
      <c r="E20" s="1033"/>
      <c r="F20" s="1033"/>
      <c r="G20" s="1033"/>
      <c r="H20" s="1033"/>
      <c r="I20" s="1033"/>
      <c r="J20" s="1033"/>
      <c r="K20" s="1033"/>
      <c r="L20" s="1033"/>
      <c r="M20" s="1033"/>
      <c r="N20" s="1033"/>
      <c r="O20" s="1033"/>
      <c r="P20" s="1033"/>
      <c r="Q20" s="1033"/>
      <c r="R20" s="1033"/>
      <c r="S20" s="1033"/>
      <c r="T20" s="1033"/>
      <c r="U20" s="1033"/>
      <c r="V20" s="1033"/>
      <c r="W20" s="1033"/>
      <c r="X20" s="1033"/>
      <c r="Y20" s="1033"/>
      <c r="Z20" s="1033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</row>
    <row r="21" spans="1:54" ht="12.75" customHeight="1" x14ac:dyDescent="0.25">
      <c r="A21" s="1033" t="s">
        <v>76</v>
      </c>
      <c r="B21" s="1033"/>
      <c r="C21" s="1033"/>
      <c r="D21" s="1033"/>
      <c r="E21" s="1033"/>
      <c r="F21" s="1033"/>
      <c r="G21" s="1033"/>
      <c r="H21" s="1033"/>
      <c r="I21" s="1033"/>
      <c r="J21" s="1033"/>
      <c r="K21" s="1033"/>
      <c r="L21" s="1033"/>
      <c r="M21" s="1033"/>
      <c r="N21" s="1033"/>
      <c r="O21" s="1033"/>
      <c r="P21" s="1033"/>
      <c r="Q21" s="1033"/>
      <c r="R21" s="1033"/>
      <c r="S21" s="1033"/>
      <c r="T21" s="1033"/>
      <c r="U21" s="1033"/>
      <c r="V21" s="1033"/>
      <c r="W21" s="1033"/>
      <c r="X21" s="1033"/>
      <c r="Y21" s="1033"/>
      <c r="Z21" s="1033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</row>
    <row r="22" spans="1:54" ht="2.4" customHeight="1" x14ac:dyDescent="0.25"/>
    <row r="23" spans="1:54" ht="14.25" customHeight="1" x14ac:dyDescent="0.3">
      <c r="A23" s="284" t="s">
        <v>19</v>
      </c>
      <c r="C23" s="1034" t="str">
        <f ca="1">INDIRECT("'АКТЫ скрытых работ'!R"&amp;BE3&amp;"C2",0)</f>
        <v>5-КЗ_КК</v>
      </c>
      <c r="D23" s="1034"/>
      <c r="E23" s="1034"/>
      <c r="F23" s="1034"/>
      <c r="G23" s="1034"/>
      <c r="H23" s="1034"/>
      <c r="I23" s="1034"/>
      <c r="J23" s="1034"/>
      <c r="K23" s="1034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5" t="str">
        <f ca="1">INDIRECT("'АКТЫ скрытых работ'!R"&amp;BE3&amp;"C7",0)</f>
        <v>13</v>
      </c>
      <c r="AU23" s="1035"/>
      <c r="AV23" s="1035"/>
      <c r="AW23" s="293" t="s">
        <v>78</v>
      </c>
      <c r="AX23" s="1035" t="str">
        <f ca="1">INDIRECT("'АКТЫ скрытых работ'!R"&amp;BE3&amp;"C8",0)</f>
        <v>марта</v>
      </c>
      <c r="AY23" s="1035"/>
      <c r="AZ23" s="1035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8" t="s">
        <v>782</v>
      </c>
      <c r="B25" s="1028"/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  <c r="P25" s="1028"/>
      <c r="Q25" s="1028"/>
      <c r="R25" s="1028"/>
      <c r="S25" s="1028"/>
      <c r="T25" s="1028"/>
      <c r="U25" s="1028"/>
      <c r="V25" s="1028"/>
      <c r="W25" s="1028"/>
      <c r="X25" s="1028"/>
      <c r="Y25" s="1028"/>
      <c r="Z25" s="1028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</row>
    <row r="26" spans="1:54" ht="12.75" customHeight="1" x14ac:dyDescent="0.25">
      <c r="A26" s="102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2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  <c r="M26" s="1029"/>
      <c r="N26" s="1029"/>
      <c r="O26" s="1029"/>
      <c r="P26" s="1029"/>
      <c r="Q26" s="1029"/>
      <c r="R26" s="1029"/>
      <c r="S26" s="1029"/>
      <c r="T26" s="1029"/>
      <c r="U26" s="1029"/>
      <c r="V26" s="1029"/>
      <c r="W26" s="1029"/>
      <c r="X26" s="1029"/>
      <c r="Y26" s="1029"/>
      <c r="Z26" s="1029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</row>
    <row r="27" spans="1:54" ht="13.5" customHeight="1" x14ac:dyDescent="0.25">
      <c r="A27" s="102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4.4" customHeight="1" x14ac:dyDescent="0.25">
      <c r="A28" s="1030" t="s">
        <v>825</v>
      </c>
      <c r="B28" s="1030"/>
      <c r="C28" s="1030"/>
      <c r="D28" s="1030"/>
      <c r="E28" s="1030"/>
      <c r="F28" s="1030"/>
      <c r="G28" s="1030"/>
      <c r="H28" s="1030"/>
      <c r="I28" s="1030"/>
      <c r="J28" s="1030"/>
      <c r="K28" s="1030"/>
      <c r="L28" s="1030"/>
      <c r="M28" s="1030"/>
      <c r="N28" s="1030"/>
      <c r="O28" s="1030"/>
      <c r="P28" s="1030"/>
      <c r="Q28" s="1030"/>
      <c r="R28" s="1030"/>
      <c r="S28" s="1030"/>
      <c r="T28" s="1030"/>
      <c r="U28" s="1030"/>
      <c r="V28" s="1030"/>
      <c r="W28" s="1030"/>
      <c r="X28" s="1030"/>
      <c r="Y28" s="1030"/>
      <c r="Z28" s="1030"/>
      <c r="AA28" s="1030"/>
      <c r="AB28" s="1030"/>
      <c r="AC28" s="1030"/>
      <c r="AD28" s="1030"/>
      <c r="AE28" s="1030"/>
      <c r="AF28" s="1030"/>
      <c r="AG28" s="1030"/>
      <c r="AH28" s="1030"/>
      <c r="AI28" s="1030"/>
      <c r="AJ28" s="1030"/>
      <c r="AK28" s="1030"/>
      <c r="AL28" s="1030"/>
      <c r="AM28" s="1030"/>
      <c r="AN28" s="1030"/>
      <c r="AO28" s="1030"/>
      <c r="AP28" s="1030"/>
      <c r="AQ28" s="1030"/>
      <c r="AR28" s="1030"/>
      <c r="AS28" s="1030"/>
      <c r="AT28" s="1030"/>
      <c r="AU28" s="1030"/>
      <c r="AV28" s="1030"/>
      <c r="AW28" s="1030"/>
      <c r="AX28" s="1030"/>
      <c r="AY28" s="1030"/>
      <c r="AZ28" s="1030"/>
      <c r="BA28" s="1030"/>
      <c r="BB28" s="1030"/>
    </row>
    <row r="29" spans="1:54" x14ac:dyDescent="0.25">
      <c r="A29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29"/>
      <c r="C29" s="1029"/>
      <c r="D29" s="1029"/>
      <c r="E29" s="1029"/>
      <c r="F29" s="1029"/>
      <c r="G29" s="1029"/>
      <c r="H29" s="1029"/>
      <c r="I29" s="1029"/>
      <c r="J29" s="1029"/>
      <c r="K29" s="1029"/>
      <c r="L29" s="1029"/>
      <c r="M29" s="1029"/>
      <c r="N29" s="1029"/>
      <c r="O29" s="1029"/>
      <c r="P29" s="1029"/>
      <c r="Q29" s="1029"/>
      <c r="R29" s="1029"/>
      <c r="S29" s="1029"/>
      <c r="T29" s="1029"/>
      <c r="U29" s="1029"/>
      <c r="V29" s="1029"/>
      <c r="W29" s="1029"/>
      <c r="X29" s="1029"/>
      <c r="Y29" s="1029"/>
      <c r="Z29" s="1029"/>
      <c r="AA29" s="1029"/>
      <c r="AB29" s="1029"/>
      <c r="AC29" s="1029"/>
      <c r="AD29" s="1029"/>
      <c r="AE29" s="1029"/>
      <c r="AF29" s="1029"/>
      <c r="AG29" s="1029"/>
      <c r="AH29" s="1029"/>
      <c r="AI29" s="1029"/>
      <c r="AJ29" s="1029"/>
      <c r="AK29" s="1029"/>
      <c r="AL29" s="1029"/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29"/>
      <c r="AX29" s="1029"/>
      <c r="AY29" s="1029"/>
      <c r="AZ29" s="1029"/>
      <c r="BA29" s="1029"/>
      <c r="BB29" s="1029"/>
    </row>
    <row r="30" spans="1:54" ht="21" customHeight="1" x14ac:dyDescent="0.25">
      <c r="A30" s="1031" t="s">
        <v>811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9" t="s">
        <v>768</v>
      </c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  <c r="P31" s="1019"/>
      <c r="Q31" s="1019"/>
      <c r="R31" s="1019"/>
      <c r="S31" s="1019"/>
      <c r="T31" s="1019"/>
      <c r="U31" s="1019"/>
      <c r="V31" s="1019"/>
      <c r="W31" s="1019"/>
      <c r="X31" s="1019"/>
      <c r="Y31" s="1019"/>
      <c r="Z31" s="1019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290"/>
      <c r="AZ31" s="290"/>
      <c r="BA31" s="290"/>
      <c r="BB31" s="290"/>
    </row>
    <row r="32" spans="1:54" ht="15" customHeight="1" x14ac:dyDescent="0.25">
      <c r="A32" s="1029" t="str">
        <f>ПОДПИСИ!B15</f>
        <v>Заместитель генерального директора по капитальному  строительству ООО «Электромонтаж-110»</v>
      </c>
      <c r="B32" s="1029"/>
      <c r="C32" s="1029"/>
      <c r="D32" s="1029"/>
      <c r="E32" s="1029"/>
      <c r="F32" s="1029"/>
      <c r="G32" s="1029"/>
      <c r="H32" s="1029"/>
      <c r="I32" s="1029"/>
      <c r="J32" s="1029"/>
      <c r="K32" s="1029"/>
      <c r="L32" s="1029"/>
      <c r="M32" s="1029"/>
      <c r="N32" s="1029"/>
      <c r="O32" s="1029"/>
      <c r="P32" s="1029"/>
      <c r="Q32" s="1029"/>
      <c r="R32" s="1029"/>
      <c r="S32" s="1029"/>
      <c r="T32" s="1029"/>
      <c r="U32" s="1029"/>
      <c r="V32" s="1029"/>
      <c r="W32" s="1029"/>
      <c r="X32" s="1029"/>
      <c r="Y32" s="1029"/>
      <c r="Z32" s="1029"/>
      <c r="AA32" s="1029"/>
      <c r="AB32" s="1029"/>
      <c r="AC32" s="1029"/>
      <c r="AD32" s="1029"/>
      <c r="AE32" s="1029"/>
      <c r="AF32" s="1029"/>
      <c r="AG32" s="1029"/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/>
      <c r="AX32" s="1029"/>
      <c r="AY32" s="1029"/>
      <c r="AZ32" s="1029"/>
      <c r="BA32" s="1029"/>
      <c r="BB32" s="1029"/>
    </row>
    <row r="33" spans="1:54" ht="15" customHeight="1" x14ac:dyDescent="0.25">
      <c r="A33" s="1029" t="str">
        <f>CONCATENATE(ПОДПИСИ!C15,", ",ПОДПИСИ!F15)</f>
        <v>Шлёнский С.В., Приказ №365 от 01.07.2024</v>
      </c>
      <c r="B33" s="1029"/>
      <c r="C33" s="1029"/>
      <c r="D33" s="1029"/>
      <c r="E33" s="1029"/>
      <c r="F33" s="1029"/>
      <c r="G33" s="1029"/>
      <c r="H33" s="1029"/>
      <c r="I33" s="1029"/>
      <c r="J33" s="1029"/>
      <c r="K33" s="1029"/>
      <c r="L33" s="1029"/>
      <c r="M33" s="1029"/>
      <c r="N33" s="1029"/>
      <c r="O33" s="1029"/>
      <c r="P33" s="1029"/>
      <c r="Q33" s="1029"/>
      <c r="R33" s="1029"/>
      <c r="S33" s="1029"/>
      <c r="T33" s="1029"/>
      <c r="U33" s="1029"/>
      <c r="V33" s="1029"/>
      <c r="W33" s="1029"/>
      <c r="X33" s="1029"/>
      <c r="Y33" s="1029"/>
      <c r="Z33" s="1029"/>
      <c r="AA33" s="1029"/>
      <c r="AB33" s="1029"/>
      <c r="AC33" s="1029"/>
      <c r="AD33" s="1029"/>
      <c r="AE33" s="1029"/>
      <c r="AF33" s="1029"/>
      <c r="AG33" s="1029"/>
      <c r="AH33" s="1029"/>
      <c r="AI33" s="1029"/>
      <c r="AJ33" s="1029"/>
      <c r="AK33" s="1029"/>
      <c r="AL33" s="1029"/>
      <c r="AM33" s="1029"/>
      <c r="AN33" s="1029"/>
      <c r="AO33" s="1029"/>
      <c r="AP33" s="1029"/>
      <c r="AQ33" s="1029"/>
      <c r="AR33" s="1029"/>
      <c r="AS33" s="1029"/>
      <c r="AT33" s="1029"/>
      <c r="AU33" s="1029"/>
      <c r="AV33" s="1029"/>
      <c r="AW33" s="1029"/>
      <c r="AX33" s="1029"/>
      <c r="AY33" s="1029"/>
      <c r="AZ33" s="1029"/>
      <c r="BA33" s="1029"/>
      <c r="BB33" s="1029"/>
    </row>
    <row r="34" spans="1:54" ht="9" customHeight="1" x14ac:dyDescent="0.25">
      <c r="A34" s="1037" t="s">
        <v>826</v>
      </c>
      <c r="B34" s="1038"/>
      <c r="C34" s="1038"/>
      <c r="D34" s="1038"/>
      <c r="E34" s="1038"/>
      <c r="F34" s="1038"/>
      <c r="G34" s="1038"/>
      <c r="H34" s="1038"/>
      <c r="I34" s="1038"/>
      <c r="J34" s="1038"/>
      <c r="K34" s="1038"/>
      <c r="L34" s="1038"/>
      <c r="M34" s="1038"/>
      <c r="N34" s="1038"/>
      <c r="O34" s="1038"/>
      <c r="P34" s="1038"/>
      <c r="Q34" s="1038"/>
      <c r="R34" s="1038"/>
      <c r="S34" s="1038"/>
      <c r="T34" s="1038"/>
      <c r="U34" s="1038"/>
      <c r="V34" s="1038"/>
      <c r="W34" s="1038"/>
      <c r="X34" s="1038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</row>
    <row r="35" spans="1:54" ht="12.75" customHeight="1" x14ac:dyDescent="0.25">
      <c r="A35" s="1019" t="s">
        <v>769</v>
      </c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</row>
    <row r="36" spans="1:54" x14ac:dyDescent="0.25">
      <c r="A36" s="1029" t="str">
        <f>ПОДПИСИ!B17</f>
        <v>Заместитель генерального директора по капитальному  строительству ООО «Электромонтаж-110»</v>
      </c>
      <c r="B36" s="1029"/>
      <c r="C36" s="1029"/>
      <c r="D36" s="1029"/>
      <c r="E36" s="1029"/>
      <c r="F36" s="1029"/>
      <c r="G36" s="1029"/>
      <c r="H36" s="1029"/>
      <c r="I36" s="1029"/>
      <c r="J36" s="1029"/>
      <c r="K36" s="1029"/>
      <c r="L36" s="1029"/>
      <c r="M36" s="1029"/>
      <c r="N36" s="1029"/>
      <c r="O36" s="1029"/>
      <c r="P36" s="1029"/>
      <c r="Q36" s="1029"/>
      <c r="R36" s="1029"/>
      <c r="S36" s="1029"/>
      <c r="T36" s="1029"/>
      <c r="U36" s="1029"/>
      <c r="V36" s="1029"/>
      <c r="W36" s="1029"/>
      <c r="X36" s="1029"/>
      <c r="Y36" s="1029"/>
      <c r="Z36" s="1029"/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</row>
    <row r="37" spans="1:54" x14ac:dyDescent="0.25">
      <c r="A37" s="1029" t="str">
        <f>CONCATENATE(ПОДПИСИ!C17,", ",ПОДПИСИ!F17)</f>
        <v>Шлёнский С.В., Приказ №365 от 01.07.2024</v>
      </c>
      <c r="B37" s="1029"/>
      <c r="C37" s="1029"/>
      <c r="D37" s="1029"/>
      <c r="E37" s="1029"/>
      <c r="F37" s="1029"/>
      <c r="G37" s="1029"/>
      <c r="H37" s="1029"/>
      <c r="I37" s="1029"/>
      <c r="J37" s="1029"/>
      <c r="K37" s="1029"/>
      <c r="L37" s="1029"/>
      <c r="M37" s="1029"/>
      <c r="N37" s="1029"/>
      <c r="O37" s="1029"/>
      <c r="P37" s="1029"/>
      <c r="Q37" s="1029"/>
      <c r="R37" s="1029"/>
      <c r="S37" s="1029"/>
      <c r="T37" s="1029"/>
      <c r="U37" s="1029"/>
      <c r="V37" s="1029"/>
      <c r="W37" s="1029"/>
      <c r="X37" s="1029"/>
      <c r="Y37" s="1029"/>
      <c r="Z37" s="1029"/>
      <c r="AA37" s="1029"/>
      <c r="AB37" s="1029"/>
      <c r="AC37" s="1029"/>
      <c r="AD37" s="1029"/>
      <c r="AE37" s="1029"/>
      <c r="AF37" s="1029"/>
      <c r="AG37" s="1029"/>
      <c r="AH37" s="1029"/>
      <c r="AI37" s="1029"/>
      <c r="AJ37" s="1029"/>
      <c r="AK37" s="1029"/>
      <c r="AL37" s="1029"/>
      <c r="AM37" s="1029"/>
      <c r="AN37" s="1029"/>
      <c r="AO37" s="1029"/>
      <c r="AP37" s="1029"/>
      <c r="AQ37" s="1029"/>
      <c r="AR37" s="1029"/>
      <c r="AS37" s="1029"/>
      <c r="AT37" s="1029"/>
      <c r="AU37" s="1029"/>
      <c r="AV37" s="1029"/>
      <c r="AW37" s="1029"/>
      <c r="AX37" s="1029"/>
      <c r="AY37" s="1029"/>
      <c r="AZ37" s="1029"/>
      <c r="BA37" s="1029"/>
      <c r="BB37" s="1029"/>
    </row>
    <row r="38" spans="1:54" ht="14.4" customHeight="1" x14ac:dyDescent="0.25">
      <c r="A38" s="1026" t="s">
        <v>827</v>
      </c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2"/>
      <c r="N38" s="1022"/>
      <c r="O38" s="1022"/>
      <c r="P38" s="1022"/>
      <c r="Q38" s="1022"/>
      <c r="R38" s="1022"/>
      <c r="S38" s="1022"/>
      <c r="T38" s="1022"/>
      <c r="U38" s="1022"/>
      <c r="V38" s="1022"/>
      <c r="W38" s="1022"/>
      <c r="X38" s="1022"/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2"/>
      <c r="AI38" s="1022"/>
      <c r="AJ38" s="1022"/>
      <c r="AK38" s="1022"/>
      <c r="AL38" s="1022"/>
      <c r="AM38" s="1022"/>
      <c r="AN38" s="1022"/>
      <c r="AO38" s="1022"/>
      <c r="AP38" s="1022"/>
      <c r="AQ38" s="1022"/>
      <c r="AR38" s="1022"/>
      <c r="AS38" s="1022"/>
      <c r="AT38" s="1022"/>
      <c r="AU38" s="1022"/>
      <c r="AV38" s="1022"/>
      <c r="AW38" s="1022"/>
      <c r="AX38" s="1022"/>
      <c r="AY38" s="1022"/>
      <c r="AZ38" s="1022"/>
      <c r="BA38" s="1022"/>
      <c r="BB38" s="1022"/>
    </row>
    <row r="39" spans="1:54" ht="38.25" customHeight="1" x14ac:dyDescent="0.25">
      <c r="A39" s="1036" t="s">
        <v>978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</row>
    <row r="40" spans="1:54" x14ac:dyDescent="0.25">
      <c r="A40" s="1029" t="str">
        <f>ПОДПИСИ!B19</f>
        <v xml:space="preserve"> </v>
      </c>
      <c r="B40" s="1029"/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9"/>
      <c r="AX40" s="1029"/>
      <c r="AY40" s="1029"/>
      <c r="AZ40" s="1029"/>
      <c r="BA40" s="1029"/>
      <c r="BB40" s="1029"/>
    </row>
    <row r="41" spans="1:54" x14ac:dyDescent="0.25">
      <c r="A41" s="1029" t="str">
        <f>CONCATENATE(ПОДПИСИ!C19," ",ПОДПИСИ!F19)</f>
        <v xml:space="preserve">  </v>
      </c>
      <c r="B41" s="1029"/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29"/>
      <c r="O41" s="1029"/>
      <c r="P41" s="1029"/>
      <c r="Q41" s="1029"/>
      <c r="R41" s="1029"/>
      <c r="S41" s="1029"/>
      <c r="T41" s="1029"/>
      <c r="U41" s="1029"/>
      <c r="V41" s="1029"/>
      <c r="W41" s="1029"/>
      <c r="X41" s="1029"/>
      <c r="Y41" s="1029"/>
      <c r="Z41" s="1029"/>
      <c r="AA41" s="1029"/>
      <c r="AB41" s="1029"/>
      <c r="AC41" s="1029"/>
      <c r="AD41" s="1029"/>
      <c r="AE41" s="1029"/>
      <c r="AF41" s="1029"/>
      <c r="AG41" s="1029"/>
      <c r="AH41" s="1029"/>
      <c r="AI41" s="1029"/>
      <c r="AJ41" s="1029"/>
      <c r="AK41" s="1029"/>
      <c r="AL41" s="1029"/>
      <c r="AM41" s="1029"/>
      <c r="AN41" s="1029"/>
      <c r="AO41" s="1029"/>
      <c r="AP41" s="1029"/>
      <c r="AQ41" s="1029"/>
      <c r="AR41" s="1029"/>
      <c r="AS41" s="1029"/>
      <c r="AT41" s="1029"/>
      <c r="AU41" s="1029"/>
      <c r="AV41" s="1029"/>
      <c r="AW41" s="1029"/>
      <c r="AX41" s="1029"/>
      <c r="AY41" s="1029"/>
      <c r="AZ41" s="1029"/>
      <c r="BA41" s="1029"/>
      <c r="BB41" s="1029"/>
    </row>
    <row r="42" spans="1:54" ht="15" customHeight="1" x14ac:dyDescent="0.25">
      <c r="A42" s="1023" t="s">
        <v>1011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3"/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</row>
    <row r="43" spans="1:54" ht="33.75" customHeight="1" x14ac:dyDescent="0.25">
      <c r="A43" s="1036" t="s">
        <v>829</v>
      </c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1036"/>
      <c r="BB43" s="1036"/>
    </row>
    <row r="44" spans="1:54" x14ac:dyDescent="0.25">
      <c r="A44" s="1029" t="str">
        <f>ПОДПИСИ!B12</f>
        <v>Начальник участка ООО «Электромонтаж-110»</v>
      </c>
      <c r="B44" s="1029"/>
      <c r="C44" s="1029"/>
      <c r="D44" s="1029"/>
      <c r="E44" s="1029"/>
      <c r="F44" s="1029"/>
      <c r="G44" s="1029"/>
      <c r="H44" s="1029"/>
      <c r="I44" s="1029"/>
      <c r="J44" s="1029"/>
      <c r="K44" s="1029"/>
      <c r="L44" s="1029"/>
      <c r="M44" s="1029"/>
      <c r="N44" s="1029"/>
      <c r="O44" s="1029"/>
      <c r="P44" s="1029"/>
      <c r="Q44" s="1029"/>
      <c r="R44" s="1029"/>
      <c r="S44" s="1029"/>
      <c r="T44" s="1029"/>
      <c r="U44" s="1029"/>
      <c r="V44" s="1029"/>
      <c r="W44" s="1029"/>
      <c r="X44" s="1029"/>
      <c r="Y44" s="1029"/>
      <c r="Z44" s="1029"/>
      <c r="AA44" s="1029"/>
      <c r="AB44" s="1029"/>
      <c r="AC44" s="1029"/>
      <c r="AD44" s="1029"/>
      <c r="AE44" s="1029"/>
      <c r="AF44" s="1029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/>
      <c r="AX44" s="1029"/>
      <c r="AY44" s="1029"/>
      <c r="AZ44" s="1029"/>
      <c r="BA44" s="1029"/>
      <c r="BB44" s="1029"/>
    </row>
    <row r="45" spans="1:54" ht="15" customHeight="1" x14ac:dyDescent="0.25">
      <c r="A45" s="1029" t="str">
        <f>CONCATENATE(ПОДПИСИ!C12,", ",ПОДПИСИ!F12)</f>
        <v>Курбатов А.В., Приказ №365 от 01.07.2024</v>
      </c>
      <c r="B45" s="1029"/>
      <c r="C45" s="1029"/>
      <c r="D45" s="1029"/>
      <c r="E45" s="1029"/>
      <c r="F45" s="1029"/>
      <c r="G45" s="1029"/>
      <c r="H45" s="1029"/>
      <c r="I45" s="1029"/>
      <c r="J45" s="1029"/>
      <c r="K45" s="1029"/>
      <c r="L45" s="1029"/>
      <c r="M45" s="1029"/>
      <c r="N45" s="1029"/>
      <c r="O45" s="1029"/>
      <c r="P45" s="1029"/>
      <c r="Q45" s="1029"/>
      <c r="R45" s="1029"/>
      <c r="S45" s="1029"/>
      <c r="T45" s="1029"/>
      <c r="U45" s="1029"/>
      <c r="V45" s="1029"/>
      <c r="W45" s="1029"/>
      <c r="X45" s="1029"/>
      <c r="Y45" s="1029"/>
      <c r="Z45" s="1029"/>
      <c r="AA45" s="1029"/>
      <c r="AB45" s="1029"/>
      <c r="AC45" s="1029"/>
      <c r="AD45" s="1029"/>
      <c r="AE45" s="1029"/>
      <c r="AF45" s="1029"/>
      <c r="AG45" s="1029"/>
      <c r="AH45" s="1029"/>
      <c r="AI45" s="1029"/>
      <c r="AJ45" s="1029"/>
      <c r="AK45" s="1029"/>
      <c r="AL45" s="1029"/>
      <c r="AM45" s="1029"/>
      <c r="AN45" s="1029"/>
      <c r="AO45" s="1029"/>
      <c r="AP45" s="1029"/>
      <c r="AQ45" s="1029"/>
      <c r="AR45" s="1029"/>
      <c r="AS45" s="1029"/>
      <c r="AT45" s="1029"/>
      <c r="AU45" s="1029"/>
      <c r="AV45" s="1029"/>
      <c r="AW45" s="1029"/>
      <c r="AX45" s="1029"/>
      <c r="AY45" s="1029"/>
      <c r="AZ45" s="1029"/>
      <c r="BA45" s="1029"/>
      <c r="BB45" s="1029"/>
    </row>
    <row r="46" spans="1:54" ht="15.6" customHeight="1" x14ac:dyDescent="0.25">
      <c r="A46" s="1040" t="s">
        <v>1011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  <c r="BA46" s="1040"/>
      <c r="BB46" s="1040"/>
    </row>
    <row r="47" spans="1:54" x14ac:dyDescent="0.25">
      <c r="A47" s="1019" t="s">
        <v>80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</row>
    <row r="48" spans="1:54" x14ac:dyDescent="0.25">
      <c r="A48" s="985"/>
      <c r="B48" s="985"/>
      <c r="C48" s="985"/>
      <c r="D48" s="985"/>
      <c r="E48" s="985"/>
      <c r="F48" s="985"/>
      <c r="G48" s="985"/>
      <c r="H48" s="985"/>
      <c r="I48" s="985"/>
      <c r="J48" s="985"/>
      <c r="K48" s="985"/>
      <c r="L48" s="985"/>
      <c r="M48" s="985"/>
      <c r="N48" s="985"/>
      <c r="O48" s="985"/>
      <c r="P48" s="985"/>
      <c r="Q48" s="985"/>
      <c r="R48" s="985"/>
      <c r="S48" s="985"/>
      <c r="T48" s="985"/>
      <c r="U48" s="985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</row>
    <row r="49" spans="1:56" ht="7.5" customHeight="1" x14ac:dyDescent="0.25">
      <c r="A49" s="959" t="s">
        <v>529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59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59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</row>
    <row r="50" spans="1:56" ht="14.25" customHeight="1" x14ac:dyDescent="0.25">
      <c r="A50" s="1039" t="s">
        <v>81</v>
      </c>
      <c r="B50" s="1039"/>
      <c r="C50" s="1039"/>
      <c r="D50" s="1039"/>
      <c r="E50" s="1039"/>
      <c r="F50" s="1039"/>
      <c r="G50" s="1039"/>
      <c r="H50" s="1039"/>
      <c r="I50" s="1039"/>
      <c r="J50" s="1039"/>
      <c r="K50" s="1039"/>
      <c r="L50" s="1039"/>
      <c r="M50" s="1039"/>
      <c r="N50" s="1039"/>
      <c r="O50" s="1039"/>
      <c r="P50" s="1039"/>
      <c r="Q50" s="1039"/>
      <c r="R50" s="1039"/>
      <c r="S50" s="1039"/>
      <c r="T50" s="1039"/>
      <c r="U50" s="1039"/>
      <c r="V50" s="1039"/>
      <c r="W50" s="1039"/>
      <c r="X50" s="1021" t="str">
        <f>ФОРМА!B4</f>
        <v>ООО «Электромонтаж-110»</v>
      </c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3" t="s">
        <v>830</v>
      </c>
      <c r="Y51" s="1023"/>
      <c r="Z51" s="1023"/>
      <c r="AA51" s="1023"/>
      <c r="AB51" s="1023"/>
      <c r="AC51" s="1023"/>
      <c r="AD51" s="1023"/>
      <c r="AE51" s="1023"/>
      <c r="AF51" s="1023"/>
      <c r="AG51" s="1023"/>
      <c r="AH51" s="1023"/>
      <c r="AI51" s="1023"/>
      <c r="AJ51" s="1023"/>
      <c r="AK51" s="1023"/>
      <c r="AL51" s="1023"/>
      <c r="AM51" s="1023"/>
      <c r="AN51" s="1023"/>
      <c r="AO51" s="1023"/>
      <c r="AP51" s="1023"/>
      <c r="AQ51" s="1023"/>
      <c r="AR51" s="1023"/>
      <c r="AS51" s="1023"/>
      <c r="AT51" s="1023"/>
      <c r="AU51" s="1023"/>
      <c r="AV51" s="1023"/>
      <c r="AW51" s="1023"/>
      <c r="AX51" s="1023"/>
      <c r="AY51" s="1023"/>
      <c r="AZ51" s="1023"/>
      <c r="BA51" s="1023"/>
      <c r="BB51" s="1023"/>
    </row>
    <row r="52" spans="1:56" ht="12" customHeight="1" x14ac:dyDescent="0.25">
      <c r="A52" s="341" t="s">
        <v>9</v>
      </c>
    </row>
    <row r="53" spans="1:56" ht="13.5" customHeight="1" x14ac:dyDescent="0.25">
      <c r="A53" s="1019" t="s">
        <v>530</v>
      </c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19"/>
      <c r="N53" s="1019"/>
      <c r="O53" s="1019"/>
      <c r="P53" s="1019"/>
      <c r="Q53" s="1019"/>
      <c r="R53" s="1019"/>
      <c r="S53" s="1019"/>
      <c r="T53" s="1019"/>
      <c r="U53" s="1019"/>
      <c r="V53" s="1019"/>
      <c r="W53" s="1019"/>
      <c r="X53" s="1019"/>
      <c r="Y53" s="1019"/>
      <c r="Z53" s="1019"/>
      <c r="AA53" s="1019"/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/>
      <c r="AX53" s="1019"/>
      <c r="AY53" s="1019"/>
      <c r="AZ53" s="1019"/>
    </row>
    <row r="54" spans="1:56" ht="21.75" customHeight="1" x14ac:dyDescent="0.25">
      <c r="A54" s="1024" t="str">
        <f ca="1">INDIRECT("'АКТЫ скрытых работ'!R"&amp;BE3&amp;"C3",0)</f>
        <v>Обратная засыпка траншеи</v>
      </c>
      <c r="B54" s="1024"/>
      <c r="C54" s="1024"/>
      <c r="D54" s="1024"/>
      <c r="E54" s="1024"/>
      <c r="F54" s="1024"/>
      <c r="G54" s="1024"/>
      <c r="H54" s="1024"/>
      <c r="I54" s="1024"/>
      <c r="J54" s="1024"/>
      <c r="K54" s="1024"/>
      <c r="L54" s="1024"/>
      <c r="M54" s="1024"/>
      <c r="N54" s="1024"/>
      <c r="O54" s="1024"/>
      <c r="P54" s="1024"/>
      <c r="Q54" s="1024"/>
      <c r="R54" s="1024"/>
      <c r="S54" s="1024"/>
      <c r="T54" s="1024"/>
      <c r="U54" s="1024"/>
      <c r="V54" s="1024"/>
      <c r="W54" s="1024"/>
      <c r="X54" s="1024"/>
      <c r="Y54" s="1024"/>
      <c r="Z54" s="1024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</row>
    <row r="55" spans="1:56" ht="7.5" customHeight="1" x14ac:dyDescent="0.25">
      <c r="A55" s="959" t="s">
        <v>82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  <c r="AL55" s="959"/>
      <c r="AM55" s="959"/>
      <c r="AN55" s="959"/>
      <c r="AO55" s="959"/>
      <c r="AP55" s="959"/>
      <c r="AQ55" s="959"/>
      <c r="AR55" s="959"/>
      <c r="AS55" s="959"/>
      <c r="AT55" s="959"/>
      <c r="AU55" s="959"/>
      <c r="AV55" s="959"/>
      <c r="AW55" s="959"/>
      <c r="AX55" s="959"/>
      <c r="AY55" s="959"/>
      <c r="AZ55" s="959"/>
      <c r="BA55" s="959"/>
      <c r="BB55" s="959"/>
    </row>
    <row r="56" spans="1:56" x14ac:dyDescent="0.25">
      <c r="A56" s="1019" t="s">
        <v>83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21" t="str">
        <f>ФОРМА!B8</f>
        <v>ООО «Электромонтаж-110»</v>
      </c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2" t="s">
        <v>831</v>
      </c>
      <c r="AC57" s="1022"/>
      <c r="AD57" s="1022"/>
      <c r="AE57" s="1022"/>
      <c r="AF57" s="1022"/>
      <c r="AG57" s="1022"/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22"/>
      <c r="BA57" s="1022"/>
      <c r="BB57" s="1022"/>
    </row>
    <row r="58" spans="1:56" x14ac:dyDescent="0.25">
      <c r="A58" s="985" t="str">
        <f>CONCATENATE("Проект Шифр ",ФОРМА!B9)</f>
        <v>Проект Шифр СЭС-21-052603-ЭС1</v>
      </c>
      <c r="B58" s="985"/>
      <c r="C58" s="985"/>
      <c r="D58" s="985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985"/>
      <c r="Q58" s="985"/>
      <c r="R58" s="985"/>
      <c r="S58" s="985"/>
      <c r="T58" s="985"/>
      <c r="U58" s="985"/>
      <c r="V58" s="985"/>
      <c r="W58" s="985"/>
      <c r="X58" s="985"/>
      <c r="Y58" s="985"/>
      <c r="Z58" s="985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</row>
    <row r="59" spans="1:56" ht="8.25" customHeight="1" x14ac:dyDescent="0.25">
      <c r="A59" s="959" t="s">
        <v>832</v>
      </c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59"/>
      <c r="Z59" s="959"/>
      <c r="AA59" s="959"/>
      <c r="AB59" s="959"/>
      <c r="AC59" s="959"/>
      <c r="AD59" s="959"/>
      <c r="AE59" s="959"/>
      <c r="AF59" s="959"/>
      <c r="AG59" s="959"/>
      <c r="AH59" s="959"/>
      <c r="AI59" s="959"/>
      <c r="AJ59" s="959"/>
      <c r="AK59" s="959"/>
      <c r="AL59" s="959"/>
      <c r="AM59" s="959"/>
      <c r="AN59" s="959"/>
      <c r="AO59" s="959"/>
      <c r="AP59" s="959"/>
      <c r="AQ59" s="959"/>
      <c r="AR59" s="959"/>
      <c r="AS59" s="959"/>
      <c r="AT59" s="959"/>
      <c r="AU59" s="959"/>
      <c r="AV59" s="959"/>
      <c r="AW59" s="959"/>
      <c r="AX59" s="959"/>
      <c r="AY59" s="959"/>
      <c r="AZ59" s="959"/>
      <c r="BA59" s="959"/>
      <c r="BB59" s="959"/>
    </row>
    <row r="60" spans="1:56" x14ac:dyDescent="0.25">
      <c r="A60" s="1019" t="s">
        <v>770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</row>
    <row r="61" spans="1:56" ht="34.5" customHeight="1" x14ac:dyDescent="0.25">
      <c r="A61" s="1041" t="str">
        <f ca="1">INDIRECT("'АКТЫ скрытых работ'!R"&amp;BE3&amp;"C10",0)</f>
        <v>Вырытый грунт</v>
      </c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D61" s="291"/>
    </row>
    <row r="62" spans="1:56" x14ac:dyDescent="0.25">
      <c r="A62" s="1023" t="s">
        <v>833</v>
      </c>
      <c r="B62" s="1023"/>
      <c r="C62" s="1023"/>
      <c r="D62" s="1023"/>
      <c r="E62" s="1023"/>
      <c r="F62" s="1023"/>
      <c r="G62" s="1023"/>
      <c r="H62" s="1023"/>
      <c r="I62" s="1023"/>
      <c r="J62" s="1023"/>
      <c r="K62" s="1023"/>
      <c r="L62" s="1023"/>
      <c r="M62" s="1023"/>
      <c r="N62" s="1023"/>
      <c r="O62" s="1023"/>
      <c r="P62" s="1023"/>
      <c r="Q62" s="1023"/>
      <c r="R62" s="1023"/>
      <c r="S62" s="1023"/>
      <c r="T62" s="1023"/>
      <c r="U62" s="1023"/>
      <c r="V62" s="1023"/>
      <c r="W62" s="1023"/>
      <c r="X62" s="1023"/>
      <c r="Y62" s="1023"/>
      <c r="Z62" s="1023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D62" s="291"/>
    </row>
    <row r="63" spans="1:56" x14ac:dyDescent="0.25">
      <c r="A63" s="1019" t="s">
        <v>85</v>
      </c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D63" s="291"/>
    </row>
    <row r="64" spans="1:56" ht="27.75" customHeight="1" x14ac:dyDescent="0.25">
      <c r="A64" s="958" t="str">
        <f ca="1">INDIRECT("'АКТЫ скрытых работ'!R"&amp;BE3&amp;"C11",0)</f>
        <v>Исполнительная схема №1 Монтаж контура заземления КК-0,4кВ</v>
      </c>
      <c r="B64" s="958"/>
      <c r="C64" s="958"/>
      <c r="D64" s="958"/>
      <c r="E64" s="958"/>
      <c r="F64" s="958"/>
      <c r="G64" s="958"/>
      <c r="H64" s="958"/>
      <c r="I64" s="958"/>
      <c r="J64" s="958"/>
      <c r="K64" s="958"/>
      <c r="L64" s="95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58"/>
      <c r="Y64" s="958"/>
      <c r="Z64" s="958"/>
      <c r="AA64" s="958"/>
      <c r="AB64" s="958"/>
      <c r="AC64" s="958"/>
      <c r="AD64" s="958"/>
      <c r="AE64" s="958"/>
      <c r="AF64" s="958"/>
      <c r="AG64" s="958"/>
      <c r="AH64" s="958"/>
      <c r="AI64" s="958"/>
      <c r="AJ64" s="958"/>
      <c r="AK64" s="958"/>
      <c r="AL64" s="958"/>
      <c r="AM64" s="958"/>
      <c r="AN64" s="958"/>
      <c r="AO64" s="958"/>
      <c r="AP64" s="958"/>
      <c r="AQ64" s="958"/>
      <c r="AR64" s="958"/>
      <c r="AS64" s="958"/>
      <c r="AT64" s="958"/>
      <c r="AU64" s="958"/>
      <c r="AV64" s="958"/>
      <c r="AW64" s="958"/>
      <c r="AX64" s="958"/>
      <c r="AY64" s="958"/>
      <c r="AZ64" s="958"/>
      <c r="BA64" s="958"/>
      <c r="BB64" s="958"/>
      <c r="BD64" s="297"/>
    </row>
    <row r="65" spans="1:54" ht="9" customHeight="1" x14ac:dyDescent="0.25">
      <c r="A65" s="1023" t="s">
        <v>531</v>
      </c>
      <c r="B65" s="1023"/>
      <c r="C65" s="1023"/>
      <c r="D65" s="1023"/>
      <c r="E65" s="1023"/>
      <c r="F65" s="1023"/>
      <c r="G65" s="1023"/>
      <c r="H65" s="1023"/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1023"/>
      <c r="BB65" s="1023"/>
    </row>
    <row r="66" spans="1:54" ht="12.75" customHeight="1" x14ac:dyDescent="0.3">
      <c r="A66" s="1019" t="s">
        <v>532</v>
      </c>
      <c r="B66" s="1019"/>
      <c r="C66" s="1019"/>
      <c r="D66" s="1019"/>
      <c r="E66" s="1019"/>
      <c r="F66" s="1019" t="s">
        <v>533</v>
      </c>
      <c r="G66" s="1019"/>
      <c r="H66" s="1019"/>
      <c r="I66" s="1019"/>
      <c r="J66" s="1019"/>
      <c r="K66" s="1019"/>
      <c r="L66" s="1019"/>
      <c r="M66" s="1019"/>
      <c r="N66" s="1019"/>
      <c r="O66" s="1019"/>
      <c r="P66" s="1019"/>
      <c r="Q66" s="1019"/>
      <c r="R66" s="346"/>
      <c r="S66" s="1043" t="str">
        <f ca="1">INDIRECT("'АКТЫ скрытых работ'!R"&amp;BE3&amp;"C4",0)</f>
        <v>12</v>
      </c>
      <c r="T66" s="1043"/>
      <c r="U66" s="1043"/>
      <c r="V66" s="497"/>
      <c r="W66" s="1044" t="str">
        <f ca="1">INDIRECT("'АКТЫ скрытых работ'!R"&amp;BE3&amp;"C5",0)</f>
        <v>марта</v>
      </c>
      <c r="X66" s="1044"/>
      <c r="Y66" s="1044"/>
      <c r="Z66" s="1044"/>
      <c r="AA66" s="1044"/>
      <c r="AB66" s="1044"/>
      <c r="AC66" s="1044"/>
      <c r="AD66" s="498"/>
      <c r="AE66" s="991">
        <f ca="1">INDIRECT("'АКТЫ скрытых работ'!R"&amp;BE3&amp;"C6",0)</f>
        <v>2024</v>
      </c>
      <c r="AF66" s="991"/>
      <c r="AG66" s="991"/>
      <c r="AH66" s="991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834</v>
      </c>
      <c r="B67" s="341"/>
      <c r="C67" s="341"/>
      <c r="D67" s="341" t="s">
        <v>835</v>
      </c>
      <c r="E67" s="341"/>
      <c r="F67" s="1019" t="s">
        <v>90</v>
      </c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341"/>
      <c r="S67" s="1045" t="str">
        <f ca="1">INDIRECT("'АКТЫ скрытых работ'!R"&amp;BE3&amp;"C7",0)</f>
        <v>13</v>
      </c>
      <c r="T67" s="1045"/>
      <c r="U67" s="1045"/>
      <c r="V67" s="497"/>
      <c r="W67" s="1046" t="str">
        <f ca="1">INDIRECT("'АКТЫ скрытых работ'!R"&amp;BE3&amp;"C8",0)</f>
        <v>марта</v>
      </c>
      <c r="X67" s="1046"/>
      <c r="Y67" s="1046"/>
      <c r="Z67" s="1046"/>
      <c r="AA67" s="1046"/>
      <c r="AB67" s="1046"/>
      <c r="AC67" s="1046"/>
      <c r="AD67" s="498"/>
      <c r="AE67" s="991">
        <f ca="1">INDIRECT("'АКТЫ скрытых работ'!R"&amp;BE3&amp;"C9",0)</f>
        <v>2024</v>
      </c>
      <c r="AF67" s="991"/>
      <c r="AG67" s="991"/>
      <c r="AH67" s="991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9" t="s">
        <v>86</v>
      </c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42" t="str">
        <f ca="1">INDIRECT("'АКТЫ скрытых работ'!R"&amp;BE3&amp;"C12",0)</f>
        <v>ПУЭ изд. 7, СП45.13330.2017 «Земляные сооружения, основания и фундаменты»</v>
      </c>
      <c r="W69" s="1042"/>
      <c r="X69" s="1042"/>
      <c r="Y69" s="1042"/>
      <c r="Z69" s="1042"/>
      <c r="AA69" s="1042"/>
      <c r="AB69" s="1042"/>
      <c r="AC69" s="1042"/>
      <c r="AD69" s="1042"/>
      <c r="AE69" s="1042"/>
      <c r="AF69" s="1042"/>
      <c r="AG69" s="1042"/>
      <c r="AH69" s="1042"/>
      <c r="AI69" s="1042"/>
      <c r="AJ69" s="1042"/>
      <c r="AK69" s="1042"/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/>
      <c r="AX69" s="1042"/>
      <c r="AY69" s="1042"/>
      <c r="AZ69" s="1042"/>
      <c r="BA69" s="1042"/>
      <c r="BB69" s="1042"/>
    </row>
    <row r="70" spans="1:54" ht="9" customHeight="1" x14ac:dyDescent="0.25">
      <c r="U70" s="296"/>
      <c r="V70" s="1022" t="s">
        <v>534</v>
      </c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1022"/>
      <c r="BB70" s="1022"/>
    </row>
    <row r="71" spans="1:54" ht="13.5" customHeight="1" x14ac:dyDescent="0.25">
      <c r="A71" s="985" t="str">
        <f>CONCATENATE("Проект Шифр ",ФОРМА!B9)</f>
        <v>Проект Шифр СЭС-21-052603-ЭС1</v>
      </c>
      <c r="B71" s="985"/>
      <c r="C71" s="985"/>
      <c r="D71" s="985"/>
      <c r="E71" s="985"/>
      <c r="F71" s="985"/>
      <c r="G71" s="985"/>
      <c r="H71" s="985"/>
      <c r="I71" s="985"/>
      <c r="J71" s="985"/>
      <c r="K71" s="985"/>
      <c r="L71" s="985"/>
      <c r="M71" s="985"/>
      <c r="N71" s="985"/>
      <c r="O71" s="985"/>
      <c r="P71" s="985"/>
      <c r="Q71" s="985"/>
      <c r="R71" s="985"/>
      <c r="S71" s="985"/>
      <c r="T71" s="985"/>
      <c r="U71" s="985"/>
      <c r="V71" s="985"/>
      <c r="W71" s="985"/>
      <c r="X71" s="985"/>
      <c r="Y71" s="985"/>
      <c r="Z71" s="985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</row>
    <row r="72" spans="1:54" ht="8.25" customHeight="1" x14ac:dyDescent="0.25">
      <c r="A72" s="959" t="s">
        <v>836</v>
      </c>
      <c r="B72" s="959"/>
      <c r="C72" s="959"/>
      <c r="D72" s="959"/>
      <c r="E72" s="959"/>
      <c r="F72" s="959"/>
      <c r="G72" s="959"/>
      <c r="H72" s="959"/>
      <c r="I72" s="959"/>
      <c r="J72" s="959"/>
      <c r="K72" s="959"/>
      <c r="L72" s="959"/>
      <c r="M72" s="959"/>
      <c r="N72" s="959"/>
      <c r="O72" s="959"/>
      <c r="P72" s="959"/>
      <c r="Q72" s="959"/>
      <c r="R72" s="959"/>
      <c r="S72" s="959"/>
      <c r="T72" s="959"/>
      <c r="U72" s="959"/>
      <c r="V72" s="959"/>
      <c r="W72" s="959"/>
      <c r="X72" s="959"/>
      <c r="Y72" s="959"/>
      <c r="Z72" s="959"/>
      <c r="AA72" s="959"/>
      <c r="AB72" s="959"/>
      <c r="AC72" s="959"/>
      <c r="AD72" s="959"/>
      <c r="AE72" s="959"/>
      <c r="AF72" s="959"/>
      <c r="AG72" s="959"/>
      <c r="AH72" s="959"/>
      <c r="AI72" s="959"/>
      <c r="AJ72" s="959"/>
      <c r="AK72" s="959"/>
      <c r="AL72" s="959"/>
      <c r="AM72" s="959"/>
      <c r="AN72" s="959"/>
      <c r="AO72" s="959"/>
      <c r="AP72" s="959"/>
      <c r="AQ72" s="959"/>
      <c r="AR72" s="959"/>
      <c r="AS72" s="959"/>
      <c r="AT72" s="959"/>
      <c r="AU72" s="959"/>
      <c r="AV72" s="959"/>
      <c r="AW72" s="959"/>
      <c r="AX72" s="959"/>
      <c r="AY72" s="959"/>
      <c r="AZ72" s="959"/>
      <c r="BA72" s="959"/>
      <c r="BB72" s="959"/>
    </row>
    <row r="73" spans="1:54" x14ac:dyDescent="0.25">
      <c r="A73" s="1019" t="s">
        <v>771</v>
      </c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</row>
    <row r="74" spans="1:54" x14ac:dyDescent="0.25">
      <c r="A74" s="985" t="str">
        <f ca="1">INDIRECT("'АКТЫ скрытых работ'!R"&amp;BE3&amp;"C13",0)</f>
        <v xml:space="preserve"> -</v>
      </c>
      <c r="B74" s="985"/>
      <c r="C74" s="985"/>
      <c r="D74" s="985"/>
      <c r="E74" s="985"/>
      <c r="F74" s="985"/>
      <c r="G74" s="985"/>
      <c r="H74" s="985"/>
      <c r="I74" s="985"/>
      <c r="J74" s="985"/>
      <c r="K74" s="985"/>
      <c r="L74" s="985"/>
      <c r="M74" s="985"/>
      <c r="N74" s="985"/>
      <c r="O74" s="985"/>
      <c r="P74" s="985"/>
      <c r="Q74" s="985"/>
      <c r="R74" s="985"/>
      <c r="S74" s="985"/>
      <c r="T74" s="985"/>
      <c r="U74" s="985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</row>
    <row r="75" spans="1:54" ht="8.25" customHeight="1" x14ac:dyDescent="0.25">
      <c r="A75" s="959" t="s">
        <v>535</v>
      </c>
      <c r="B75" s="959"/>
      <c r="C75" s="959"/>
      <c r="D75" s="959"/>
      <c r="E75" s="959"/>
      <c r="F75" s="959"/>
      <c r="G75" s="959"/>
      <c r="H75" s="959"/>
      <c r="I75" s="959"/>
      <c r="J75" s="959"/>
      <c r="K75" s="959"/>
      <c r="L75" s="959"/>
      <c r="M75" s="959"/>
      <c r="N75" s="959"/>
      <c r="O75" s="959"/>
      <c r="P75" s="959"/>
      <c r="Q75" s="959"/>
      <c r="R75" s="959"/>
      <c r="S75" s="959"/>
      <c r="T75" s="959"/>
      <c r="U75" s="959"/>
      <c r="V75" s="959"/>
      <c r="W75" s="959"/>
      <c r="X75" s="959"/>
      <c r="Y75" s="959"/>
      <c r="Z75" s="959"/>
      <c r="AA75" s="959"/>
      <c r="AB75" s="959"/>
      <c r="AC75" s="959"/>
      <c r="AD75" s="959"/>
      <c r="AE75" s="959"/>
      <c r="AF75" s="959"/>
      <c r="AG75" s="959"/>
      <c r="AH75" s="959"/>
      <c r="AI75" s="959"/>
      <c r="AJ75" s="959"/>
      <c r="AK75" s="959"/>
      <c r="AL75" s="959"/>
      <c r="AM75" s="959"/>
      <c r="AN75" s="959"/>
      <c r="AO75" s="959"/>
      <c r="AP75" s="959"/>
      <c r="AQ75" s="959"/>
      <c r="AR75" s="959"/>
      <c r="AS75" s="959"/>
      <c r="AT75" s="959"/>
      <c r="AU75" s="959"/>
      <c r="AV75" s="959"/>
      <c r="AW75" s="959"/>
      <c r="AX75" s="959"/>
      <c r="AY75" s="959"/>
      <c r="AZ75" s="959"/>
      <c r="BA75" s="959"/>
      <c r="BB75" s="959"/>
    </row>
    <row r="76" spans="1:54" x14ac:dyDescent="0.25">
      <c r="A76" s="1019" t="s">
        <v>87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341"/>
      <c r="Q76" s="1052" t="s">
        <v>65</v>
      </c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1052"/>
      <c r="BB76" s="1052"/>
    </row>
    <row r="77" spans="1:54" x14ac:dyDescent="0.25">
      <c r="A77" s="1019" t="s">
        <v>91</v>
      </c>
      <c r="B77" s="1019"/>
      <c r="C77" s="1019"/>
      <c r="D77" s="1019"/>
      <c r="E77" s="1019"/>
      <c r="F77" s="1019"/>
      <c r="G77" s="1019"/>
      <c r="H77" s="1019"/>
      <c r="I77" s="1019"/>
      <c r="J77" s="994">
        <f>ФОРМА!F5</f>
        <v>2</v>
      </c>
      <c r="K77" s="994"/>
      <c r="L77" s="957" t="s">
        <v>837</v>
      </c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7" t="s">
        <v>88</v>
      </c>
      <c r="B78" s="1047"/>
      <c r="C78" s="1047"/>
      <c r="D78" s="1047"/>
      <c r="E78" s="1047"/>
      <c r="F78" s="1047"/>
      <c r="G78" s="1047"/>
      <c r="H78" s="299"/>
      <c r="I78" s="1029" t="str">
        <f ca="1">INDIRECT("'АКТЫ скрытых работ'!R"&amp;BE3&amp;"C14",0)</f>
        <v>-</v>
      </c>
      <c r="J78" s="1029"/>
      <c r="K78" s="1029"/>
      <c r="L78" s="1029"/>
      <c r="M78" s="1029"/>
      <c r="N78" s="1029"/>
      <c r="O78" s="1029"/>
      <c r="P78" s="1029"/>
      <c r="Q78" s="1029"/>
      <c r="R78" s="1029"/>
      <c r="S78" s="1029"/>
      <c r="T78" s="1029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/>
      <c r="AX78" s="1029"/>
      <c r="AY78" s="1029"/>
      <c r="AZ78" s="1029"/>
      <c r="BA78" s="1029"/>
      <c r="BB78" s="1029"/>
    </row>
    <row r="79" spans="1:54" ht="27.75" customHeight="1" x14ac:dyDescent="0.25">
      <c r="A79" s="958" t="str">
        <f ca="1">INDIRECT("'АКТЫ скрытых работ'!R"&amp;BE3&amp;"C11",0)</f>
        <v>Исполнительная схема №1 Монтаж контура заземления КК-0,4кВ</v>
      </c>
      <c r="B79" s="958"/>
      <c r="C79" s="958"/>
      <c r="D79" s="958"/>
      <c r="E79" s="958"/>
      <c r="F79" s="958"/>
      <c r="G79" s="958"/>
      <c r="H79" s="958"/>
      <c r="I79" s="958"/>
      <c r="J79" s="958"/>
      <c r="K79" s="958"/>
      <c r="L79" s="95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58"/>
      <c r="Y79" s="958"/>
      <c r="Z79" s="958"/>
      <c r="AA79" s="958"/>
      <c r="AB79" s="958"/>
      <c r="AC79" s="958"/>
      <c r="AD79" s="958"/>
      <c r="AE79" s="958"/>
      <c r="AF79" s="958"/>
      <c r="AG79" s="958"/>
      <c r="AH79" s="958"/>
      <c r="AI79" s="958"/>
      <c r="AJ79" s="958"/>
      <c r="AK79" s="958"/>
      <c r="AL79" s="958"/>
      <c r="AM79" s="958"/>
      <c r="AN79" s="958"/>
      <c r="AO79" s="958"/>
      <c r="AP79" s="958"/>
      <c r="AQ79" s="958"/>
      <c r="AR79" s="958"/>
      <c r="AS79" s="958"/>
      <c r="AT79" s="958"/>
      <c r="AU79" s="958"/>
      <c r="AV79" s="958"/>
      <c r="AW79" s="958"/>
      <c r="AX79" s="958"/>
      <c r="AY79" s="958"/>
      <c r="AZ79" s="958"/>
      <c r="BA79" s="958"/>
      <c r="BB79" s="958"/>
    </row>
    <row r="80" spans="1:54" ht="9" customHeight="1" x14ac:dyDescent="0.25">
      <c r="A80" s="1048" t="s">
        <v>772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1048"/>
      <c r="AA80" s="1048"/>
      <c r="AB80" s="1048"/>
      <c r="AC80" s="1048"/>
      <c r="AD80" s="1048"/>
      <c r="AE80" s="1048"/>
      <c r="AF80" s="1048"/>
      <c r="AG80" s="1048"/>
      <c r="AH80" s="1048"/>
      <c r="AI80" s="1048"/>
      <c r="AJ80" s="1048"/>
      <c r="AK80" s="1048"/>
      <c r="AL80" s="1048"/>
      <c r="AM80" s="1048"/>
      <c r="AN80" s="1048"/>
      <c r="AO80" s="1048"/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1048"/>
      <c r="BB80" s="1048"/>
    </row>
    <row r="81" spans="1:54" ht="26.25" customHeight="1" x14ac:dyDescent="0.25">
      <c r="A81" s="1049" t="s">
        <v>552</v>
      </c>
      <c r="B81" s="1049"/>
      <c r="C81" s="1049"/>
      <c r="D81" s="1049"/>
      <c r="E81" s="1049"/>
      <c r="F81" s="1049"/>
      <c r="G81" s="1049"/>
      <c r="H81" s="1049"/>
      <c r="I81" s="1049"/>
      <c r="J81" s="1049"/>
      <c r="K81" s="1049"/>
      <c r="L81" s="1049"/>
      <c r="M81" s="1049"/>
      <c r="N81" s="1049"/>
      <c r="O81" s="1049"/>
      <c r="P81" s="1049"/>
      <c r="Q81" s="1049"/>
      <c r="R81" s="1049"/>
      <c r="S81" s="1049"/>
      <c r="T81" s="1049"/>
      <c r="U81" s="1049"/>
      <c r="V81" s="1049"/>
      <c r="W81" s="1049"/>
      <c r="X81" s="1049"/>
      <c r="Y81" s="1049"/>
      <c r="Z81" s="1049"/>
      <c r="AA81" s="1049"/>
      <c r="AB81" s="1049"/>
      <c r="AC81" s="1049"/>
      <c r="AD81" s="1049"/>
      <c r="AE81" s="1049"/>
      <c r="AF81" s="1049"/>
      <c r="AG81" s="1049"/>
      <c r="AH81" s="1049"/>
      <c r="AI81" s="1049"/>
      <c r="AJ81" s="1049"/>
      <c r="AK81" s="1049"/>
      <c r="AL81" s="1049"/>
      <c r="AM81" s="1049"/>
      <c r="AN81" s="1049"/>
      <c r="AO81" s="1049"/>
      <c r="AP81" s="1049"/>
      <c r="AQ81" s="1049"/>
      <c r="AR81" s="1049"/>
      <c r="AS81" s="1049"/>
      <c r="AT81" s="1049"/>
      <c r="AU81" s="1049"/>
      <c r="AV81" s="1049"/>
      <c r="AW81" s="1049"/>
      <c r="AX81" s="1049"/>
      <c r="AY81" s="1049"/>
      <c r="AZ81" s="1049"/>
      <c r="BA81" s="1049"/>
      <c r="BB81" s="1049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3" t="s">
        <v>801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3" t="s">
        <v>49</v>
      </c>
      <c r="BA83" s="1053"/>
      <c r="BB83" s="1053"/>
    </row>
    <row r="84" spans="1:54" ht="23.4" customHeight="1" x14ac:dyDescent="0.3">
      <c r="A84" s="1050" t="str">
        <f>IF(ПОДПИСИ!B10="","",ПОДПИСИ!D10)</f>
        <v>Жамойдин Ф.Ф.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3" t="s">
        <v>801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3" t="s">
        <v>49</v>
      </c>
      <c r="BA85" s="1053"/>
      <c r="BB85" s="1053"/>
    </row>
    <row r="86" spans="1:54" x14ac:dyDescent="0.25">
      <c r="A86" s="1049" t="s">
        <v>785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49"/>
      <c r="AA86" s="1049"/>
      <c r="AB86" s="1049"/>
      <c r="AC86" s="1049"/>
      <c r="AD86" s="1049"/>
      <c r="AE86" s="1049"/>
      <c r="AF86" s="1049"/>
      <c r="AG86" s="1049"/>
      <c r="AH86" s="1049"/>
      <c r="AI86" s="1049"/>
      <c r="AJ86" s="1049"/>
      <c r="AK86" s="1049"/>
      <c r="AL86" s="1049"/>
      <c r="AM86" s="1049"/>
      <c r="AN86" s="1049"/>
      <c r="AO86" s="1049"/>
      <c r="AP86" s="1049"/>
      <c r="AQ86" s="1049"/>
      <c r="AR86" s="1049"/>
      <c r="AS86" s="1049"/>
      <c r="AT86" s="1049"/>
      <c r="AU86" s="1049"/>
      <c r="AV86" s="1049"/>
      <c r="AW86" s="1049"/>
      <c r="AX86" s="1049"/>
      <c r="AY86" s="1049"/>
      <c r="AZ86" s="1049"/>
      <c r="BA86" s="1049"/>
      <c r="BB86" s="1049"/>
    </row>
    <row r="87" spans="1:54" ht="23.4" customHeight="1" x14ac:dyDescent="0.3">
      <c r="A87" s="1050" t="str">
        <f>ПОДПИСИ!D15</f>
        <v>Шлёнский С.В.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3" t="s">
        <v>801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3" t="s">
        <v>49</v>
      </c>
      <c r="BA88" s="1053"/>
      <c r="BB88" s="1053"/>
    </row>
    <row r="89" spans="1:54" ht="27.75" customHeight="1" x14ac:dyDescent="0.25">
      <c r="A89" s="1049" t="s">
        <v>813</v>
      </c>
      <c r="B89" s="1049"/>
      <c r="C89" s="1049"/>
      <c r="D89" s="1049"/>
      <c r="E89" s="1049"/>
      <c r="F89" s="1049"/>
      <c r="G89" s="1049"/>
      <c r="H89" s="1049"/>
      <c r="I89" s="1049"/>
      <c r="J89" s="1049"/>
      <c r="K89" s="1049"/>
      <c r="L89" s="1049"/>
      <c r="M89" s="1049"/>
      <c r="N89" s="1049"/>
      <c r="O89" s="1049"/>
      <c r="P89" s="1049"/>
      <c r="Q89" s="1049"/>
      <c r="R89" s="1049"/>
      <c r="S89" s="1049"/>
      <c r="T89" s="1049"/>
      <c r="U89" s="1049"/>
      <c r="V89" s="1049"/>
      <c r="W89" s="1049"/>
      <c r="X89" s="1049"/>
      <c r="Y89" s="1049"/>
      <c r="Z89" s="1049"/>
      <c r="AA89" s="1049"/>
      <c r="AB89" s="1049"/>
      <c r="AC89" s="1049"/>
      <c r="AD89" s="1049"/>
      <c r="AE89" s="1049"/>
      <c r="AF89" s="1049"/>
      <c r="AG89" s="1049"/>
      <c r="AH89" s="1049"/>
      <c r="AI89" s="1049"/>
      <c r="AJ89" s="1049"/>
      <c r="AK89" s="1049"/>
      <c r="AL89" s="1049"/>
      <c r="AM89" s="1049"/>
      <c r="AN89" s="1049"/>
      <c r="AO89" s="1049"/>
      <c r="AP89" s="1049"/>
      <c r="AQ89" s="1049"/>
      <c r="AR89" s="1049"/>
      <c r="AS89" s="1049"/>
      <c r="AT89" s="1049"/>
      <c r="AU89" s="1049"/>
      <c r="AV89" s="1049"/>
      <c r="AW89" s="1049"/>
      <c r="AX89" s="1049"/>
      <c r="AY89" s="1049"/>
      <c r="AZ89" s="1049"/>
      <c r="BA89" s="1049"/>
      <c r="BB89" s="1049"/>
    </row>
    <row r="90" spans="1:54" ht="23.4" customHeight="1" x14ac:dyDescent="0.3">
      <c r="A90" s="1050" t="str">
        <f>ПОДПИСИ!D17</f>
        <v>Шлёнский С.В.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3" t="s">
        <v>801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3" t="s">
        <v>49</v>
      </c>
      <c r="BA91" s="1053"/>
      <c r="BB91" s="1053"/>
    </row>
    <row r="92" spans="1:54" ht="37.5" customHeight="1" x14ac:dyDescent="0.25">
      <c r="A92" s="1049" t="s">
        <v>803</v>
      </c>
      <c r="B92" s="1049"/>
      <c r="C92" s="1049"/>
      <c r="D92" s="1049"/>
      <c r="E92" s="1049"/>
      <c r="F92" s="1049"/>
      <c r="G92" s="1049"/>
      <c r="H92" s="1049"/>
      <c r="I92" s="1049"/>
      <c r="J92" s="1049"/>
      <c r="K92" s="1049"/>
      <c r="L92" s="1049"/>
      <c r="M92" s="1049"/>
      <c r="N92" s="1049"/>
      <c r="O92" s="1049"/>
      <c r="P92" s="1049"/>
      <c r="Q92" s="1049"/>
      <c r="R92" s="1049"/>
      <c r="S92" s="1049"/>
      <c r="T92" s="1049"/>
      <c r="U92" s="1049"/>
      <c r="V92" s="1049"/>
      <c r="W92" s="1049"/>
      <c r="X92" s="1049"/>
      <c r="Y92" s="1049"/>
      <c r="Z92" s="1049"/>
      <c r="AA92" s="1049"/>
      <c r="AB92" s="1049"/>
      <c r="AC92" s="1049"/>
      <c r="AD92" s="1049"/>
      <c r="AE92" s="1049"/>
      <c r="AF92" s="1049"/>
      <c r="AG92" s="1049"/>
      <c r="AH92" s="1049"/>
      <c r="AI92" s="1049"/>
      <c r="AJ92" s="1049"/>
      <c r="AK92" s="1049"/>
      <c r="AL92" s="1049"/>
      <c r="AM92" s="1049"/>
      <c r="AN92" s="1049"/>
      <c r="AO92" s="1049"/>
      <c r="AP92" s="1049"/>
      <c r="AQ92" s="1049"/>
      <c r="AR92" s="1049"/>
      <c r="AS92" s="1049"/>
      <c r="AT92" s="1049"/>
      <c r="AU92" s="1049"/>
      <c r="AV92" s="1049"/>
      <c r="AW92" s="1049"/>
      <c r="AX92" s="1049"/>
      <c r="AY92" s="1049"/>
      <c r="AZ92" s="1049"/>
      <c r="BA92" s="1049"/>
      <c r="BB92" s="1049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3" t="s">
        <v>801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3" t="s">
        <v>49</v>
      </c>
      <c r="BA94" s="1053"/>
      <c r="BB94" s="1053"/>
    </row>
    <row r="95" spans="1:54" ht="25.5" customHeight="1" x14ac:dyDescent="0.25">
      <c r="A95" s="1049" t="s">
        <v>838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49"/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1049"/>
      <c r="BB95" s="1049"/>
    </row>
    <row r="96" spans="1:54" ht="23.4" customHeight="1" x14ac:dyDescent="0.3">
      <c r="A96" s="1050" t="str">
        <f>ПОДПИСИ!D12</f>
        <v>Курбатов А.В.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3" t="s">
        <v>801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3" t="s">
        <v>49</v>
      </c>
      <c r="BA97" s="1053"/>
      <c r="BB97" s="1053"/>
    </row>
    <row r="98" spans="1:54" x14ac:dyDescent="0.25">
      <c r="A98" s="1049" t="s">
        <v>536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49"/>
      <c r="AP98" s="1049"/>
      <c r="AQ98" s="1049"/>
      <c r="AR98" s="1049"/>
      <c r="AS98" s="1049"/>
      <c r="AT98" s="1049"/>
      <c r="AU98" s="1049"/>
      <c r="AV98" s="1049"/>
      <c r="AW98" s="1049"/>
      <c r="AX98" s="1049"/>
      <c r="AY98" s="1049"/>
      <c r="AZ98" s="1049"/>
      <c r="BA98" s="1049"/>
      <c r="BB98" s="1049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3" t="s">
        <v>801</v>
      </c>
      <c r="B100" s="1053"/>
      <c r="C100" s="1053"/>
      <c r="D100" s="1053"/>
      <c r="E100" s="1053"/>
      <c r="F100" s="1053"/>
      <c r="G100" s="1053"/>
      <c r="H100" s="1053"/>
      <c r="I100" s="1053"/>
      <c r="J100" s="1053"/>
      <c r="K100" s="1053"/>
      <c r="L100" s="1053"/>
      <c r="M100" s="1053"/>
      <c r="N100" s="1053"/>
      <c r="O100" s="1053"/>
      <c r="P100" s="1053"/>
      <c r="Q100" s="1053"/>
      <c r="R100" s="1053"/>
      <c r="S100" s="1053"/>
      <c r="T100" s="1053"/>
      <c r="U100" s="1053"/>
      <c r="V100" s="1053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3" t="s">
        <v>49</v>
      </c>
      <c r="BA100" s="1053"/>
      <c r="BB100" s="105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79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24" t="s">
        <v>522</v>
      </c>
      <c r="V1" s="1224"/>
      <c r="W1" s="1224"/>
      <c r="X1" s="1224"/>
      <c r="Y1" s="1224"/>
      <c r="Z1" s="1224"/>
      <c r="AA1" s="1224"/>
      <c r="AB1" s="1224"/>
      <c r="AC1" s="1224"/>
      <c r="AD1" s="1224"/>
      <c r="AE1" s="1224"/>
      <c r="AF1" s="1224"/>
      <c r="AG1" s="1224"/>
      <c r="AH1" s="1224"/>
      <c r="AI1" s="1224"/>
      <c r="AJ1" s="1224"/>
      <c r="AK1" s="1224"/>
      <c r="AL1" s="1224"/>
      <c r="AM1" s="1224"/>
      <c r="AN1" s="1224"/>
      <c r="AO1" s="1224"/>
      <c r="AP1" s="1224"/>
      <c r="AQ1" s="1224"/>
      <c r="AR1" s="1224"/>
      <c r="AS1" s="1224"/>
      <c r="AT1" s="1224"/>
      <c r="AU1" s="1224"/>
      <c r="AV1" s="1224"/>
      <c r="AW1" s="1224"/>
      <c r="AX1" s="1224"/>
      <c r="AY1" s="1224"/>
      <c r="AZ1" s="1224"/>
    </row>
    <row r="2" spans="1:63" ht="14.4" x14ac:dyDescent="0.25">
      <c r="A2" s="1232" t="s">
        <v>73</v>
      </c>
      <c r="B2" s="1232"/>
      <c r="C2" s="1232"/>
      <c r="D2" s="1232"/>
      <c r="E2" s="1232"/>
      <c r="F2" s="1232"/>
      <c r="G2" s="1232"/>
      <c r="H2" s="1232"/>
      <c r="I2" s="1232"/>
      <c r="J2" s="1232"/>
      <c r="K2" s="1232"/>
      <c r="L2" s="1232"/>
      <c r="M2" s="1232"/>
      <c r="N2" s="1232"/>
      <c r="O2" s="1232"/>
      <c r="P2" s="1232"/>
      <c r="Q2" s="1232"/>
      <c r="R2" s="1232"/>
      <c r="S2" s="1232"/>
      <c r="T2" s="1232"/>
      <c r="U2" s="1232"/>
      <c r="V2" s="1232"/>
      <c r="W2" s="1232"/>
      <c r="X2" s="1232"/>
      <c r="Y2" s="1232"/>
      <c r="Z2" s="1232"/>
      <c r="AA2" s="1232"/>
      <c r="AB2" s="1232"/>
      <c r="AC2" s="1232"/>
      <c r="AD2" s="1232"/>
      <c r="AE2" s="1232"/>
      <c r="AF2" s="1232"/>
      <c r="AG2" s="1232"/>
      <c r="AH2" s="1232"/>
      <c r="AI2" s="1232"/>
      <c r="AJ2" s="1232"/>
      <c r="AK2" s="1232"/>
      <c r="AL2" s="1232"/>
      <c r="AM2" s="1232"/>
      <c r="AN2" s="1232"/>
      <c r="AO2" s="1232"/>
      <c r="AP2" s="1232"/>
      <c r="AQ2" s="1232"/>
      <c r="AR2" s="1232"/>
      <c r="AS2" s="1232"/>
      <c r="AT2" s="1232"/>
      <c r="AU2" s="1232"/>
      <c r="AV2" s="1232"/>
      <c r="AW2" s="1232"/>
      <c r="AX2" s="1232"/>
      <c r="AY2" s="1232"/>
      <c r="AZ2" s="1232"/>
      <c r="BC2" s="12"/>
      <c r="BD2" s="13"/>
      <c r="BE2" s="286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25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225"/>
      <c r="C3" s="1225"/>
      <c r="D3" s="1225"/>
      <c r="E3" s="1225"/>
      <c r="F3" s="1225"/>
      <c r="G3" s="1225"/>
      <c r="H3" s="1225"/>
      <c r="I3" s="1225"/>
      <c r="J3" s="1225"/>
      <c r="K3" s="1225"/>
      <c r="L3" s="1225"/>
      <c r="M3" s="1225"/>
      <c r="N3" s="1225"/>
      <c r="O3" s="1225"/>
      <c r="P3" s="1225"/>
      <c r="Q3" s="1225"/>
      <c r="R3" s="1225"/>
      <c r="S3" s="1225"/>
      <c r="T3" s="1225"/>
      <c r="U3" s="1225"/>
      <c r="V3" s="1225"/>
      <c r="W3" s="1225"/>
      <c r="X3" s="1225"/>
      <c r="Y3" s="1225"/>
      <c r="Z3" s="1225"/>
      <c r="AA3" s="1225"/>
      <c r="AB3" s="1225"/>
      <c r="AC3" s="1225"/>
      <c r="AD3" s="1225"/>
      <c r="AE3" s="1225"/>
      <c r="AF3" s="1225"/>
      <c r="AG3" s="1225"/>
      <c r="AH3" s="1225"/>
      <c r="AI3" s="1225"/>
      <c r="AJ3" s="1225"/>
      <c r="AK3" s="1225"/>
      <c r="AL3" s="1225"/>
      <c r="AM3" s="1225"/>
      <c r="AN3" s="1225"/>
      <c r="AO3" s="1225"/>
      <c r="AP3" s="1225"/>
      <c r="AQ3" s="1225"/>
      <c r="AR3" s="1225"/>
      <c r="AS3" s="1225"/>
      <c r="AT3" s="1225"/>
      <c r="AU3" s="1225"/>
      <c r="AV3" s="1225"/>
      <c r="AW3" s="1225"/>
      <c r="AX3" s="1225"/>
      <c r="AY3" s="1225"/>
      <c r="AZ3" s="1225"/>
      <c r="BC3" s="12"/>
      <c r="BD3" s="10"/>
      <c r="BE3" s="289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26" t="s">
        <v>521</v>
      </c>
      <c r="B4" s="1226"/>
      <c r="C4" s="1226"/>
      <c r="D4" s="1226"/>
      <c r="E4" s="1226"/>
      <c r="F4" s="1226"/>
      <c r="G4" s="1226"/>
      <c r="H4" s="1226"/>
      <c r="I4" s="1226"/>
      <c r="J4" s="1226"/>
      <c r="K4" s="1226"/>
      <c r="L4" s="1226"/>
      <c r="M4" s="1226"/>
      <c r="N4" s="1226"/>
      <c r="O4" s="1226"/>
      <c r="P4" s="1226"/>
      <c r="Q4" s="1226"/>
      <c r="R4" s="1226"/>
      <c r="S4" s="1226"/>
      <c r="T4" s="1226"/>
      <c r="U4" s="1226"/>
      <c r="V4" s="1226"/>
      <c r="W4" s="1226"/>
      <c r="X4" s="1226"/>
      <c r="Y4" s="1226"/>
      <c r="Z4" s="1226"/>
      <c r="AA4" s="1226"/>
      <c r="AB4" s="1226"/>
      <c r="AC4" s="1226"/>
      <c r="AD4" s="1226"/>
      <c r="AE4" s="1226"/>
      <c r="AF4" s="1226"/>
      <c r="AG4" s="1226"/>
      <c r="AH4" s="1226"/>
      <c r="AI4" s="1226"/>
      <c r="AJ4" s="1226"/>
      <c r="AK4" s="1226"/>
      <c r="AL4" s="1226"/>
      <c r="AM4" s="1226"/>
      <c r="AN4" s="1226"/>
      <c r="AO4" s="1226"/>
      <c r="AP4" s="1226"/>
      <c r="AQ4" s="1226"/>
      <c r="AR4" s="1226"/>
      <c r="AS4" s="1226"/>
      <c r="AT4" s="1226"/>
      <c r="AU4" s="1226"/>
      <c r="AV4" s="1226"/>
      <c r="AW4" s="1226"/>
      <c r="AX4" s="1226"/>
      <c r="AY4" s="1226"/>
      <c r="AZ4" s="1226"/>
      <c r="BD4" s="10"/>
      <c r="BF4" s="10"/>
      <c r="BG4" s="10"/>
      <c r="BH4" s="10"/>
      <c r="BI4" s="10"/>
      <c r="BJ4" s="10"/>
      <c r="BK4" s="10"/>
    </row>
    <row r="5" spans="1:63" x14ac:dyDescent="0.25">
      <c r="A5" s="1233" t="s">
        <v>381</v>
      </c>
      <c r="B5" s="1232"/>
      <c r="C5" s="1232"/>
      <c r="D5" s="1232"/>
      <c r="E5" s="1232"/>
      <c r="F5" s="1232"/>
      <c r="G5" s="1232"/>
      <c r="H5" s="1232"/>
      <c r="I5" s="1232"/>
      <c r="J5" s="1232"/>
      <c r="K5" s="1232"/>
      <c r="L5" s="1232"/>
      <c r="M5" s="1232"/>
      <c r="N5" s="1232"/>
      <c r="O5" s="1232"/>
      <c r="P5" s="1232"/>
      <c r="Q5" s="1232"/>
      <c r="R5" s="1232"/>
      <c r="S5" s="1232"/>
      <c r="T5" s="1232"/>
      <c r="U5" s="1232"/>
      <c r="V5" s="1232"/>
      <c r="W5" s="1232"/>
      <c r="X5" s="1232"/>
      <c r="Y5" s="1232"/>
      <c r="Z5" s="1232"/>
      <c r="AA5" s="1232"/>
      <c r="AB5" s="1232"/>
      <c r="AC5" s="1232"/>
      <c r="AD5" s="1232"/>
      <c r="AE5" s="1232"/>
      <c r="AF5" s="1232"/>
      <c r="AG5" s="1232"/>
      <c r="AH5" s="1232"/>
      <c r="AI5" s="1232"/>
      <c r="AJ5" s="1232"/>
      <c r="AK5" s="1232"/>
      <c r="AL5" s="1232"/>
      <c r="AM5" s="1232"/>
      <c r="AN5" s="1232"/>
      <c r="AO5" s="1232"/>
      <c r="AP5" s="1232"/>
      <c r="AQ5" s="1232"/>
      <c r="AR5" s="1232"/>
      <c r="AS5" s="1232"/>
      <c r="AT5" s="1232"/>
      <c r="AU5" s="1232"/>
      <c r="AV5" s="1232"/>
      <c r="AW5" s="1232"/>
      <c r="AX5" s="1232"/>
      <c r="AY5" s="1232"/>
      <c r="AZ5" s="1232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31" t="str">
        <f>ФОРМА!B2</f>
        <v>ПАО "Россети Ленэнерго"</v>
      </c>
      <c r="B6" s="1231"/>
      <c r="C6" s="1231"/>
      <c r="D6" s="1231"/>
      <c r="E6" s="1231"/>
      <c r="F6" s="1231"/>
      <c r="G6" s="1231"/>
      <c r="H6" s="1231"/>
      <c r="I6" s="1231"/>
      <c r="J6" s="1231"/>
      <c r="K6" s="1231"/>
      <c r="L6" s="1231"/>
      <c r="M6" s="1231"/>
      <c r="N6" s="1231"/>
      <c r="O6" s="1231"/>
      <c r="P6" s="1231"/>
      <c r="Q6" s="1231"/>
      <c r="R6" s="1231"/>
      <c r="S6" s="1231"/>
      <c r="T6" s="1231"/>
      <c r="U6" s="1231"/>
      <c r="V6" s="1231"/>
      <c r="W6" s="1231"/>
      <c r="X6" s="1231"/>
      <c r="Y6" s="1231"/>
      <c r="Z6" s="1231"/>
      <c r="AA6" s="1231"/>
      <c r="AB6" s="1231"/>
      <c r="AC6" s="1231"/>
      <c r="AD6" s="1231"/>
      <c r="AE6" s="1231"/>
      <c r="AF6" s="1231"/>
      <c r="AG6" s="1231"/>
      <c r="AH6" s="1231"/>
      <c r="AI6" s="1231"/>
      <c r="AJ6" s="1231"/>
      <c r="AK6" s="1231"/>
      <c r="AL6" s="1231"/>
      <c r="AM6" s="1231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29" t="s">
        <v>807</v>
      </c>
      <c r="B7" s="1229"/>
      <c r="C7" s="1229"/>
      <c r="D7" s="1229"/>
      <c r="E7" s="1229"/>
      <c r="F7" s="1229"/>
      <c r="G7" s="1229"/>
      <c r="H7" s="1229"/>
      <c r="I7" s="1229"/>
      <c r="J7" s="1229"/>
      <c r="K7" s="1229"/>
      <c r="L7" s="1229"/>
      <c r="M7" s="1229"/>
      <c r="N7" s="1229"/>
      <c r="O7" s="1229"/>
      <c r="P7" s="1229"/>
      <c r="Q7" s="1229"/>
      <c r="R7" s="1229"/>
      <c r="S7" s="1229"/>
      <c r="T7" s="1229"/>
      <c r="U7" s="1229"/>
      <c r="V7" s="1229"/>
      <c r="W7" s="1229"/>
      <c r="X7" s="1229"/>
      <c r="Y7" s="1229"/>
      <c r="Z7" s="1229"/>
      <c r="AA7" s="1229"/>
      <c r="AB7" s="1229"/>
      <c r="AC7" s="1229"/>
      <c r="AD7" s="1229"/>
      <c r="AE7" s="1229"/>
      <c r="AF7" s="1229"/>
      <c r="AG7" s="1229"/>
      <c r="AH7" s="1229"/>
      <c r="AI7" s="1229"/>
      <c r="AJ7" s="1229"/>
      <c r="AK7" s="1229"/>
      <c r="AL7" s="1229"/>
      <c r="AM7" s="1229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/>
      <c r="AX7" s="1229"/>
      <c r="AY7" s="1229"/>
      <c r="AZ7" s="1229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3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1"/>
      <c r="C8" s="1231"/>
      <c r="D8" s="1231"/>
      <c r="E8" s="1231"/>
      <c r="F8" s="1231"/>
      <c r="G8" s="1231"/>
      <c r="H8" s="1231"/>
      <c r="I8" s="1231"/>
      <c r="J8" s="1231"/>
      <c r="K8" s="1231"/>
      <c r="L8" s="1231"/>
      <c r="M8" s="1231"/>
      <c r="N8" s="1231"/>
      <c r="O8" s="1231"/>
      <c r="P8" s="1231"/>
      <c r="Q8" s="1231"/>
      <c r="R8" s="1231"/>
      <c r="S8" s="1231"/>
      <c r="T8" s="1231"/>
      <c r="U8" s="1231"/>
      <c r="V8" s="1231"/>
      <c r="W8" s="1231"/>
      <c r="X8" s="1231"/>
      <c r="Y8" s="1231"/>
      <c r="Z8" s="1231"/>
      <c r="AA8" s="1231"/>
      <c r="AB8" s="1231"/>
      <c r="AC8" s="1231"/>
      <c r="AD8" s="1231"/>
      <c r="AE8" s="1231"/>
      <c r="AF8" s="1231"/>
      <c r="AG8" s="1231"/>
      <c r="AH8" s="1231"/>
      <c r="AI8" s="1231"/>
      <c r="AJ8" s="1231"/>
      <c r="AK8" s="1231"/>
      <c r="AL8" s="1231"/>
      <c r="AM8" s="1231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29" t="s">
        <v>820</v>
      </c>
      <c r="B9" s="1230"/>
      <c r="C9" s="1230"/>
      <c r="D9" s="1230"/>
      <c r="E9" s="1230"/>
      <c r="F9" s="1230"/>
      <c r="G9" s="1230"/>
      <c r="H9" s="1230"/>
      <c r="I9" s="1230"/>
      <c r="J9" s="1230"/>
      <c r="K9" s="1230"/>
      <c r="L9" s="1230"/>
      <c r="M9" s="1230"/>
      <c r="N9" s="1230"/>
      <c r="O9" s="1230"/>
      <c r="P9" s="1230"/>
      <c r="Q9" s="1230"/>
      <c r="R9" s="1230"/>
      <c r="S9" s="1230"/>
      <c r="T9" s="1230"/>
      <c r="U9" s="1230"/>
      <c r="V9" s="1230"/>
      <c r="W9" s="1230"/>
      <c r="X9" s="1230"/>
      <c r="Y9" s="1230"/>
      <c r="Z9" s="1230"/>
      <c r="AA9" s="1230"/>
      <c r="AB9" s="1230"/>
      <c r="AC9" s="1230"/>
      <c r="AD9" s="1230"/>
      <c r="AE9" s="1230"/>
      <c r="AF9" s="1230"/>
      <c r="AG9" s="1230"/>
      <c r="AH9" s="1230"/>
      <c r="AI9" s="1230"/>
      <c r="AJ9" s="1230"/>
      <c r="AK9" s="1230"/>
      <c r="AL9" s="1230"/>
      <c r="AM9" s="1230"/>
      <c r="AN9" s="1230"/>
      <c r="AO9" s="1230"/>
      <c r="AP9" s="1230"/>
      <c r="AQ9" s="1230"/>
      <c r="AR9" s="1230"/>
      <c r="AS9" s="1230"/>
      <c r="AT9" s="1230"/>
      <c r="AU9" s="1230"/>
      <c r="AV9" s="1230"/>
      <c r="AW9" s="1230"/>
      <c r="AX9" s="1230"/>
      <c r="AY9" s="1230"/>
      <c r="AZ9" s="1230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34" t="s">
        <v>74</v>
      </c>
      <c r="B10" s="1234"/>
      <c r="C10" s="1234"/>
      <c r="D10" s="1234"/>
      <c r="E10" s="1234"/>
      <c r="F10" s="1234"/>
      <c r="G10" s="1234"/>
      <c r="H10" s="1234"/>
      <c r="I10" s="1234"/>
      <c r="J10" s="1234"/>
      <c r="K10" s="1234"/>
      <c r="L10" s="1234"/>
      <c r="M10" s="1234"/>
      <c r="N10" s="1234"/>
      <c r="O10" s="1234"/>
      <c r="P10" s="1234"/>
      <c r="Q10" s="1234"/>
      <c r="R10" s="1234"/>
      <c r="S10" s="1234"/>
      <c r="T10" s="1234"/>
      <c r="U10" s="1234"/>
      <c r="V10" s="1234"/>
      <c r="W10" s="1234"/>
      <c r="X10" s="1234"/>
      <c r="Y10" s="1234"/>
      <c r="Z10" s="1234"/>
      <c r="AA10" s="1234"/>
      <c r="AB10" s="1234"/>
      <c r="AC10" s="1234"/>
      <c r="AD10" s="1234"/>
      <c r="AE10" s="1234"/>
      <c r="AF10" s="1234"/>
      <c r="AG10" s="1234"/>
      <c r="AH10" s="1234"/>
      <c r="AI10" s="1234"/>
      <c r="AJ10" s="1234"/>
      <c r="AK10" s="1234"/>
      <c r="AL10" s="1234"/>
      <c r="AM10" s="1234"/>
      <c r="AN10" s="1234"/>
      <c r="AO10" s="1234"/>
      <c r="AP10" s="1234"/>
      <c r="AQ10" s="1234"/>
      <c r="AR10" s="1234"/>
      <c r="AS10" s="1234"/>
      <c r="AT10" s="1234"/>
      <c r="AU10" s="1234"/>
      <c r="AV10" s="1234"/>
      <c r="AW10" s="1234"/>
      <c r="AX10" s="1234"/>
      <c r="AY10" s="1234"/>
      <c r="AZ10" s="1234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31" t="str">
        <f>ФОРМА!B4</f>
        <v>ООО «Электромонтаж-110»</v>
      </c>
      <c r="B11" s="1231"/>
      <c r="C11" s="1231"/>
      <c r="D11" s="1231"/>
      <c r="E11" s="1231"/>
      <c r="F11" s="1231"/>
      <c r="G11" s="1231"/>
      <c r="H11" s="1231"/>
      <c r="I11" s="1231"/>
      <c r="J11" s="1231"/>
      <c r="K11" s="1231"/>
      <c r="L11" s="1231"/>
      <c r="M11" s="1231"/>
      <c r="N11" s="1231"/>
      <c r="O11" s="1231"/>
      <c r="P11" s="1231"/>
      <c r="Q11" s="1231"/>
      <c r="R11" s="1231"/>
      <c r="S11" s="1231"/>
      <c r="T11" s="1231"/>
      <c r="U11" s="1231"/>
      <c r="V11" s="1231"/>
      <c r="W11" s="1231"/>
      <c r="X11" s="1231"/>
      <c r="Y11" s="1231"/>
      <c r="Z11" s="1231"/>
      <c r="AA11" s="1231"/>
      <c r="AB11" s="1231"/>
      <c r="AC11" s="1231"/>
      <c r="AD11" s="1231"/>
      <c r="AE11" s="1231"/>
      <c r="AF11" s="1231"/>
      <c r="AG11" s="1231"/>
      <c r="AH11" s="1231"/>
      <c r="AI11" s="1231"/>
      <c r="AJ11" s="1231"/>
      <c r="AK11" s="1231"/>
      <c r="AL11" s="1231"/>
      <c r="AM11" s="1231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</row>
    <row r="12" spans="1:63" s="127" customFormat="1" ht="6.6" customHeight="1" x14ac:dyDescent="0.2">
      <c r="A12" s="1229" t="s">
        <v>822</v>
      </c>
      <c r="B12" s="1229"/>
      <c r="C12" s="1229"/>
      <c r="D12" s="1229"/>
      <c r="E12" s="1229"/>
      <c r="F12" s="1229"/>
      <c r="G12" s="1229"/>
      <c r="H12" s="1229"/>
      <c r="I12" s="1229"/>
      <c r="J12" s="1229"/>
      <c r="K12" s="1229"/>
      <c r="L12" s="1229"/>
      <c r="M12" s="1229"/>
      <c r="N12" s="1229"/>
      <c r="O12" s="1229"/>
      <c r="P12" s="1229"/>
      <c r="Q12" s="1229"/>
      <c r="R12" s="1229"/>
      <c r="S12" s="1229"/>
      <c r="T12" s="1229"/>
      <c r="U12" s="1229"/>
      <c r="V12" s="1229"/>
      <c r="W12" s="1229"/>
      <c r="X12" s="1229"/>
      <c r="Y12" s="1229"/>
      <c r="Z12" s="1229"/>
      <c r="AA12" s="1229"/>
      <c r="AB12" s="1229"/>
      <c r="AC12" s="1229"/>
      <c r="AD12" s="1229"/>
      <c r="AE12" s="1229"/>
      <c r="AF12" s="1229"/>
      <c r="AG12" s="1229"/>
      <c r="AH12" s="1229"/>
      <c r="AI12" s="1229"/>
      <c r="AJ12" s="1229"/>
      <c r="AK12" s="1229"/>
      <c r="AL12" s="1229"/>
      <c r="AM12" s="1229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</row>
    <row r="13" spans="1:63" ht="24.6" customHeight="1" x14ac:dyDescent="0.25">
      <c r="A13" s="1231" t="str">
        <f>ФОРМА!D4</f>
        <v>ОГРН 1089847302225, ИНН 7842391090, КПП 780101001, 199004, город Санкт-Петербург, пр-кт Средний В.О., д. 4 литер а, пом/ком 6н/177</v>
      </c>
      <c r="B13" s="1231"/>
      <c r="C13" s="1231"/>
      <c r="D13" s="1231"/>
      <c r="E13" s="1231"/>
      <c r="F13" s="1231"/>
      <c r="G13" s="1231"/>
      <c r="H13" s="1231"/>
      <c r="I13" s="1231"/>
      <c r="J13" s="1231"/>
      <c r="K13" s="1231"/>
      <c r="L13" s="1231"/>
      <c r="M13" s="1231"/>
      <c r="N13" s="1231"/>
      <c r="O13" s="1231"/>
      <c r="P13" s="1231"/>
      <c r="Q13" s="1231"/>
      <c r="R13" s="1231"/>
      <c r="S13" s="1231"/>
      <c r="T13" s="1231"/>
      <c r="U13" s="1231"/>
      <c r="V13" s="1231"/>
      <c r="W13" s="1231"/>
      <c r="X13" s="1231"/>
      <c r="Y13" s="1231"/>
      <c r="Z13" s="1231"/>
      <c r="AA13" s="1231"/>
      <c r="AB13" s="1231"/>
      <c r="AC13" s="1231"/>
      <c r="AD13" s="1231"/>
      <c r="AE13" s="1231"/>
      <c r="AF13" s="1231"/>
      <c r="AG13" s="1231"/>
      <c r="AH13" s="1231"/>
      <c r="AI13" s="1231"/>
      <c r="AJ13" s="1231"/>
      <c r="AK13" s="1231"/>
      <c r="AL13" s="1231"/>
      <c r="AM13" s="1231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</row>
    <row r="14" spans="1:63" s="127" customFormat="1" ht="21.6" customHeight="1" x14ac:dyDescent="0.2">
      <c r="A14" s="1229" t="s">
        <v>823</v>
      </c>
      <c r="B14" s="1229"/>
      <c r="C14" s="1229"/>
      <c r="D14" s="1229"/>
      <c r="E14" s="1229"/>
      <c r="F14" s="1229"/>
      <c r="G14" s="1229"/>
      <c r="H14" s="1229"/>
      <c r="I14" s="1229"/>
      <c r="J14" s="1229"/>
      <c r="K14" s="1229"/>
      <c r="L14" s="1229"/>
      <c r="M14" s="1229"/>
      <c r="N14" s="1229"/>
      <c r="O14" s="1229"/>
      <c r="P14" s="1229"/>
      <c r="Q14" s="1229"/>
      <c r="R14" s="1229"/>
      <c r="S14" s="1229"/>
      <c r="T14" s="1229"/>
      <c r="U14" s="1229"/>
      <c r="V14" s="1229"/>
      <c r="W14" s="1229"/>
      <c r="X14" s="1229"/>
      <c r="Y14" s="1229"/>
      <c r="Z14" s="1229"/>
      <c r="AA14" s="1229"/>
      <c r="AB14" s="1229"/>
      <c r="AC14" s="1229"/>
      <c r="AD14" s="1229"/>
      <c r="AE14" s="1229"/>
      <c r="AF14" s="1229"/>
      <c r="AG14" s="1229"/>
      <c r="AH14" s="1229"/>
      <c r="AI14" s="1229"/>
      <c r="AJ14" s="1229"/>
      <c r="AK14" s="1229"/>
      <c r="AL14" s="1229"/>
      <c r="AM14" s="1229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</row>
    <row r="15" spans="1:63" x14ac:dyDescent="0.25">
      <c r="A15" s="1234" t="s">
        <v>75</v>
      </c>
      <c r="B15" s="1234"/>
      <c r="C15" s="1234"/>
      <c r="D15" s="1234"/>
      <c r="E15" s="1234"/>
      <c r="F15" s="1234"/>
      <c r="G15" s="1234"/>
      <c r="H15" s="1234"/>
      <c r="I15" s="1234"/>
      <c r="J15" s="1234"/>
      <c r="K15" s="1234"/>
      <c r="L15" s="1234"/>
      <c r="M15" s="1234"/>
      <c r="N15" s="1234"/>
      <c r="O15" s="1234"/>
      <c r="P15" s="1234"/>
      <c r="Q15" s="1234"/>
      <c r="R15" s="1234"/>
      <c r="S15" s="1234"/>
      <c r="T15" s="1234"/>
      <c r="U15" s="1234"/>
      <c r="V15" s="1234"/>
      <c r="W15" s="1234"/>
      <c r="X15" s="1234"/>
      <c r="Y15" s="1234"/>
      <c r="Z15" s="1234"/>
      <c r="AA15" s="1234"/>
      <c r="AB15" s="1234"/>
      <c r="AC15" s="1234"/>
      <c r="AD15" s="1234"/>
      <c r="AE15" s="1234"/>
      <c r="AF15" s="1234"/>
      <c r="AG15" s="1234"/>
      <c r="AH15" s="1234"/>
      <c r="AI15" s="1234"/>
      <c r="AJ15" s="1234"/>
      <c r="AK15" s="1234"/>
      <c r="AL15" s="1234"/>
      <c r="AM15" s="1234"/>
      <c r="AN15" s="1234"/>
      <c r="AO15" s="1234"/>
      <c r="AP15" s="1234"/>
      <c r="AQ15" s="1234"/>
      <c r="AR15" s="1234"/>
      <c r="AS15" s="1234"/>
      <c r="AT15" s="1234"/>
      <c r="AU15" s="1234"/>
      <c r="AV15" s="1234"/>
      <c r="AW15" s="1234"/>
      <c r="AX15" s="1234"/>
      <c r="AY15" s="1234"/>
      <c r="AZ15" s="1234"/>
    </row>
    <row r="16" spans="1:63" ht="15" customHeight="1" x14ac:dyDescent="0.25">
      <c r="A16" s="1228" t="str">
        <f>IF(ФОРМА!B8=0," ",ФОРМА!B8)</f>
        <v>ООО «Электромонтаж-110»</v>
      </c>
      <c r="B16" s="1228"/>
      <c r="C16" s="1228"/>
      <c r="D16" s="1228"/>
      <c r="E16" s="1228"/>
      <c r="F16" s="1228"/>
      <c r="G16" s="1228"/>
      <c r="H16" s="1228"/>
      <c r="I16" s="1228"/>
      <c r="J16" s="1228"/>
      <c r="K16" s="1228"/>
      <c r="L16" s="1228"/>
      <c r="M16" s="1228"/>
      <c r="N16" s="1228"/>
      <c r="O16" s="1228"/>
      <c r="P16" s="1228"/>
      <c r="Q16" s="1228"/>
      <c r="R16" s="1228"/>
      <c r="S16" s="1228"/>
      <c r="T16" s="1228"/>
      <c r="U16" s="1228"/>
      <c r="V16" s="1228"/>
      <c r="W16" s="1228"/>
      <c r="X16" s="1228"/>
      <c r="Y16" s="1228"/>
      <c r="Z16" s="1228"/>
      <c r="AA16" s="1228"/>
      <c r="AB16" s="1228"/>
      <c r="AC16" s="1228"/>
      <c r="AD16" s="1228"/>
      <c r="AE16" s="1228"/>
      <c r="AF16" s="1228"/>
      <c r="AG16" s="1228"/>
      <c r="AH16" s="1228"/>
      <c r="AI16" s="1228"/>
      <c r="AJ16" s="1228"/>
      <c r="AK16" s="1228"/>
      <c r="AL16" s="1228"/>
      <c r="AM16" s="1228"/>
      <c r="AN16" s="1228"/>
      <c r="AO16" s="1228"/>
      <c r="AP16" s="1228"/>
      <c r="AQ16" s="1228"/>
      <c r="AR16" s="1228"/>
      <c r="AS16" s="1228"/>
      <c r="AT16" s="1228"/>
      <c r="AU16" s="1228"/>
      <c r="AV16" s="1228"/>
      <c r="AW16" s="1228"/>
      <c r="AX16" s="1228"/>
      <c r="AY16" s="1228"/>
      <c r="AZ16" s="1228"/>
    </row>
    <row r="17" spans="1:54" s="127" customFormat="1" ht="9.6" customHeight="1" x14ac:dyDescent="0.2">
      <c r="A17" s="1229" t="s">
        <v>822</v>
      </c>
      <c r="B17" s="1229"/>
      <c r="C17" s="1229"/>
      <c r="D17" s="1229"/>
      <c r="E17" s="1229"/>
      <c r="F17" s="1229"/>
      <c r="G17" s="1229"/>
      <c r="H17" s="1229"/>
      <c r="I17" s="1229"/>
      <c r="J17" s="1229"/>
      <c r="K17" s="1229"/>
      <c r="L17" s="1229"/>
      <c r="M17" s="1229"/>
      <c r="N17" s="1229"/>
      <c r="O17" s="1229"/>
      <c r="P17" s="1229"/>
      <c r="Q17" s="1229"/>
      <c r="R17" s="1229"/>
      <c r="S17" s="1229"/>
      <c r="T17" s="1229"/>
      <c r="U17" s="1229"/>
      <c r="V17" s="1229"/>
      <c r="W17" s="1229"/>
      <c r="X17" s="1229"/>
      <c r="Y17" s="1229"/>
      <c r="Z17" s="1229"/>
      <c r="AA17" s="1229"/>
      <c r="AB17" s="1229"/>
      <c r="AC17" s="1229"/>
      <c r="AD17" s="1229"/>
      <c r="AE17" s="1229"/>
      <c r="AF17" s="1229"/>
      <c r="AG17" s="1229"/>
      <c r="AH17" s="1229"/>
      <c r="AI17" s="1229"/>
      <c r="AJ17" s="1229"/>
      <c r="AK17" s="1229"/>
      <c r="AL17" s="1229"/>
      <c r="AM17" s="1229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</row>
    <row r="18" spans="1:54" ht="24" customHeight="1" x14ac:dyDescent="0.25">
      <c r="A18" s="1228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228"/>
      <c r="C18" s="1228"/>
      <c r="D18" s="1228"/>
      <c r="E18" s="1228"/>
      <c r="F18" s="1228"/>
      <c r="G18" s="1228"/>
      <c r="H18" s="1228"/>
      <c r="I18" s="1228"/>
      <c r="J18" s="1228"/>
      <c r="K18" s="1228"/>
      <c r="L18" s="1228"/>
      <c r="M18" s="1228"/>
      <c r="N18" s="1228"/>
      <c r="O18" s="1228"/>
      <c r="P18" s="1228"/>
      <c r="Q18" s="1228"/>
      <c r="R18" s="1228"/>
      <c r="S18" s="1228"/>
      <c r="T18" s="1228"/>
      <c r="U18" s="1228"/>
      <c r="V18" s="1228"/>
      <c r="W18" s="1228"/>
      <c r="X18" s="1228"/>
      <c r="Y18" s="1228"/>
      <c r="Z18" s="1228"/>
      <c r="AA18" s="1228"/>
      <c r="AB18" s="1228"/>
      <c r="AC18" s="1228"/>
      <c r="AD18" s="1228"/>
      <c r="AE18" s="1228"/>
      <c r="AF18" s="1228"/>
      <c r="AG18" s="1228"/>
      <c r="AH18" s="1228"/>
      <c r="AI18" s="1228"/>
      <c r="AJ18" s="1228"/>
      <c r="AK18" s="1228"/>
      <c r="AL18" s="1228"/>
      <c r="AM18" s="1228"/>
      <c r="AN18" s="1228"/>
      <c r="AO18" s="1228"/>
      <c r="AP18" s="1228"/>
      <c r="AQ18" s="1228"/>
      <c r="AR18" s="1228"/>
      <c r="AS18" s="1228"/>
      <c r="AT18" s="1228"/>
      <c r="AU18" s="1228"/>
      <c r="AV18" s="1228"/>
      <c r="AW18" s="1228"/>
      <c r="AX18" s="1228"/>
      <c r="AY18" s="1228"/>
      <c r="AZ18" s="1228"/>
    </row>
    <row r="19" spans="1:54" s="127" customFormat="1" ht="9.6" customHeight="1" x14ac:dyDescent="0.2">
      <c r="A19" s="1229" t="s">
        <v>767</v>
      </c>
      <c r="B19" s="1229"/>
      <c r="C19" s="1229"/>
      <c r="D19" s="1229"/>
      <c r="E19" s="1229"/>
      <c r="F19" s="1229"/>
      <c r="G19" s="1229"/>
      <c r="H19" s="1229"/>
      <c r="I19" s="1229"/>
      <c r="J19" s="1229"/>
      <c r="K19" s="1229"/>
      <c r="L19" s="1229"/>
      <c r="M19" s="1229"/>
      <c r="N19" s="1229"/>
      <c r="O19" s="1229"/>
      <c r="P19" s="1229"/>
      <c r="Q19" s="1229"/>
      <c r="R19" s="1229"/>
      <c r="S19" s="1229"/>
      <c r="T19" s="1229"/>
      <c r="U19" s="1229"/>
      <c r="V19" s="1229"/>
      <c r="W19" s="1229"/>
      <c r="X19" s="1229"/>
      <c r="Y19" s="1229"/>
      <c r="Z19" s="1229"/>
      <c r="AA19" s="1229"/>
      <c r="AB19" s="1229"/>
      <c r="AC19" s="1229"/>
      <c r="AD19" s="1229"/>
      <c r="AE19" s="1229"/>
      <c r="AF19" s="1229"/>
      <c r="AG19" s="1229"/>
      <c r="AH19" s="1229"/>
      <c r="AI19" s="1229"/>
      <c r="AJ19" s="1229"/>
      <c r="AK19" s="1229"/>
      <c r="AL19" s="1229"/>
      <c r="AM19" s="1229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</row>
    <row r="20" spans="1:54" ht="5.25" customHeight="1" x14ac:dyDescent="0.25"/>
    <row r="21" spans="1:54" ht="12.75" customHeight="1" x14ac:dyDescent="0.25">
      <c r="A21" s="1227" t="s">
        <v>68</v>
      </c>
      <c r="B21" s="1227"/>
      <c r="C21" s="1227"/>
      <c r="D21" s="1227"/>
      <c r="E21" s="1227"/>
      <c r="F21" s="1227"/>
      <c r="G21" s="1227"/>
      <c r="H21" s="1227"/>
      <c r="I21" s="1227"/>
      <c r="J21" s="1227"/>
      <c r="K21" s="1227"/>
      <c r="L21" s="1227"/>
      <c r="M21" s="1227"/>
      <c r="N21" s="1227"/>
      <c r="O21" s="1227"/>
      <c r="P21" s="1227"/>
      <c r="Q21" s="1227"/>
      <c r="R21" s="1227"/>
      <c r="S21" s="1227"/>
      <c r="T21" s="1227"/>
      <c r="U21" s="1227"/>
      <c r="V21" s="1227"/>
      <c r="W21" s="1227"/>
      <c r="X21" s="1227"/>
      <c r="Y21" s="1227"/>
      <c r="Z21" s="1227"/>
      <c r="AA21" s="1227"/>
      <c r="AB21" s="1227"/>
      <c r="AC21" s="1227"/>
      <c r="AD21" s="1227"/>
      <c r="AE21" s="1227"/>
      <c r="AF21" s="1227"/>
      <c r="AG21" s="1227"/>
      <c r="AH21" s="1227"/>
      <c r="AI21" s="1227"/>
      <c r="AJ21" s="1227"/>
      <c r="AK21" s="1227"/>
      <c r="AL21" s="1227"/>
      <c r="AM21" s="1227"/>
      <c r="AN21" s="1227"/>
      <c r="AO21" s="1227"/>
      <c r="AP21" s="1227"/>
      <c r="AQ21" s="1227"/>
      <c r="AR21" s="1227"/>
      <c r="AS21" s="1227"/>
      <c r="AT21" s="1227"/>
      <c r="AU21" s="1227"/>
      <c r="AV21" s="1227"/>
      <c r="AW21" s="1227"/>
      <c r="AX21" s="1227"/>
      <c r="AY21" s="1227"/>
      <c r="AZ21" s="1227"/>
    </row>
    <row r="22" spans="1:54" ht="12.75" customHeight="1" x14ac:dyDescent="0.25">
      <c r="A22" s="1227" t="s">
        <v>382</v>
      </c>
      <c r="B22" s="1227"/>
      <c r="C22" s="1227"/>
      <c r="D22" s="1227"/>
      <c r="E22" s="1227"/>
      <c r="F22" s="1227"/>
      <c r="G22" s="1227"/>
      <c r="H22" s="1227"/>
      <c r="I22" s="1227"/>
      <c r="J22" s="1227"/>
      <c r="K22" s="1227"/>
      <c r="L22" s="1227"/>
      <c r="M22" s="1227"/>
      <c r="N22" s="1227"/>
      <c r="O22" s="1227"/>
      <c r="P22" s="1227"/>
      <c r="Q22" s="1227"/>
      <c r="R22" s="1227"/>
      <c r="S22" s="1227"/>
      <c r="T22" s="1227"/>
      <c r="U22" s="1227"/>
      <c r="V22" s="1227"/>
      <c r="W22" s="1227"/>
      <c r="X22" s="1227"/>
      <c r="Y22" s="1227"/>
      <c r="Z22" s="1227"/>
      <c r="AA22" s="1227"/>
      <c r="AB22" s="1227"/>
      <c r="AC22" s="1227"/>
      <c r="AD22" s="1227"/>
      <c r="AE22" s="1227"/>
      <c r="AF22" s="1227"/>
      <c r="AG22" s="1227"/>
      <c r="AH22" s="1227"/>
      <c r="AI22" s="1227"/>
      <c r="AJ22" s="1227"/>
      <c r="AK22" s="1227"/>
      <c r="AL22" s="1227"/>
      <c r="AM22" s="1227"/>
      <c r="AN22" s="1227"/>
      <c r="AO22" s="1227"/>
      <c r="AP22" s="1227"/>
      <c r="AQ22" s="1227"/>
      <c r="AR22" s="1227"/>
      <c r="AS22" s="1227"/>
      <c r="AT22" s="1227"/>
      <c r="AU22" s="1227"/>
      <c r="AV22" s="1227"/>
      <c r="AW22" s="1227"/>
      <c r="AX22" s="1227"/>
      <c r="AY22" s="1227"/>
      <c r="AZ22" s="1227"/>
    </row>
    <row r="23" spans="1:54" ht="6.75" customHeight="1" x14ac:dyDescent="0.25"/>
    <row r="24" spans="1:54" ht="14.25" customHeight="1" x14ac:dyDescent="0.3">
      <c r="A24" s="7" t="s">
        <v>19</v>
      </c>
      <c r="C24" s="1238" t="str">
        <f ca="1">INDIRECT("'АКТЫ скрытых работ'!R"&amp;BE3&amp;"C2",0)</f>
        <v>3-Ф_КТП</v>
      </c>
      <c r="D24" s="1238"/>
      <c r="E24" s="1238"/>
      <c r="F24" s="1238"/>
      <c r="G24" s="1238"/>
      <c r="H24" s="1238"/>
      <c r="I24" s="1238"/>
      <c r="J24" s="1238"/>
      <c r="K24" s="1238"/>
      <c r="AH24" s="8" t="s">
        <v>77</v>
      </c>
      <c r="AI24" s="1239" t="str">
        <f ca="1">INDIRECT("'АКТЫ скрытых работ'!R"&amp;BE3&amp;"C7",0)</f>
        <v>25</v>
      </c>
      <c r="AJ24" s="1240"/>
      <c r="AK24" s="1240"/>
      <c r="AL24" s="8" t="s">
        <v>78</v>
      </c>
      <c r="AN24" s="1250" t="str">
        <f ca="1">INDIRECT("'АКТЫ скрытых работ'!R"&amp;BE3&amp;"C8",0)</f>
        <v>октрября</v>
      </c>
      <c r="AO24" s="1250"/>
      <c r="AP24" s="1250"/>
      <c r="AQ24" s="1250"/>
      <c r="AR24" s="1250"/>
      <c r="AS24" s="1250"/>
      <c r="AT24" s="1250"/>
      <c r="AU24" s="9"/>
      <c r="AV24" s="1240">
        <f ca="1">INDIRECT("'АКТЫ скрытых работ'!R"&amp;BE3&amp;"C9",0)</f>
        <v>2024</v>
      </c>
      <c r="AW24" s="1240"/>
      <c r="AX24" s="1240"/>
      <c r="AY24" s="1240"/>
      <c r="AZ24" s="9"/>
    </row>
    <row r="25" spans="1:54" ht="4.2" customHeight="1" x14ac:dyDescent="0.25"/>
    <row r="26" spans="1:54" ht="27.6" customHeight="1" x14ac:dyDescent="0.25">
      <c r="A26" s="1244" t="s">
        <v>782</v>
      </c>
      <c r="B26" s="1245"/>
      <c r="C26" s="1245"/>
      <c r="D26" s="1245"/>
      <c r="E26" s="1245"/>
      <c r="F26" s="1245"/>
      <c r="G26" s="1245"/>
      <c r="H26" s="1245"/>
      <c r="I26" s="1245"/>
      <c r="J26" s="1245"/>
      <c r="K26" s="1245"/>
      <c r="L26" s="1245"/>
      <c r="M26" s="1245"/>
      <c r="N26" s="1245"/>
      <c r="O26" s="1245"/>
      <c r="P26" s="1245"/>
      <c r="Q26" s="1245"/>
      <c r="R26" s="1245"/>
      <c r="S26" s="1245"/>
      <c r="T26" s="1245"/>
      <c r="U26" s="1245"/>
      <c r="V26" s="1245"/>
      <c r="W26" s="1245"/>
      <c r="X26" s="1245"/>
      <c r="Y26" s="1245"/>
      <c r="Z26" s="1245"/>
      <c r="AA26" s="1245"/>
      <c r="AB26" s="1245"/>
      <c r="AC26" s="1245"/>
      <c r="AD26" s="1245"/>
      <c r="AE26" s="1245"/>
      <c r="AF26" s="1245"/>
      <c r="AG26" s="1245"/>
      <c r="AH26" s="1245"/>
      <c r="AI26" s="1245"/>
      <c r="AJ26" s="1245"/>
      <c r="AK26" s="1245"/>
      <c r="AL26" s="1245"/>
      <c r="AM26" s="1245"/>
      <c r="AN26" s="1245"/>
      <c r="AO26" s="1245"/>
      <c r="AP26" s="1245"/>
      <c r="AQ26" s="1245"/>
      <c r="AR26" s="1245"/>
      <c r="AS26" s="1245"/>
      <c r="AT26" s="1245"/>
      <c r="AU26" s="1245"/>
      <c r="AV26" s="1245"/>
      <c r="AW26" s="1245"/>
      <c r="AX26" s="1245"/>
      <c r="AY26" s="1245"/>
      <c r="AZ26" s="1245"/>
    </row>
    <row r="27" spans="1:54" ht="12" customHeight="1" x14ac:dyDescent="0.25">
      <c r="A27" s="1246" t="str">
        <f>ПОДПИСИ!B6</f>
        <v xml:space="preserve"> </v>
      </c>
      <c r="B27" s="1246"/>
      <c r="C27" s="1246"/>
      <c r="D27" s="1246"/>
      <c r="E27" s="1246"/>
      <c r="F27" s="1246"/>
      <c r="G27" s="1246"/>
      <c r="H27" s="1246"/>
      <c r="I27" s="1246"/>
      <c r="J27" s="1246"/>
      <c r="K27" s="1246"/>
      <c r="L27" s="1246"/>
      <c r="M27" s="1246"/>
      <c r="N27" s="1246"/>
      <c r="O27" s="1246"/>
      <c r="P27" s="1246"/>
      <c r="Q27" s="1246"/>
      <c r="R27" s="1246"/>
      <c r="S27" s="1246"/>
      <c r="T27" s="1246"/>
      <c r="U27" s="1246"/>
      <c r="V27" s="1246"/>
      <c r="W27" s="1246"/>
      <c r="X27" s="1246"/>
      <c r="Y27" s="1246"/>
      <c r="Z27" s="1246"/>
      <c r="AA27" s="1246"/>
      <c r="AB27" s="1246"/>
      <c r="AC27" s="1246"/>
      <c r="AD27" s="1246"/>
      <c r="AE27" s="1246"/>
      <c r="AF27" s="1246"/>
      <c r="AG27" s="1246"/>
      <c r="AH27" s="1246"/>
      <c r="AI27" s="1246"/>
      <c r="AJ27" s="1246"/>
      <c r="AK27" s="1246"/>
      <c r="AL27" s="1246"/>
      <c r="AM27" s="1246"/>
      <c r="AN27" s="1246"/>
      <c r="AO27" s="1246"/>
      <c r="AP27" s="1246"/>
      <c r="AQ27" s="1246"/>
      <c r="AR27" s="1246"/>
      <c r="AS27" s="1246"/>
      <c r="AT27" s="1246"/>
      <c r="AU27" s="1246"/>
      <c r="AV27" s="1246"/>
      <c r="AW27" s="1246"/>
      <c r="AX27" s="1246"/>
      <c r="AY27" s="1246"/>
      <c r="AZ27" s="1246"/>
    </row>
    <row r="28" spans="1:54" ht="12" customHeight="1" x14ac:dyDescent="0.25">
      <c r="A28" s="1247" t="str">
        <f>CONCATENATE(ПОДПИСИ!C6,ПОДПИСИ!F6)</f>
        <v xml:space="preserve">  </v>
      </c>
      <c r="B28" s="1247"/>
      <c r="C28" s="1247"/>
      <c r="D28" s="1247"/>
      <c r="E28" s="1247"/>
      <c r="F28" s="1247"/>
      <c r="G28" s="1247"/>
      <c r="H28" s="1247"/>
      <c r="I28" s="1247"/>
      <c r="J28" s="1247"/>
      <c r="K28" s="1247"/>
      <c r="L28" s="1247"/>
      <c r="M28" s="1247"/>
      <c r="N28" s="1247"/>
      <c r="O28" s="1247"/>
      <c r="P28" s="1247"/>
      <c r="Q28" s="1247"/>
      <c r="R28" s="1247"/>
      <c r="S28" s="1247"/>
      <c r="T28" s="1247"/>
      <c r="U28" s="1247"/>
      <c r="V28" s="1247"/>
      <c r="W28" s="1247"/>
      <c r="X28" s="1247"/>
      <c r="Y28" s="1247"/>
      <c r="Z28" s="1247"/>
      <c r="AA28" s="1247"/>
      <c r="AB28" s="1247"/>
      <c r="AC28" s="1247"/>
      <c r="AD28" s="1247"/>
      <c r="AE28" s="1247"/>
      <c r="AF28" s="1247"/>
      <c r="AG28" s="1247"/>
      <c r="AH28" s="1247"/>
      <c r="AI28" s="1247"/>
      <c r="AJ28" s="1247"/>
      <c r="AK28" s="1247"/>
      <c r="AL28" s="1247"/>
      <c r="AM28" s="1247"/>
      <c r="AN28" s="1247"/>
      <c r="AO28" s="1247"/>
      <c r="AP28" s="1247"/>
      <c r="AQ28" s="1247"/>
      <c r="AR28" s="1247"/>
      <c r="AS28" s="1247"/>
      <c r="AT28" s="1247"/>
      <c r="AU28" s="1247"/>
      <c r="AV28" s="1247"/>
      <c r="AW28" s="1247"/>
      <c r="AX28" s="1247"/>
      <c r="AY28" s="1247"/>
      <c r="AZ28" s="1247"/>
    </row>
    <row r="29" spans="1:54" ht="13.2" customHeight="1" x14ac:dyDescent="0.25">
      <c r="A29" s="1248" t="s">
        <v>825</v>
      </c>
      <c r="B29" s="1249"/>
      <c r="C29" s="1249"/>
      <c r="D29" s="1249"/>
      <c r="E29" s="1249"/>
      <c r="F29" s="1249"/>
      <c r="G29" s="1249"/>
      <c r="H29" s="1249"/>
      <c r="I29" s="1249"/>
      <c r="J29" s="1249"/>
      <c r="K29" s="1249"/>
      <c r="L29" s="1249"/>
      <c r="M29" s="1249"/>
      <c r="N29" s="1249"/>
      <c r="O29" s="1249"/>
      <c r="P29" s="1249"/>
      <c r="Q29" s="1249"/>
      <c r="R29" s="1249"/>
      <c r="S29" s="1249"/>
      <c r="T29" s="1249"/>
      <c r="U29" s="1249"/>
      <c r="V29" s="1249"/>
      <c r="W29" s="1249"/>
      <c r="X29" s="1249"/>
      <c r="Y29" s="1249"/>
      <c r="Z29" s="1249"/>
      <c r="AA29" s="1249"/>
      <c r="AB29" s="1249"/>
      <c r="AC29" s="1249"/>
      <c r="AD29" s="1249"/>
      <c r="AE29" s="1249"/>
      <c r="AF29" s="1249"/>
      <c r="AG29" s="1249"/>
      <c r="AH29" s="1249"/>
      <c r="AI29" s="1249"/>
      <c r="AJ29" s="1249"/>
      <c r="AK29" s="1249"/>
      <c r="AL29" s="1249"/>
      <c r="AM29" s="1249"/>
      <c r="AN29" s="1249"/>
      <c r="AO29" s="1249"/>
      <c r="AP29" s="1249"/>
      <c r="AQ29" s="1249"/>
      <c r="AR29" s="1249"/>
      <c r="AS29" s="1249"/>
      <c r="AT29" s="1249"/>
      <c r="AU29" s="1249"/>
      <c r="AV29" s="1249"/>
      <c r="AW29" s="1249"/>
      <c r="AX29" s="1249"/>
      <c r="AY29" s="1249"/>
      <c r="AZ29" s="1249"/>
    </row>
    <row r="30" spans="1:54" s="284" customFormat="1" x14ac:dyDescent="0.25">
      <c r="A30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30" s="1029"/>
      <c r="C30" s="1029"/>
      <c r="D30" s="1029"/>
      <c r="E30" s="1029"/>
      <c r="F30" s="1029"/>
      <c r="G30" s="1029"/>
      <c r="H30" s="1029"/>
      <c r="I30" s="1029"/>
      <c r="J30" s="1029"/>
      <c r="K30" s="1029"/>
      <c r="L30" s="1029"/>
      <c r="M30" s="1029"/>
      <c r="N30" s="1029"/>
      <c r="O30" s="1029"/>
      <c r="P30" s="1029"/>
      <c r="Q30" s="1029"/>
      <c r="R30" s="1029"/>
      <c r="S30" s="1029"/>
      <c r="T30" s="1029"/>
      <c r="U30" s="1029"/>
      <c r="V30" s="1029"/>
      <c r="W30" s="1029"/>
      <c r="X30" s="1029"/>
      <c r="Y30" s="1029"/>
      <c r="Z30" s="1029"/>
      <c r="AA30" s="1029"/>
      <c r="AB30" s="1029"/>
      <c r="AC30" s="1029"/>
      <c r="AD30" s="1029"/>
      <c r="AE30" s="1029"/>
      <c r="AF30" s="1029"/>
      <c r="AG30" s="1029"/>
      <c r="AH30" s="1029"/>
      <c r="AI30" s="1029"/>
      <c r="AJ30" s="1029"/>
      <c r="AK30" s="1029"/>
      <c r="AL30" s="1029"/>
      <c r="AM30" s="1029"/>
      <c r="AN30" s="1029"/>
      <c r="AO30" s="1029"/>
      <c r="AP30" s="1029"/>
      <c r="AQ30" s="1029"/>
      <c r="AR30" s="1029"/>
      <c r="AS30" s="1029"/>
      <c r="AT30" s="1029"/>
      <c r="AU30" s="1029"/>
      <c r="AV30" s="1029"/>
      <c r="AW30" s="1029"/>
      <c r="AX30" s="1029"/>
      <c r="AY30" s="1029"/>
      <c r="AZ30" s="1029"/>
      <c r="BA30" s="569"/>
      <c r="BB30" s="570"/>
    </row>
    <row r="31" spans="1:54" s="284" customFormat="1" ht="21" customHeight="1" x14ac:dyDescent="0.25">
      <c r="A31" s="1031" t="s">
        <v>811</v>
      </c>
      <c r="B31" s="1031"/>
      <c r="C31" s="1031"/>
      <c r="D31" s="1031"/>
      <c r="E31" s="1031"/>
      <c r="F31" s="1031"/>
      <c r="G31" s="1031"/>
      <c r="H31" s="1031"/>
      <c r="I31" s="1031"/>
      <c r="J31" s="1031"/>
      <c r="K31" s="1031"/>
      <c r="L31" s="1031"/>
      <c r="M31" s="1031"/>
      <c r="N31" s="1031"/>
      <c r="O31" s="1031"/>
      <c r="P31" s="1031"/>
      <c r="Q31" s="1031"/>
      <c r="R31" s="1031"/>
      <c r="S31" s="1031"/>
      <c r="T31" s="1031"/>
      <c r="U31" s="1031"/>
      <c r="V31" s="1031"/>
      <c r="W31" s="1031"/>
      <c r="X31" s="1031"/>
      <c r="Y31" s="1031"/>
      <c r="Z31" s="1031"/>
      <c r="AA31" s="1031"/>
      <c r="AB31" s="1031"/>
      <c r="AC31" s="1031"/>
      <c r="AD31" s="1031"/>
      <c r="AE31" s="1031"/>
      <c r="AF31" s="1031"/>
      <c r="AG31" s="1031"/>
      <c r="AH31" s="1031"/>
      <c r="AI31" s="1031"/>
      <c r="AJ31" s="1031"/>
      <c r="AK31" s="1031"/>
      <c r="AL31" s="1031"/>
      <c r="AM31" s="1031"/>
      <c r="AN31" s="1031"/>
      <c r="AO31" s="1031"/>
      <c r="AP31" s="1031"/>
      <c r="AQ31" s="1031"/>
      <c r="AR31" s="1031"/>
      <c r="AS31" s="1031"/>
      <c r="AT31" s="1031"/>
      <c r="AU31" s="1031"/>
      <c r="AV31" s="1031"/>
      <c r="AW31" s="1031"/>
      <c r="AX31" s="1031"/>
      <c r="AY31" s="1031"/>
      <c r="AZ31" s="1031"/>
      <c r="BA31" s="568"/>
      <c r="BB31" s="571"/>
    </row>
    <row r="32" spans="1:54" ht="12" customHeight="1" x14ac:dyDescent="0.25">
      <c r="A32" s="1234" t="s">
        <v>768</v>
      </c>
      <c r="B32" s="1234"/>
      <c r="C32" s="1234"/>
      <c r="D32" s="1234"/>
      <c r="E32" s="1234"/>
      <c r="F32" s="1234"/>
      <c r="G32" s="1234"/>
      <c r="H32" s="1234"/>
      <c r="I32" s="1234"/>
      <c r="J32" s="1234"/>
      <c r="K32" s="1234"/>
      <c r="L32" s="1234"/>
      <c r="M32" s="1234"/>
      <c r="N32" s="1234"/>
      <c r="O32" s="1234"/>
      <c r="P32" s="1234"/>
      <c r="Q32" s="1234"/>
      <c r="R32" s="1234"/>
      <c r="S32" s="1234"/>
      <c r="T32" s="1234"/>
      <c r="U32" s="1234"/>
      <c r="V32" s="1234"/>
      <c r="W32" s="1234"/>
      <c r="X32" s="1234"/>
      <c r="Y32" s="1234"/>
      <c r="Z32" s="1234"/>
      <c r="AA32" s="1234"/>
      <c r="AB32" s="1234"/>
      <c r="AC32" s="1234"/>
      <c r="AD32" s="1234"/>
      <c r="AE32" s="1234"/>
      <c r="AF32" s="1234"/>
      <c r="AG32" s="1234"/>
      <c r="AH32" s="1234"/>
      <c r="AI32" s="1234"/>
      <c r="AJ32" s="1234"/>
      <c r="AK32" s="1234"/>
      <c r="AL32" s="1234"/>
      <c r="AM32" s="1234"/>
      <c r="AN32" s="1234"/>
      <c r="AO32" s="1234"/>
      <c r="AP32" s="1234"/>
      <c r="AQ32" s="1234"/>
      <c r="AR32" s="1234"/>
      <c r="AS32" s="1234"/>
      <c r="AT32" s="1234"/>
      <c r="AU32" s="1234"/>
      <c r="AV32" s="1234"/>
      <c r="AW32" s="1234"/>
      <c r="AX32" s="1234"/>
      <c r="AY32" s="1234"/>
      <c r="AZ32" s="1234"/>
    </row>
    <row r="33" spans="1:54" ht="12" customHeight="1" x14ac:dyDescent="0.25">
      <c r="A33" s="1241" t="str">
        <f>ПОДПИСИ!B15</f>
        <v>Заместитель генерального директора по капитальному  строительству ООО «Электромонтаж-110»</v>
      </c>
      <c r="B33" s="1241"/>
      <c r="C33" s="1241"/>
      <c r="D33" s="1241"/>
      <c r="E33" s="1241"/>
      <c r="F33" s="1241"/>
      <c r="G33" s="1241"/>
      <c r="H33" s="1241"/>
      <c r="I33" s="1241"/>
      <c r="J33" s="1241"/>
      <c r="K33" s="1241"/>
      <c r="L33" s="1241"/>
      <c r="M33" s="1241"/>
      <c r="N33" s="1241"/>
      <c r="O33" s="1241"/>
      <c r="P33" s="1241"/>
      <c r="Q33" s="1241"/>
      <c r="R33" s="1241"/>
      <c r="S33" s="1241"/>
      <c r="T33" s="1241"/>
      <c r="U33" s="1241"/>
      <c r="V33" s="1241"/>
      <c r="W33" s="1241"/>
      <c r="X33" s="1241"/>
      <c r="Y33" s="1241"/>
      <c r="Z33" s="1241"/>
      <c r="AA33" s="1241"/>
      <c r="AB33" s="1241"/>
      <c r="AC33" s="1241"/>
      <c r="AD33" s="1241"/>
      <c r="AE33" s="1241"/>
      <c r="AF33" s="1241"/>
      <c r="AG33" s="1241"/>
      <c r="AH33" s="1241"/>
      <c r="AI33" s="1241"/>
      <c r="AJ33" s="1241"/>
      <c r="AK33" s="1241"/>
      <c r="AL33" s="1241"/>
      <c r="AM33" s="1241"/>
      <c r="AN33" s="1241"/>
      <c r="AO33" s="1241"/>
      <c r="AP33" s="1241"/>
      <c r="AQ33" s="1241"/>
      <c r="AR33" s="1241"/>
      <c r="AS33" s="1241"/>
      <c r="AT33" s="1241"/>
      <c r="AU33" s="1241"/>
      <c r="AV33" s="1241"/>
      <c r="AW33" s="1241"/>
      <c r="AX33" s="1241"/>
      <c r="AY33" s="1241"/>
      <c r="AZ33" s="1241"/>
    </row>
    <row r="34" spans="1:54" ht="12" customHeight="1" x14ac:dyDescent="0.25">
      <c r="A34" s="1236" t="str">
        <f>CONCATENATE(ПОДПИСИ!C15,", ",ПОДПИСИ!F15)</f>
        <v>Шлёнский С.В., Приказ №365 от 01.07.2024</v>
      </c>
      <c r="B34" s="1236"/>
      <c r="C34" s="1236"/>
      <c r="D34" s="1236"/>
      <c r="E34" s="1236"/>
      <c r="F34" s="1236"/>
      <c r="G34" s="1236"/>
      <c r="H34" s="1236"/>
      <c r="I34" s="1236"/>
      <c r="J34" s="1236"/>
      <c r="K34" s="1236"/>
      <c r="L34" s="1236"/>
      <c r="M34" s="1236"/>
      <c r="N34" s="1236"/>
      <c r="O34" s="1236"/>
      <c r="P34" s="1236"/>
      <c r="Q34" s="1236"/>
      <c r="R34" s="1236"/>
      <c r="S34" s="1236"/>
      <c r="T34" s="1236"/>
      <c r="U34" s="1236"/>
      <c r="V34" s="1236"/>
      <c r="W34" s="1236"/>
      <c r="X34" s="1236"/>
      <c r="Y34" s="1236"/>
      <c r="Z34" s="1236"/>
      <c r="AA34" s="1236"/>
      <c r="AB34" s="1236"/>
      <c r="AC34" s="1236"/>
      <c r="AD34" s="1236"/>
      <c r="AE34" s="1236"/>
      <c r="AF34" s="1236"/>
      <c r="AG34" s="1236"/>
      <c r="AH34" s="1236"/>
      <c r="AI34" s="1236"/>
      <c r="AJ34" s="1236"/>
      <c r="AK34" s="1236"/>
      <c r="AL34" s="1236"/>
      <c r="AM34" s="1236"/>
      <c r="AN34" s="1236"/>
      <c r="AO34" s="1236"/>
      <c r="AP34" s="1236"/>
      <c r="AQ34" s="1236"/>
      <c r="AR34" s="1236"/>
      <c r="AS34" s="1236"/>
      <c r="AT34" s="1236"/>
      <c r="AU34" s="1236"/>
      <c r="AV34" s="1236"/>
      <c r="AW34" s="1236"/>
      <c r="AX34" s="1236"/>
      <c r="AY34" s="1236"/>
      <c r="AZ34" s="1236"/>
    </row>
    <row r="35" spans="1:54" ht="7.2" customHeight="1" x14ac:dyDescent="0.25">
      <c r="A35" s="1226" t="s">
        <v>525</v>
      </c>
      <c r="B35" s="1226"/>
      <c r="C35" s="1226"/>
      <c r="D35" s="1226"/>
      <c r="E35" s="1226"/>
      <c r="F35" s="1226"/>
      <c r="G35" s="1226"/>
      <c r="H35" s="1226"/>
      <c r="I35" s="1226"/>
      <c r="J35" s="1226"/>
      <c r="K35" s="1226"/>
      <c r="L35" s="1226"/>
      <c r="M35" s="1226"/>
      <c r="N35" s="1226"/>
      <c r="O35" s="1226"/>
      <c r="P35" s="1226"/>
      <c r="Q35" s="1226"/>
      <c r="R35" s="1226"/>
      <c r="S35" s="1226"/>
      <c r="T35" s="1226"/>
      <c r="U35" s="1226"/>
      <c r="V35" s="1226"/>
      <c r="W35" s="1226"/>
      <c r="X35" s="1226"/>
      <c r="Y35" s="1226"/>
      <c r="Z35" s="1226"/>
      <c r="AA35" s="1226"/>
      <c r="AB35" s="1226"/>
      <c r="AC35" s="1226"/>
      <c r="AD35" s="1226"/>
      <c r="AE35" s="1226"/>
      <c r="AF35" s="1226"/>
      <c r="AG35" s="1226"/>
      <c r="AH35" s="1226"/>
      <c r="AI35" s="1226"/>
      <c r="AJ35" s="1226"/>
      <c r="AK35" s="1226"/>
      <c r="AL35" s="1226"/>
      <c r="AM35" s="1226"/>
      <c r="AN35" s="1226"/>
      <c r="AO35" s="1226"/>
      <c r="AP35" s="1226"/>
      <c r="AQ35" s="1226"/>
      <c r="AR35" s="1226"/>
      <c r="AS35" s="1226"/>
      <c r="AT35" s="1226"/>
      <c r="AU35" s="1226"/>
      <c r="AV35" s="1226"/>
      <c r="AW35" s="1226"/>
      <c r="AX35" s="1226"/>
      <c r="AY35" s="1226"/>
      <c r="AZ35" s="1226"/>
    </row>
    <row r="36" spans="1:54" ht="12" customHeight="1" x14ac:dyDescent="0.25">
      <c r="A36" s="1235" t="s">
        <v>769</v>
      </c>
      <c r="B36" s="1234"/>
      <c r="C36" s="1234"/>
      <c r="D36" s="1234"/>
      <c r="E36" s="1234"/>
      <c r="F36" s="1234"/>
      <c r="G36" s="1234"/>
      <c r="H36" s="1234"/>
      <c r="I36" s="1234"/>
      <c r="J36" s="1234"/>
      <c r="K36" s="1234"/>
      <c r="L36" s="1234"/>
      <c r="M36" s="1234"/>
      <c r="N36" s="1234"/>
      <c r="O36" s="1234"/>
      <c r="P36" s="1234"/>
      <c r="Q36" s="1234"/>
      <c r="R36" s="1234"/>
      <c r="S36" s="1234"/>
      <c r="T36" s="1234"/>
      <c r="U36" s="1234"/>
      <c r="V36" s="1234"/>
      <c r="W36" s="1234"/>
      <c r="X36" s="1234"/>
      <c r="Y36" s="1234"/>
      <c r="Z36" s="1234"/>
      <c r="AA36" s="1234"/>
      <c r="AB36" s="1234"/>
      <c r="AC36" s="1234"/>
      <c r="AD36" s="1234"/>
      <c r="AE36" s="1234"/>
      <c r="AF36" s="1234"/>
      <c r="AG36" s="1234"/>
      <c r="AH36" s="1234"/>
      <c r="AI36" s="1234"/>
      <c r="AJ36" s="1234"/>
      <c r="AK36" s="1234"/>
      <c r="AL36" s="1234"/>
      <c r="AM36" s="1234"/>
      <c r="AN36" s="1234"/>
      <c r="AO36" s="1234"/>
      <c r="AP36" s="1234"/>
      <c r="AQ36" s="1234"/>
      <c r="AR36" s="1234"/>
      <c r="AS36" s="1234"/>
      <c r="AT36" s="1234"/>
      <c r="AU36" s="1234"/>
      <c r="AV36" s="1234"/>
      <c r="AW36" s="1234"/>
      <c r="AX36" s="1234"/>
      <c r="AY36" s="1234"/>
      <c r="AZ36" s="1234"/>
    </row>
    <row r="37" spans="1:54" ht="12" customHeight="1" x14ac:dyDescent="0.25">
      <c r="A37" s="1241" t="str">
        <f>ПОДПИСИ!B17</f>
        <v>Заместитель генерального директора по капитальному  строительству ООО «Электромонтаж-110»</v>
      </c>
      <c r="B37" s="1241"/>
      <c r="C37" s="1241"/>
      <c r="D37" s="1241"/>
      <c r="E37" s="1241"/>
      <c r="F37" s="1241"/>
      <c r="G37" s="1241"/>
      <c r="H37" s="1241"/>
      <c r="I37" s="1241"/>
      <c r="J37" s="1241"/>
      <c r="K37" s="1241"/>
      <c r="L37" s="1241"/>
      <c r="M37" s="1241"/>
      <c r="N37" s="1241"/>
      <c r="O37" s="1241"/>
      <c r="P37" s="1241"/>
      <c r="Q37" s="1241"/>
      <c r="R37" s="1241"/>
      <c r="S37" s="1241"/>
      <c r="T37" s="1241"/>
      <c r="U37" s="1241"/>
      <c r="V37" s="1241"/>
      <c r="W37" s="1241"/>
      <c r="X37" s="1241"/>
      <c r="Y37" s="1241"/>
      <c r="Z37" s="1241"/>
      <c r="AA37" s="1241"/>
      <c r="AB37" s="1241"/>
      <c r="AC37" s="1241"/>
      <c r="AD37" s="1241"/>
      <c r="AE37" s="1241"/>
      <c r="AF37" s="1241"/>
      <c r="AG37" s="1241"/>
      <c r="AH37" s="1241"/>
      <c r="AI37" s="1241"/>
      <c r="AJ37" s="1241"/>
      <c r="AK37" s="1241"/>
      <c r="AL37" s="1241"/>
      <c r="AM37" s="1241"/>
      <c r="AN37" s="1241"/>
      <c r="AO37" s="1241"/>
      <c r="AP37" s="1241"/>
      <c r="AQ37" s="1241"/>
      <c r="AR37" s="1241"/>
      <c r="AS37" s="1241"/>
      <c r="AT37" s="1241"/>
      <c r="AU37" s="1241"/>
      <c r="AV37" s="1241"/>
      <c r="AW37" s="1241"/>
      <c r="AX37" s="1241"/>
      <c r="AY37" s="1241"/>
      <c r="AZ37" s="1241"/>
    </row>
    <row r="38" spans="1:54" ht="12" customHeight="1" x14ac:dyDescent="0.25">
      <c r="A38" s="1236" t="str">
        <f>CONCATENATE(ПОДПИСИ!C17,", ",ПОДПИСИ!F17)</f>
        <v>Шлёнский С.В., Приказ №365 от 01.07.2024</v>
      </c>
      <c r="B38" s="1236"/>
      <c r="C38" s="1236"/>
      <c r="D38" s="1236"/>
      <c r="E38" s="1236"/>
      <c r="F38" s="1236"/>
      <c r="G38" s="1236"/>
      <c r="H38" s="1236"/>
      <c r="I38" s="1236"/>
      <c r="J38" s="1236"/>
      <c r="K38" s="1236"/>
      <c r="L38" s="1236"/>
      <c r="M38" s="1236"/>
      <c r="N38" s="1236"/>
      <c r="O38" s="1236"/>
      <c r="P38" s="1236"/>
      <c r="Q38" s="1236"/>
      <c r="R38" s="1236"/>
      <c r="S38" s="1236"/>
      <c r="T38" s="1236"/>
      <c r="U38" s="1236"/>
      <c r="V38" s="1236"/>
      <c r="W38" s="1236"/>
      <c r="X38" s="1236"/>
      <c r="Y38" s="1236"/>
      <c r="Z38" s="1236"/>
      <c r="AA38" s="1236"/>
      <c r="AB38" s="1236"/>
      <c r="AC38" s="1236"/>
      <c r="AD38" s="1236"/>
      <c r="AE38" s="1236"/>
      <c r="AF38" s="1236"/>
      <c r="AG38" s="1236"/>
      <c r="AH38" s="1236"/>
      <c r="AI38" s="1236"/>
      <c r="AJ38" s="1236"/>
      <c r="AK38" s="1236"/>
      <c r="AL38" s="1236"/>
      <c r="AM38" s="1236"/>
      <c r="AN38" s="1236"/>
      <c r="AO38" s="1236"/>
      <c r="AP38" s="1236"/>
      <c r="AQ38" s="1236"/>
      <c r="AR38" s="1236"/>
      <c r="AS38" s="1236"/>
      <c r="AT38" s="1236"/>
      <c r="AU38" s="1236"/>
      <c r="AV38" s="1236"/>
      <c r="AW38" s="1236"/>
      <c r="AX38" s="1236"/>
      <c r="AY38" s="1236"/>
      <c r="AZ38" s="1236"/>
    </row>
    <row r="39" spans="1:54" ht="16.2" customHeight="1" x14ac:dyDescent="0.25">
      <c r="A39" s="1242" t="s">
        <v>973</v>
      </c>
      <c r="B39" s="1243"/>
      <c r="C39" s="1243"/>
      <c r="D39" s="1243"/>
      <c r="E39" s="1243"/>
      <c r="F39" s="1243"/>
      <c r="G39" s="1243"/>
      <c r="H39" s="1243"/>
      <c r="I39" s="1243"/>
      <c r="J39" s="1243"/>
      <c r="K39" s="1243"/>
      <c r="L39" s="1243"/>
      <c r="M39" s="1243"/>
      <c r="N39" s="1243"/>
      <c r="O39" s="1243"/>
      <c r="P39" s="1243"/>
      <c r="Q39" s="1243"/>
      <c r="R39" s="1243"/>
      <c r="S39" s="1243"/>
      <c r="T39" s="1243"/>
      <c r="U39" s="1243"/>
      <c r="V39" s="1243"/>
      <c r="W39" s="1243"/>
      <c r="X39" s="1243"/>
      <c r="Y39" s="1243"/>
      <c r="Z39" s="1243"/>
      <c r="AA39" s="1243"/>
      <c r="AB39" s="1243"/>
      <c r="AC39" s="1243"/>
      <c r="AD39" s="1243"/>
      <c r="AE39" s="1243"/>
      <c r="AF39" s="1243"/>
      <c r="AG39" s="1243"/>
      <c r="AH39" s="1243"/>
      <c r="AI39" s="1243"/>
      <c r="AJ39" s="1243"/>
      <c r="AK39" s="1243"/>
      <c r="AL39" s="1243"/>
      <c r="AM39" s="1243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</row>
    <row r="40" spans="1:54" ht="39" customHeight="1" x14ac:dyDescent="0.25">
      <c r="A40" s="1235" t="s">
        <v>828</v>
      </c>
      <c r="B40" s="1235"/>
      <c r="C40" s="1235"/>
      <c r="D40" s="1235"/>
      <c r="E40" s="1235"/>
      <c r="F40" s="1235"/>
      <c r="G40" s="1235"/>
      <c r="H40" s="1235"/>
      <c r="I40" s="1235"/>
      <c r="J40" s="1235"/>
      <c r="K40" s="1235"/>
      <c r="L40" s="1235"/>
      <c r="M40" s="1235"/>
      <c r="N40" s="1235"/>
      <c r="O40" s="1235"/>
      <c r="P40" s="1235"/>
      <c r="Q40" s="1235"/>
      <c r="R40" s="1235"/>
      <c r="S40" s="1235"/>
      <c r="T40" s="1235"/>
      <c r="U40" s="1235"/>
      <c r="V40" s="1235"/>
      <c r="W40" s="1235"/>
      <c r="X40" s="1235"/>
      <c r="Y40" s="1235"/>
      <c r="Z40" s="1235"/>
      <c r="AA40" s="1235"/>
      <c r="AB40" s="1235"/>
      <c r="AC40" s="1235"/>
      <c r="AD40" s="1235"/>
      <c r="AE40" s="1235"/>
      <c r="AF40" s="1235"/>
      <c r="AG40" s="1235"/>
      <c r="AH40" s="1235"/>
      <c r="AI40" s="1235"/>
      <c r="AJ40" s="1235"/>
      <c r="AK40" s="1235"/>
      <c r="AL40" s="1235"/>
      <c r="AM40" s="1235"/>
      <c r="AN40" s="1235"/>
      <c r="AO40" s="1235"/>
      <c r="AP40" s="1235"/>
      <c r="AQ40" s="1235"/>
      <c r="AR40" s="1235"/>
      <c r="AS40" s="1235"/>
      <c r="AT40" s="1235"/>
      <c r="AU40" s="1235"/>
      <c r="AV40" s="1235"/>
      <c r="AW40" s="1235"/>
      <c r="AX40" s="1235"/>
      <c r="AY40" s="1235"/>
      <c r="AZ40" s="1235"/>
    </row>
    <row r="41" spans="1:54" x14ac:dyDescent="0.25">
      <c r="A41" s="1241" t="str">
        <f>IF(ПОДПИСИ!B19=0," ",ПОДПИСИ!B19)</f>
        <v xml:space="preserve"> </v>
      </c>
      <c r="B41" s="1241"/>
      <c r="C41" s="1241"/>
      <c r="D41" s="1241"/>
      <c r="E41" s="1241"/>
      <c r="F41" s="1241"/>
      <c r="G41" s="1241"/>
      <c r="H41" s="1241"/>
      <c r="I41" s="1241"/>
      <c r="J41" s="1241"/>
      <c r="K41" s="1241"/>
      <c r="L41" s="1241"/>
      <c r="M41" s="1241"/>
      <c r="N41" s="1241"/>
      <c r="O41" s="1241"/>
      <c r="P41" s="1241"/>
      <c r="Q41" s="1241"/>
      <c r="R41" s="1241"/>
      <c r="S41" s="1241"/>
      <c r="T41" s="1241"/>
      <c r="U41" s="1241"/>
      <c r="V41" s="1241"/>
      <c r="W41" s="1241"/>
      <c r="X41" s="1241"/>
      <c r="Y41" s="1241"/>
      <c r="Z41" s="1241"/>
      <c r="AA41" s="1241"/>
      <c r="AB41" s="1241"/>
      <c r="AC41" s="1241"/>
      <c r="AD41" s="1241"/>
      <c r="AE41" s="1241"/>
      <c r="AF41" s="1241"/>
      <c r="AG41" s="1241"/>
      <c r="AH41" s="1241"/>
      <c r="AI41" s="1241"/>
      <c r="AJ41" s="1241"/>
      <c r="AK41" s="1241"/>
      <c r="AL41" s="1241"/>
      <c r="AM41" s="1241"/>
      <c r="AN41" s="1241"/>
      <c r="AO41" s="1241"/>
      <c r="AP41" s="1241"/>
      <c r="AQ41" s="1241"/>
      <c r="AR41" s="1241"/>
      <c r="AS41" s="1241"/>
      <c r="AT41" s="1241"/>
      <c r="AU41" s="1241"/>
      <c r="AV41" s="1241"/>
      <c r="AW41" s="1241"/>
      <c r="AX41" s="1241"/>
      <c r="AY41" s="1241"/>
      <c r="AZ41" s="1241"/>
    </row>
    <row r="42" spans="1:54" x14ac:dyDescent="0.25">
      <c r="A42" s="1236" t="str">
        <f>CONCATENATE(ПОДПИСИ!C19," ",ПОДПИСИ!F19)</f>
        <v xml:space="preserve">  </v>
      </c>
      <c r="B42" s="1236"/>
      <c r="C42" s="1236"/>
      <c r="D42" s="1236"/>
      <c r="E42" s="1236"/>
      <c r="F42" s="1236"/>
      <c r="G42" s="1236"/>
      <c r="H42" s="1236"/>
      <c r="I42" s="1236"/>
      <c r="J42" s="1236"/>
      <c r="K42" s="1236"/>
      <c r="L42" s="1236"/>
      <c r="M42" s="1236"/>
      <c r="N42" s="1236"/>
      <c r="O42" s="1236"/>
      <c r="P42" s="1236"/>
      <c r="Q42" s="1236"/>
      <c r="R42" s="1236"/>
      <c r="S42" s="1236"/>
      <c r="T42" s="1236"/>
      <c r="U42" s="1236"/>
      <c r="V42" s="1236"/>
      <c r="W42" s="1236"/>
      <c r="X42" s="1236"/>
      <c r="Y42" s="1236"/>
      <c r="Z42" s="1236"/>
      <c r="AA42" s="1236"/>
      <c r="AB42" s="1236"/>
      <c r="AC42" s="1236"/>
      <c r="AD42" s="1236"/>
      <c r="AE42" s="1236"/>
      <c r="AF42" s="1236"/>
      <c r="AG42" s="1236"/>
      <c r="AH42" s="1236"/>
      <c r="AI42" s="1236"/>
      <c r="AJ42" s="1236"/>
      <c r="AK42" s="1236"/>
      <c r="AL42" s="1236"/>
      <c r="AM42" s="1236"/>
      <c r="AN42" s="1236"/>
      <c r="AO42" s="1236"/>
      <c r="AP42" s="1236"/>
      <c r="AQ42" s="1236"/>
      <c r="AR42" s="1236"/>
      <c r="AS42" s="1236"/>
      <c r="AT42" s="1236"/>
      <c r="AU42" s="1236"/>
      <c r="AV42" s="1236"/>
      <c r="AW42" s="1236"/>
      <c r="AX42" s="1236"/>
      <c r="AY42" s="1236"/>
      <c r="AZ42" s="1236"/>
    </row>
    <row r="43" spans="1:54" ht="13.95" customHeight="1" x14ac:dyDescent="0.25">
      <c r="A43" s="1229" t="s">
        <v>1059</v>
      </c>
      <c r="B43" s="1226"/>
      <c r="C43" s="1226"/>
      <c r="D43" s="1226"/>
      <c r="E43" s="1226"/>
      <c r="F43" s="1226"/>
      <c r="G43" s="1226"/>
      <c r="H43" s="1226"/>
      <c r="I43" s="1226"/>
      <c r="J43" s="1226"/>
      <c r="K43" s="1226"/>
      <c r="L43" s="1226"/>
      <c r="M43" s="1226"/>
      <c r="N43" s="1226"/>
      <c r="O43" s="1226"/>
      <c r="P43" s="1226"/>
      <c r="Q43" s="1226"/>
      <c r="R43" s="1226"/>
      <c r="S43" s="1226"/>
      <c r="T43" s="1226"/>
      <c r="U43" s="1226"/>
      <c r="V43" s="1226"/>
      <c r="W43" s="1226"/>
      <c r="X43" s="1226"/>
      <c r="Y43" s="1226"/>
      <c r="Z43" s="1226"/>
      <c r="AA43" s="1226"/>
      <c r="AB43" s="1226"/>
      <c r="AC43" s="1226"/>
      <c r="AD43" s="1226"/>
      <c r="AE43" s="1226"/>
      <c r="AF43" s="1226"/>
      <c r="AG43" s="1226"/>
      <c r="AH43" s="1226"/>
      <c r="AI43" s="1226"/>
      <c r="AJ43" s="1226"/>
      <c r="AK43" s="1226"/>
      <c r="AL43" s="1226"/>
      <c r="AM43" s="1226"/>
      <c r="AN43" s="1226"/>
      <c r="AO43" s="1226"/>
      <c r="AP43" s="1226"/>
      <c r="AQ43" s="1226"/>
      <c r="AR43" s="1226"/>
      <c r="AS43" s="1226"/>
      <c r="AT43" s="1226"/>
      <c r="AU43" s="1226"/>
      <c r="AV43" s="1226"/>
      <c r="AW43" s="1226"/>
      <c r="AX43" s="1226"/>
      <c r="AY43" s="1226"/>
      <c r="AZ43" s="1226"/>
    </row>
    <row r="44" spans="1:54" ht="12" customHeight="1" x14ac:dyDescent="0.25">
      <c r="A44" s="1235" t="s">
        <v>537</v>
      </c>
      <c r="B44" s="1235"/>
      <c r="C44" s="1235"/>
      <c r="D44" s="1235"/>
      <c r="E44" s="1235"/>
      <c r="F44" s="1235"/>
      <c r="G44" s="1235"/>
      <c r="H44" s="1235"/>
      <c r="I44" s="1235"/>
      <c r="J44" s="1235"/>
      <c r="K44" s="1235"/>
      <c r="L44" s="1235"/>
      <c r="M44" s="1235"/>
      <c r="N44" s="1235"/>
      <c r="O44" s="1235"/>
      <c r="P44" s="1235"/>
      <c r="Q44" s="1235"/>
      <c r="R44" s="1235"/>
      <c r="S44" s="1235"/>
      <c r="T44" s="1235"/>
      <c r="U44" s="1235"/>
      <c r="V44" s="1235"/>
      <c r="W44" s="1235"/>
      <c r="X44" s="1235"/>
      <c r="Y44" s="1235"/>
      <c r="Z44" s="1235"/>
      <c r="AA44" s="1235"/>
      <c r="AB44" s="1235"/>
      <c r="AC44" s="1235"/>
      <c r="AD44" s="1235"/>
      <c r="AE44" s="1235"/>
      <c r="AF44" s="1235"/>
      <c r="AG44" s="1235"/>
      <c r="AH44" s="1235"/>
      <c r="AI44" s="1235"/>
      <c r="AJ44" s="1235"/>
      <c r="AK44" s="1235"/>
      <c r="AL44" s="1235"/>
      <c r="AM44" s="1235"/>
      <c r="AN44" s="1235"/>
      <c r="AO44" s="1235"/>
      <c r="AP44" s="1235"/>
      <c r="AQ44" s="1235"/>
      <c r="AR44" s="1235"/>
      <c r="AS44" s="1235"/>
      <c r="AT44" s="1235"/>
      <c r="AU44" s="1235"/>
      <c r="AV44" s="1235"/>
      <c r="AW44" s="1235"/>
      <c r="AX44" s="1235"/>
      <c r="AY44" s="1235"/>
      <c r="AZ44" s="1235"/>
    </row>
    <row r="45" spans="1:54" ht="12" customHeight="1" x14ac:dyDescent="0.3">
      <c r="A45" s="1237" t="str">
        <f>ПОДПИСИ!B12</f>
        <v>Начальник участка ООО «Электромонтаж-110»</v>
      </c>
      <c r="B45" s="1237"/>
      <c r="C45" s="1237"/>
      <c r="D45" s="1237"/>
      <c r="E45" s="1237"/>
      <c r="F45" s="1237"/>
      <c r="G45" s="1237"/>
      <c r="H45" s="1237"/>
      <c r="I45" s="1237"/>
      <c r="J45" s="1237"/>
      <c r="K45" s="1237"/>
      <c r="L45" s="1237"/>
      <c r="M45" s="1237"/>
      <c r="N45" s="1237"/>
      <c r="O45" s="1237"/>
      <c r="P45" s="1237"/>
      <c r="Q45" s="1237"/>
      <c r="R45" s="1237"/>
      <c r="S45" s="1237"/>
      <c r="T45" s="1237"/>
      <c r="U45" s="1237"/>
      <c r="V45" s="1237"/>
      <c r="W45" s="1237"/>
      <c r="X45" s="1237"/>
      <c r="Y45" s="1237"/>
      <c r="Z45" s="1237"/>
      <c r="AA45" s="1237"/>
      <c r="AB45" s="1237"/>
      <c r="AC45" s="1237"/>
      <c r="AD45" s="1237"/>
      <c r="AE45" s="1237"/>
      <c r="AF45" s="1237"/>
      <c r="AG45" s="1237"/>
      <c r="AH45" s="1237"/>
      <c r="AI45" s="1237"/>
      <c r="AJ45" s="1237"/>
      <c r="AK45" s="1237"/>
      <c r="AL45" s="1237"/>
      <c r="AM45" s="1237"/>
      <c r="AN45" s="1237"/>
      <c r="AO45" s="1237"/>
      <c r="AP45" s="1237"/>
      <c r="AQ45" s="1237"/>
      <c r="AR45" s="1237"/>
      <c r="AS45" s="1237"/>
      <c r="AT45" s="1237"/>
      <c r="AU45" s="1237"/>
      <c r="AV45" s="1237"/>
      <c r="AW45" s="1237"/>
      <c r="AX45" s="1237"/>
      <c r="AY45" s="1237"/>
      <c r="AZ45" s="1237"/>
      <c r="BA45" s="31"/>
      <c r="BB45" s="9"/>
    </row>
    <row r="46" spans="1:54" ht="12" customHeight="1" x14ac:dyDescent="0.25">
      <c r="A46" s="1256" t="str">
        <f>CONCATENATE(ПОДПИСИ!C12,ПОДПИСИ!F12)</f>
        <v>Курбатов А.В.Приказ №365 от 01.07.2024</v>
      </c>
      <c r="B46" s="1256"/>
      <c r="C46" s="1256"/>
      <c r="D46" s="1256"/>
      <c r="E46" s="1256"/>
      <c r="F46" s="1256"/>
      <c r="G46" s="1256"/>
      <c r="H46" s="1256"/>
      <c r="I46" s="1256"/>
      <c r="J46" s="1256"/>
      <c r="K46" s="1256"/>
      <c r="L46" s="1256"/>
      <c r="M46" s="1256"/>
      <c r="N46" s="1256"/>
      <c r="O46" s="1256"/>
      <c r="P46" s="1256"/>
      <c r="Q46" s="1256"/>
      <c r="R46" s="1256"/>
      <c r="S46" s="1256"/>
      <c r="T46" s="1256"/>
      <c r="U46" s="1256"/>
      <c r="V46" s="1256"/>
      <c r="W46" s="1256"/>
      <c r="X46" s="1256"/>
      <c r="Y46" s="1256"/>
      <c r="Z46" s="1256"/>
      <c r="AA46" s="1256"/>
      <c r="AB46" s="1256"/>
      <c r="AC46" s="1256"/>
      <c r="AD46" s="1256"/>
      <c r="AE46" s="1256"/>
      <c r="AF46" s="1256"/>
      <c r="AG46" s="1256"/>
      <c r="AH46" s="1256"/>
      <c r="AI46" s="1256"/>
      <c r="AJ46" s="1256"/>
      <c r="AK46" s="1256"/>
      <c r="AL46" s="1256"/>
      <c r="AM46" s="1256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</row>
    <row r="47" spans="1:54" ht="7.95" customHeight="1" x14ac:dyDescent="0.25">
      <c r="A47" s="1257" t="s">
        <v>524</v>
      </c>
      <c r="B47" s="1258"/>
      <c r="C47" s="1258"/>
      <c r="D47" s="1258"/>
      <c r="E47" s="1258"/>
      <c r="F47" s="1258"/>
      <c r="G47" s="1258"/>
      <c r="H47" s="1258"/>
      <c r="I47" s="1258"/>
      <c r="J47" s="1258"/>
      <c r="K47" s="1258"/>
      <c r="L47" s="1258"/>
      <c r="M47" s="1258"/>
      <c r="N47" s="1258"/>
      <c r="O47" s="1258"/>
      <c r="P47" s="1258"/>
      <c r="Q47" s="1258"/>
      <c r="R47" s="1258"/>
      <c r="S47" s="1258"/>
      <c r="T47" s="1258"/>
      <c r="U47" s="1258"/>
      <c r="V47" s="1258"/>
      <c r="W47" s="1258"/>
      <c r="X47" s="1258"/>
      <c r="Y47" s="1258"/>
      <c r="Z47" s="1258"/>
      <c r="AA47" s="1258"/>
      <c r="AB47" s="1258"/>
      <c r="AC47" s="1258"/>
      <c r="AD47" s="1258"/>
      <c r="AE47" s="1258"/>
      <c r="AF47" s="1258"/>
      <c r="AG47" s="1258"/>
      <c r="AH47" s="1258"/>
      <c r="AI47" s="1258"/>
      <c r="AJ47" s="1258"/>
      <c r="AK47" s="1258"/>
      <c r="AL47" s="1258"/>
      <c r="AM47" s="1258"/>
      <c r="AN47" s="1258"/>
      <c r="AO47" s="1258"/>
      <c r="AP47" s="1258"/>
      <c r="AQ47" s="1258"/>
      <c r="AR47" s="1258"/>
      <c r="AS47" s="1258"/>
      <c r="AT47" s="1258"/>
      <c r="AU47" s="1258"/>
      <c r="AV47" s="1258"/>
      <c r="AW47" s="1258"/>
      <c r="AX47" s="1258"/>
      <c r="AY47" s="1258"/>
      <c r="AZ47" s="1258"/>
    </row>
    <row r="48" spans="1:54" ht="12" hidden="1" customHeight="1" x14ac:dyDescent="0.25">
      <c r="A48" s="1234" t="s">
        <v>80</v>
      </c>
      <c r="B48" s="1234"/>
      <c r="C48" s="1234"/>
      <c r="D48" s="1234"/>
      <c r="E48" s="1234"/>
      <c r="F48" s="1234"/>
      <c r="G48" s="1234"/>
      <c r="H48" s="1234"/>
      <c r="I48" s="1234"/>
      <c r="J48" s="1234"/>
      <c r="K48" s="1234"/>
      <c r="L48" s="1234"/>
      <c r="M48" s="1234"/>
      <c r="N48" s="1234"/>
      <c r="O48" s="1234"/>
      <c r="P48" s="1234"/>
      <c r="Q48" s="1234"/>
      <c r="R48" s="1234"/>
      <c r="S48" s="1234"/>
      <c r="T48" s="1234"/>
      <c r="U48" s="1234"/>
      <c r="V48" s="1234"/>
      <c r="W48" s="1234"/>
      <c r="X48" s="1234"/>
      <c r="Y48" s="1234"/>
      <c r="Z48" s="1234"/>
      <c r="AA48" s="1234"/>
      <c r="AB48" s="1234"/>
      <c r="AC48" s="1234"/>
      <c r="AD48" s="1234"/>
      <c r="AE48" s="1234"/>
      <c r="AF48" s="1234"/>
      <c r="AG48" s="1234"/>
      <c r="AH48" s="1234"/>
      <c r="AI48" s="1234"/>
      <c r="AJ48" s="1234"/>
      <c r="AK48" s="1234"/>
      <c r="AL48" s="1234"/>
      <c r="AM48" s="1234"/>
      <c r="AN48" s="1234"/>
      <c r="AO48" s="1234"/>
      <c r="AP48" s="1234"/>
      <c r="AQ48" s="1234"/>
      <c r="AR48" s="1234"/>
      <c r="AS48" s="1234"/>
      <c r="AT48" s="1234"/>
      <c r="AU48" s="1234"/>
      <c r="AV48" s="1234"/>
      <c r="AW48" s="1234"/>
      <c r="AX48" s="1234"/>
      <c r="AY48" s="1234"/>
      <c r="AZ48" s="1234"/>
    </row>
    <row r="49" spans="1:56" ht="12" hidden="1" customHeight="1" x14ac:dyDescent="0.25">
      <c r="A49" s="1255"/>
      <c r="B49" s="1255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</row>
    <row r="50" spans="1:56" ht="12" hidden="1" customHeight="1" x14ac:dyDescent="0.25">
      <c r="A50" s="1241"/>
      <c r="B50" s="1241"/>
      <c r="C50" s="1241"/>
      <c r="D50" s="1241"/>
      <c r="E50" s="1241"/>
      <c r="F50" s="1241"/>
      <c r="G50" s="1241"/>
      <c r="H50" s="1241"/>
      <c r="I50" s="1241"/>
      <c r="J50" s="1241"/>
      <c r="K50" s="1241"/>
      <c r="L50" s="1241"/>
      <c r="M50" s="1241"/>
      <c r="N50" s="1241"/>
      <c r="O50" s="1241"/>
      <c r="P50" s="1241"/>
      <c r="Q50" s="1241"/>
      <c r="R50" s="1241"/>
      <c r="S50" s="1241"/>
      <c r="T50" s="1241"/>
      <c r="U50" s="1241"/>
      <c r="V50" s="1241"/>
      <c r="W50" s="1241"/>
      <c r="X50" s="1241"/>
      <c r="Y50" s="1241"/>
      <c r="Z50" s="1241"/>
      <c r="AA50" s="1241"/>
      <c r="AB50" s="1241"/>
      <c r="AC50" s="1241"/>
      <c r="AD50" s="1241"/>
      <c r="AE50" s="1241"/>
      <c r="AF50" s="1241"/>
      <c r="AG50" s="1241"/>
      <c r="AH50" s="1241"/>
      <c r="AI50" s="1241"/>
      <c r="AJ50" s="1241"/>
      <c r="AK50" s="1241"/>
      <c r="AL50" s="1241"/>
      <c r="AM50" s="1241"/>
      <c r="AN50" s="1241"/>
      <c r="AO50" s="1241"/>
      <c r="AP50" s="1241"/>
      <c r="AQ50" s="1241"/>
      <c r="AR50" s="1241"/>
      <c r="AS50" s="1241"/>
      <c r="AT50" s="1241"/>
      <c r="AU50" s="1241"/>
      <c r="AV50" s="1241"/>
      <c r="AW50" s="1241"/>
      <c r="AX50" s="1241"/>
      <c r="AY50" s="1241"/>
      <c r="AZ50" s="1241"/>
    </row>
    <row r="51" spans="1:56" ht="7.5" hidden="1" customHeight="1" x14ac:dyDescent="0.25">
      <c r="A51" s="1226" t="s">
        <v>529</v>
      </c>
      <c r="B51" s="1226"/>
      <c r="C51" s="1226"/>
      <c r="D51" s="1226"/>
      <c r="E51" s="1226"/>
      <c r="F51" s="1226"/>
      <c r="G51" s="1226"/>
      <c r="H51" s="1226"/>
      <c r="I51" s="1226"/>
      <c r="J51" s="1226"/>
      <c r="K51" s="1226"/>
      <c r="L51" s="1226"/>
      <c r="M51" s="1226"/>
      <c r="N51" s="1226"/>
      <c r="O51" s="1226"/>
      <c r="P51" s="1226"/>
      <c r="Q51" s="1226"/>
      <c r="R51" s="1226"/>
      <c r="S51" s="1226"/>
      <c r="T51" s="1226"/>
      <c r="U51" s="1226"/>
      <c r="V51" s="1226"/>
      <c r="W51" s="1226"/>
      <c r="X51" s="1226"/>
      <c r="Y51" s="1226"/>
      <c r="Z51" s="1226"/>
      <c r="AA51" s="1226"/>
      <c r="AB51" s="1226"/>
      <c r="AC51" s="1226"/>
      <c r="AD51" s="1226"/>
      <c r="AE51" s="1226"/>
      <c r="AF51" s="1226"/>
      <c r="AG51" s="1226"/>
      <c r="AH51" s="1226"/>
      <c r="AI51" s="1226"/>
      <c r="AJ51" s="1226"/>
      <c r="AK51" s="1226"/>
      <c r="AL51" s="1226"/>
      <c r="AM51" s="1226"/>
      <c r="AN51" s="1226"/>
      <c r="AO51" s="1226"/>
      <c r="AP51" s="1226"/>
      <c r="AQ51" s="1226"/>
      <c r="AR51" s="1226"/>
      <c r="AS51" s="1226"/>
      <c r="AT51" s="1226"/>
      <c r="AU51" s="1226"/>
      <c r="AV51" s="1226"/>
      <c r="AW51" s="1226"/>
      <c r="AX51" s="1226"/>
      <c r="AY51" s="1226"/>
      <c r="AZ51" s="1226"/>
    </row>
    <row r="52" spans="1:56" ht="12" customHeight="1" x14ac:dyDescent="0.25">
      <c r="A52" s="1234" t="s">
        <v>383</v>
      </c>
      <c r="B52" s="1234"/>
      <c r="C52" s="1234"/>
      <c r="D52" s="1234"/>
      <c r="E52" s="1234"/>
      <c r="F52" s="1234"/>
      <c r="G52" s="1234"/>
      <c r="H52" s="1234"/>
      <c r="I52" s="1234"/>
      <c r="J52" s="1234"/>
      <c r="K52" s="1234"/>
      <c r="L52" s="1234"/>
      <c r="M52" s="1234"/>
      <c r="N52" s="1234"/>
      <c r="O52" s="1234"/>
      <c r="P52" s="1234"/>
      <c r="Q52" s="1234"/>
      <c r="R52" s="1234"/>
      <c r="S52" s="1234"/>
      <c r="T52" s="1234"/>
      <c r="U52" s="1234"/>
      <c r="V52" s="1234"/>
      <c r="W52" s="1234"/>
      <c r="X52" s="1234"/>
      <c r="Y52" s="1234"/>
      <c r="Z52" s="1234"/>
      <c r="AA52" s="1234"/>
      <c r="AB52" s="1234"/>
      <c r="AC52" s="1234"/>
      <c r="AD52" s="1234"/>
      <c r="AE52" s="1234"/>
      <c r="AF52" s="1234"/>
      <c r="AG52" s="1234"/>
      <c r="AH52" s="1234"/>
      <c r="AI52" s="1234"/>
      <c r="AJ52" s="1234"/>
      <c r="AK52" s="1234"/>
      <c r="AL52" s="1234"/>
      <c r="AM52" s="1234"/>
      <c r="AN52" s="1234"/>
      <c r="AO52" s="1234"/>
      <c r="AP52" s="1234"/>
      <c r="AQ52" s="1234"/>
      <c r="AR52" s="1234"/>
      <c r="AS52" s="1234"/>
      <c r="AT52" s="1234"/>
      <c r="AU52" s="1234"/>
      <c r="AV52" s="1234"/>
      <c r="AW52" s="1234"/>
      <c r="AX52" s="1234"/>
      <c r="AY52" s="1234"/>
      <c r="AZ52" s="1234"/>
    </row>
    <row r="53" spans="1:56" ht="13.5" customHeight="1" x14ac:dyDescent="0.25">
      <c r="A53" s="1238" t="str">
        <f>ФОРМА!B4</f>
        <v>ООО «Электромонтаж-110»</v>
      </c>
      <c r="B53" s="1238"/>
      <c r="C53" s="1238"/>
      <c r="D53" s="1238"/>
      <c r="E53" s="1238"/>
      <c r="F53" s="1238"/>
      <c r="G53" s="1238"/>
      <c r="H53" s="1238"/>
      <c r="I53" s="1238"/>
      <c r="J53" s="1238"/>
      <c r="K53" s="1238"/>
      <c r="L53" s="1238"/>
      <c r="M53" s="1238"/>
      <c r="N53" s="1238"/>
      <c r="O53" s="1238"/>
      <c r="P53" s="1238"/>
      <c r="Q53" s="1238"/>
      <c r="R53" s="1238"/>
      <c r="S53" s="1238"/>
      <c r="T53" s="1238"/>
      <c r="U53" s="1238"/>
      <c r="V53" s="1238"/>
      <c r="W53" s="1238"/>
      <c r="X53" s="1238"/>
      <c r="Y53" s="1238"/>
      <c r="Z53" s="1238"/>
      <c r="AA53" s="1238"/>
      <c r="AB53" s="1238"/>
      <c r="AC53" s="1238"/>
      <c r="AD53" s="1238"/>
      <c r="AE53" s="1238"/>
      <c r="AF53" s="1238"/>
      <c r="AG53" s="1238"/>
      <c r="AH53" s="1238"/>
      <c r="AI53" s="1238"/>
      <c r="AJ53" s="1238"/>
      <c r="AK53" s="1238"/>
      <c r="AL53" s="1238"/>
      <c r="AM53" s="1238"/>
      <c r="AN53" s="1238"/>
      <c r="AO53" s="1238"/>
      <c r="AP53" s="1238"/>
      <c r="AQ53" s="1238"/>
      <c r="AR53" s="1238"/>
      <c r="AS53" s="1238"/>
      <c r="AT53" s="1238"/>
      <c r="AU53" s="1238"/>
      <c r="AV53" s="1238"/>
      <c r="AW53" s="1238"/>
      <c r="AX53" s="1238"/>
      <c r="AY53" s="1238"/>
      <c r="AZ53" s="1238"/>
    </row>
    <row r="54" spans="1:56" s="127" customFormat="1" ht="7.2" customHeight="1" x14ac:dyDescent="0.2">
      <c r="A54" s="1257" t="s">
        <v>830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</row>
    <row r="55" spans="1:56" ht="12" customHeight="1" x14ac:dyDescent="0.25">
      <c r="A55" s="1234" t="s">
        <v>9</v>
      </c>
      <c r="B55" s="1234"/>
      <c r="C55" s="1234"/>
      <c r="D55" s="1234"/>
      <c r="E55" s="1234"/>
      <c r="F55" s="1234"/>
      <c r="G55" s="1234"/>
      <c r="H55" s="1234"/>
      <c r="I55" s="1234"/>
      <c r="J55" s="1234"/>
      <c r="K55" s="1234"/>
      <c r="L55" s="1234"/>
      <c r="M55" s="1234"/>
      <c r="N55" s="1234"/>
      <c r="O55" s="1234"/>
      <c r="P55" s="1234"/>
      <c r="Q55" s="1234"/>
      <c r="R55" s="1234"/>
      <c r="S55" s="1234"/>
      <c r="T55" s="1234"/>
      <c r="U55" s="1234"/>
      <c r="V55" s="1234"/>
      <c r="W55" s="1234"/>
      <c r="X55" s="1234"/>
      <c r="Y55" s="1234"/>
      <c r="Z55" s="1234"/>
      <c r="AA55" s="1234"/>
      <c r="AB55" s="1234"/>
      <c r="AC55" s="1234"/>
      <c r="AD55" s="1234"/>
      <c r="AE55" s="1234"/>
      <c r="AF55" s="1234"/>
      <c r="AG55" s="1234"/>
      <c r="AH55" s="1234"/>
      <c r="AI55" s="1234"/>
      <c r="AJ55" s="1234"/>
      <c r="AK55" s="1234"/>
      <c r="AL55" s="1234"/>
      <c r="AM55" s="1234"/>
      <c r="AN55" s="1234"/>
      <c r="AO55" s="1234"/>
      <c r="AP55" s="1234"/>
      <c r="AQ55" s="1234"/>
      <c r="AR55" s="1234"/>
      <c r="AS55" s="1234"/>
      <c r="AT55" s="1234"/>
      <c r="AU55" s="1234"/>
      <c r="AV55" s="1234"/>
      <c r="AW55" s="1234"/>
      <c r="AX55" s="1234"/>
      <c r="AY55" s="1234"/>
      <c r="AZ55" s="1234"/>
    </row>
    <row r="56" spans="1:56" ht="12" customHeight="1" x14ac:dyDescent="0.25">
      <c r="A56" s="1234" t="s">
        <v>394</v>
      </c>
      <c r="B56" s="1234"/>
      <c r="C56" s="1234"/>
      <c r="D56" s="1234"/>
      <c r="E56" s="1234"/>
      <c r="F56" s="1234"/>
      <c r="G56" s="1234"/>
      <c r="H56" s="1234"/>
      <c r="I56" s="1234"/>
      <c r="J56" s="1234"/>
      <c r="K56" s="1234"/>
      <c r="L56" s="1234"/>
      <c r="M56" s="1234"/>
      <c r="N56" s="1234"/>
      <c r="O56" s="1234"/>
      <c r="P56" s="1234"/>
      <c r="Q56" s="1234"/>
      <c r="R56" s="1234"/>
      <c r="S56" s="1234"/>
      <c r="T56" s="1234"/>
      <c r="U56" s="1234"/>
      <c r="V56" s="1234"/>
      <c r="W56" s="1234"/>
      <c r="X56" s="1234"/>
      <c r="Y56" s="1234"/>
      <c r="Z56" s="1234"/>
      <c r="AA56" s="1234"/>
      <c r="AB56" s="1234"/>
      <c r="AC56" s="1234"/>
      <c r="AD56" s="1234"/>
      <c r="AE56" s="1234"/>
      <c r="AF56" s="1234"/>
      <c r="AG56" s="1234"/>
      <c r="AH56" s="1234"/>
      <c r="AI56" s="1234"/>
      <c r="AJ56" s="1234"/>
      <c r="AK56" s="1234"/>
      <c r="AL56" s="1234"/>
      <c r="AM56" s="1234"/>
      <c r="AN56" s="1234"/>
      <c r="AO56" s="1234"/>
      <c r="AP56" s="1234"/>
      <c r="AQ56" s="1234"/>
      <c r="AR56" s="1234"/>
      <c r="AS56" s="1234"/>
      <c r="AT56" s="1234"/>
      <c r="AU56" s="1234"/>
      <c r="AV56" s="1234"/>
      <c r="AW56" s="1234"/>
      <c r="AX56" s="1234"/>
      <c r="AY56" s="1234"/>
      <c r="AZ56" s="1234"/>
    </row>
    <row r="57" spans="1:56" ht="14.25" customHeight="1" x14ac:dyDescent="0.25">
      <c r="A57" s="1261" t="str">
        <f ca="1">INDIRECT("'АКТЫ скрытых работ'!R"&amp;BE3&amp;"C3",0)</f>
        <v>Устройство щебеночного основания с послойным трамбованием</v>
      </c>
      <c r="B57" s="1261"/>
      <c r="C57" s="1261"/>
      <c r="D57" s="1261"/>
      <c r="E57" s="1261"/>
      <c r="F57" s="1261"/>
      <c r="G57" s="1261"/>
      <c r="H57" s="1261"/>
      <c r="I57" s="1261"/>
      <c r="J57" s="1261"/>
      <c r="K57" s="1261"/>
      <c r="L57" s="1261"/>
      <c r="M57" s="1261"/>
      <c r="N57" s="1261"/>
      <c r="O57" s="1261"/>
      <c r="P57" s="1261"/>
      <c r="Q57" s="1261"/>
      <c r="R57" s="1261"/>
      <c r="S57" s="1261"/>
      <c r="T57" s="1261"/>
      <c r="U57" s="1261"/>
      <c r="V57" s="1261"/>
      <c r="W57" s="1261"/>
      <c r="X57" s="1261"/>
      <c r="Y57" s="1261"/>
      <c r="Z57" s="1261"/>
      <c r="AA57" s="1261"/>
      <c r="AB57" s="1261"/>
      <c r="AC57" s="1261"/>
      <c r="AD57" s="1261"/>
      <c r="AE57" s="1261"/>
      <c r="AF57" s="1261"/>
      <c r="AG57" s="1261"/>
      <c r="AH57" s="1261"/>
      <c r="AI57" s="1261"/>
      <c r="AJ57" s="1261"/>
      <c r="AK57" s="1261"/>
      <c r="AL57" s="1261"/>
      <c r="AM57" s="1261"/>
      <c r="AN57" s="1261"/>
      <c r="AO57" s="1261"/>
      <c r="AP57" s="1261"/>
      <c r="AQ57" s="1261"/>
      <c r="AR57" s="1261"/>
      <c r="AS57" s="1261"/>
      <c r="AT57" s="1261"/>
      <c r="AU57" s="1261"/>
      <c r="AV57" s="1261"/>
      <c r="AW57" s="1261"/>
      <c r="AX57" s="1261"/>
      <c r="AY57" s="1261"/>
      <c r="AZ57" s="1261"/>
    </row>
    <row r="58" spans="1:56" ht="10.5" customHeight="1" x14ac:dyDescent="0.25">
      <c r="A58" s="1254" t="s">
        <v>538</v>
      </c>
      <c r="B58" s="1254"/>
      <c r="C58" s="1254"/>
      <c r="D58" s="1254"/>
      <c r="E58" s="1254"/>
      <c r="F58" s="1254"/>
      <c r="G58" s="1254"/>
      <c r="H58" s="1254"/>
      <c r="I58" s="1254"/>
      <c r="J58" s="1254"/>
      <c r="K58" s="1254"/>
      <c r="L58" s="1254"/>
      <c r="M58" s="1254"/>
      <c r="N58" s="1254"/>
      <c r="O58" s="1254"/>
      <c r="P58" s="1254"/>
      <c r="Q58" s="1254"/>
      <c r="R58" s="1254"/>
      <c r="S58" s="1254"/>
      <c r="T58" s="1254"/>
      <c r="U58" s="1254"/>
      <c r="V58" s="1254"/>
      <c r="W58" s="1254"/>
      <c r="X58" s="1254"/>
      <c r="Y58" s="1254"/>
      <c r="Z58" s="1254"/>
      <c r="AA58" s="1254"/>
      <c r="AB58" s="1254"/>
      <c r="AC58" s="1254"/>
      <c r="AD58" s="1254"/>
      <c r="AE58" s="1254"/>
      <c r="AF58" s="1254"/>
      <c r="AG58" s="1254"/>
      <c r="AH58" s="1254"/>
      <c r="AI58" s="1254"/>
      <c r="AJ58" s="1254"/>
      <c r="AK58" s="1254"/>
      <c r="AL58" s="1254"/>
      <c r="AM58" s="1254"/>
      <c r="AN58" s="1254"/>
      <c r="AO58" s="1254"/>
      <c r="AP58" s="1254"/>
      <c r="AQ58" s="1254"/>
      <c r="AR58" s="1254"/>
      <c r="AS58" s="1254"/>
      <c r="AT58" s="1254"/>
      <c r="AU58" s="1254"/>
      <c r="AV58" s="1254"/>
      <c r="AW58" s="1254"/>
      <c r="AX58" s="1254"/>
      <c r="AY58" s="1254"/>
      <c r="AZ58" s="1254"/>
    </row>
    <row r="59" spans="1:56" ht="12" customHeight="1" x14ac:dyDescent="0.3">
      <c r="A59" s="420" t="s">
        <v>395</v>
      </c>
      <c r="Z59" s="9"/>
      <c r="AA59" s="9"/>
      <c r="AB59" s="9"/>
      <c r="AC59" s="9"/>
      <c r="AD59" s="1261" t="str">
        <f>IF(ФОРМА!B8=0," ",ФОРМА!B8)</f>
        <v>ООО «Электромонтаж-110»</v>
      </c>
      <c r="AE59" s="1261"/>
      <c r="AF59" s="1261"/>
      <c r="AG59" s="1261"/>
      <c r="AH59" s="1261"/>
      <c r="AI59" s="1261"/>
      <c r="AJ59" s="1261"/>
      <c r="AK59" s="1261"/>
      <c r="AL59" s="1261"/>
      <c r="AM59" s="1261"/>
      <c r="AN59" s="1261"/>
      <c r="AO59" s="1261"/>
      <c r="AP59" s="1261"/>
      <c r="AQ59" s="1261"/>
      <c r="AR59" s="1261"/>
      <c r="AS59" s="1261"/>
      <c r="AT59" s="1261"/>
      <c r="AU59" s="1261"/>
      <c r="AV59" s="1261"/>
      <c r="AW59" s="1261"/>
      <c r="AX59" s="1261"/>
      <c r="AY59" s="1261"/>
      <c r="AZ59" s="1261"/>
    </row>
    <row r="60" spans="1:56" ht="8.25" customHeight="1" x14ac:dyDescent="0.25">
      <c r="A60" s="1259"/>
      <c r="B60" s="1259"/>
      <c r="C60" s="1259"/>
      <c r="D60" s="1259"/>
      <c r="E60" s="1259"/>
      <c r="F60" s="1259"/>
      <c r="G60" s="1259"/>
      <c r="H60" s="1259"/>
      <c r="I60" s="1259"/>
      <c r="J60" s="1259"/>
      <c r="K60" s="1259"/>
      <c r="L60" s="1259"/>
      <c r="M60" s="1259"/>
      <c r="N60" s="1259"/>
      <c r="O60" s="1259"/>
      <c r="P60" s="1259"/>
      <c r="Q60" s="1259"/>
      <c r="R60" s="1259"/>
      <c r="S60" s="1259"/>
      <c r="T60" s="1259"/>
      <c r="U60" s="1259"/>
      <c r="V60" s="1259"/>
      <c r="W60" s="1259"/>
      <c r="X60" s="1259"/>
      <c r="Y60" s="1259"/>
      <c r="Z60" s="1259"/>
      <c r="AA60" s="1259"/>
      <c r="AB60" s="1259"/>
      <c r="AC60" s="1259"/>
      <c r="AD60" s="1226" t="s">
        <v>84</v>
      </c>
      <c r="AE60" s="1226"/>
      <c r="AF60" s="1226"/>
      <c r="AG60" s="1226"/>
      <c r="AH60" s="1226"/>
      <c r="AI60" s="1226"/>
      <c r="AJ60" s="1226"/>
      <c r="AK60" s="1226"/>
      <c r="AL60" s="1226"/>
      <c r="AM60" s="1226"/>
      <c r="AN60" s="1226"/>
      <c r="AO60" s="1226"/>
      <c r="AP60" s="1226"/>
      <c r="AQ60" s="1226"/>
      <c r="AR60" s="1226"/>
      <c r="AS60" s="1226"/>
      <c r="AT60" s="1226"/>
      <c r="AU60" s="1226"/>
      <c r="AV60" s="1226"/>
      <c r="AW60" s="1226"/>
      <c r="AX60" s="1226"/>
      <c r="AY60" s="1226"/>
      <c r="AZ60" s="1226"/>
    </row>
    <row r="61" spans="1:56" ht="12" customHeight="1" x14ac:dyDescent="0.25">
      <c r="A61" s="1236" t="str">
        <f>IF(ФОРМА!B9=0," ",CONCATENATE("Проект Шифр ",ФОРМА!B9))</f>
        <v>Проект Шифр СЭС-21-052603-ЭС1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</row>
    <row r="62" spans="1:56" ht="7.2" customHeight="1" x14ac:dyDescent="0.25">
      <c r="A62" s="1226" t="s">
        <v>539</v>
      </c>
      <c r="B62" s="1226"/>
      <c r="C62" s="1226"/>
      <c r="D62" s="1226"/>
      <c r="E62" s="1226"/>
      <c r="F62" s="1226"/>
      <c r="G62" s="1226"/>
      <c r="H62" s="1226"/>
      <c r="I62" s="1226"/>
      <c r="J62" s="1226"/>
      <c r="K62" s="1226"/>
      <c r="L62" s="1226"/>
      <c r="M62" s="1226"/>
      <c r="N62" s="1226"/>
      <c r="O62" s="1226"/>
      <c r="P62" s="1226"/>
      <c r="Q62" s="1226"/>
      <c r="R62" s="1226"/>
      <c r="S62" s="1226"/>
      <c r="T62" s="1226"/>
      <c r="U62" s="1226"/>
      <c r="V62" s="1226"/>
      <c r="W62" s="1226"/>
      <c r="X62" s="1226"/>
      <c r="Y62" s="1226"/>
      <c r="Z62" s="1226"/>
      <c r="AA62" s="1226"/>
      <c r="AB62" s="1226"/>
      <c r="AC62" s="1226"/>
      <c r="AD62" s="1226"/>
      <c r="AE62" s="1226"/>
      <c r="AF62" s="1226"/>
      <c r="AG62" s="1226"/>
      <c r="AH62" s="1226"/>
      <c r="AI62" s="1226"/>
      <c r="AJ62" s="1226"/>
      <c r="AK62" s="1226"/>
      <c r="AL62" s="1226"/>
      <c r="AM62" s="1226"/>
      <c r="AN62" s="1226"/>
      <c r="AO62" s="1226"/>
      <c r="AP62" s="1226"/>
      <c r="AQ62" s="1226"/>
      <c r="AR62" s="1226"/>
      <c r="AS62" s="1226"/>
      <c r="AT62" s="1226"/>
      <c r="AU62" s="1226"/>
      <c r="AV62" s="1226"/>
      <c r="AW62" s="1226"/>
      <c r="AX62" s="1226"/>
      <c r="AY62" s="1226"/>
      <c r="AZ62" s="1226"/>
    </row>
    <row r="63" spans="1:56" ht="12" customHeight="1" x14ac:dyDescent="0.25">
      <c r="A63" s="1234" t="s">
        <v>540</v>
      </c>
      <c r="B63" s="1234"/>
      <c r="C63" s="1234"/>
      <c r="D63" s="1234"/>
      <c r="E63" s="1234"/>
      <c r="F63" s="1234"/>
      <c r="G63" s="1234"/>
      <c r="H63" s="1234"/>
      <c r="I63" s="1234"/>
      <c r="J63" s="1234"/>
      <c r="K63" s="1234"/>
      <c r="L63" s="1234"/>
      <c r="M63" s="1234"/>
      <c r="N63" s="1234"/>
      <c r="O63" s="1234"/>
      <c r="P63" s="1234"/>
      <c r="Q63" s="1234"/>
      <c r="R63" s="1234"/>
      <c r="S63" s="1234"/>
      <c r="T63" s="1234"/>
      <c r="U63" s="1234"/>
      <c r="V63" s="1234"/>
      <c r="W63" s="1234"/>
      <c r="X63" s="1234"/>
      <c r="Y63" s="1234"/>
      <c r="Z63" s="1234"/>
      <c r="AA63" s="1234"/>
      <c r="AB63" s="1234"/>
      <c r="AC63" s="1234"/>
      <c r="AD63" s="1234"/>
      <c r="AE63" s="1234"/>
      <c r="AF63" s="1234"/>
      <c r="AG63" s="1234"/>
      <c r="AH63" s="1234"/>
      <c r="AI63" s="1234"/>
      <c r="AJ63" s="1234"/>
      <c r="AK63" s="1234"/>
      <c r="AL63" s="1234"/>
      <c r="AM63" s="1234"/>
      <c r="AN63" s="1234"/>
      <c r="AO63" s="1234"/>
      <c r="AP63" s="1234"/>
      <c r="AQ63" s="1234"/>
      <c r="AR63" s="1234"/>
      <c r="AS63" s="1234"/>
      <c r="AT63" s="1234"/>
      <c r="AU63" s="1234"/>
      <c r="AV63" s="1234"/>
      <c r="AW63" s="1234"/>
      <c r="AX63" s="1234"/>
      <c r="AY63" s="1234"/>
      <c r="AZ63" s="1234"/>
      <c r="BD63" s="11"/>
    </row>
    <row r="64" spans="1:56" ht="24" customHeight="1" x14ac:dyDescent="0.25">
      <c r="A64" s="1262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55"/>
      <c r="C64" s="1255"/>
      <c r="D64" s="1255"/>
      <c r="E64" s="1255"/>
      <c r="F64" s="1255"/>
      <c r="G64" s="1255"/>
      <c r="H64" s="1255"/>
      <c r="I64" s="1255"/>
      <c r="J64" s="1255"/>
      <c r="K64" s="1255"/>
      <c r="L64" s="1255"/>
      <c r="M64" s="1255"/>
      <c r="N64" s="1255"/>
      <c r="O64" s="1255"/>
      <c r="P64" s="1255"/>
      <c r="Q64" s="1255"/>
      <c r="R64" s="1255"/>
      <c r="S64" s="1255"/>
      <c r="T64" s="1255"/>
      <c r="U64" s="1255"/>
      <c r="V64" s="1255"/>
      <c r="W64" s="1255"/>
      <c r="X64" s="1255"/>
      <c r="Y64" s="1255"/>
      <c r="Z64" s="1255"/>
      <c r="AA64" s="1255"/>
      <c r="AB64" s="1255"/>
      <c r="AC64" s="1255"/>
      <c r="AD64" s="1255"/>
      <c r="AE64" s="1255"/>
      <c r="AF64" s="1255"/>
      <c r="AG64" s="1255"/>
      <c r="AH64" s="1255"/>
      <c r="AI64" s="1255"/>
      <c r="AJ64" s="1255"/>
      <c r="AK64" s="1255"/>
      <c r="AL64" s="1255"/>
      <c r="AM64" s="1255"/>
      <c r="AN64" s="1255"/>
      <c r="AO64" s="1255"/>
      <c r="AP64" s="1255"/>
      <c r="AQ64" s="1255"/>
      <c r="AR64" s="1255"/>
      <c r="AS64" s="1255"/>
      <c r="AT64" s="1255"/>
      <c r="AU64" s="1255"/>
      <c r="AV64" s="1255"/>
      <c r="AW64" s="1255"/>
      <c r="AX64" s="1255"/>
      <c r="AY64" s="1255"/>
      <c r="AZ64" s="1255"/>
      <c r="BD64" s="15"/>
    </row>
    <row r="65" spans="1:56" ht="7.95" customHeight="1" x14ac:dyDescent="0.25">
      <c r="A65" s="1229" t="s">
        <v>384</v>
      </c>
      <c r="B65" s="1229"/>
      <c r="C65" s="1229"/>
      <c r="D65" s="1229"/>
      <c r="E65" s="1229"/>
      <c r="F65" s="1229"/>
      <c r="G65" s="1229"/>
      <c r="H65" s="1229"/>
      <c r="I65" s="1229"/>
      <c r="J65" s="1229"/>
      <c r="K65" s="1229"/>
      <c r="L65" s="1229"/>
      <c r="M65" s="1229"/>
      <c r="N65" s="1229"/>
      <c r="O65" s="1229"/>
      <c r="P65" s="1229"/>
      <c r="Q65" s="1229"/>
      <c r="R65" s="1229"/>
      <c r="S65" s="1229"/>
      <c r="T65" s="1229"/>
      <c r="U65" s="1229"/>
      <c r="V65" s="1229"/>
      <c r="W65" s="1229"/>
      <c r="X65" s="1229"/>
      <c r="Y65" s="1229"/>
      <c r="Z65" s="1229"/>
      <c r="AA65" s="1229"/>
      <c r="AB65" s="1229"/>
      <c r="AC65" s="1229"/>
      <c r="AD65" s="1229"/>
      <c r="AE65" s="1229"/>
      <c r="AF65" s="1229"/>
      <c r="AG65" s="1229"/>
      <c r="AH65" s="1229"/>
      <c r="AI65" s="1229"/>
      <c r="AJ65" s="1229"/>
      <c r="AK65" s="1229"/>
      <c r="AL65" s="1229"/>
      <c r="AM65" s="1229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</row>
    <row r="66" spans="1:56" ht="12" customHeight="1" x14ac:dyDescent="0.25">
      <c r="A66" s="1234" t="s">
        <v>542</v>
      </c>
      <c r="B66" s="1234"/>
      <c r="C66" s="1234"/>
      <c r="D66" s="1234"/>
      <c r="E66" s="1234"/>
      <c r="F66" s="1234"/>
      <c r="G66" s="1234"/>
      <c r="H66" s="1234"/>
      <c r="I66" s="1234"/>
      <c r="J66" s="1234"/>
      <c r="K66" s="1234"/>
      <c r="L66" s="1234"/>
      <c r="M66" s="1234"/>
      <c r="N66" s="1234"/>
      <c r="O66" s="1234"/>
      <c r="P66" s="1234"/>
      <c r="Q66" s="1234"/>
      <c r="R66" s="1234"/>
      <c r="S66" s="1234"/>
      <c r="T66" s="1234"/>
      <c r="U66" s="1234"/>
      <c r="V66" s="1234"/>
      <c r="W66" s="1234"/>
      <c r="X66" s="1234"/>
      <c r="Y66" s="1234"/>
      <c r="Z66" s="1234"/>
      <c r="AA66" s="1234"/>
      <c r="AB66" s="1234"/>
      <c r="AC66" s="1234"/>
      <c r="AD66" s="1234"/>
      <c r="AE66" s="1234"/>
      <c r="AF66" s="1234"/>
      <c r="AG66" s="1234"/>
      <c r="AH66" s="1234"/>
      <c r="AI66" s="1234"/>
      <c r="AJ66" s="1234"/>
      <c r="AK66" s="1234"/>
      <c r="AL66" s="1234"/>
      <c r="AM66" s="1234"/>
      <c r="AN66" s="1234"/>
      <c r="AO66" s="1234"/>
      <c r="AP66" s="1234"/>
      <c r="AQ66" s="1234"/>
      <c r="AR66" s="1234"/>
      <c r="AS66" s="1234"/>
      <c r="AT66" s="1234"/>
      <c r="AU66" s="1234"/>
      <c r="AV66" s="1234"/>
      <c r="AW66" s="1234"/>
      <c r="AX66" s="1234"/>
      <c r="AY66" s="1234"/>
      <c r="AZ66" s="1234"/>
    </row>
    <row r="67" spans="1:56" ht="25.2" customHeight="1" x14ac:dyDescent="0.25">
      <c r="A67" s="1263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7" s="1263"/>
      <c r="C67" s="1263"/>
      <c r="D67" s="1263"/>
      <c r="E67" s="1263"/>
      <c r="F67" s="1263"/>
      <c r="G67" s="1263"/>
      <c r="H67" s="1263"/>
      <c r="I67" s="1263"/>
      <c r="J67" s="1263"/>
      <c r="K67" s="1263"/>
      <c r="L67" s="1263"/>
      <c r="M67" s="1263"/>
      <c r="N67" s="1263"/>
      <c r="O67" s="1263"/>
      <c r="P67" s="1263"/>
      <c r="Q67" s="1263"/>
      <c r="R67" s="1263"/>
      <c r="S67" s="1263"/>
      <c r="T67" s="1263"/>
      <c r="U67" s="1263"/>
      <c r="V67" s="1263"/>
      <c r="W67" s="1263"/>
      <c r="X67" s="1263"/>
      <c r="Y67" s="1263"/>
      <c r="Z67" s="1263"/>
      <c r="AA67" s="1263"/>
      <c r="AB67" s="1263"/>
      <c r="AC67" s="1263"/>
      <c r="AD67" s="1263"/>
      <c r="AE67" s="1263"/>
      <c r="AF67" s="1263"/>
      <c r="AG67" s="1263"/>
      <c r="AH67" s="1263"/>
      <c r="AI67" s="1263"/>
      <c r="AJ67" s="1263"/>
      <c r="AK67" s="1263"/>
      <c r="AL67" s="1263"/>
      <c r="AM67" s="1263"/>
      <c r="AN67" s="1263"/>
      <c r="AO67" s="1263"/>
      <c r="AP67" s="1263"/>
      <c r="AQ67" s="1263"/>
      <c r="AR67" s="1263"/>
      <c r="AS67" s="1263"/>
      <c r="AT67" s="1263"/>
      <c r="AU67" s="1263"/>
      <c r="AV67" s="1263"/>
      <c r="AW67" s="1263"/>
      <c r="AX67" s="1263"/>
      <c r="AY67" s="1263"/>
      <c r="AZ67" s="1263"/>
      <c r="BD67" s="11"/>
    </row>
    <row r="68" spans="1:56" s="127" customFormat="1" ht="8.25" customHeight="1" x14ac:dyDescent="0.2">
      <c r="A68" s="1226" t="s">
        <v>541</v>
      </c>
      <c r="B68" s="1254"/>
      <c r="C68" s="1254"/>
      <c r="D68" s="1254"/>
      <c r="E68" s="1254"/>
      <c r="F68" s="1254"/>
      <c r="G68" s="1254"/>
      <c r="H68" s="1254"/>
      <c r="I68" s="1254"/>
      <c r="J68" s="1254"/>
      <c r="K68" s="1254"/>
      <c r="L68" s="1254"/>
      <c r="M68" s="1254"/>
      <c r="N68" s="1254"/>
      <c r="O68" s="1254"/>
      <c r="P68" s="1254"/>
      <c r="Q68" s="1254"/>
      <c r="R68" s="1254"/>
      <c r="S68" s="1254"/>
      <c r="T68" s="1254"/>
      <c r="U68" s="1254"/>
      <c r="V68" s="1254"/>
      <c r="W68" s="1254"/>
      <c r="X68" s="1254"/>
      <c r="Y68" s="1254"/>
      <c r="Z68" s="1254"/>
      <c r="AA68" s="1254"/>
      <c r="AB68" s="1254"/>
      <c r="AC68" s="1254"/>
      <c r="AD68" s="1254"/>
      <c r="AE68" s="1254"/>
      <c r="AF68" s="1254"/>
      <c r="AG68" s="1254"/>
      <c r="AH68" s="1254"/>
      <c r="AI68" s="1254"/>
      <c r="AJ68" s="1254"/>
      <c r="AK68" s="1254"/>
      <c r="AL68" s="1254"/>
      <c r="AM68" s="1254"/>
      <c r="AN68" s="1254"/>
      <c r="AO68" s="1254"/>
      <c r="AP68" s="1254"/>
      <c r="AQ68" s="1254"/>
      <c r="AR68" s="1254"/>
      <c r="AS68" s="1254"/>
      <c r="AT68" s="1254"/>
      <c r="AU68" s="1254"/>
      <c r="AV68" s="1254"/>
      <c r="AW68" s="1254"/>
      <c r="AX68" s="1254"/>
      <c r="AY68" s="1254"/>
      <c r="AZ68" s="1254"/>
      <c r="BD68" s="129"/>
    </row>
    <row r="69" spans="1:56" ht="12" customHeight="1" x14ac:dyDescent="0.25">
      <c r="A69" s="1235" t="s">
        <v>543</v>
      </c>
      <c r="B69" s="1235"/>
      <c r="C69" s="1235"/>
      <c r="D69" s="1235"/>
      <c r="E69" s="1235"/>
      <c r="F69" s="1235"/>
      <c r="G69" s="1235"/>
      <c r="H69" s="1235"/>
      <c r="I69" s="1235"/>
      <c r="J69" s="1235"/>
      <c r="K69" s="1235"/>
      <c r="L69" s="1235"/>
      <c r="M69" s="1235"/>
      <c r="N69" s="1235"/>
      <c r="O69" s="1235"/>
      <c r="P69" s="1235"/>
      <c r="Q69" s="1235"/>
      <c r="R69" s="1235"/>
      <c r="S69" s="1235"/>
      <c r="T69" s="1235"/>
      <c r="U69" s="1235"/>
      <c r="V69" s="1235"/>
      <c r="W69" s="1235"/>
      <c r="X69" s="1235"/>
      <c r="Y69" s="1235"/>
      <c r="Z69" s="1235"/>
      <c r="AA69" s="1235"/>
      <c r="AB69" s="1235"/>
      <c r="AC69" s="1235"/>
      <c r="AD69" s="1235"/>
      <c r="AE69" s="1235"/>
      <c r="AF69" s="1235"/>
      <c r="AG69" s="1235"/>
      <c r="AH69" s="1235"/>
      <c r="AI69" s="1235"/>
      <c r="AJ69" s="1235"/>
      <c r="AK69" s="1235"/>
      <c r="AL69" s="1235"/>
      <c r="AM69" s="1235"/>
      <c r="AN69" s="1235"/>
      <c r="AO69" s="1235"/>
      <c r="AP69" s="1235"/>
      <c r="AQ69" s="1235"/>
      <c r="AR69" s="1235"/>
      <c r="AS69" s="1235"/>
      <c r="AT69" s="1235"/>
      <c r="AU69" s="1235"/>
      <c r="AV69" s="1235"/>
      <c r="AW69" s="1235"/>
      <c r="AX69" s="1235"/>
      <c r="AY69" s="1235"/>
      <c r="AZ69" s="1235"/>
    </row>
    <row r="70" spans="1:56" ht="12" customHeight="1" x14ac:dyDescent="0.25">
      <c r="A70" s="1234" t="s">
        <v>385</v>
      </c>
      <c r="B70" s="1234"/>
      <c r="C70" s="1234"/>
      <c r="D70" s="1234"/>
      <c r="E70" s="1234"/>
      <c r="F70" s="1234"/>
      <c r="G70" s="1234"/>
      <c r="H70" s="1234"/>
      <c r="I70" s="1234"/>
      <c r="J70" s="1234"/>
      <c r="K70" s="1234"/>
      <c r="L70" s="1234"/>
      <c r="M70" s="1234"/>
      <c r="N70" s="1234"/>
      <c r="O70" s="1234"/>
      <c r="P70" s="1234"/>
      <c r="Q70" s="1234"/>
      <c r="R70" s="1234"/>
      <c r="S70" s="1234"/>
      <c r="T70" s="1234"/>
      <c r="U70" s="1234"/>
      <c r="V70" s="1234"/>
      <c r="W70" s="1234"/>
      <c r="X70" s="1234"/>
      <c r="Y70" s="1234"/>
      <c r="Z70" s="1234"/>
      <c r="AA70" s="1234"/>
      <c r="AB70" s="1234"/>
      <c r="AC70" s="1234"/>
      <c r="AD70" s="1234"/>
      <c r="AE70" s="1234"/>
      <c r="AF70" s="1234"/>
      <c r="AG70" s="1234"/>
      <c r="AH70" s="1234"/>
      <c r="AI70" s="1234"/>
      <c r="AJ70" s="1234"/>
      <c r="AK70" s="1234"/>
      <c r="AL70" s="1234"/>
      <c r="AM70" s="1234"/>
      <c r="AN70" s="1234"/>
      <c r="AO70" s="1234"/>
      <c r="AP70" s="1234"/>
      <c r="AQ70" s="1234"/>
      <c r="AR70" s="1234"/>
      <c r="AS70" s="1234"/>
      <c r="AT70" s="1234"/>
      <c r="AU70" s="1234"/>
      <c r="AV70" s="1234"/>
      <c r="AW70" s="1234"/>
      <c r="AX70" s="1234"/>
      <c r="AY70" s="1234"/>
      <c r="AZ70" s="1234"/>
    </row>
    <row r="71" spans="1:56" ht="24" customHeight="1" x14ac:dyDescent="0.25">
      <c r="A71" s="1255" t="str">
        <f ca="1">INDIRECT("'АКТЫ скрытых работ'!R"&amp;BE3&amp;"C11",0)</f>
        <v xml:space="preserve">Исполнительная схема №1.3. Устройство щебеночного основания котлована </v>
      </c>
      <c r="B71" s="1255"/>
      <c r="C71" s="1255"/>
      <c r="D71" s="1255"/>
      <c r="E71" s="1255"/>
      <c r="F71" s="1255"/>
      <c r="G71" s="1255"/>
      <c r="H71" s="1255"/>
      <c r="I71" s="1255"/>
      <c r="J71" s="1255"/>
      <c r="K71" s="1255"/>
      <c r="L71" s="1255"/>
      <c r="M71" s="1255"/>
      <c r="N71" s="1255"/>
      <c r="O71" s="1255"/>
      <c r="P71" s="1255"/>
      <c r="Q71" s="1255"/>
      <c r="R71" s="1255"/>
      <c r="S71" s="1255"/>
      <c r="T71" s="1255"/>
      <c r="U71" s="1255"/>
      <c r="V71" s="1255"/>
      <c r="W71" s="1255"/>
      <c r="X71" s="1255"/>
      <c r="Y71" s="1255"/>
      <c r="Z71" s="1255"/>
      <c r="AA71" s="1255"/>
      <c r="AB71" s="1255"/>
      <c r="AC71" s="1255"/>
      <c r="AD71" s="1255"/>
      <c r="AE71" s="1255"/>
      <c r="AF71" s="1255"/>
      <c r="AG71" s="1255"/>
      <c r="AH71" s="1255"/>
      <c r="AI71" s="1255"/>
      <c r="AJ71" s="1255"/>
      <c r="AK71" s="1255"/>
      <c r="AL71" s="1255"/>
      <c r="AM71" s="1255"/>
      <c r="AN71" s="1255"/>
      <c r="AO71" s="1255"/>
      <c r="AP71" s="1255"/>
      <c r="AQ71" s="1255"/>
      <c r="AR71" s="1255"/>
      <c r="AS71" s="1255"/>
      <c r="AT71" s="1255"/>
      <c r="AU71" s="1255"/>
      <c r="AV71" s="1255"/>
      <c r="AW71" s="1255"/>
      <c r="AX71" s="1255"/>
      <c r="AY71" s="1255"/>
      <c r="AZ71" s="1255"/>
    </row>
    <row r="72" spans="1:56" s="127" customFormat="1" ht="9.6" x14ac:dyDescent="0.2">
      <c r="A72" s="1260" t="s">
        <v>386</v>
      </c>
      <c r="B72" s="1260"/>
      <c r="C72" s="1260"/>
      <c r="D72" s="1260"/>
      <c r="E72" s="1260"/>
      <c r="F72" s="1260"/>
      <c r="G72" s="1260"/>
      <c r="H72" s="1260"/>
      <c r="I72" s="1260"/>
      <c r="J72" s="1260"/>
      <c r="K72" s="1260"/>
      <c r="L72" s="1260"/>
      <c r="M72" s="1260"/>
      <c r="N72" s="1260"/>
      <c r="O72" s="1260"/>
      <c r="P72" s="1260"/>
      <c r="Q72" s="1260"/>
      <c r="R72" s="1260"/>
      <c r="S72" s="1260"/>
      <c r="T72" s="1260"/>
      <c r="U72" s="1260"/>
      <c r="V72" s="1260"/>
      <c r="W72" s="1260"/>
      <c r="X72" s="1260"/>
      <c r="Y72" s="1260"/>
      <c r="Z72" s="1260"/>
      <c r="AA72" s="1260"/>
      <c r="AB72" s="1260"/>
      <c r="AC72" s="1260"/>
      <c r="AD72" s="1260"/>
      <c r="AE72" s="1260"/>
      <c r="AF72" s="1260"/>
      <c r="AG72" s="1260"/>
      <c r="AH72" s="1260"/>
      <c r="AI72" s="1260"/>
      <c r="AJ72" s="1260"/>
      <c r="AK72" s="1260"/>
      <c r="AL72" s="1260"/>
      <c r="AM72" s="1260"/>
      <c r="AN72" s="1260"/>
      <c r="AO72" s="1260"/>
      <c r="AP72" s="1260"/>
      <c r="AQ72" s="1260"/>
      <c r="AR72" s="1260"/>
      <c r="AS72" s="1260"/>
      <c r="AT72" s="1260"/>
      <c r="AU72" s="1260"/>
      <c r="AV72" s="1260"/>
      <c r="AW72" s="1260"/>
      <c r="AX72" s="1260"/>
      <c r="AY72" s="1260"/>
      <c r="AZ72" s="1260"/>
    </row>
    <row r="73" spans="1:56" ht="24" customHeight="1" x14ac:dyDescent="0.25">
      <c r="A73" s="1235" t="s">
        <v>544</v>
      </c>
      <c r="B73" s="1235"/>
      <c r="C73" s="1235"/>
      <c r="D73" s="1235"/>
      <c r="E73" s="1235"/>
      <c r="F73" s="1235"/>
      <c r="G73" s="1235"/>
      <c r="H73" s="1235"/>
      <c r="I73" s="1235"/>
      <c r="J73" s="1235"/>
      <c r="K73" s="1235"/>
      <c r="L73" s="1235"/>
      <c r="M73" s="1235"/>
      <c r="N73" s="1235"/>
      <c r="O73" s="1235"/>
      <c r="P73" s="1235"/>
      <c r="Q73" s="1235"/>
      <c r="R73" s="1235"/>
      <c r="S73" s="1235"/>
      <c r="T73" s="1235"/>
      <c r="U73" s="1235"/>
      <c r="V73" s="1235"/>
      <c r="W73" s="1235"/>
      <c r="X73" s="1235"/>
      <c r="Y73" s="1235"/>
      <c r="Z73" s="1235"/>
      <c r="AA73" s="1235"/>
      <c r="AB73" s="1235"/>
      <c r="AC73" s="1235"/>
      <c r="AD73" s="1235"/>
      <c r="AE73" s="1235"/>
      <c r="AF73" s="1235"/>
      <c r="AG73" s="1235"/>
      <c r="AH73" s="1235"/>
      <c r="AI73" s="1235"/>
      <c r="AJ73" s="1235"/>
      <c r="AK73" s="1235"/>
      <c r="AL73" s="1235"/>
      <c r="AM73" s="1235"/>
      <c r="AN73" s="1235"/>
      <c r="AO73" s="1235"/>
      <c r="AP73" s="1235"/>
      <c r="AQ73" s="1235"/>
      <c r="AR73" s="1235"/>
      <c r="AS73" s="1235"/>
      <c r="AT73" s="1235"/>
      <c r="AU73" s="1235"/>
      <c r="AV73" s="1235"/>
      <c r="AW73" s="1235"/>
      <c r="AX73" s="1235"/>
      <c r="AY73" s="1235"/>
      <c r="AZ73" s="1235"/>
    </row>
    <row r="74" spans="1:56" ht="15.75" customHeight="1" x14ac:dyDescent="0.3">
      <c r="A74" s="1271"/>
      <c r="B74" s="1271"/>
      <c r="C74" s="1271"/>
      <c r="D74" s="1271"/>
      <c r="E74" s="1271"/>
      <c r="F74" s="1271"/>
      <c r="G74" s="1271"/>
      <c r="H74" s="1271"/>
      <c r="I74" s="1271"/>
      <c r="J74" s="1271"/>
      <c r="K74" s="1271"/>
      <c r="L74" s="1271"/>
      <c r="M74" s="1271"/>
      <c r="N74" s="1271"/>
      <c r="O74" s="1271"/>
      <c r="P74" s="1271"/>
      <c r="Q74" s="1271"/>
      <c r="R74" s="1271"/>
      <c r="S74" s="1271"/>
      <c r="T74" s="1271"/>
      <c r="U74" s="1271"/>
      <c r="V74" s="1271"/>
      <c r="W74" s="1271"/>
      <c r="X74" s="1271"/>
      <c r="Y74" s="1271"/>
      <c r="Z74" s="1271"/>
      <c r="AA74" s="1271"/>
      <c r="AB74" s="1271"/>
      <c r="AC74" s="1271"/>
      <c r="AD74" s="1271"/>
      <c r="AE74" s="1271"/>
      <c r="AF74" s="1271"/>
      <c r="AG74" s="1271"/>
      <c r="AH74" s="1271"/>
      <c r="AI74" s="1271"/>
      <c r="AJ74" s="1271"/>
      <c r="AK74" s="1271"/>
      <c r="AL74" s="1271"/>
      <c r="AM74" s="1271"/>
      <c r="AN74" s="1271"/>
      <c r="AO74" s="1271"/>
      <c r="AP74" s="1271"/>
      <c r="AQ74" s="1271"/>
      <c r="AR74" s="1271"/>
      <c r="AS74" s="1271"/>
      <c r="AT74" s="1271"/>
      <c r="AU74" s="1271"/>
      <c r="AV74" s="1271"/>
      <c r="AW74" s="1271"/>
      <c r="AX74" s="1271"/>
      <c r="AY74" s="1271"/>
      <c r="AZ74" s="1271"/>
    </row>
    <row r="75" spans="1:56" ht="9.75" customHeight="1" x14ac:dyDescent="0.25">
      <c r="A75" s="1251" t="s">
        <v>386</v>
      </c>
      <c r="B75" s="1252"/>
      <c r="C75" s="1252"/>
      <c r="D75" s="1252"/>
      <c r="E75" s="1252"/>
      <c r="F75" s="1252"/>
      <c r="G75" s="1252"/>
      <c r="H75" s="1252"/>
      <c r="I75" s="1252"/>
      <c r="J75" s="1252"/>
      <c r="K75" s="1252"/>
      <c r="L75" s="1252"/>
      <c r="M75" s="1252"/>
      <c r="N75" s="1252"/>
      <c r="O75" s="1252"/>
      <c r="P75" s="1252"/>
      <c r="Q75" s="1252"/>
      <c r="R75" s="1252"/>
      <c r="S75" s="1252"/>
      <c r="T75" s="1252"/>
      <c r="U75" s="1252"/>
      <c r="V75" s="1252"/>
      <c r="W75" s="1252"/>
      <c r="X75" s="1252"/>
      <c r="Y75" s="1252"/>
      <c r="Z75" s="1252"/>
      <c r="AA75" s="1252"/>
      <c r="AB75" s="1252"/>
      <c r="AC75" s="1252"/>
      <c r="AD75" s="1252"/>
      <c r="AE75" s="1252"/>
      <c r="AF75" s="1252"/>
      <c r="AG75" s="1252"/>
      <c r="AH75" s="1252"/>
      <c r="AI75" s="1252"/>
      <c r="AJ75" s="1252"/>
      <c r="AK75" s="1252"/>
      <c r="AL75" s="1252"/>
      <c r="AM75" s="1252"/>
      <c r="AN75" s="1252"/>
      <c r="AO75" s="1252"/>
      <c r="AP75" s="1252"/>
      <c r="AQ75" s="1252"/>
      <c r="AR75" s="1252"/>
      <c r="AS75" s="1252"/>
      <c r="AT75" s="1252"/>
      <c r="AU75" s="1252"/>
      <c r="AV75" s="1252"/>
      <c r="AW75" s="1252"/>
      <c r="AX75" s="1252"/>
      <c r="AY75" s="1252"/>
      <c r="AZ75" s="1252"/>
    </row>
    <row r="76" spans="1:56" ht="12" customHeight="1" x14ac:dyDescent="0.25">
      <c r="A76" s="420" t="s">
        <v>387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53"/>
      <c r="AD76" s="1253"/>
      <c r="AE76" s="1253"/>
      <c r="AF76" s="1253"/>
      <c r="AG76" s="1253"/>
      <c r="AH76" s="1253"/>
      <c r="AI76" s="1253"/>
      <c r="AJ76" s="1253"/>
      <c r="AK76" s="1253"/>
      <c r="AL76" s="1253"/>
      <c r="AM76" s="1253"/>
      <c r="AN76" s="1253"/>
      <c r="AO76" s="1253"/>
      <c r="AP76" s="1253"/>
      <c r="AQ76" s="1253"/>
      <c r="AR76" s="1253"/>
      <c r="AS76" s="1253"/>
      <c r="AT76" s="1253"/>
      <c r="AU76" s="1253"/>
      <c r="AV76" s="1253"/>
      <c r="AW76" s="1253"/>
      <c r="AX76" s="1253"/>
      <c r="AY76" s="1253"/>
      <c r="AZ76" s="1253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54" t="s">
        <v>386</v>
      </c>
      <c r="AD77" s="1254"/>
      <c r="AE77" s="1254"/>
      <c r="AF77" s="1254"/>
      <c r="AG77" s="1254"/>
      <c r="AH77" s="1254"/>
      <c r="AI77" s="1254"/>
      <c r="AJ77" s="1254"/>
      <c r="AK77" s="1254"/>
      <c r="AL77" s="1254"/>
      <c r="AM77" s="1254"/>
      <c r="AN77" s="1254"/>
      <c r="AO77" s="1254"/>
      <c r="AP77" s="1254"/>
      <c r="AQ77" s="1254"/>
      <c r="AR77" s="1254"/>
      <c r="AS77" s="1254"/>
      <c r="AT77" s="1254"/>
      <c r="AU77" s="1254"/>
      <c r="AV77" s="1254"/>
      <c r="AW77" s="1254"/>
      <c r="AX77" s="1254"/>
      <c r="AY77" s="1254"/>
      <c r="AZ77" s="1254"/>
    </row>
    <row r="78" spans="1:56" ht="14.4" x14ac:dyDescent="0.3">
      <c r="A78" s="1234" t="s">
        <v>545</v>
      </c>
      <c r="B78" s="1234"/>
      <c r="C78" s="1234"/>
      <c r="D78" s="1234"/>
      <c r="E78" s="1234"/>
      <c r="G78" s="1269" t="s">
        <v>533</v>
      </c>
      <c r="H78" s="1269"/>
      <c r="I78" s="1269"/>
      <c r="J78" s="1269"/>
      <c r="K78" s="1269"/>
      <c r="L78" s="1269"/>
      <c r="M78" s="1269"/>
      <c r="N78" s="1269"/>
      <c r="O78" s="1269"/>
      <c r="P78" s="1269"/>
      <c r="Q78" s="8"/>
      <c r="R78" s="103" t="s">
        <v>77</v>
      </c>
      <c r="S78" s="1265" t="str">
        <f ca="1">INDIRECT("'АКТЫ скрытых работ'!R"&amp;BE3&amp;"C4",0)</f>
        <v>25</v>
      </c>
      <c r="T78" s="1265"/>
      <c r="U78" s="1265"/>
      <c r="V78" s="103" t="s">
        <v>78</v>
      </c>
      <c r="W78" s="1266" t="str">
        <f ca="1">INDIRECT("'АКТЫ скрытых работ'!R"&amp;BE3&amp;"C5",0)</f>
        <v>октрября</v>
      </c>
      <c r="X78" s="1266"/>
      <c r="Y78" s="1266"/>
      <c r="Z78" s="1266"/>
      <c r="AA78" s="1266"/>
      <c r="AB78" s="1266"/>
      <c r="AC78" s="1266"/>
      <c r="AE78" s="1261">
        <f ca="1">INDIRECT("'АКТЫ скрытых работ'!R"&amp;BE3&amp;"C6",0)</f>
        <v>2024</v>
      </c>
      <c r="AF78" s="1261"/>
      <c r="AG78" s="1261"/>
      <c r="AH78" s="1261"/>
      <c r="AI78" s="421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34" t="s">
        <v>90</v>
      </c>
      <c r="H79" s="1234"/>
      <c r="I79" s="1234"/>
      <c r="J79" s="1234"/>
      <c r="K79" s="1234"/>
      <c r="L79" s="1234"/>
      <c r="M79" s="1234"/>
      <c r="N79" s="1234"/>
      <c r="O79" s="1234"/>
      <c r="P79" s="1234"/>
      <c r="Q79" s="8"/>
      <c r="R79" s="103" t="s">
        <v>77</v>
      </c>
      <c r="S79" s="1265" t="str">
        <f ca="1">INDIRECT("'АКТЫ скрытых работ'!R"&amp;BE3&amp;"C7",0)</f>
        <v>25</v>
      </c>
      <c r="T79" s="1265"/>
      <c r="U79" s="1265"/>
      <c r="V79" s="103" t="s">
        <v>78</v>
      </c>
      <c r="W79" s="1267" t="str">
        <f ca="1">INDIRECT("'АКТЫ скрытых работ'!R"&amp;BE3&amp;"C8",0)</f>
        <v>октрября</v>
      </c>
      <c r="X79" s="1267"/>
      <c r="Y79" s="1267"/>
      <c r="Z79" s="1267"/>
      <c r="AA79" s="1267"/>
      <c r="AB79" s="1267"/>
      <c r="AC79" s="1267"/>
      <c r="AE79" s="1268">
        <f ca="1">INDIRECT("'АКТЫ скрытых работ'!R"&amp;BE3&amp;"C9",0)</f>
        <v>2024</v>
      </c>
      <c r="AF79" s="1268"/>
      <c r="AG79" s="1268"/>
      <c r="AH79" s="1268"/>
      <c r="AI79" s="421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70" t="s">
        <v>546</v>
      </c>
      <c r="B81" s="1270"/>
      <c r="C81" s="1270"/>
      <c r="D81" s="1270"/>
      <c r="E81" s="1270"/>
      <c r="F81" s="1270"/>
      <c r="G81" s="1270"/>
      <c r="H81" s="1270"/>
      <c r="I81" s="1270"/>
      <c r="J81" s="1270"/>
      <c r="K81" s="1270"/>
      <c r="L81" s="1270"/>
      <c r="M81" s="1270"/>
      <c r="N81" s="1270"/>
      <c r="O81" s="1270"/>
      <c r="P81" s="1270"/>
      <c r="Q81" s="1270"/>
      <c r="R81" s="1270"/>
      <c r="S81" s="1270"/>
      <c r="T81" s="1270"/>
      <c r="U81" s="1270"/>
      <c r="V81" s="1270"/>
      <c r="W81" s="1270"/>
      <c r="X81" s="1270"/>
      <c r="Y81" s="1270"/>
      <c r="Z81" s="1270"/>
      <c r="AA81" s="1270"/>
      <c r="AB81" s="1270"/>
      <c r="AC81" s="1270"/>
      <c r="AD81" s="1270"/>
      <c r="AE81" s="1270"/>
      <c r="AF81" s="1270"/>
      <c r="AG81" s="1270"/>
      <c r="AH81" s="1270"/>
      <c r="AI81" s="1270"/>
      <c r="AJ81" s="1270"/>
      <c r="AK81" s="1270"/>
      <c r="AL81" s="1270"/>
      <c r="AM81" s="1270"/>
      <c r="AN81" s="1270"/>
      <c r="AO81" s="1270"/>
      <c r="AP81" s="1270"/>
      <c r="AQ81" s="1270"/>
      <c r="AR81" s="1270"/>
      <c r="AS81" s="1270"/>
      <c r="AT81" s="1270"/>
      <c r="AU81" s="1270"/>
      <c r="AV81" s="1270"/>
      <c r="AW81" s="1270"/>
      <c r="AX81" s="1270"/>
      <c r="AY81" s="1270"/>
      <c r="AZ81" s="1270"/>
    </row>
    <row r="82" spans="1:54" x14ac:dyDescent="0.25">
      <c r="A82" s="1263" t="str">
        <f>IF(ФОРМА!B9=0,CONCATENATE('АКТЫ скрытых работ'!L3),CONCATENATE("Проект Шифр ",ФОРМА!B9,", ",'АКТЫ скрытых работ'!L3))</f>
        <v>Проект Шифр СЭС-21-052603-ЭС1, ПУЭ изд. 7, СП 76.13330.2016 "Электротехнические устройства"</v>
      </c>
      <c r="B82" s="1263"/>
      <c r="C82" s="1263"/>
      <c r="D82" s="1263"/>
      <c r="E82" s="1263"/>
      <c r="F82" s="1263"/>
      <c r="G82" s="1263"/>
      <c r="H82" s="1263"/>
      <c r="I82" s="1263"/>
      <c r="J82" s="1263"/>
      <c r="K82" s="1263"/>
      <c r="L82" s="1263"/>
      <c r="M82" s="1263"/>
      <c r="N82" s="1263"/>
      <c r="O82" s="1263"/>
      <c r="P82" s="1263"/>
      <c r="Q82" s="1263"/>
      <c r="R82" s="1263"/>
      <c r="S82" s="1263"/>
      <c r="T82" s="1263"/>
      <c r="U82" s="1263"/>
      <c r="V82" s="1263"/>
      <c r="W82" s="1263"/>
      <c r="X82" s="1263"/>
      <c r="Y82" s="1263"/>
      <c r="Z82" s="1263"/>
      <c r="AA82" s="1263"/>
      <c r="AB82" s="1263"/>
      <c r="AC82" s="1263"/>
      <c r="AD82" s="1263"/>
      <c r="AE82" s="1263"/>
      <c r="AF82" s="1263"/>
      <c r="AG82" s="1263"/>
      <c r="AH82" s="1263"/>
      <c r="AI82" s="1263"/>
      <c r="AJ82" s="1263"/>
      <c r="AK82" s="1263"/>
      <c r="AL82" s="1263"/>
      <c r="AM82" s="1263"/>
      <c r="AN82" s="1263"/>
      <c r="AO82" s="1263"/>
      <c r="AP82" s="1263"/>
      <c r="AQ82" s="1263"/>
      <c r="AR82" s="1263"/>
      <c r="AS82" s="1263"/>
      <c r="AT82" s="1263"/>
      <c r="AU82" s="1263"/>
      <c r="AV82" s="1263"/>
      <c r="AW82" s="1263"/>
      <c r="AX82" s="1263"/>
      <c r="AY82" s="1263"/>
      <c r="AZ82" s="1263"/>
    </row>
    <row r="83" spans="1:54" s="127" customFormat="1" ht="10.5" customHeight="1" x14ac:dyDescent="0.2">
      <c r="A83" s="1229" t="s">
        <v>547</v>
      </c>
      <c r="B83" s="1229"/>
      <c r="C83" s="1229"/>
      <c r="D83" s="1229"/>
      <c r="E83" s="1229"/>
      <c r="F83" s="1229"/>
      <c r="G83" s="1229"/>
      <c r="H83" s="1229"/>
      <c r="I83" s="1229"/>
      <c r="J83" s="1229"/>
      <c r="K83" s="1229"/>
      <c r="L83" s="1229"/>
      <c r="M83" s="1229"/>
      <c r="N83" s="1229"/>
      <c r="O83" s="1229"/>
      <c r="P83" s="1229"/>
      <c r="Q83" s="1229"/>
      <c r="R83" s="1229"/>
      <c r="S83" s="1229"/>
      <c r="T83" s="1229"/>
      <c r="U83" s="1229"/>
      <c r="V83" s="1229"/>
      <c r="W83" s="1229"/>
      <c r="X83" s="1229"/>
      <c r="Y83" s="1229"/>
      <c r="Z83" s="1229"/>
      <c r="AA83" s="1229"/>
      <c r="AB83" s="1229"/>
      <c r="AC83" s="1229"/>
      <c r="AD83" s="1229"/>
      <c r="AE83" s="1229"/>
      <c r="AF83" s="1229"/>
      <c r="AG83" s="1229"/>
      <c r="AH83" s="1229"/>
      <c r="AI83" s="1229"/>
      <c r="AJ83" s="1229"/>
      <c r="AK83" s="1229"/>
      <c r="AL83" s="1229"/>
      <c r="AM83" s="1229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</row>
    <row r="84" spans="1:54" ht="12" customHeight="1" x14ac:dyDescent="0.3">
      <c r="A84" s="1234" t="s">
        <v>388</v>
      </c>
      <c r="B84" s="1234"/>
      <c r="C84" s="1234"/>
      <c r="D84" s="1234"/>
      <c r="E84" s="1234"/>
      <c r="F84" s="1234"/>
      <c r="G84" s="1234"/>
      <c r="H84" s="1234"/>
      <c r="I84" s="1234"/>
      <c r="J84" s="1234"/>
      <c r="K84" s="1234"/>
      <c r="L84" s="1234"/>
      <c r="M84" s="1234"/>
      <c r="N84" s="1234"/>
      <c r="O84" s="1234"/>
      <c r="P84" s="1234"/>
      <c r="Q84" s="1234"/>
      <c r="R84" s="1234"/>
      <c r="S84" s="1234"/>
      <c r="T84" s="1234"/>
      <c r="U84" s="1234"/>
      <c r="V84" s="1234"/>
      <c r="W84" s="1234"/>
      <c r="X84" s="1234"/>
      <c r="Y84" s="1234"/>
      <c r="Z84" s="1234"/>
      <c r="AA84" s="1234"/>
      <c r="AB84" s="1234"/>
      <c r="AC84" s="1234"/>
      <c r="AD84" s="1234"/>
      <c r="AE84" s="1234"/>
      <c r="AF84" s="1234"/>
      <c r="AG84" s="1234"/>
      <c r="AH84" s="1234"/>
      <c r="AI84" s="1234"/>
      <c r="AJ84" s="1234"/>
      <c r="AK84" s="1234"/>
      <c r="AL84" s="1234"/>
      <c r="AM84" s="1234"/>
      <c r="AN84" s="1234"/>
      <c r="AO84" s="1234"/>
      <c r="AP84" s="1234"/>
      <c r="AQ84" s="1234"/>
      <c r="AR84" s="1234"/>
      <c r="AS84" s="1234"/>
      <c r="AT84" s="1234"/>
      <c r="AU84" s="1234"/>
      <c r="AV84" s="1234"/>
      <c r="AW84" s="1234"/>
      <c r="AX84" s="1234"/>
      <c r="AY84" s="1234"/>
      <c r="AZ84" s="1234"/>
      <c r="BA84" s="31"/>
    </row>
    <row r="85" spans="1:54" ht="12" customHeight="1" x14ac:dyDescent="0.3">
      <c r="A85" s="1234" t="s">
        <v>389</v>
      </c>
      <c r="B85" s="1234"/>
      <c r="C85" s="1234"/>
      <c r="D85" s="1234"/>
      <c r="E85" s="1234"/>
      <c r="F85" s="1234"/>
      <c r="G85" s="1234"/>
      <c r="H85" s="1234"/>
      <c r="I85" s="1234"/>
      <c r="J85" s="1234"/>
      <c r="K85" s="1234"/>
      <c r="L85" s="1234"/>
      <c r="M85" s="1234"/>
      <c r="N85" s="1234"/>
      <c r="O85" s="1234"/>
      <c r="P85" s="1234"/>
      <c r="Q85" s="1234"/>
      <c r="R85" s="1234"/>
      <c r="S85" s="1234"/>
      <c r="T85" s="1234"/>
      <c r="U85" s="1234"/>
      <c r="V85" s="1234"/>
      <c r="W85" s="1234"/>
      <c r="X85" s="1234"/>
      <c r="Y85" s="1234"/>
      <c r="Z85" s="1234"/>
      <c r="AA85" s="1234"/>
      <c r="AB85" s="1234"/>
      <c r="AC85" s="1234"/>
      <c r="AD85" s="1234"/>
      <c r="AE85" s="1234"/>
      <c r="AF85" s="1264" t="s">
        <v>390</v>
      </c>
      <c r="AG85" s="1264"/>
      <c r="AH85" s="1264"/>
      <c r="AI85" s="1264"/>
      <c r="AJ85" s="1264"/>
      <c r="AK85" s="1264"/>
      <c r="AL85" s="1264"/>
      <c r="AM85" s="1264"/>
      <c r="AN85" s="1264"/>
      <c r="AO85" s="1264"/>
      <c r="AP85" s="1264"/>
      <c r="AQ85" s="1264"/>
      <c r="AR85" s="1264"/>
      <c r="AS85" s="1264"/>
      <c r="AT85" s="1264"/>
      <c r="AU85" s="1264"/>
      <c r="AV85" s="1264"/>
      <c r="AW85" s="1264"/>
      <c r="AX85" s="1264"/>
      <c r="AY85" s="1264"/>
      <c r="AZ85" s="420" t="s">
        <v>391</v>
      </c>
      <c r="BA85" s="9"/>
    </row>
    <row r="86" spans="1:54" ht="12" customHeight="1" x14ac:dyDescent="0.3">
      <c r="A86" s="1234" t="s">
        <v>548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75"/>
      <c r="AU86" s="1275"/>
      <c r="AV86" s="1275"/>
      <c r="AW86" s="1275"/>
      <c r="AX86" s="1275"/>
      <c r="AY86" s="422" t="s">
        <v>392</v>
      </c>
      <c r="AZ86" s="422"/>
      <c r="BA86" s="9"/>
    </row>
    <row r="87" spans="1:54" ht="12" customHeight="1" x14ac:dyDescent="0.3">
      <c r="A87" s="1234" t="s">
        <v>549</v>
      </c>
      <c r="B87" s="1234"/>
      <c r="C87" s="1234"/>
      <c r="D87" s="1234"/>
      <c r="E87" s="1234"/>
      <c r="F87" s="1234"/>
      <c r="G87" s="1234"/>
      <c r="H87" s="1234"/>
      <c r="I87" s="1234"/>
      <c r="J87" s="1234"/>
      <c r="K87" s="1234"/>
      <c r="L87" s="1234"/>
      <c r="M87" s="1234"/>
      <c r="N87" s="1234"/>
      <c r="O87" s="1234"/>
      <c r="P87" s="1234"/>
      <c r="Q87" s="1234"/>
      <c r="R87" s="1234"/>
      <c r="S87" s="1234"/>
      <c r="T87" s="1234"/>
      <c r="U87" s="1234"/>
      <c r="V87" s="1234"/>
      <c r="W87" s="1234"/>
      <c r="X87" s="1234"/>
      <c r="Y87" s="1234"/>
      <c r="Z87" s="1234"/>
      <c r="AA87" s="1234"/>
      <c r="AB87" s="1234"/>
      <c r="AC87" s="1234"/>
      <c r="AD87" s="1234"/>
      <c r="AE87" s="1234"/>
      <c r="AF87" s="1234"/>
      <c r="AG87" s="1234"/>
      <c r="AH87" s="1234"/>
      <c r="AI87" s="1234"/>
      <c r="AJ87" s="1234"/>
      <c r="AK87" s="1234"/>
      <c r="AL87" s="1234"/>
      <c r="AM87" s="1234"/>
      <c r="AN87" s="1234"/>
      <c r="AO87" s="1234"/>
      <c r="AP87" s="1234"/>
      <c r="AQ87" s="1234"/>
      <c r="AR87" s="1234"/>
      <c r="AS87" s="1234"/>
      <c r="AT87" s="1234"/>
      <c r="AU87" s="1234"/>
      <c r="AV87" s="1234"/>
      <c r="AW87" s="1234"/>
      <c r="AX87" s="1234"/>
      <c r="AY87" s="1234"/>
      <c r="AZ87" s="1234"/>
      <c r="BA87" s="9"/>
    </row>
    <row r="88" spans="1:54" ht="12" customHeight="1" x14ac:dyDescent="0.3">
      <c r="A88" s="1234" t="s">
        <v>550</v>
      </c>
      <c r="B88" s="1234"/>
      <c r="C88" s="1234"/>
      <c r="D88" s="1234"/>
      <c r="E88" s="1234"/>
      <c r="F88" s="1234"/>
      <c r="G88" s="1234"/>
      <c r="H88" s="1234"/>
      <c r="I88" s="1234"/>
      <c r="J88" s="1234"/>
      <c r="K88" s="1234"/>
      <c r="L88" s="1234"/>
      <c r="M88" s="1234"/>
      <c r="N88" s="1234"/>
      <c r="O88" s="1234"/>
      <c r="P88" s="1234"/>
      <c r="Q88" s="1234"/>
      <c r="R88" s="1234"/>
      <c r="S88" s="1234"/>
      <c r="T88" s="1234"/>
      <c r="U88" s="1234"/>
      <c r="V88" s="1234"/>
      <c r="W88" s="1234"/>
      <c r="X88" s="1234"/>
      <c r="Y88" s="1234"/>
      <c r="Z88" s="1234"/>
      <c r="AA88" s="1234"/>
      <c r="AB88" s="1234"/>
      <c r="AC88" s="1234"/>
      <c r="AD88" s="1234"/>
      <c r="AE88" s="1234"/>
      <c r="AF88" s="1234"/>
      <c r="AG88" s="1234"/>
      <c r="AH88" s="1234"/>
      <c r="AI88" s="1234"/>
      <c r="AJ88" s="1234"/>
      <c r="AK88" s="1234"/>
      <c r="AL88" s="1234"/>
      <c r="AM88" s="1234"/>
      <c r="AN88" s="1234"/>
      <c r="AO88" s="1234"/>
      <c r="AP88" s="1234"/>
      <c r="AQ88" s="1234"/>
      <c r="AR88" s="1234"/>
      <c r="AS88" s="1234"/>
      <c r="AT88" s="1234"/>
      <c r="AU88" s="1234"/>
      <c r="AV88" s="1234"/>
      <c r="AW88" s="1234"/>
      <c r="AX88" s="1234"/>
      <c r="AY88" s="1234"/>
      <c r="AZ88" s="1234"/>
      <c r="BA88" s="9"/>
    </row>
    <row r="89" spans="1:54" ht="12" customHeight="1" x14ac:dyDescent="0.3">
      <c r="A89" s="1264"/>
      <c r="B89" s="1264"/>
      <c r="C89" s="1264"/>
      <c r="D89" s="1264"/>
      <c r="E89" s="1264"/>
      <c r="F89" s="1264"/>
      <c r="G89" s="1264"/>
      <c r="H89" s="1264"/>
      <c r="I89" s="1264"/>
      <c r="J89" s="1264"/>
      <c r="K89" s="1264"/>
      <c r="L89" s="1264"/>
      <c r="M89" s="1264"/>
      <c r="N89" s="1264"/>
      <c r="O89" s="1264"/>
      <c r="P89" s="1264"/>
      <c r="Q89" s="1264"/>
      <c r="R89" s="1264"/>
      <c r="S89" s="1264"/>
      <c r="T89" s="1264"/>
      <c r="U89" s="1264"/>
      <c r="V89" s="1264"/>
      <c r="W89" s="1264"/>
      <c r="X89" s="1264"/>
      <c r="Y89" s="1264"/>
      <c r="Z89" s="1264"/>
      <c r="AA89" s="1264"/>
      <c r="AB89" s="1264"/>
      <c r="AC89" s="1264"/>
      <c r="AD89" s="1264"/>
      <c r="AE89" s="1264"/>
      <c r="AF89" s="1264"/>
      <c r="AG89" s="1264"/>
      <c r="AH89" s="1264"/>
      <c r="AI89" s="1264"/>
      <c r="AJ89" s="1264"/>
      <c r="AK89" s="1264"/>
      <c r="AL89" s="1264"/>
      <c r="AM89" s="1264"/>
      <c r="AN89" s="1264"/>
      <c r="AO89" s="1264"/>
      <c r="AP89" s="1264"/>
      <c r="AQ89" s="1264"/>
      <c r="AR89" s="1264"/>
      <c r="AS89" s="1264"/>
      <c r="AT89" s="1264"/>
      <c r="AU89" s="1264"/>
      <c r="AV89" s="1264"/>
      <c r="AW89" s="1264"/>
      <c r="AX89" s="1264"/>
      <c r="AY89" s="1264"/>
      <c r="AZ89" s="1264"/>
      <c r="BA89" s="9"/>
    </row>
    <row r="90" spans="1:54" ht="12" customHeight="1" x14ac:dyDescent="0.3">
      <c r="A90" s="1276" t="s">
        <v>551</v>
      </c>
      <c r="B90" s="1276"/>
      <c r="C90" s="1276"/>
      <c r="D90" s="1276"/>
      <c r="E90" s="1276"/>
      <c r="F90" s="1276"/>
      <c r="G90" s="1276"/>
      <c r="H90" s="1276"/>
      <c r="I90" s="1276"/>
      <c r="J90" s="1276"/>
      <c r="K90" s="1276"/>
      <c r="L90" s="1276"/>
      <c r="M90" s="1276"/>
      <c r="N90" s="1276"/>
      <c r="O90" s="1276"/>
      <c r="P90" s="1276"/>
      <c r="Q90" s="1276"/>
      <c r="R90" s="1276"/>
      <c r="S90" s="1276"/>
      <c r="T90" s="1276"/>
      <c r="U90" s="1276"/>
      <c r="V90" s="1276"/>
      <c r="W90" s="1276"/>
      <c r="X90" s="1276"/>
      <c r="Y90" s="1276"/>
      <c r="Z90" s="1276"/>
      <c r="AA90" s="1276"/>
      <c r="AB90" s="1276"/>
      <c r="AC90" s="1276"/>
      <c r="AD90" s="1276"/>
      <c r="AE90" s="1276"/>
      <c r="AF90" s="1276"/>
      <c r="AG90" s="1276"/>
      <c r="AH90" s="1276"/>
      <c r="AI90" s="1276"/>
      <c r="AJ90" s="1276"/>
      <c r="AK90" s="1276"/>
      <c r="AL90" s="1276"/>
      <c r="AM90" s="1276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9"/>
    </row>
    <row r="91" spans="1:54" ht="12" customHeight="1" x14ac:dyDescent="0.3">
      <c r="A91" s="1238" t="str">
        <f ca="1">INDIRECT("'АКТЫ скрытых работ'!R"&amp;BE3&amp;"C13",0)</f>
        <v>Монтаж блоков ФБС</v>
      </c>
      <c r="B91" s="1238"/>
      <c r="C91" s="1238"/>
      <c r="D91" s="1238"/>
      <c r="E91" s="1238"/>
      <c r="F91" s="1238"/>
      <c r="G91" s="1238"/>
      <c r="H91" s="1238"/>
      <c r="I91" s="1238"/>
      <c r="J91" s="1238"/>
      <c r="K91" s="1238"/>
      <c r="L91" s="1238"/>
      <c r="M91" s="1238"/>
      <c r="N91" s="1238"/>
      <c r="O91" s="1238"/>
      <c r="P91" s="1238"/>
      <c r="Q91" s="1238"/>
      <c r="R91" s="1238"/>
      <c r="S91" s="1238"/>
      <c r="T91" s="1238"/>
      <c r="U91" s="1238"/>
      <c r="V91" s="1238"/>
      <c r="W91" s="1238"/>
      <c r="X91" s="1238"/>
      <c r="Y91" s="1238"/>
      <c r="Z91" s="1238"/>
      <c r="AA91" s="1238"/>
      <c r="AB91" s="1238"/>
      <c r="AC91" s="1238"/>
      <c r="AD91" s="1238"/>
      <c r="AE91" s="1238"/>
      <c r="AF91" s="1238"/>
      <c r="AG91" s="1238"/>
      <c r="AH91" s="1238"/>
      <c r="AI91" s="1238"/>
      <c r="AJ91" s="1238"/>
      <c r="AK91" s="1238"/>
      <c r="AL91" s="1238"/>
      <c r="AM91" s="1238"/>
      <c r="AN91" s="1238"/>
      <c r="AO91" s="1238"/>
      <c r="AP91" s="1238"/>
      <c r="AQ91" s="1238"/>
      <c r="AR91" s="1238"/>
      <c r="AS91" s="1238"/>
      <c r="AT91" s="1238"/>
      <c r="AU91" s="1238"/>
      <c r="AV91" s="1238"/>
      <c r="AW91" s="1238"/>
      <c r="AX91" s="1238"/>
      <c r="AY91" s="1238"/>
      <c r="AZ91" s="1238"/>
      <c r="BA91" s="9"/>
    </row>
    <row r="92" spans="1:54" s="127" customFormat="1" ht="8.25" customHeight="1" x14ac:dyDescent="0.2">
      <c r="A92" s="1273" t="s">
        <v>393</v>
      </c>
      <c r="B92" s="1273"/>
      <c r="C92" s="1273"/>
      <c r="D92" s="1273"/>
      <c r="E92" s="1273"/>
      <c r="F92" s="1273"/>
      <c r="G92" s="1273"/>
      <c r="H92" s="1273"/>
      <c r="I92" s="1273"/>
      <c r="J92" s="1273"/>
      <c r="K92" s="1273"/>
      <c r="L92" s="1273"/>
      <c r="M92" s="1273"/>
      <c r="N92" s="1273"/>
      <c r="O92" s="1273"/>
      <c r="P92" s="1273"/>
      <c r="Q92" s="1273"/>
      <c r="R92" s="1273"/>
      <c r="S92" s="1273"/>
      <c r="T92" s="1273"/>
      <c r="U92" s="1273"/>
      <c r="V92" s="1273"/>
      <c r="W92" s="1273"/>
      <c r="X92" s="1273"/>
      <c r="Y92" s="1273"/>
      <c r="Z92" s="1273"/>
      <c r="AA92" s="1273"/>
      <c r="AB92" s="1273"/>
      <c r="AC92" s="1273"/>
      <c r="AD92" s="1273"/>
      <c r="AE92" s="1273"/>
      <c r="AF92" s="1273"/>
      <c r="AG92" s="1273"/>
      <c r="AH92" s="1273"/>
      <c r="AI92" s="1273"/>
      <c r="AJ92" s="1273"/>
      <c r="AK92" s="1273"/>
      <c r="AL92" s="1273"/>
      <c r="AM92" s="1273"/>
      <c r="AN92" s="1273"/>
      <c r="AO92" s="1273"/>
      <c r="AP92" s="1273"/>
      <c r="AQ92" s="1273"/>
      <c r="AR92" s="1273"/>
      <c r="AS92" s="1273"/>
      <c r="AT92" s="1273"/>
      <c r="AU92" s="1273"/>
      <c r="AV92" s="1273"/>
      <c r="AW92" s="1273"/>
      <c r="AX92" s="1273"/>
      <c r="AY92" s="1273"/>
      <c r="AZ92" s="1273"/>
      <c r="BA92" s="137"/>
    </row>
    <row r="93" spans="1:54" s="138" customFormat="1" ht="12" customHeight="1" x14ac:dyDescent="0.25">
      <c r="A93" s="1277" t="s">
        <v>87</v>
      </c>
      <c r="B93" s="1277"/>
      <c r="C93" s="1277"/>
      <c r="D93" s="1277"/>
      <c r="E93" s="1277"/>
      <c r="F93" s="1277"/>
      <c r="G93" s="1277"/>
      <c r="H93" s="1277"/>
      <c r="I93" s="1277"/>
      <c r="J93" s="1277"/>
      <c r="K93" s="1277"/>
      <c r="L93" s="1277"/>
      <c r="M93" s="1277"/>
      <c r="N93" s="1277"/>
      <c r="O93" s="1277"/>
      <c r="P93" s="1278" t="s">
        <v>65</v>
      </c>
      <c r="Q93" s="1278"/>
      <c r="R93" s="1278"/>
      <c r="S93" s="1278"/>
      <c r="T93" s="1278"/>
      <c r="U93" s="1278"/>
      <c r="V93" s="1278"/>
      <c r="W93" s="1278"/>
      <c r="X93" s="1278"/>
      <c r="Y93" s="1278"/>
      <c r="Z93" s="1278"/>
      <c r="AA93" s="1278"/>
      <c r="AB93" s="1278"/>
      <c r="AC93" s="1278"/>
      <c r="AD93" s="1278"/>
      <c r="AE93" s="1278"/>
      <c r="AF93" s="1278"/>
      <c r="AG93" s="1278"/>
      <c r="AH93" s="1278"/>
      <c r="AI93" s="1278"/>
      <c r="AJ93" s="1278"/>
      <c r="AK93" s="1278"/>
      <c r="AL93" s="1278"/>
      <c r="AM93" s="1278"/>
      <c r="AN93" s="1278"/>
      <c r="AO93" s="1278"/>
      <c r="AP93" s="1278"/>
      <c r="AQ93" s="1278"/>
      <c r="AR93" s="1278"/>
      <c r="AS93" s="1278"/>
      <c r="AT93" s="1278"/>
      <c r="AU93" s="1278"/>
      <c r="AV93" s="1278"/>
      <c r="AW93" s="1278"/>
      <c r="AX93" s="1278"/>
      <c r="AY93" s="1278"/>
      <c r="AZ93" s="1278"/>
    </row>
    <row r="94" spans="1:54" ht="12" customHeight="1" x14ac:dyDescent="0.3">
      <c r="A94" s="420" t="s">
        <v>91</v>
      </c>
      <c r="J94" s="1238">
        <f>ФОРМА!F5</f>
        <v>2</v>
      </c>
      <c r="K94" s="1238"/>
      <c r="L94" s="1238"/>
      <c r="M94" s="423"/>
      <c r="N94" s="420" t="s">
        <v>92</v>
      </c>
      <c r="O94" s="423"/>
      <c r="R94" s="420"/>
    </row>
    <row r="95" spans="1:54" ht="35.25" customHeight="1" x14ac:dyDescent="0.25">
      <c r="A95" s="1234" t="s">
        <v>88</v>
      </c>
      <c r="B95" s="1234"/>
      <c r="C95" s="1234"/>
      <c r="D95" s="1234"/>
      <c r="E95" s="1234"/>
      <c r="F95" s="1234"/>
      <c r="G95" s="1234"/>
      <c r="H95" s="1255" t="str">
        <f ca="1">CONCATENATE(INDIRECT("'АКТЫ скрытых работ'!R"&amp;BE3&amp;"C11",0),", ",INDIRECT("'АКТЫ скрытых работ'!R"&amp;BE3&amp;"C14",0))</f>
        <v>Исполнительная схема №1.3. Устройство щебеночного основания котлована , Декларация о соответствии ЕАЭС №RU Д-RU.РА01.В.11071/21 от 03.06.2021 сроком действия до 02.06.2026</v>
      </c>
      <c r="I95" s="1255"/>
      <c r="J95" s="1255"/>
      <c r="K95" s="1255"/>
      <c r="L95" s="1255"/>
      <c r="M95" s="1255"/>
      <c r="N95" s="1255"/>
      <c r="O95" s="1255"/>
      <c r="P95" s="1255"/>
      <c r="Q95" s="1255"/>
      <c r="R95" s="1255"/>
      <c r="S95" s="1255"/>
      <c r="T95" s="1255"/>
      <c r="U95" s="1255"/>
      <c r="V95" s="1255"/>
      <c r="W95" s="1255"/>
      <c r="X95" s="1255"/>
      <c r="Y95" s="1255"/>
      <c r="Z95" s="1255"/>
      <c r="AA95" s="1255"/>
      <c r="AB95" s="1255"/>
      <c r="AC95" s="1255"/>
      <c r="AD95" s="1255"/>
      <c r="AE95" s="1255"/>
      <c r="AF95" s="1255"/>
      <c r="AG95" s="1255"/>
      <c r="AH95" s="1255"/>
      <c r="AI95" s="1255"/>
      <c r="AJ95" s="1255"/>
      <c r="AK95" s="1255"/>
      <c r="AL95" s="1255"/>
      <c r="AM95" s="1255"/>
      <c r="AN95" s="1255"/>
      <c r="AO95" s="1255"/>
      <c r="AP95" s="1255"/>
      <c r="AQ95" s="1255"/>
      <c r="AR95" s="1255"/>
      <c r="AS95" s="1255"/>
      <c r="AT95" s="1255"/>
      <c r="AU95" s="1255"/>
      <c r="AV95" s="1255"/>
      <c r="AW95" s="1255"/>
      <c r="AX95" s="1255"/>
      <c r="AY95" s="1255"/>
      <c r="AZ95" s="1255"/>
    </row>
    <row r="96" spans="1:54" ht="24" customHeight="1" x14ac:dyDescent="0.25">
      <c r="A96" s="1272" t="s">
        <v>552</v>
      </c>
      <c r="B96" s="1272"/>
      <c r="C96" s="1272"/>
      <c r="D96" s="1272"/>
      <c r="E96" s="1272"/>
      <c r="F96" s="1272"/>
      <c r="G96" s="1272"/>
      <c r="H96" s="1272"/>
      <c r="I96" s="1272"/>
      <c r="J96" s="1272"/>
      <c r="K96" s="1272"/>
      <c r="L96" s="1272"/>
      <c r="M96" s="1272"/>
      <c r="N96" s="1272"/>
      <c r="O96" s="1272"/>
      <c r="P96" s="1272"/>
      <c r="Q96" s="1272"/>
      <c r="R96" s="1272"/>
      <c r="S96" s="1272"/>
      <c r="T96" s="1272"/>
      <c r="U96" s="1272"/>
      <c r="V96" s="1272"/>
      <c r="W96" s="1272"/>
      <c r="X96" s="1272"/>
      <c r="Y96" s="1272"/>
      <c r="Z96" s="1272"/>
      <c r="AA96" s="1272"/>
      <c r="AB96" s="1272"/>
      <c r="AC96" s="1272"/>
      <c r="AD96" s="1272"/>
      <c r="AE96" s="1272"/>
      <c r="AF96" s="1272"/>
      <c r="AG96" s="1272"/>
      <c r="AH96" s="1272"/>
      <c r="AI96" s="1272"/>
      <c r="AJ96" s="1272"/>
      <c r="AK96" s="1272"/>
      <c r="AL96" s="1272"/>
      <c r="AM96" s="1272"/>
      <c r="AN96" s="1272"/>
      <c r="AO96" s="1272"/>
      <c r="AP96" s="1272"/>
      <c r="AQ96" s="1272"/>
      <c r="AR96" s="1272"/>
      <c r="AS96" s="1272"/>
      <c r="AT96" s="1272"/>
      <c r="AU96" s="1272"/>
      <c r="AV96" s="1272"/>
      <c r="AW96" s="1272"/>
      <c r="AX96" s="1272"/>
      <c r="AY96" s="1272"/>
      <c r="AZ96" s="1272"/>
      <c r="BA96" s="424"/>
      <c r="BB96" s="424"/>
    </row>
    <row r="97" spans="1:54" ht="16.5" customHeight="1" x14ac:dyDescent="0.3">
      <c r="A97" s="1050" t="str">
        <f>ПОДПИСИ!D6</f>
        <v xml:space="preserve"> </v>
      </c>
      <c r="B97" s="1050"/>
      <c r="C97" s="1050"/>
      <c r="D97" s="1050"/>
      <c r="E97" s="1050"/>
      <c r="F97" s="1050"/>
      <c r="G97" s="1050"/>
      <c r="H97" s="1050"/>
      <c r="I97" s="1050"/>
      <c r="J97" s="1050"/>
      <c r="K97" s="1050"/>
      <c r="L97" s="1050"/>
      <c r="M97" s="1050"/>
      <c r="N97" s="1050"/>
      <c r="O97" s="1050"/>
      <c r="P97" s="1050"/>
      <c r="Q97" s="1050"/>
      <c r="R97" s="1050"/>
      <c r="S97" s="1050"/>
      <c r="T97" s="1050"/>
      <c r="U97" s="1050"/>
      <c r="V97" s="105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51"/>
      <c r="AQ97" s="1051"/>
      <c r="AR97" s="1051"/>
      <c r="AS97" s="1051"/>
      <c r="AT97" s="1051"/>
      <c r="AU97" s="1051"/>
      <c r="AV97" s="1051"/>
      <c r="AW97" s="1051"/>
      <c r="AX97" s="1051"/>
      <c r="AY97" s="1051"/>
      <c r="AZ97" s="1051"/>
    </row>
    <row r="98" spans="1:54" s="496" customFormat="1" ht="6" customHeight="1" x14ac:dyDescent="0.3">
      <c r="A98" s="1274" t="s">
        <v>801</v>
      </c>
      <c r="B98" s="1274"/>
      <c r="C98" s="1274"/>
      <c r="D98" s="1274"/>
      <c r="E98" s="1274"/>
      <c r="F98" s="1274"/>
      <c r="G98" s="1274"/>
      <c r="H98" s="1274"/>
      <c r="I98" s="1274"/>
      <c r="J98" s="1274"/>
      <c r="K98" s="1274"/>
      <c r="L98" s="1274"/>
      <c r="M98" s="1274"/>
      <c r="N98" s="1274"/>
      <c r="O98" s="1274"/>
      <c r="P98" s="1274"/>
      <c r="Q98" s="1274"/>
      <c r="R98" s="1274"/>
      <c r="S98" s="1274"/>
      <c r="T98" s="1274"/>
      <c r="U98" s="1274"/>
      <c r="V98" s="1274"/>
      <c r="W98" s="491"/>
      <c r="X98" s="491"/>
      <c r="Y98" s="491"/>
      <c r="Z98" s="491"/>
      <c r="AA98" s="491"/>
      <c r="AB98" s="491"/>
      <c r="AC98" s="491"/>
      <c r="AD98" s="491"/>
      <c r="AE98" s="491"/>
      <c r="AF98" s="491"/>
      <c r="AG98" s="492"/>
      <c r="AH98" s="492"/>
      <c r="AI98" s="492"/>
      <c r="AJ98" s="492"/>
      <c r="AK98" s="492"/>
      <c r="AL98" s="492"/>
      <c r="AM98" s="492"/>
      <c r="AN98" s="492"/>
      <c r="AP98" s="1274" t="s">
        <v>49</v>
      </c>
      <c r="AQ98" s="1274"/>
      <c r="AR98" s="1274"/>
      <c r="AS98" s="1274"/>
      <c r="AT98" s="1274"/>
      <c r="AU98" s="1274"/>
      <c r="AV98" s="1274"/>
      <c r="AW98" s="1274"/>
      <c r="AX98" s="1274"/>
      <c r="AY98" s="1274"/>
      <c r="AZ98" s="1274"/>
    </row>
    <row r="99" spans="1:54" s="496" customFormat="1" ht="23.4" customHeight="1" x14ac:dyDescent="0.3">
      <c r="A99" s="1050" t="str">
        <f>IF(ПОДПИСИ!B10="","",ПОДПИСИ!D10)</f>
        <v>Жамойдин Ф.Ф.</v>
      </c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51"/>
      <c r="AQ99" s="1051"/>
      <c r="AR99" s="1051"/>
      <c r="AS99" s="1051"/>
      <c r="AT99" s="1051"/>
      <c r="AU99" s="1051"/>
      <c r="AV99" s="1051"/>
      <c r="AW99" s="1051"/>
      <c r="AX99" s="1051"/>
      <c r="AY99" s="1051"/>
      <c r="AZ99" s="1051"/>
    </row>
    <row r="100" spans="1:54" s="496" customFormat="1" ht="6" customHeight="1" x14ac:dyDescent="0.3">
      <c r="A100" s="1274" t="s">
        <v>801</v>
      </c>
      <c r="B100" s="1274"/>
      <c r="C100" s="1274"/>
      <c r="D100" s="1274"/>
      <c r="E100" s="1274"/>
      <c r="F100" s="1274"/>
      <c r="G100" s="1274"/>
      <c r="H100" s="1274"/>
      <c r="I100" s="1274"/>
      <c r="J100" s="1274"/>
      <c r="K100" s="1274"/>
      <c r="L100" s="1274"/>
      <c r="M100" s="1274"/>
      <c r="N100" s="1274"/>
      <c r="O100" s="1274"/>
      <c r="P100" s="1274"/>
      <c r="Q100" s="1274"/>
      <c r="R100" s="1274"/>
      <c r="S100" s="1274"/>
      <c r="T100" s="1274"/>
      <c r="U100" s="1274"/>
      <c r="V100" s="1274"/>
      <c r="W100" s="491"/>
      <c r="X100" s="491"/>
      <c r="Y100" s="491"/>
      <c r="Z100" s="491"/>
      <c r="AA100" s="491"/>
      <c r="AB100" s="491"/>
      <c r="AC100" s="491"/>
      <c r="AD100" s="491"/>
      <c r="AE100" s="491"/>
      <c r="AF100" s="491"/>
      <c r="AG100" s="492"/>
      <c r="AH100" s="492"/>
      <c r="AI100" s="492"/>
      <c r="AJ100" s="492"/>
      <c r="AK100" s="492"/>
      <c r="AL100" s="492"/>
      <c r="AM100" s="492"/>
      <c r="AN100" s="492"/>
      <c r="AP100" s="1274" t="s">
        <v>49</v>
      </c>
      <c r="AQ100" s="1274"/>
      <c r="AR100" s="1274"/>
      <c r="AS100" s="1274"/>
      <c r="AT100" s="1274"/>
      <c r="AU100" s="1274"/>
      <c r="AV100" s="1274"/>
      <c r="AW100" s="1274"/>
      <c r="AX100" s="1274"/>
      <c r="AY100" s="1274"/>
      <c r="AZ100" s="1274"/>
    </row>
    <row r="101" spans="1:54" ht="15" customHeight="1" x14ac:dyDescent="0.25">
      <c r="A101" s="1272" t="s">
        <v>785</v>
      </c>
      <c r="B101" s="1272"/>
      <c r="C101" s="1272"/>
      <c r="D101" s="1272"/>
      <c r="E101" s="1272"/>
      <c r="F101" s="1272"/>
      <c r="G101" s="1272"/>
      <c r="H101" s="1272"/>
      <c r="I101" s="1272"/>
      <c r="J101" s="1272"/>
      <c r="K101" s="1272"/>
      <c r="L101" s="1272"/>
      <c r="M101" s="1272"/>
      <c r="N101" s="1272"/>
      <c r="O101" s="1272"/>
      <c r="P101" s="1272"/>
      <c r="Q101" s="1272"/>
      <c r="R101" s="1272"/>
      <c r="S101" s="1272"/>
      <c r="T101" s="1272"/>
      <c r="U101" s="1272"/>
      <c r="V101" s="1272"/>
      <c r="W101" s="1272"/>
      <c r="X101" s="1272"/>
      <c r="Y101" s="1272"/>
      <c r="Z101" s="1272"/>
      <c r="AA101" s="1272"/>
      <c r="AB101" s="1272"/>
      <c r="AC101" s="1272"/>
      <c r="AD101" s="1272"/>
      <c r="AE101" s="1272"/>
      <c r="AF101" s="1272"/>
      <c r="AG101" s="1272"/>
      <c r="AH101" s="1272"/>
      <c r="AI101" s="1272"/>
      <c r="AJ101" s="1272"/>
      <c r="AK101" s="1272"/>
      <c r="AL101" s="1272"/>
      <c r="AM101" s="1272"/>
      <c r="AN101" s="1272"/>
      <c r="AO101" s="1272"/>
      <c r="AP101" s="1272"/>
      <c r="AQ101" s="1272"/>
      <c r="AR101" s="1272"/>
      <c r="AS101" s="1272"/>
      <c r="AT101" s="1272"/>
      <c r="AU101" s="1272"/>
      <c r="AV101" s="1272"/>
      <c r="AW101" s="1272"/>
      <c r="AX101" s="1272"/>
      <c r="AY101" s="1272"/>
      <c r="AZ101" s="1272"/>
      <c r="BA101" s="424"/>
      <c r="BB101" s="424"/>
    </row>
    <row r="102" spans="1:54" ht="16.5" customHeight="1" x14ac:dyDescent="0.3">
      <c r="A102" s="1050" t="str">
        <f>ПОДПИСИ!D15</f>
        <v>Шлёнский С.В.</v>
      </c>
      <c r="B102" s="1050"/>
      <c r="C102" s="1050"/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50"/>
      <c r="V102" s="1050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51"/>
      <c r="AQ102" s="1051"/>
      <c r="AR102" s="1051"/>
      <c r="AS102" s="1051"/>
      <c r="AT102" s="1051"/>
      <c r="AU102" s="1051"/>
      <c r="AV102" s="1051"/>
      <c r="AW102" s="1051"/>
      <c r="AX102" s="1051"/>
      <c r="AY102" s="1051"/>
      <c r="AZ102" s="1051"/>
      <c r="BA102" s="351"/>
      <c r="BB102" s="351"/>
    </row>
    <row r="103" spans="1:54" s="496" customFormat="1" ht="6" customHeight="1" x14ac:dyDescent="0.3">
      <c r="A103" s="1274" t="s">
        <v>801</v>
      </c>
      <c r="B103" s="1274"/>
      <c r="C103" s="1274"/>
      <c r="D103" s="1274"/>
      <c r="E103" s="1274"/>
      <c r="F103" s="1274"/>
      <c r="G103" s="1274"/>
      <c r="H103" s="1274"/>
      <c r="I103" s="1274"/>
      <c r="J103" s="1274"/>
      <c r="K103" s="1274"/>
      <c r="L103" s="1274"/>
      <c r="M103" s="1274"/>
      <c r="N103" s="1274"/>
      <c r="O103" s="1274"/>
      <c r="P103" s="1274"/>
      <c r="Q103" s="1274"/>
      <c r="R103" s="1274"/>
      <c r="S103" s="1274"/>
      <c r="T103" s="1274"/>
      <c r="U103" s="1274"/>
      <c r="V103" s="1274"/>
      <c r="W103" s="491"/>
      <c r="X103" s="491"/>
      <c r="Y103" s="491"/>
      <c r="Z103" s="491"/>
      <c r="AA103" s="491"/>
      <c r="AB103" s="491"/>
      <c r="AC103" s="491"/>
      <c r="AD103" s="491"/>
      <c r="AE103" s="491"/>
      <c r="AF103" s="491"/>
      <c r="AG103" s="492"/>
      <c r="AH103" s="492"/>
      <c r="AI103" s="492"/>
      <c r="AJ103" s="492"/>
      <c r="AK103" s="492"/>
      <c r="AL103" s="492"/>
      <c r="AM103" s="492"/>
      <c r="AN103" s="492"/>
      <c r="AO103" s="492"/>
      <c r="AP103" s="1274" t="s">
        <v>49</v>
      </c>
      <c r="AQ103" s="1274"/>
      <c r="AR103" s="1274"/>
      <c r="AS103" s="1274"/>
      <c r="AT103" s="1274"/>
      <c r="AU103" s="1274"/>
      <c r="AV103" s="1274"/>
      <c r="AW103" s="1274"/>
      <c r="AX103" s="1274"/>
      <c r="AY103" s="1274"/>
      <c r="AZ103" s="1274"/>
      <c r="BA103" s="495"/>
      <c r="BB103" s="495"/>
    </row>
    <row r="104" spans="1:54" ht="25.5" customHeight="1" x14ac:dyDescent="0.25">
      <c r="A104" s="1272" t="s">
        <v>813</v>
      </c>
      <c r="B104" s="1272"/>
      <c r="C104" s="1272"/>
      <c r="D104" s="1272"/>
      <c r="E104" s="1272"/>
      <c r="F104" s="1272"/>
      <c r="G104" s="1272"/>
      <c r="H104" s="1272"/>
      <c r="I104" s="1272"/>
      <c r="J104" s="1272"/>
      <c r="K104" s="1272"/>
      <c r="L104" s="1272"/>
      <c r="M104" s="1272"/>
      <c r="N104" s="1272"/>
      <c r="O104" s="1272"/>
      <c r="P104" s="1272"/>
      <c r="Q104" s="1272"/>
      <c r="R104" s="1272"/>
      <c r="S104" s="1272"/>
      <c r="T104" s="1272"/>
      <c r="U104" s="1272"/>
      <c r="V104" s="1272"/>
      <c r="W104" s="1272"/>
      <c r="X104" s="1272"/>
      <c r="Y104" s="1272"/>
      <c r="Z104" s="1272"/>
      <c r="AA104" s="1272"/>
      <c r="AB104" s="1272"/>
      <c r="AC104" s="1272"/>
      <c r="AD104" s="1272"/>
      <c r="AE104" s="1272"/>
      <c r="AF104" s="1272"/>
      <c r="AG104" s="1272"/>
      <c r="AH104" s="1272"/>
      <c r="AI104" s="1272"/>
      <c r="AJ104" s="1272"/>
      <c r="AK104" s="1272"/>
      <c r="AL104" s="1272"/>
      <c r="AM104" s="1272"/>
      <c r="AN104" s="1272"/>
      <c r="AO104" s="1272"/>
      <c r="AP104" s="1272"/>
      <c r="AQ104" s="1272"/>
      <c r="AR104" s="1272"/>
      <c r="AS104" s="1272"/>
      <c r="AT104" s="1272"/>
      <c r="AU104" s="1272"/>
      <c r="AV104" s="1272"/>
      <c r="AW104" s="1272"/>
      <c r="AX104" s="1272"/>
      <c r="AY104" s="1272"/>
      <c r="AZ104" s="1272"/>
      <c r="BA104" s="424"/>
      <c r="BB104" s="424"/>
    </row>
    <row r="105" spans="1:54" ht="16.5" customHeight="1" x14ac:dyDescent="0.3">
      <c r="A105" s="1050" t="str">
        <f>ПОДПИСИ!D17</f>
        <v>Шлёнский С.В.</v>
      </c>
      <c r="B105" s="1050"/>
      <c r="C105" s="1050"/>
      <c r="D105" s="1050"/>
      <c r="E105" s="1050"/>
      <c r="F105" s="1050"/>
      <c r="G105" s="1050"/>
      <c r="H105" s="1050"/>
      <c r="I105" s="1050"/>
      <c r="J105" s="1050"/>
      <c r="K105" s="1050"/>
      <c r="L105" s="1050"/>
      <c r="M105" s="1050"/>
      <c r="N105" s="1050"/>
      <c r="O105" s="1050"/>
      <c r="P105" s="1050"/>
      <c r="Q105" s="1050"/>
      <c r="R105" s="1050"/>
      <c r="S105" s="1050"/>
      <c r="T105" s="1050"/>
      <c r="U105" s="1050"/>
      <c r="V105" s="1050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51"/>
      <c r="AQ105" s="1051"/>
      <c r="AR105" s="1051"/>
      <c r="AS105" s="1051"/>
      <c r="AT105" s="1051"/>
      <c r="AU105" s="1051"/>
      <c r="AV105" s="1051"/>
      <c r="AW105" s="1051"/>
      <c r="AX105" s="1051"/>
      <c r="AY105" s="1051"/>
      <c r="AZ105" s="1051"/>
      <c r="BA105" s="351"/>
      <c r="BB105" s="351"/>
    </row>
    <row r="106" spans="1:54" s="496" customFormat="1" ht="6" customHeight="1" x14ac:dyDescent="0.3">
      <c r="A106" s="1274" t="s">
        <v>801</v>
      </c>
      <c r="B106" s="1274"/>
      <c r="C106" s="1274"/>
      <c r="D106" s="1274"/>
      <c r="E106" s="1274"/>
      <c r="F106" s="1274"/>
      <c r="G106" s="1274"/>
      <c r="H106" s="1274"/>
      <c r="I106" s="1274"/>
      <c r="J106" s="1274"/>
      <c r="K106" s="1274"/>
      <c r="L106" s="1274"/>
      <c r="M106" s="1274"/>
      <c r="N106" s="1274"/>
      <c r="O106" s="1274"/>
      <c r="P106" s="1274"/>
      <c r="Q106" s="1274"/>
      <c r="R106" s="1274"/>
      <c r="S106" s="1274"/>
      <c r="T106" s="1274"/>
      <c r="U106" s="1274"/>
      <c r="V106" s="1274"/>
      <c r="W106" s="491"/>
      <c r="X106" s="491"/>
      <c r="Y106" s="491"/>
      <c r="Z106" s="491"/>
      <c r="AA106" s="491"/>
      <c r="AB106" s="491"/>
      <c r="AC106" s="491"/>
      <c r="AD106" s="491"/>
      <c r="AE106" s="491"/>
      <c r="AF106" s="491"/>
      <c r="AG106" s="492"/>
      <c r="AH106" s="492"/>
      <c r="AI106" s="492"/>
      <c r="AJ106" s="492"/>
      <c r="AK106" s="492"/>
      <c r="AL106" s="492"/>
      <c r="AM106" s="492"/>
      <c r="AN106" s="492"/>
      <c r="AO106" s="492"/>
      <c r="AP106" s="1274" t="s">
        <v>49</v>
      </c>
      <c r="AQ106" s="1274"/>
      <c r="AR106" s="1274"/>
      <c r="AS106" s="1274"/>
      <c r="AT106" s="1274"/>
      <c r="AU106" s="1274"/>
      <c r="AV106" s="1274"/>
      <c r="AW106" s="1274"/>
      <c r="AX106" s="1274"/>
      <c r="AY106" s="1274"/>
      <c r="AZ106" s="1274"/>
      <c r="BA106" s="495"/>
      <c r="BB106" s="495"/>
    </row>
    <row r="107" spans="1:54" ht="39.75" customHeight="1" x14ac:dyDescent="0.25">
      <c r="A107" s="1272" t="s">
        <v>803</v>
      </c>
      <c r="B107" s="1272"/>
      <c r="C107" s="1272"/>
      <c r="D107" s="1272"/>
      <c r="E107" s="1272"/>
      <c r="F107" s="1272"/>
      <c r="G107" s="1272"/>
      <c r="H107" s="1272"/>
      <c r="I107" s="1272"/>
      <c r="J107" s="1272"/>
      <c r="K107" s="1272"/>
      <c r="L107" s="1272"/>
      <c r="M107" s="1272"/>
      <c r="N107" s="1272"/>
      <c r="O107" s="1272"/>
      <c r="P107" s="1272"/>
      <c r="Q107" s="1272"/>
      <c r="R107" s="1272"/>
      <c r="S107" s="1272"/>
      <c r="T107" s="1272"/>
      <c r="U107" s="1272"/>
      <c r="V107" s="1272"/>
      <c r="W107" s="1272"/>
      <c r="X107" s="1272"/>
      <c r="Y107" s="1272"/>
      <c r="Z107" s="1272"/>
      <c r="AA107" s="1272"/>
      <c r="AB107" s="1272"/>
      <c r="AC107" s="1272"/>
      <c r="AD107" s="1272"/>
      <c r="AE107" s="1272"/>
      <c r="AF107" s="1272"/>
      <c r="AG107" s="1272"/>
      <c r="AH107" s="1272"/>
      <c r="AI107" s="1272"/>
      <c r="AJ107" s="1272"/>
      <c r="AK107" s="1272"/>
      <c r="AL107" s="1272"/>
      <c r="AM107" s="1272"/>
      <c r="AN107" s="1272"/>
      <c r="AO107" s="1272"/>
      <c r="AP107" s="1272"/>
      <c r="AQ107" s="1272"/>
      <c r="AR107" s="1272"/>
      <c r="AS107" s="1272"/>
      <c r="AT107" s="1272"/>
      <c r="AU107" s="1272"/>
      <c r="AV107" s="1272"/>
      <c r="AW107" s="1272"/>
      <c r="AX107" s="1272"/>
      <c r="AY107" s="1272"/>
      <c r="AZ107" s="1272"/>
      <c r="BA107" s="424"/>
      <c r="BB107" s="424"/>
    </row>
    <row r="108" spans="1:54" ht="16.5" customHeight="1" x14ac:dyDescent="0.3">
      <c r="A108" s="1050" t="str">
        <f>ПОДПИСИ!C19</f>
        <v xml:space="preserve"> </v>
      </c>
      <c r="B108" s="1050"/>
      <c r="C108" s="1050"/>
      <c r="D108" s="1050"/>
      <c r="E108" s="1050"/>
      <c r="F108" s="1050"/>
      <c r="G108" s="1050"/>
      <c r="H108" s="1050"/>
      <c r="I108" s="1050"/>
      <c r="J108" s="1050"/>
      <c r="K108" s="1050"/>
      <c r="L108" s="1050"/>
      <c r="M108" s="1050"/>
      <c r="N108" s="1050"/>
      <c r="O108" s="1050"/>
      <c r="P108" s="1050"/>
      <c r="Q108" s="1050"/>
      <c r="R108" s="1050"/>
      <c r="S108" s="1050"/>
      <c r="T108" s="1050"/>
      <c r="U108" s="1050"/>
      <c r="V108" s="1050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51"/>
      <c r="AQ108" s="1051"/>
      <c r="AR108" s="1051"/>
      <c r="AS108" s="1051"/>
      <c r="AT108" s="1051"/>
      <c r="AU108" s="1051"/>
      <c r="AV108" s="1051"/>
      <c r="AW108" s="1051"/>
      <c r="AX108" s="1051"/>
      <c r="AY108" s="1051"/>
      <c r="AZ108" s="1051"/>
      <c r="BA108" s="351"/>
      <c r="BB108" s="351"/>
    </row>
    <row r="109" spans="1:54" s="496" customFormat="1" ht="6" customHeight="1" x14ac:dyDescent="0.3">
      <c r="A109" s="1274" t="s">
        <v>801</v>
      </c>
      <c r="B109" s="1274"/>
      <c r="C109" s="1274"/>
      <c r="D109" s="1274"/>
      <c r="E109" s="1274"/>
      <c r="F109" s="1274"/>
      <c r="G109" s="1274"/>
      <c r="H109" s="1274"/>
      <c r="I109" s="1274"/>
      <c r="J109" s="1274"/>
      <c r="K109" s="1274"/>
      <c r="L109" s="1274"/>
      <c r="M109" s="1274"/>
      <c r="N109" s="1274"/>
      <c r="O109" s="1274"/>
      <c r="P109" s="1274"/>
      <c r="Q109" s="1274"/>
      <c r="R109" s="1274"/>
      <c r="S109" s="1274"/>
      <c r="T109" s="1274"/>
      <c r="U109" s="1274"/>
      <c r="V109" s="1274"/>
      <c r="W109" s="491"/>
      <c r="X109" s="491"/>
      <c r="Y109" s="491"/>
      <c r="Z109" s="491"/>
      <c r="AA109" s="491"/>
      <c r="AB109" s="491"/>
      <c r="AC109" s="491"/>
      <c r="AD109" s="491"/>
      <c r="AE109" s="491"/>
      <c r="AF109" s="491"/>
      <c r="AG109" s="492"/>
      <c r="AH109" s="492"/>
      <c r="AI109" s="492"/>
      <c r="AJ109" s="492"/>
      <c r="AK109" s="492"/>
      <c r="AL109" s="492"/>
      <c r="AM109" s="492"/>
      <c r="AN109" s="492"/>
      <c r="AO109" s="492"/>
      <c r="AP109" s="1274" t="s">
        <v>49</v>
      </c>
      <c r="AQ109" s="1274"/>
      <c r="AR109" s="1274"/>
      <c r="AS109" s="1274"/>
      <c r="AT109" s="1274"/>
      <c r="AU109" s="1274"/>
      <c r="AV109" s="1274"/>
      <c r="AW109" s="1274"/>
      <c r="AX109" s="1274"/>
      <c r="AY109" s="1274"/>
      <c r="AZ109" s="1274"/>
      <c r="BA109" s="495"/>
      <c r="BB109" s="495"/>
    </row>
    <row r="110" spans="1:54" ht="39.75" customHeight="1" x14ac:dyDescent="0.25">
      <c r="A110" s="1272" t="s">
        <v>974</v>
      </c>
      <c r="B110" s="1272"/>
      <c r="C110" s="1272"/>
      <c r="D110" s="1272"/>
      <c r="E110" s="1272"/>
      <c r="F110" s="1272"/>
      <c r="G110" s="1272"/>
      <c r="H110" s="1272"/>
      <c r="I110" s="1272"/>
      <c r="J110" s="1272"/>
      <c r="K110" s="1272"/>
      <c r="L110" s="1272"/>
      <c r="M110" s="1272"/>
      <c r="N110" s="1272"/>
      <c r="O110" s="1272"/>
      <c r="P110" s="1272"/>
      <c r="Q110" s="1272"/>
      <c r="R110" s="1272"/>
      <c r="S110" s="1272"/>
      <c r="T110" s="1272"/>
      <c r="U110" s="1272"/>
      <c r="V110" s="1272"/>
      <c r="W110" s="1272"/>
      <c r="X110" s="1272"/>
      <c r="Y110" s="1272"/>
      <c r="Z110" s="1272"/>
      <c r="AA110" s="1272"/>
      <c r="AB110" s="1272"/>
      <c r="AC110" s="1272"/>
      <c r="AD110" s="1272"/>
      <c r="AE110" s="1272"/>
      <c r="AF110" s="1272"/>
      <c r="AG110" s="1272"/>
      <c r="AH110" s="1272"/>
      <c r="AI110" s="1272"/>
      <c r="AJ110" s="1272"/>
      <c r="AK110" s="1272"/>
      <c r="AL110" s="1272"/>
      <c r="AM110" s="1272"/>
      <c r="AN110" s="1272"/>
      <c r="AO110" s="1272"/>
      <c r="AP110" s="1272"/>
      <c r="AQ110" s="1272"/>
      <c r="AR110" s="1272"/>
      <c r="AS110" s="1272"/>
      <c r="AT110" s="1272"/>
      <c r="AU110" s="1272"/>
      <c r="AV110" s="1272"/>
      <c r="AW110" s="1272"/>
      <c r="AX110" s="1272"/>
      <c r="AY110" s="1272"/>
      <c r="AZ110" s="1272"/>
      <c r="BA110" s="424"/>
      <c r="BB110" s="424"/>
    </row>
    <row r="111" spans="1:54" ht="16.5" customHeight="1" x14ac:dyDescent="0.3">
      <c r="A111" s="1050" t="str">
        <f>ПОДПИСИ!D12</f>
        <v>Курбатов А.В.</v>
      </c>
      <c r="B111" s="1050"/>
      <c r="C111" s="1050"/>
      <c r="D111" s="1050"/>
      <c r="E111" s="1050"/>
      <c r="F111" s="1050"/>
      <c r="G111" s="1050"/>
      <c r="H111" s="1050"/>
      <c r="I111" s="1050"/>
      <c r="J111" s="1050"/>
      <c r="K111" s="1050"/>
      <c r="L111" s="1050"/>
      <c r="M111" s="1050"/>
      <c r="N111" s="1050"/>
      <c r="O111" s="1050"/>
      <c r="P111" s="1050"/>
      <c r="Q111" s="1050"/>
      <c r="R111" s="1050"/>
      <c r="S111" s="1050"/>
      <c r="T111" s="1050"/>
      <c r="U111" s="1050"/>
      <c r="V111" s="1050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51"/>
      <c r="AQ111" s="1051"/>
      <c r="AR111" s="1051"/>
      <c r="AS111" s="1051"/>
      <c r="AT111" s="1051"/>
      <c r="AU111" s="1051"/>
      <c r="AV111" s="1051"/>
      <c r="AW111" s="1051"/>
      <c r="AX111" s="1051"/>
      <c r="AY111" s="1051"/>
      <c r="AZ111" s="1051"/>
      <c r="BA111" s="351"/>
      <c r="BB111" s="351"/>
    </row>
    <row r="112" spans="1:54" s="496" customFormat="1" ht="6" customHeight="1" x14ac:dyDescent="0.3">
      <c r="A112" s="1274" t="s">
        <v>801</v>
      </c>
      <c r="B112" s="1274"/>
      <c r="C112" s="1274"/>
      <c r="D112" s="1274"/>
      <c r="E112" s="1274"/>
      <c r="F112" s="1274"/>
      <c r="G112" s="1274"/>
      <c r="H112" s="1274"/>
      <c r="I112" s="1274"/>
      <c r="J112" s="1274"/>
      <c r="K112" s="1274"/>
      <c r="L112" s="1274"/>
      <c r="M112" s="1274"/>
      <c r="N112" s="1274"/>
      <c r="O112" s="1274"/>
      <c r="P112" s="1274"/>
      <c r="Q112" s="1274"/>
      <c r="R112" s="1274"/>
      <c r="S112" s="1274"/>
      <c r="T112" s="1274"/>
      <c r="U112" s="1274"/>
      <c r="V112" s="1274"/>
      <c r="W112" s="491"/>
      <c r="X112" s="491"/>
      <c r="Y112" s="491"/>
      <c r="Z112" s="491"/>
      <c r="AA112" s="491"/>
      <c r="AB112" s="491"/>
      <c r="AC112" s="491"/>
      <c r="AD112" s="491"/>
      <c r="AE112" s="491"/>
      <c r="AF112" s="491"/>
      <c r="AG112" s="492"/>
      <c r="AH112" s="492"/>
      <c r="AI112" s="492"/>
      <c r="AJ112" s="492"/>
      <c r="AK112" s="492"/>
      <c r="AL112" s="492"/>
      <c r="AM112" s="492"/>
      <c r="AN112" s="492"/>
      <c r="AO112" s="492"/>
      <c r="AP112" s="1274" t="s">
        <v>49</v>
      </c>
      <c r="AQ112" s="1274"/>
      <c r="AR112" s="1274"/>
      <c r="AS112" s="1274"/>
      <c r="AT112" s="1274"/>
      <c r="AU112" s="1274"/>
      <c r="AV112" s="1274"/>
      <c r="AW112" s="1274"/>
      <c r="AX112" s="1274"/>
      <c r="AY112" s="1274"/>
      <c r="AZ112" s="1274"/>
      <c r="BA112" s="495"/>
      <c r="BB112" s="495"/>
    </row>
    <row r="113" spans="1:54" hidden="1" x14ac:dyDescent="0.25">
      <c r="A113" s="1272" t="s">
        <v>536</v>
      </c>
      <c r="B113" s="1272"/>
      <c r="C113" s="1272"/>
      <c r="D113" s="1272"/>
      <c r="E113" s="1272"/>
      <c r="F113" s="1272"/>
      <c r="G113" s="1272"/>
      <c r="H113" s="1272"/>
      <c r="I113" s="1272"/>
      <c r="J113" s="1272"/>
      <c r="K113" s="1272"/>
      <c r="L113" s="1272"/>
      <c r="M113" s="1272"/>
      <c r="N113" s="1272"/>
      <c r="O113" s="1272"/>
      <c r="P113" s="1272"/>
      <c r="Q113" s="1272"/>
      <c r="R113" s="1272"/>
      <c r="S113" s="1272"/>
      <c r="T113" s="1272"/>
      <c r="U113" s="1272"/>
      <c r="V113" s="1272"/>
      <c r="W113" s="1272"/>
      <c r="X113" s="1272"/>
      <c r="Y113" s="1272"/>
      <c r="Z113" s="1272"/>
      <c r="AA113" s="1272"/>
      <c r="AB113" s="1272"/>
      <c r="AC113" s="1272"/>
      <c r="AD113" s="1272"/>
      <c r="AE113" s="1272"/>
      <c r="AF113" s="1272"/>
      <c r="AG113" s="1272"/>
      <c r="AH113" s="1272"/>
      <c r="AI113" s="1272"/>
      <c r="AJ113" s="1272"/>
      <c r="AK113" s="1272"/>
      <c r="AL113" s="1272"/>
      <c r="AM113" s="1272"/>
      <c r="AN113" s="1272"/>
      <c r="AO113" s="1272"/>
      <c r="AP113" s="1272"/>
      <c r="AQ113" s="1272"/>
      <c r="AR113" s="1272"/>
      <c r="AS113" s="1272"/>
      <c r="AT113" s="1272"/>
      <c r="AU113" s="1272"/>
      <c r="AV113" s="1272"/>
      <c r="AW113" s="1272"/>
      <c r="AX113" s="1272"/>
      <c r="AY113" s="1272"/>
      <c r="AZ113" s="1272"/>
      <c r="BA113" s="1272"/>
      <c r="BB113" s="1272"/>
    </row>
    <row r="114" spans="1:54" ht="16.5" hidden="1" customHeight="1" x14ac:dyDescent="0.3">
      <c r="A114" s="1050"/>
      <c r="B114" s="1050"/>
      <c r="C114" s="1050"/>
      <c r="D114" s="1050"/>
      <c r="E114" s="1050"/>
      <c r="F114" s="1050"/>
      <c r="G114" s="1050"/>
      <c r="H114" s="1050"/>
      <c r="I114" s="1050"/>
      <c r="J114" s="1050"/>
      <c r="K114" s="1050"/>
      <c r="L114" s="1050"/>
      <c r="M114" s="1050"/>
      <c r="N114" s="1050"/>
      <c r="O114" s="1050"/>
      <c r="P114" s="1050"/>
      <c r="Q114" s="1050"/>
      <c r="R114" s="1050"/>
      <c r="S114" s="1050"/>
      <c r="T114" s="1050"/>
      <c r="U114" s="1050"/>
      <c r="V114" s="1050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51"/>
      <c r="AU114" s="1051"/>
      <c r="AV114" s="1051"/>
      <c r="AW114" s="1051"/>
      <c r="AX114" s="1051"/>
      <c r="AY114" s="1051"/>
      <c r="AZ114" s="1051"/>
      <c r="BA114" s="351"/>
      <c r="BB114" s="351"/>
    </row>
    <row r="115" spans="1:54" s="496" customFormat="1" ht="6" hidden="1" customHeight="1" x14ac:dyDescent="0.3">
      <c r="A115" s="1274" t="s">
        <v>801</v>
      </c>
      <c r="B115" s="1274"/>
      <c r="C115" s="1274"/>
      <c r="D115" s="1274"/>
      <c r="E115" s="1274"/>
      <c r="F115" s="1274"/>
      <c r="G115" s="1274"/>
      <c r="H115" s="1274"/>
      <c r="I115" s="1274"/>
      <c r="J115" s="1274"/>
      <c r="K115" s="1274"/>
      <c r="L115" s="1274"/>
      <c r="M115" s="1274"/>
      <c r="N115" s="1274"/>
      <c r="O115" s="1274"/>
      <c r="P115" s="1274"/>
      <c r="Q115" s="1274"/>
      <c r="R115" s="1274"/>
      <c r="S115" s="1274"/>
      <c r="T115" s="1274"/>
      <c r="U115" s="1274"/>
      <c r="V115" s="1274"/>
      <c r="W115" s="491"/>
      <c r="X115" s="491"/>
      <c r="Y115" s="491"/>
      <c r="Z115" s="491"/>
      <c r="AA115" s="491"/>
      <c r="AB115" s="491"/>
      <c r="AC115" s="491"/>
      <c r="AD115" s="491"/>
      <c r="AE115" s="491"/>
      <c r="AF115" s="491"/>
      <c r="AG115" s="492"/>
      <c r="AH115" s="492"/>
      <c r="AI115" s="492"/>
      <c r="AJ115" s="492"/>
      <c r="AK115" s="492"/>
      <c r="AL115" s="492"/>
      <c r="AM115" s="492"/>
      <c r="AN115" s="492"/>
      <c r="AO115" s="492"/>
      <c r="AP115" s="492"/>
      <c r="AQ115" s="493"/>
      <c r="AR115" s="493"/>
      <c r="AS115" s="494"/>
      <c r="AT115" s="1274" t="s">
        <v>49</v>
      </c>
      <c r="AU115" s="1274"/>
      <c r="AV115" s="1274"/>
      <c r="AW115" s="1274"/>
      <c r="AX115" s="1274"/>
      <c r="AY115" s="1274"/>
      <c r="AZ115" s="1274"/>
      <c r="BA115" s="495"/>
      <c r="BB115" s="495"/>
    </row>
  </sheetData>
  <mergeCells count="140"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24" t="s">
        <v>522</v>
      </c>
      <c r="V1" s="1224"/>
      <c r="W1" s="1224"/>
      <c r="X1" s="1224"/>
      <c r="Y1" s="1224"/>
      <c r="Z1" s="1224"/>
      <c r="AA1" s="1224"/>
      <c r="AB1" s="1224"/>
      <c r="AC1" s="1224"/>
      <c r="AD1" s="1224"/>
      <c r="AE1" s="1224"/>
      <c r="AF1" s="1224"/>
      <c r="AG1" s="1224"/>
      <c r="AH1" s="1224"/>
      <c r="AI1" s="1224"/>
      <c r="AJ1" s="1224"/>
      <c r="AK1" s="1224"/>
      <c r="AL1" s="1224"/>
      <c r="AM1" s="1224"/>
      <c r="AN1" s="1224"/>
      <c r="AO1" s="1224"/>
      <c r="AP1" s="1224"/>
      <c r="AQ1" s="1224"/>
      <c r="AR1" s="1224"/>
      <c r="AS1" s="1224"/>
      <c r="AT1" s="1224"/>
      <c r="AU1" s="1224"/>
      <c r="AV1" s="1224"/>
      <c r="AW1" s="1224"/>
      <c r="AX1" s="1224"/>
      <c r="AY1" s="1224"/>
      <c r="AZ1" s="1224"/>
    </row>
    <row r="2" spans="1:63" ht="14.4" x14ac:dyDescent="0.25">
      <c r="A2" s="1232" t="s">
        <v>73</v>
      </c>
      <c r="B2" s="1232"/>
      <c r="C2" s="1232"/>
      <c r="D2" s="1232"/>
      <c r="E2" s="1232"/>
      <c r="F2" s="1232"/>
      <c r="G2" s="1232"/>
      <c r="H2" s="1232"/>
      <c r="I2" s="1232"/>
      <c r="J2" s="1232"/>
      <c r="K2" s="1232"/>
      <c r="L2" s="1232"/>
      <c r="M2" s="1232"/>
      <c r="N2" s="1232"/>
      <c r="O2" s="1232"/>
      <c r="P2" s="1232"/>
      <c r="Q2" s="1232"/>
      <c r="R2" s="1232"/>
      <c r="S2" s="1232"/>
      <c r="T2" s="1232"/>
      <c r="U2" s="1232"/>
      <c r="V2" s="1232"/>
      <c r="W2" s="1232"/>
      <c r="X2" s="1232"/>
      <c r="Y2" s="1232"/>
      <c r="Z2" s="1232"/>
      <c r="AA2" s="1232"/>
      <c r="AB2" s="1232"/>
      <c r="AC2" s="1232"/>
      <c r="AD2" s="1232"/>
      <c r="AE2" s="1232"/>
      <c r="AF2" s="1232"/>
      <c r="AG2" s="1232"/>
      <c r="AH2" s="1232"/>
      <c r="AI2" s="1232"/>
      <c r="AJ2" s="1232"/>
      <c r="AK2" s="1232"/>
      <c r="AL2" s="1232"/>
      <c r="AM2" s="1232"/>
      <c r="AN2" s="1232"/>
      <c r="AO2" s="1232"/>
      <c r="AP2" s="1232"/>
      <c r="AQ2" s="1232"/>
      <c r="AR2" s="1232"/>
      <c r="AS2" s="1232"/>
      <c r="AT2" s="1232"/>
      <c r="AU2" s="1232"/>
      <c r="AV2" s="1232"/>
      <c r="AW2" s="1232"/>
      <c r="AX2" s="1232"/>
      <c r="AY2" s="1232"/>
      <c r="AZ2" s="1232"/>
      <c r="BC2" s="12"/>
      <c r="BD2" s="13"/>
      <c r="BE2" s="286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25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225"/>
      <c r="C3" s="1225"/>
      <c r="D3" s="1225"/>
      <c r="E3" s="1225"/>
      <c r="F3" s="1225"/>
      <c r="G3" s="1225"/>
      <c r="H3" s="1225"/>
      <c r="I3" s="1225"/>
      <c r="J3" s="1225"/>
      <c r="K3" s="1225"/>
      <c r="L3" s="1225"/>
      <c r="M3" s="1225"/>
      <c r="N3" s="1225"/>
      <c r="O3" s="1225"/>
      <c r="P3" s="1225"/>
      <c r="Q3" s="1225"/>
      <c r="R3" s="1225"/>
      <c r="S3" s="1225"/>
      <c r="T3" s="1225"/>
      <c r="U3" s="1225"/>
      <c r="V3" s="1225"/>
      <c r="W3" s="1225"/>
      <c r="X3" s="1225"/>
      <c r="Y3" s="1225"/>
      <c r="Z3" s="1225"/>
      <c r="AA3" s="1225"/>
      <c r="AB3" s="1225"/>
      <c r="AC3" s="1225"/>
      <c r="AD3" s="1225"/>
      <c r="AE3" s="1225"/>
      <c r="AF3" s="1225"/>
      <c r="AG3" s="1225"/>
      <c r="AH3" s="1225"/>
      <c r="AI3" s="1225"/>
      <c r="AJ3" s="1225"/>
      <c r="AK3" s="1225"/>
      <c r="AL3" s="1225"/>
      <c r="AM3" s="1225"/>
      <c r="AN3" s="1225"/>
      <c r="AO3" s="1225"/>
      <c r="AP3" s="1225"/>
      <c r="AQ3" s="1225"/>
      <c r="AR3" s="1225"/>
      <c r="AS3" s="1225"/>
      <c r="AT3" s="1225"/>
      <c r="AU3" s="1225"/>
      <c r="AV3" s="1225"/>
      <c r="AW3" s="1225"/>
      <c r="AX3" s="1225"/>
      <c r="AY3" s="1225"/>
      <c r="AZ3" s="1225"/>
      <c r="BC3" s="12"/>
      <c r="BD3" s="10"/>
      <c r="BE3" s="289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26" t="s">
        <v>521</v>
      </c>
      <c r="B4" s="1226"/>
      <c r="C4" s="1226"/>
      <c r="D4" s="1226"/>
      <c r="E4" s="1226"/>
      <c r="F4" s="1226"/>
      <c r="G4" s="1226"/>
      <c r="H4" s="1226"/>
      <c r="I4" s="1226"/>
      <c r="J4" s="1226"/>
      <c r="K4" s="1226"/>
      <c r="L4" s="1226"/>
      <c r="M4" s="1226"/>
      <c r="N4" s="1226"/>
      <c r="O4" s="1226"/>
      <c r="P4" s="1226"/>
      <c r="Q4" s="1226"/>
      <c r="R4" s="1226"/>
      <c r="S4" s="1226"/>
      <c r="T4" s="1226"/>
      <c r="U4" s="1226"/>
      <c r="V4" s="1226"/>
      <c r="W4" s="1226"/>
      <c r="X4" s="1226"/>
      <c r="Y4" s="1226"/>
      <c r="Z4" s="1226"/>
      <c r="AA4" s="1226"/>
      <c r="AB4" s="1226"/>
      <c r="AC4" s="1226"/>
      <c r="AD4" s="1226"/>
      <c r="AE4" s="1226"/>
      <c r="AF4" s="1226"/>
      <c r="AG4" s="1226"/>
      <c r="AH4" s="1226"/>
      <c r="AI4" s="1226"/>
      <c r="AJ4" s="1226"/>
      <c r="AK4" s="1226"/>
      <c r="AL4" s="1226"/>
      <c r="AM4" s="1226"/>
      <c r="AN4" s="1226"/>
      <c r="AO4" s="1226"/>
      <c r="AP4" s="1226"/>
      <c r="AQ4" s="1226"/>
      <c r="AR4" s="1226"/>
      <c r="AS4" s="1226"/>
      <c r="AT4" s="1226"/>
      <c r="AU4" s="1226"/>
      <c r="AV4" s="1226"/>
      <c r="AW4" s="1226"/>
      <c r="AX4" s="1226"/>
      <c r="AY4" s="1226"/>
      <c r="AZ4" s="1226"/>
      <c r="BD4" s="10"/>
      <c r="BF4" s="10"/>
      <c r="BG4" s="10"/>
      <c r="BH4" s="10"/>
      <c r="BI4" s="10"/>
      <c r="BJ4" s="10"/>
      <c r="BK4" s="10"/>
    </row>
    <row r="5" spans="1:63" x14ac:dyDescent="0.25">
      <c r="A5" s="1233" t="s">
        <v>381</v>
      </c>
      <c r="B5" s="1232"/>
      <c r="C5" s="1232"/>
      <c r="D5" s="1232"/>
      <c r="E5" s="1232"/>
      <c r="F5" s="1232"/>
      <c r="G5" s="1232"/>
      <c r="H5" s="1232"/>
      <c r="I5" s="1232"/>
      <c r="J5" s="1232"/>
      <c r="K5" s="1232"/>
      <c r="L5" s="1232"/>
      <c r="M5" s="1232"/>
      <c r="N5" s="1232"/>
      <c r="O5" s="1232"/>
      <c r="P5" s="1232"/>
      <c r="Q5" s="1232"/>
      <c r="R5" s="1232"/>
      <c r="S5" s="1232"/>
      <c r="T5" s="1232"/>
      <c r="U5" s="1232"/>
      <c r="V5" s="1232"/>
      <c r="W5" s="1232"/>
      <c r="X5" s="1232"/>
      <c r="Y5" s="1232"/>
      <c r="Z5" s="1232"/>
      <c r="AA5" s="1232"/>
      <c r="AB5" s="1232"/>
      <c r="AC5" s="1232"/>
      <c r="AD5" s="1232"/>
      <c r="AE5" s="1232"/>
      <c r="AF5" s="1232"/>
      <c r="AG5" s="1232"/>
      <c r="AH5" s="1232"/>
      <c r="AI5" s="1232"/>
      <c r="AJ5" s="1232"/>
      <c r="AK5" s="1232"/>
      <c r="AL5" s="1232"/>
      <c r="AM5" s="1232"/>
      <c r="AN5" s="1232"/>
      <c r="AO5" s="1232"/>
      <c r="AP5" s="1232"/>
      <c r="AQ5" s="1232"/>
      <c r="AR5" s="1232"/>
      <c r="AS5" s="1232"/>
      <c r="AT5" s="1232"/>
      <c r="AU5" s="1232"/>
      <c r="AV5" s="1232"/>
      <c r="AW5" s="1232"/>
      <c r="AX5" s="1232"/>
      <c r="AY5" s="1232"/>
      <c r="AZ5" s="1232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31" t="str">
        <f>ФОРМА!B2</f>
        <v>ПАО "Россети Ленэнерго"</v>
      </c>
      <c r="B6" s="1231"/>
      <c r="C6" s="1231"/>
      <c r="D6" s="1231"/>
      <c r="E6" s="1231"/>
      <c r="F6" s="1231"/>
      <c r="G6" s="1231"/>
      <c r="H6" s="1231"/>
      <c r="I6" s="1231"/>
      <c r="J6" s="1231"/>
      <c r="K6" s="1231"/>
      <c r="L6" s="1231"/>
      <c r="M6" s="1231"/>
      <c r="N6" s="1231"/>
      <c r="O6" s="1231"/>
      <c r="P6" s="1231"/>
      <c r="Q6" s="1231"/>
      <c r="R6" s="1231"/>
      <c r="S6" s="1231"/>
      <c r="T6" s="1231"/>
      <c r="U6" s="1231"/>
      <c r="V6" s="1231"/>
      <c r="W6" s="1231"/>
      <c r="X6" s="1231"/>
      <c r="Y6" s="1231"/>
      <c r="Z6" s="1231"/>
      <c r="AA6" s="1231"/>
      <c r="AB6" s="1231"/>
      <c r="AC6" s="1231"/>
      <c r="AD6" s="1231"/>
      <c r="AE6" s="1231"/>
      <c r="AF6" s="1231"/>
      <c r="AG6" s="1231"/>
      <c r="AH6" s="1231"/>
      <c r="AI6" s="1231"/>
      <c r="AJ6" s="1231"/>
      <c r="AK6" s="1231"/>
      <c r="AL6" s="1231"/>
      <c r="AM6" s="1231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29" t="s">
        <v>807</v>
      </c>
      <c r="B7" s="1229"/>
      <c r="C7" s="1229"/>
      <c r="D7" s="1229"/>
      <c r="E7" s="1229"/>
      <c r="F7" s="1229"/>
      <c r="G7" s="1229"/>
      <c r="H7" s="1229"/>
      <c r="I7" s="1229"/>
      <c r="J7" s="1229"/>
      <c r="K7" s="1229"/>
      <c r="L7" s="1229"/>
      <c r="M7" s="1229"/>
      <c r="N7" s="1229"/>
      <c r="O7" s="1229"/>
      <c r="P7" s="1229"/>
      <c r="Q7" s="1229"/>
      <c r="R7" s="1229"/>
      <c r="S7" s="1229"/>
      <c r="T7" s="1229"/>
      <c r="U7" s="1229"/>
      <c r="V7" s="1229"/>
      <c r="W7" s="1229"/>
      <c r="X7" s="1229"/>
      <c r="Y7" s="1229"/>
      <c r="Z7" s="1229"/>
      <c r="AA7" s="1229"/>
      <c r="AB7" s="1229"/>
      <c r="AC7" s="1229"/>
      <c r="AD7" s="1229"/>
      <c r="AE7" s="1229"/>
      <c r="AF7" s="1229"/>
      <c r="AG7" s="1229"/>
      <c r="AH7" s="1229"/>
      <c r="AI7" s="1229"/>
      <c r="AJ7" s="1229"/>
      <c r="AK7" s="1229"/>
      <c r="AL7" s="1229"/>
      <c r="AM7" s="1229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/>
      <c r="AX7" s="1229"/>
      <c r="AY7" s="1229"/>
      <c r="AZ7" s="1229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3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1"/>
      <c r="C8" s="1231"/>
      <c r="D8" s="1231"/>
      <c r="E8" s="1231"/>
      <c r="F8" s="1231"/>
      <c r="G8" s="1231"/>
      <c r="H8" s="1231"/>
      <c r="I8" s="1231"/>
      <c r="J8" s="1231"/>
      <c r="K8" s="1231"/>
      <c r="L8" s="1231"/>
      <c r="M8" s="1231"/>
      <c r="N8" s="1231"/>
      <c r="O8" s="1231"/>
      <c r="P8" s="1231"/>
      <c r="Q8" s="1231"/>
      <c r="R8" s="1231"/>
      <c r="S8" s="1231"/>
      <c r="T8" s="1231"/>
      <c r="U8" s="1231"/>
      <c r="V8" s="1231"/>
      <c r="W8" s="1231"/>
      <c r="X8" s="1231"/>
      <c r="Y8" s="1231"/>
      <c r="Z8" s="1231"/>
      <c r="AA8" s="1231"/>
      <c r="AB8" s="1231"/>
      <c r="AC8" s="1231"/>
      <c r="AD8" s="1231"/>
      <c r="AE8" s="1231"/>
      <c r="AF8" s="1231"/>
      <c r="AG8" s="1231"/>
      <c r="AH8" s="1231"/>
      <c r="AI8" s="1231"/>
      <c r="AJ8" s="1231"/>
      <c r="AK8" s="1231"/>
      <c r="AL8" s="1231"/>
      <c r="AM8" s="1231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29" t="s">
        <v>820</v>
      </c>
      <c r="B9" s="1230"/>
      <c r="C9" s="1230"/>
      <c r="D9" s="1230"/>
      <c r="E9" s="1230"/>
      <c r="F9" s="1230"/>
      <c r="G9" s="1230"/>
      <c r="H9" s="1230"/>
      <c r="I9" s="1230"/>
      <c r="J9" s="1230"/>
      <c r="K9" s="1230"/>
      <c r="L9" s="1230"/>
      <c r="M9" s="1230"/>
      <c r="N9" s="1230"/>
      <c r="O9" s="1230"/>
      <c r="P9" s="1230"/>
      <c r="Q9" s="1230"/>
      <c r="R9" s="1230"/>
      <c r="S9" s="1230"/>
      <c r="T9" s="1230"/>
      <c r="U9" s="1230"/>
      <c r="V9" s="1230"/>
      <c r="W9" s="1230"/>
      <c r="X9" s="1230"/>
      <c r="Y9" s="1230"/>
      <c r="Z9" s="1230"/>
      <c r="AA9" s="1230"/>
      <c r="AB9" s="1230"/>
      <c r="AC9" s="1230"/>
      <c r="AD9" s="1230"/>
      <c r="AE9" s="1230"/>
      <c r="AF9" s="1230"/>
      <c r="AG9" s="1230"/>
      <c r="AH9" s="1230"/>
      <c r="AI9" s="1230"/>
      <c r="AJ9" s="1230"/>
      <c r="AK9" s="1230"/>
      <c r="AL9" s="1230"/>
      <c r="AM9" s="1230"/>
      <c r="AN9" s="1230"/>
      <c r="AO9" s="1230"/>
      <c r="AP9" s="1230"/>
      <c r="AQ9" s="1230"/>
      <c r="AR9" s="1230"/>
      <c r="AS9" s="1230"/>
      <c r="AT9" s="1230"/>
      <c r="AU9" s="1230"/>
      <c r="AV9" s="1230"/>
      <c r="AW9" s="1230"/>
      <c r="AX9" s="1230"/>
      <c r="AY9" s="1230"/>
      <c r="AZ9" s="1230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34" t="s">
        <v>74</v>
      </c>
      <c r="B10" s="1234"/>
      <c r="C10" s="1234"/>
      <c r="D10" s="1234"/>
      <c r="E10" s="1234"/>
      <c r="F10" s="1234"/>
      <c r="G10" s="1234"/>
      <c r="H10" s="1234"/>
      <c r="I10" s="1234"/>
      <c r="J10" s="1234"/>
      <c r="K10" s="1234"/>
      <c r="L10" s="1234"/>
      <c r="M10" s="1234"/>
      <c r="N10" s="1234"/>
      <c r="O10" s="1234"/>
      <c r="P10" s="1234"/>
      <c r="Q10" s="1234"/>
      <c r="R10" s="1234"/>
      <c r="S10" s="1234"/>
      <c r="T10" s="1234"/>
      <c r="U10" s="1234"/>
      <c r="V10" s="1234"/>
      <c r="W10" s="1234"/>
      <c r="X10" s="1234"/>
      <c r="Y10" s="1234"/>
      <c r="Z10" s="1234"/>
      <c r="AA10" s="1234"/>
      <c r="AB10" s="1234"/>
      <c r="AC10" s="1234"/>
      <c r="AD10" s="1234"/>
      <c r="AE10" s="1234"/>
      <c r="AF10" s="1234"/>
      <c r="AG10" s="1234"/>
      <c r="AH10" s="1234"/>
      <c r="AI10" s="1234"/>
      <c r="AJ10" s="1234"/>
      <c r="AK10" s="1234"/>
      <c r="AL10" s="1234"/>
      <c r="AM10" s="1234"/>
      <c r="AN10" s="1234"/>
      <c r="AO10" s="1234"/>
      <c r="AP10" s="1234"/>
      <c r="AQ10" s="1234"/>
      <c r="AR10" s="1234"/>
      <c r="AS10" s="1234"/>
      <c r="AT10" s="1234"/>
      <c r="AU10" s="1234"/>
      <c r="AV10" s="1234"/>
      <c r="AW10" s="1234"/>
      <c r="AX10" s="1234"/>
      <c r="AY10" s="1234"/>
      <c r="AZ10" s="1234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31" t="str">
        <f>ФОРМА!B4</f>
        <v>ООО «Электромонтаж-110»</v>
      </c>
      <c r="B11" s="1231"/>
      <c r="C11" s="1231"/>
      <c r="D11" s="1231"/>
      <c r="E11" s="1231"/>
      <c r="F11" s="1231"/>
      <c r="G11" s="1231"/>
      <c r="H11" s="1231"/>
      <c r="I11" s="1231"/>
      <c r="J11" s="1231"/>
      <c r="K11" s="1231"/>
      <c r="L11" s="1231"/>
      <c r="M11" s="1231"/>
      <c r="N11" s="1231"/>
      <c r="O11" s="1231"/>
      <c r="P11" s="1231"/>
      <c r="Q11" s="1231"/>
      <c r="R11" s="1231"/>
      <c r="S11" s="1231"/>
      <c r="T11" s="1231"/>
      <c r="U11" s="1231"/>
      <c r="V11" s="1231"/>
      <c r="W11" s="1231"/>
      <c r="X11" s="1231"/>
      <c r="Y11" s="1231"/>
      <c r="Z11" s="1231"/>
      <c r="AA11" s="1231"/>
      <c r="AB11" s="1231"/>
      <c r="AC11" s="1231"/>
      <c r="AD11" s="1231"/>
      <c r="AE11" s="1231"/>
      <c r="AF11" s="1231"/>
      <c r="AG11" s="1231"/>
      <c r="AH11" s="1231"/>
      <c r="AI11" s="1231"/>
      <c r="AJ11" s="1231"/>
      <c r="AK11" s="1231"/>
      <c r="AL11" s="1231"/>
      <c r="AM11" s="1231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</row>
    <row r="12" spans="1:63" s="127" customFormat="1" ht="6.6" customHeight="1" x14ac:dyDescent="0.2">
      <c r="A12" s="1229" t="s">
        <v>822</v>
      </c>
      <c r="B12" s="1229"/>
      <c r="C12" s="1229"/>
      <c r="D12" s="1229"/>
      <c r="E12" s="1229"/>
      <c r="F12" s="1229"/>
      <c r="G12" s="1229"/>
      <c r="H12" s="1229"/>
      <c r="I12" s="1229"/>
      <c r="J12" s="1229"/>
      <c r="K12" s="1229"/>
      <c r="L12" s="1229"/>
      <c r="M12" s="1229"/>
      <c r="N12" s="1229"/>
      <c r="O12" s="1229"/>
      <c r="P12" s="1229"/>
      <c r="Q12" s="1229"/>
      <c r="R12" s="1229"/>
      <c r="S12" s="1229"/>
      <c r="T12" s="1229"/>
      <c r="U12" s="1229"/>
      <c r="V12" s="1229"/>
      <c r="W12" s="1229"/>
      <c r="X12" s="1229"/>
      <c r="Y12" s="1229"/>
      <c r="Z12" s="1229"/>
      <c r="AA12" s="1229"/>
      <c r="AB12" s="1229"/>
      <c r="AC12" s="1229"/>
      <c r="AD12" s="1229"/>
      <c r="AE12" s="1229"/>
      <c r="AF12" s="1229"/>
      <c r="AG12" s="1229"/>
      <c r="AH12" s="1229"/>
      <c r="AI12" s="1229"/>
      <c r="AJ12" s="1229"/>
      <c r="AK12" s="1229"/>
      <c r="AL12" s="1229"/>
      <c r="AM12" s="1229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</row>
    <row r="13" spans="1:63" ht="24.6" customHeight="1" x14ac:dyDescent="0.25">
      <c r="A13" s="1231" t="str">
        <f>ФОРМА!D4</f>
        <v>ОГРН 1089847302225, ИНН 7842391090, КПП 780101001, 199004, город Санкт-Петербург, пр-кт Средний В.О., д. 4 литер а, пом/ком 6н/177</v>
      </c>
      <c r="B13" s="1231"/>
      <c r="C13" s="1231"/>
      <c r="D13" s="1231"/>
      <c r="E13" s="1231"/>
      <c r="F13" s="1231"/>
      <c r="G13" s="1231"/>
      <c r="H13" s="1231"/>
      <c r="I13" s="1231"/>
      <c r="J13" s="1231"/>
      <c r="K13" s="1231"/>
      <c r="L13" s="1231"/>
      <c r="M13" s="1231"/>
      <c r="N13" s="1231"/>
      <c r="O13" s="1231"/>
      <c r="P13" s="1231"/>
      <c r="Q13" s="1231"/>
      <c r="R13" s="1231"/>
      <c r="S13" s="1231"/>
      <c r="T13" s="1231"/>
      <c r="U13" s="1231"/>
      <c r="V13" s="1231"/>
      <c r="W13" s="1231"/>
      <c r="X13" s="1231"/>
      <c r="Y13" s="1231"/>
      <c r="Z13" s="1231"/>
      <c r="AA13" s="1231"/>
      <c r="AB13" s="1231"/>
      <c r="AC13" s="1231"/>
      <c r="AD13" s="1231"/>
      <c r="AE13" s="1231"/>
      <c r="AF13" s="1231"/>
      <c r="AG13" s="1231"/>
      <c r="AH13" s="1231"/>
      <c r="AI13" s="1231"/>
      <c r="AJ13" s="1231"/>
      <c r="AK13" s="1231"/>
      <c r="AL13" s="1231"/>
      <c r="AM13" s="1231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</row>
    <row r="14" spans="1:63" s="127" customFormat="1" ht="21.6" customHeight="1" x14ac:dyDescent="0.2">
      <c r="A14" s="1229" t="s">
        <v>823</v>
      </c>
      <c r="B14" s="1229"/>
      <c r="C14" s="1229"/>
      <c r="D14" s="1229"/>
      <c r="E14" s="1229"/>
      <c r="F14" s="1229"/>
      <c r="G14" s="1229"/>
      <c r="H14" s="1229"/>
      <c r="I14" s="1229"/>
      <c r="J14" s="1229"/>
      <c r="K14" s="1229"/>
      <c r="L14" s="1229"/>
      <c r="M14" s="1229"/>
      <c r="N14" s="1229"/>
      <c r="O14" s="1229"/>
      <c r="P14" s="1229"/>
      <c r="Q14" s="1229"/>
      <c r="R14" s="1229"/>
      <c r="S14" s="1229"/>
      <c r="T14" s="1229"/>
      <c r="U14" s="1229"/>
      <c r="V14" s="1229"/>
      <c r="W14" s="1229"/>
      <c r="X14" s="1229"/>
      <c r="Y14" s="1229"/>
      <c r="Z14" s="1229"/>
      <c r="AA14" s="1229"/>
      <c r="AB14" s="1229"/>
      <c r="AC14" s="1229"/>
      <c r="AD14" s="1229"/>
      <c r="AE14" s="1229"/>
      <c r="AF14" s="1229"/>
      <c r="AG14" s="1229"/>
      <c r="AH14" s="1229"/>
      <c r="AI14" s="1229"/>
      <c r="AJ14" s="1229"/>
      <c r="AK14" s="1229"/>
      <c r="AL14" s="1229"/>
      <c r="AM14" s="1229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</row>
    <row r="15" spans="1:63" x14ac:dyDescent="0.25">
      <c r="A15" s="1234" t="s">
        <v>75</v>
      </c>
      <c r="B15" s="1234"/>
      <c r="C15" s="1234"/>
      <c r="D15" s="1234"/>
      <c r="E15" s="1234"/>
      <c r="F15" s="1234"/>
      <c r="G15" s="1234"/>
      <c r="H15" s="1234"/>
      <c r="I15" s="1234"/>
      <c r="J15" s="1234"/>
      <c r="K15" s="1234"/>
      <c r="L15" s="1234"/>
      <c r="M15" s="1234"/>
      <c r="N15" s="1234"/>
      <c r="O15" s="1234"/>
      <c r="P15" s="1234"/>
      <c r="Q15" s="1234"/>
      <c r="R15" s="1234"/>
      <c r="S15" s="1234"/>
      <c r="T15" s="1234"/>
      <c r="U15" s="1234"/>
      <c r="V15" s="1234"/>
      <c r="W15" s="1234"/>
      <c r="X15" s="1234"/>
      <c r="Y15" s="1234"/>
      <c r="Z15" s="1234"/>
      <c r="AA15" s="1234"/>
      <c r="AB15" s="1234"/>
      <c r="AC15" s="1234"/>
      <c r="AD15" s="1234"/>
      <c r="AE15" s="1234"/>
      <c r="AF15" s="1234"/>
      <c r="AG15" s="1234"/>
      <c r="AH15" s="1234"/>
      <c r="AI15" s="1234"/>
      <c r="AJ15" s="1234"/>
      <c r="AK15" s="1234"/>
      <c r="AL15" s="1234"/>
      <c r="AM15" s="1234"/>
      <c r="AN15" s="1234"/>
      <c r="AO15" s="1234"/>
      <c r="AP15" s="1234"/>
      <c r="AQ15" s="1234"/>
      <c r="AR15" s="1234"/>
      <c r="AS15" s="1234"/>
      <c r="AT15" s="1234"/>
      <c r="AU15" s="1234"/>
      <c r="AV15" s="1234"/>
      <c r="AW15" s="1234"/>
      <c r="AX15" s="1234"/>
      <c r="AY15" s="1234"/>
      <c r="AZ15" s="1234"/>
    </row>
    <row r="16" spans="1:63" ht="15" customHeight="1" x14ac:dyDescent="0.25">
      <c r="A16" s="1228" t="str">
        <f>IF(ФОРМА!B8=0," ",ФОРМА!B8)</f>
        <v>ООО «Электромонтаж-110»</v>
      </c>
      <c r="B16" s="1228"/>
      <c r="C16" s="1228"/>
      <c r="D16" s="1228"/>
      <c r="E16" s="1228"/>
      <c r="F16" s="1228"/>
      <c r="G16" s="1228"/>
      <c r="H16" s="1228"/>
      <c r="I16" s="1228"/>
      <c r="J16" s="1228"/>
      <c r="K16" s="1228"/>
      <c r="L16" s="1228"/>
      <c r="M16" s="1228"/>
      <c r="N16" s="1228"/>
      <c r="O16" s="1228"/>
      <c r="P16" s="1228"/>
      <c r="Q16" s="1228"/>
      <c r="R16" s="1228"/>
      <c r="S16" s="1228"/>
      <c r="T16" s="1228"/>
      <c r="U16" s="1228"/>
      <c r="V16" s="1228"/>
      <c r="W16" s="1228"/>
      <c r="X16" s="1228"/>
      <c r="Y16" s="1228"/>
      <c r="Z16" s="1228"/>
      <c r="AA16" s="1228"/>
      <c r="AB16" s="1228"/>
      <c r="AC16" s="1228"/>
      <c r="AD16" s="1228"/>
      <c r="AE16" s="1228"/>
      <c r="AF16" s="1228"/>
      <c r="AG16" s="1228"/>
      <c r="AH16" s="1228"/>
      <c r="AI16" s="1228"/>
      <c r="AJ16" s="1228"/>
      <c r="AK16" s="1228"/>
      <c r="AL16" s="1228"/>
      <c r="AM16" s="1228"/>
      <c r="AN16" s="1228"/>
      <c r="AO16" s="1228"/>
      <c r="AP16" s="1228"/>
      <c r="AQ16" s="1228"/>
      <c r="AR16" s="1228"/>
      <c r="AS16" s="1228"/>
      <c r="AT16" s="1228"/>
      <c r="AU16" s="1228"/>
      <c r="AV16" s="1228"/>
      <c r="AW16" s="1228"/>
      <c r="AX16" s="1228"/>
      <c r="AY16" s="1228"/>
      <c r="AZ16" s="1228"/>
    </row>
    <row r="17" spans="1:54" s="127" customFormat="1" ht="9.6" customHeight="1" x14ac:dyDescent="0.2">
      <c r="A17" s="1229" t="s">
        <v>822</v>
      </c>
      <c r="B17" s="1229"/>
      <c r="C17" s="1229"/>
      <c r="D17" s="1229"/>
      <c r="E17" s="1229"/>
      <c r="F17" s="1229"/>
      <c r="G17" s="1229"/>
      <c r="H17" s="1229"/>
      <c r="I17" s="1229"/>
      <c r="J17" s="1229"/>
      <c r="K17" s="1229"/>
      <c r="L17" s="1229"/>
      <c r="M17" s="1229"/>
      <c r="N17" s="1229"/>
      <c r="O17" s="1229"/>
      <c r="P17" s="1229"/>
      <c r="Q17" s="1229"/>
      <c r="R17" s="1229"/>
      <c r="S17" s="1229"/>
      <c r="T17" s="1229"/>
      <c r="U17" s="1229"/>
      <c r="V17" s="1229"/>
      <c r="W17" s="1229"/>
      <c r="X17" s="1229"/>
      <c r="Y17" s="1229"/>
      <c r="Z17" s="1229"/>
      <c r="AA17" s="1229"/>
      <c r="AB17" s="1229"/>
      <c r="AC17" s="1229"/>
      <c r="AD17" s="1229"/>
      <c r="AE17" s="1229"/>
      <c r="AF17" s="1229"/>
      <c r="AG17" s="1229"/>
      <c r="AH17" s="1229"/>
      <c r="AI17" s="1229"/>
      <c r="AJ17" s="1229"/>
      <c r="AK17" s="1229"/>
      <c r="AL17" s="1229"/>
      <c r="AM17" s="1229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</row>
    <row r="18" spans="1:54" ht="24" customHeight="1" x14ac:dyDescent="0.25">
      <c r="A18" s="1228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228"/>
      <c r="C18" s="1228"/>
      <c r="D18" s="1228"/>
      <c r="E18" s="1228"/>
      <c r="F18" s="1228"/>
      <c r="G18" s="1228"/>
      <c r="H18" s="1228"/>
      <c r="I18" s="1228"/>
      <c r="J18" s="1228"/>
      <c r="K18" s="1228"/>
      <c r="L18" s="1228"/>
      <c r="M18" s="1228"/>
      <c r="N18" s="1228"/>
      <c r="O18" s="1228"/>
      <c r="P18" s="1228"/>
      <c r="Q18" s="1228"/>
      <c r="R18" s="1228"/>
      <c r="S18" s="1228"/>
      <c r="T18" s="1228"/>
      <c r="U18" s="1228"/>
      <c r="V18" s="1228"/>
      <c r="W18" s="1228"/>
      <c r="X18" s="1228"/>
      <c r="Y18" s="1228"/>
      <c r="Z18" s="1228"/>
      <c r="AA18" s="1228"/>
      <c r="AB18" s="1228"/>
      <c r="AC18" s="1228"/>
      <c r="AD18" s="1228"/>
      <c r="AE18" s="1228"/>
      <c r="AF18" s="1228"/>
      <c r="AG18" s="1228"/>
      <c r="AH18" s="1228"/>
      <c r="AI18" s="1228"/>
      <c r="AJ18" s="1228"/>
      <c r="AK18" s="1228"/>
      <c r="AL18" s="1228"/>
      <c r="AM18" s="1228"/>
      <c r="AN18" s="1228"/>
      <c r="AO18" s="1228"/>
      <c r="AP18" s="1228"/>
      <c r="AQ18" s="1228"/>
      <c r="AR18" s="1228"/>
      <c r="AS18" s="1228"/>
      <c r="AT18" s="1228"/>
      <c r="AU18" s="1228"/>
      <c r="AV18" s="1228"/>
      <c r="AW18" s="1228"/>
      <c r="AX18" s="1228"/>
      <c r="AY18" s="1228"/>
      <c r="AZ18" s="1228"/>
    </row>
    <row r="19" spans="1:54" s="127" customFormat="1" ht="9.6" customHeight="1" x14ac:dyDescent="0.2">
      <c r="A19" s="1229" t="s">
        <v>767</v>
      </c>
      <c r="B19" s="1229"/>
      <c r="C19" s="1229"/>
      <c r="D19" s="1229"/>
      <c r="E19" s="1229"/>
      <c r="F19" s="1229"/>
      <c r="G19" s="1229"/>
      <c r="H19" s="1229"/>
      <c r="I19" s="1229"/>
      <c r="J19" s="1229"/>
      <c r="K19" s="1229"/>
      <c r="L19" s="1229"/>
      <c r="M19" s="1229"/>
      <c r="N19" s="1229"/>
      <c r="O19" s="1229"/>
      <c r="P19" s="1229"/>
      <c r="Q19" s="1229"/>
      <c r="R19" s="1229"/>
      <c r="S19" s="1229"/>
      <c r="T19" s="1229"/>
      <c r="U19" s="1229"/>
      <c r="V19" s="1229"/>
      <c r="W19" s="1229"/>
      <c r="X19" s="1229"/>
      <c r="Y19" s="1229"/>
      <c r="Z19" s="1229"/>
      <c r="AA19" s="1229"/>
      <c r="AB19" s="1229"/>
      <c r="AC19" s="1229"/>
      <c r="AD19" s="1229"/>
      <c r="AE19" s="1229"/>
      <c r="AF19" s="1229"/>
      <c r="AG19" s="1229"/>
      <c r="AH19" s="1229"/>
      <c r="AI19" s="1229"/>
      <c r="AJ19" s="1229"/>
      <c r="AK19" s="1229"/>
      <c r="AL19" s="1229"/>
      <c r="AM19" s="1229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</row>
    <row r="20" spans="1:54" ht="5.25" customHeight="1" x14ac:dyDescent="0.25"/>
    <row r="21" spans="1:54" ht="12.75" customHeight="1" x14ac:dyDescent="0.25">
      <c r="A21" s="1227" t="s">
        <v>68</v>
      </c>
      <c r="B21" s="1227"/>
      <c r="C21" s="1227"/>
      <c r="D21" s="1227"/>
      <c r="E21" s="1227"/>
      <c r="F21" s="1227"/>
      <c r="G21" s="1227"/>
      <c r="H21" s="1227"/>
      <c r="I21" s="1227"/>
      <c r="J21" s="1227"/>
      <c r="K21" s="1227"/>
      <c r="L21" s="1227"/>
      <c r="M21" s="1227"/>
      <c r="N21" s="1227"/>
      <c r="O21" s="1227"/>
      <c r="P21" s="1227"/>
      <c r="Q21" s="1227"/>
      <c r="R21" s="1227"/>
      <c r="S21" s="1227"/>
      <c r="T21" s="1227"/>
      <c r="U21" s="1227"/>
      <c r="V21" s="1227"/>
      <c r="W21" s="1227"/>
      <c r="X21" s="1227"/>
      <c r="Y21" s="1227"/>
      <c r="Z21" s="1227"/>
      <c r="AA21" s="1227"/>
      <c r="AB21" s="1227"/>
      <c r="AC21" s="1227"/>
      <c r="AD21" s="1227"/>
      <c r="AE21" s="1227"/>
      <c r="AF21" s="1227"/>
      <c r="AG21" s="1227"/>
      <c r="AH21" s="1227"/>
      <c r="AI21" s="1227"/>
      <c r="AJ21" s="1227"/>
      <c r="AK21" s="1227"/>
      <c r="AL21" s="1227"/>
      <c r="AM21" s="1227"/>
      <c r="AN21" s="1227"/>
      <c r="AO21" s="1227"/>
      <c r="AP21" s="1227"/>
      <c r="AQ21" s="1227"/>
      <c r="AR21" s="1227"/>
      <c r="AS21" s="1227"/>
      <c r="AT21" s="1227"/>
      <c r="AU21" s="1227"/>
      <c r="AV21" s="1227"/>
      <c r="AW21" s="1227"/>
      <c r="AX21" s="1227"/>
      <c r="AY21" s="1227"/>
      <c r="AZ21" s="1227"/>
    </row>
    <row r="22" spans="1:54" ht="12.75" customHeight="1" x14ac:dyDescent="0.25">
      <c r="A22" s="1227" t="s">
        <v>382</v>
      </c>
      <c r="B22" s="1227"/>
      <c r="C22" s="1227"/>
      <c r="D22" s="1227"/>
      <c r="E22" s="1227"/>
      <c r="F22" s="1227"/>
      <c r="G22" s="1227"/>
      <c r="H22" s="1227"/>
      <c r="I22" s="1227"/>
      <c r="J22" s="1227"/>
      <c r="K22" s="1227"/>
      <c r="L22" s="1227"/>
      <c r="M22" s="1227"/>
      <c r="N22" s="1227"/>
      <c r="O22" s="1227"/>
      <c r="P22" s="1227"/>
      <c r="Q22" s="1227"/>
      <c r="R22" s="1227"/>
      <c r="S22" s="1227"/>
      <c r="T22" s="1227"/>
      <c r="U22" s="1227"/>
      <c r="V22" s="1227"/>
      <c r="W22" s="1227"/>
      <c r="X22" s="1227"/>
      <c r="Y22" s="1227"/>
      <c r="Z22" s="1227"/>
      <c r="AA22" s="1227"/>
      <c r="AB22" s="1227"/>
      <c r="AC22" s="1227"/>
      <c r="AD22" s="1227"/>
      <c r="AE22" s="1227"/>
      <c r="AF22" s="1227"/>
      <c r="AG22" s="1227"/>
      <c r="AH22" s="1227"/>
      <c r="AI22" s="1227"/>
      <c r="AJ22" s="1227"/>
      <c r="AK22" s="1227"/>
      <c r="AL22" s="1227"/>
      <c r="AM22" s="1227"/>
      <c r="AN22" s="1227"/>
      <c r="AO22" s="1227"/>
      <c r="AP22" s="1227"/>
      <c r="AQ22" s="1227"/>
      <c r="AR22" s="1227"/>
      <c r="AS22" s="1227"/>
      <c r="AT22" s="1227"/>
      <c r="AU22" s="1227"/>
      <c r="AV22" s="1227"/>
      <c r="AW22" s="1227"/>
      <c r="AX22" s="1227"/>
      <c r="AY22" s="1227"/>
      <c r="AZ22" s="1227"/>
    </row>
    <row r="23" spans="1:54" ht="6.75" customHeight="1" x14ac:dyDescent="0.25"/>
    <row r="24" spans="1:54" ht="14.25" customHeight="1" x14ac:dyDescent="0.3">
      <c r="A24" s="7" t="s">
        <v>19</v>
      </c>
      <c r="C24" s="1238" t="str">
        <f ca="1">INDIRECT("'АКТЫ скрытых работ'!R"&amp;BE3&amp;"C2",0)</f>
        <v>4-Ф_КТП</v>
      </c>
      <c r="D24" s="1238"/>
      <c r="E24" s="1238"/>
      <c r="F24" s="1238"/>
      <c r="G24" s="1238"/>
      <c r="H24" s="1238"/>
      <c r="I24" s="1238"/>
      <c r="J24" s="1238"/>
      <c r="K24" s="1238"/>
      <c r="AH24" s="8" t="s">
        <v>77</v>
      </c>
      <c r="AI24" s="1239" t="str">
        <f ca="1">INDIRECT("'АКТЫ скрытых работ'!R"&amp;BE3&amp;"C7",0)</f>
        <v>28</v>
      </c>
      <c r="AJ24" s="1240"/>
      <c r="AK24" s="1240"/>
      <c r="AL24" s="8" t="s">
        <v>78</v>
      </c>
      <c r="AN24" s="1250" t="str">
        <f ca="1">INDIRECT("'АКТЫ скрытых работ'!R"&amp;BE3&amp;"C8",0)</f>
        <v>октрября</v>
      </c>
      <c r="AO24" s="1250"/>
      <c r="AP24" s="1250"/>
      <c r="AQ24" s="1250"/>
      <c r="AR24" s="1250"/>
      <c r="AS24" s="1250"/>
      <c r="AT24" s="1250"/>
      <c r="AU24" s="9"/>
      <c r="AV24" s="1240">
        <f ca="1">INDIRECT("'АКТЫ скрытых работ'!R"&amp;BE3&amp;"C9",0)</f>
        <v>2024</v>
      </c>
      <c r="AW24" s="1240"/>
      <c r="AX24" s="1240"/>
      <c r="AY24" s="1240"/>
      <c r="AZ24" s="9"/>
    </row>
    <row r="25" spans="1:54" ht="4.2" customHeight="1" x14ac:dyDescent="0.25"/>
    <row r="26" spans="1:54" ht="27.6" customHeight="1" x14ac:dyDescent="0.25">
      <c r="A26" s="1244" t="s">
        <v>782</v>
      </c>
      <c r="B26" s="1245"/>
      <c r="C26" s="1245"/>
      <c r="D26" s="1245"/>
      <c r="E26" s="1245"/>
      <c r="F26" s="1245"/>
      <c r="G26" s="1245"/>
      <c r="H26" s="1245"/>
      <c r="I26" s="1245"/>
      <c r="J26" s="1245"/>
      <c r="K26" s="1245"/>
      <c r="L26" s="1245"/>
      <c r="M26" s="1245"/>
      <c r="N26" s="1245"/>
      <c r="O26" s="1245"/>
      <c r="P26" s="1245"/>
      <c r="Q26" s="1245"/>
      <c r="R26" s="1245"/>
      <c r="S26" s="1245"/>
      <c r="T26" s="1245"/>
      <c r="U26" s="1245"/>
      <c r="V26" s="1245"/>
      <c r="W26" s="1245"/>
      <c r="X26" s="1245"/>
      <c r="Y26" s="1245"/>
      <c r="Z26" s="1245"/>
      <c r="AA26" s="1245"/>
      <c r="AB26" s="1245"/>
      <c r="AC26" s="1245"/>
      <c r="AD26" s="1245"/>
      <c r="AE26" s="1245"/>
      <c r="AF26" s="1245"/>
      <c r="AG26" s="1245"/>
      <c r="AH26" s="1245"/>
      <c r="AI26" s="1245"/>
      <c r="AJ26" s="1245"/>
      <c r="AK26" s="1245"/>
      <c r="AL26" s="1245"/>
      <c r="AM26" s="1245"/>
      <c r="AN26" s="1245"/>
      <c r="AO26" s="1245"/>
      <c r="AP26" s="1245"/>
      <c r="AQ26" s="1245"/>
      <c r="AR26" s="1245"/>
      <c r="AS26" s="1245"/>
      <c r="AT26" s="1245"/>
      <c r="AU26" s="1245"/>
      <c r="AV26" s="1245"/>
      <c r="AW26" s="1245"/>
      <c r="AX26" s="1245"/>
      <c r="AY26" s="1245"/>
      <c r="AZ26" s="1245"/>
    </row>
    <row r="27" spans="1:54" ht="12" customHeight="1" x14ac:dyDescent="0.25">
      <c r="A27" s="1246" t="str">
        <f>ПОДПИСИ!B6</f>
        <v xml:space="preserve"> </v>
      </c>
      <c r="B27" s="1246"/>
      <c r="C27" s="1246"/>
      <c r="D27" s="1246"/>
      <c r="E27" s="1246"/>
      <c r="F27" s="1246"/>
      <c r="G27" s="1246"/>
      <c r="H27" s="1246"/>
      <c r="I27" s="1246"/>
      <c r="J27" s="1246"/>
      <c r="K27" s="1246"/>
      <c r="L27" s="1246"/>
      <c r="M27" s="1246"/>
      <c r="N27" s="1246"/>
      <c r="O27" s="1246"/>
      <c r="P27" s="1246"/>
      <c r="Q27" s="1246"/>
      <c r="R27" s="1246"/>
      <c r="S27" s="1246"/>
      <c r="T27" s="1246"/>
      <c r="U27" s="1246"/>
      <c r="V27" s="1246"/>
      <c r="W27" s="1246"/>
      <c r="X27" s="1246"/>
      <c r="Y27" s="1246"/>
      <c r="Z27" s="1246"/>
      <c r="AA27" s="1246"/>
      <c r="AB27" s="1246"/>
      <c r="AC27" s="1246"/>
      <c r="AD27" s="1246"/>
      <c r="AE27" s="1246"/>
      <c r="AF27" s="1246"/>
      <c r="AG27" s="1246"/>
      <c r="AH27" s="1246"/>
      <c r="AI27" s="1246"/>
      <c r="AJ27" s="1246"/>
      <c r="AK27" s="1246"/>
      <c r="AL27" s="1246"/>
      <c r="AM27" s="1246"/>
      <c r="AN27" s="1246"/>
      <c r="AO27" s="1246"/>
      <c r="AP27" s="1246"/>
      <c r="AQ27" s="1246"/>
      <c r="AR27" s="1246"/>
      <c r="AS27" s="1246"/>
      <c r="AT27" s="1246"/>
      <c r="AU27" s="1246"/>
      <c r="AV27" s="1246"/>
      <c r="AW27" s="1246"/>
      <c r="AX27" s="1246"/>
      <c r="AY27" s="1246"/>
      <c r="AZ27" s="1246"/>
    </row>
    <row r="28" spans="1:54" ht="12" customHeight="1" x14ac:dyDescent="0.25">
      <c r="A28" s="1247" t="str">
        <f>CONCATENATE(ПОДПИСИ!C6,ПОДПИСИ!F6)</f>
        <v xml:space="preserve">  </v>
      </c>
      <c r="B28" s="1247"/>
      <c r="C28" s="1247"/>
      <c r="D28" s="1247"/>
      <c r="E28" s="1247"/>
      <c r="F28" s="1247"/>
      <c r="G28" s="1247"/>
      <c r="H28" s="1247"/>
      <c r="I28" s="1247"/>
      <c r="J28" s="1247"/>
      <c r="K28" s="1247"/>
      <c r="L28" s="1247"/>
      <c r="M28" s="1247"/>
      <c r="N28" s="1247"/>
      <c r="O28" s="1247"/>
      <c r="P28" s="1247"/>
      <c r="Q28" s="1247"/>
      <c r="R28" s="1247"/>
      <c r="S28" s="1247"/>
      <c r="T28" s="1247"/>
      <c r="U28" s="1247"/>
      <c r="V28" s="1247"/>
      <c r="W28" s="1247"/>
      <c r="X28" s="1247"/>
      <c r="Y28" s="1247"/>
      <c r="Z28" s="1247"/>
      <c r="AA28" s="1247"/>
      <c r="AB28" s="1247"/>
      <c r="AC28" s="1247"/>
      <c r="AD28" s="1247"/>
      <c r="AE28" s="1247"/>
      <c r="AF28" s="1247"/>
      <c r="AG28" s="1247"/>
      <c r="AH28" s="1247"/>
      <c r="AI28" s="1247"/>
      <c r="AJ28" s="1247"/>
      <c r="AK28" s="1247"/>
      <c r="AL28" s="1247"/>
      <c r="AM28" s="1247"/>
      <c r="AN28" s="1247"/>
      <c r="AO28" s="1247"/>
      <c r="AP28" s="1247"/>
      <c r="AQ28" s="1247"/>
      <c r="AR28" s="1247"/>
      <c r="AS28" s="1247"/>
      <c r="AT28" s="1247"/>
      <c r="AU28" s="1247"/>
      <c r="AV28" s="1247"/>
      <c r="AW28" s="1247"/>
      <c r="AX28" s="1247"/>
      <c r="AY28" s="1247"/>
      <c r="AZ28" s="1247"/>
    </row>
    <row r="29" spans="1:54" ht="13.2" customHeight="1" x14ac:dyDescent="0.25">
      <c r="A29" s="1248" t="s">
        <v>825</v>
      </c>
      <c r="B29" s="1249"/>
      <c r="C29" s="1249"/>
      <c r="D29" s="1249"/>
      <c r="E29" s="1249"/>
      <c r="F29" s="1249"/>
      <c r="G29" s="1249"/>
      <c r="H29" s="1249"/>
      <c r="I29" s="1249"/>
      <c r="J29" s="1249"/>
      <c r="K29" s="1249"/>
      <c r="L29" s="1249"/>
      <c r="M29" s="1249"/>
      <c r="N29" s="1249"/>
      <c r="O29" s="1249"/>
      <c r="P29" s="1249"/>
      <c r="Q29" s="1249"/>
      <c r="R29" s="1249"/>
      <c r="S29" s="1249"/>
      <c r="T29" s="1249"/>
      <c r="U29" s="1249"/>
      <c r="V29" s="1249"/>
      <c r="W29" s="1249"/>
      <c r="X29" s="1249"/>
      <c r="Y29" s="1249"/>
      <c r="Z29" s="1249"/>
      <c r="AA29" s="1249"/>
      <c r="AB29" s="1249"/>
      <c r="AC29" s="1249"/>
      <c r="AD29" s="1249"/>
      <c r="AE29" s="1249"/>
      <c r="AF29" s="1249"/>
      <c r="AG29" s="1249"/>
      <c r="AH29" s="1249"/>
      <c r="AI29" s="1249"/>
      <c r="AJ29" s="1249"/>
      <c r="AK29" s="1249"/>
      <c r="AL29" s="1249"/>
      <c r="AM29" s="1249"/>
      <c r="AN29" s="1249"/>
      <c r="AO29" s="1249"/>
      <c r="AP29" s="1249"/>
      <c r="AQ29" s="1249"/>
      <c r="AR29" s="1249"/>
      <c r="AS29" s="1249"/>
      <c r="AT29" s="1249"/>
      <c r="AU29" s="1249"/>
      <c r="AV29" s="1249"/>
      <c r="AW29" s="1249"/>
      <c r="AX29" s="1249"/>
      <c r="AY29" s="1249"/>
      <c r="AZ29" s="1249"/>
    </row>
    <row r="30" spans="1:54" s="284" customFormat="1" x14ac:dyDescent="0.25">
      <c r="A30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30" s="1029"/>
      <c r="C30" s="1029"/>
      <c r="D30" s="1029"/>
      <c r="E30" s="1029"/>
      <c r="F30" s="1029"/>
      <c r="G30" s="1029"/>
      <c r="H30" s="1029"/>
      <c r="I30" s="1029"/>
      <c r="J30" s="1029"/>
      <c r="K30" s="1029"/>
      <c r="L30" s="1029"/>
      <c r="M30" s="1029"/>
      <c r="N30" s="1029"/>
      <c r="O30" s="1029"/>
      <c r="P30" s="1029"/>
      <c r="Q30" s="1029"/>
      <c r="R30" s="1029"/>
      <c r="S30" s="1029"/>
      <c r="T30" s="1029"/>
      <c r="U30" s="1029"/>
      <c r="V30" s="1029"/>
      <c r="W30" s="1029"/>
      <c r="X30" s="1029"/>
      <c r="Y30" s="1029"/>
      <c r="Z30" s="1029"/>
      <c r="AA30" s="1029"/>
      <c r="AB30" s="1029"/>
      <c r="AC30" s="1029"/>
      <c r="AD30" s="1029"/>
      <c r="AE30" s="1029"/>
      <c r="AF30" s="1029"/>
      <c r="AG30" s="1029"/>
      <c r="AH30" s="1029"/>
      <c r="AI30" s="1029"/>
      <c r="AJ30" s="1029"/>
      <c r="AK30" s="1029"/>
      <c r="AL30" s="1029"/>
      <c r="AM30" s="1029"/>
      <c r="AN30" s="1029"/>
      <c r="AO30" s="1029"/>
      <c r="AP30" s="1029"/>
      <c r="AQ30" s="1029"/>
      <c r="AR30" s="1029"/>
      <c r="AS30" s="1029"/>
      <c r="AT30" s="1029"/>
      <c r="AU30" s="1029"/>
      <c r="AV30" s="1029"/>
      <c r="AW30" s="1029"/>
      <c r="AX30" s="1029"/>
      <c r="AY30" s="1029"/>
      <c r="AZ30" s="1029"/>
      <c r="BA30" s="569"/>
      <c r="BB30" s="570"/>
    </row>
    <row r="31" spans="1:54" s="284" customFormat="1" ht="21" customHeight="1" x14ac:dyDescent="0.25">
      <c r="A31" s="1031" t="s">
        <v>811</v>
      </c>
      <c r="B31" s="1031"/>
      <c r="C31" s="1031"/>
      <c r="D31" s="1031"/>
      <c r="E31" s="1031"/>
      <c r="F31" s="1031"/>
      <c r="G31" s="1031"/>
      <c r="H31" s="1031"/>
      <c r="I31" s="1031"/>
      <c r="J31" s="1031"/>
      <c r="K31" s="1031"/>
      <c r="L31" s="1031"/>
      <c r="M31" s="1031"/>
      <c r="N31" s="1031"/>
      <c r="O31" s="1031"/>
      <c r="P31" s="1031"/>
      <c r="Q31" s="1031"/>
      <c r="R31" s="1031"/>
      <c r="S31" s="1031"/>
      <c r="T31" s="1031"/>
      <c r="U31" s="1031"/>
      <c r="V31" s="1031"/>
      <c r="W31" s="1031"/>
      <c r="X31" s="1031"/>
      <c r="Y31" s="1031"/>
      <c r="Z31" s="1031"/>
      <c r="AA31" s="1031"/>
      <c r="AB31" s="1031"/>
      <c r="AC31" s="1031"/>
      <c r="AD31" s="1031"/>
      <c r="AE31" s="1031"/>
      <c r="AF31" s="1031"/>
      <c r="AG31" s="1031"/>
      <c r="AH31" s="1031"/>
      <c r="AI31" s="1031"/>
      <c r="AJ31" s="1031"/>
      <c r="AK31" s="1031"/>
      <c r="AL31" s="1031"/>
      <c r="AM31" s="1031"/>
      <c r="AN31" s="1031"/>
      <c r="AO31" s="1031"/>
      <c r="AP31" s="1031"/>
      <c r="AQ31" s="1031"/>
      <c r="AR31" s="1031"/>
      <c r="AS31" s="1031"/>
      <c r="AT31" s="1031"/>
      <c r="AU31" s="1031"/>
      <c r="AV31" s="1031"/>
      <c r="AW31" s="1031"/>
      <c r="AX31" s="1031"/>
      <c r="AY31" s="1031"/>
      <c r="AZ31" s="1031"/>
      <c r="BA31" s="568"/>
      <c r="BB31" s="571"/>
    </row>
    <row r="32" spans="1:54" ht="12" customHeight="1" x14ac:dyDescent="0.25">
      <c r="A32" s="1234" t="s">
        <v>768</v>
      </c>
      <c r="B32" s="1234"/>
      <c r="C32" s="1234"/>
      <c r="D32" s="1234"/>
      <c r="E32" s="1234"/>
      <c r="F32" s="1234"/>
      <c r="G32" s="1234"/>
      <c r="H32" s="1234"/>
      <c r="I32" s="1234"/>
      <c r="J32" s="1234"/>
      <c r="K32" s="1234"/>
      <c r="L32" s="1234"/>
      <c r="M32" s="1234"/>
      <c r="N32" s="1234"/>
      <c r="O32" s="1234"/>
      <c r="P32" s="1234"/>
      <c r="Q32" s="1234"/>
      <c r="R32" s="1234"/>
      <c r="S32" s="1234"/>
      <c r="T32" s="1234"/>
      <c r="U32" s="1234"/>
      <c r="V32" s="1234"/>
      <c r="W32" s="1234"/>
      <c r="X32" s="1234"/>
      <c r="Y32" s="1234"/>
      <c r="Z32" s="1234"/>
      <c r="AA32" s="1234"/>
      <c r="AB32" s="1234"/>
      <c r="AC32" s="1234"/>
      <c r="AD32" s="1234"/>
      <c r="AE32" s="1234"/>
      <c r="AF32" s="1234"/>
      <c r="AG32" s="1234"/>
      <c r="AH32" s="1234"/>
      <c r="AI32" s="1234"/>
      <c r="AJ32" s="1234"/>
      <c r="AK32" s="1234"/>
      <c r="AL32" s="1234"/>
      <c r="AM32" s="1234"/>
      <c r="AN32" s="1234"/>
      <c r="AO32" s="1234"/>
      <c r="AP32" s="1234"/>
      <c r="AQ32" s="1234"/>
      <c r="AR32" s="1234"/>
      <c r="AS32" s="1234"/>
      <c r="AT32" s="1234"/>
      <c r="AU32" s="1234"/>
      <c r="AV32" s="1234"/>
      <c r="AW32" s="1234"/>
      <c r="AX32" s="1234"/>
      <c r="AY32" s="1234"/>
      <c r="AZ32" s="1234"/>
    </row>
    <row r="33" spans="1:54" ht="12" customHeight="1" x14ac:dyDescent="0.25">
      <c r="A33" s="1241" t="str">
        <f>ПОДПИСИ!B15</f>
        <v>Заместитель генерального директора по капитальному  строительству ООО «Электромонтаж-110»</v>
      </c>
      <c r="B33" s="1241"/>
      <c r="C33" s="1241"/>
      <c r="D33" s="1241"/>
      <c r="E33" s="1241"/>
      <c r="F33" s="1241"/>
      <c r="G33" s="1241"/>
      <c r="H33" s="1241"/>
      <c r="I33" s="1241"/>
      <c r="J33" s="1241"/>
      <c r="K33" s="1241"/>
      <c r="L33" s="1241"/>
      <c r="M33" s="1241"/>
      <c r="N33" s="1241"/>
      <c r="O33" s="1241"/>
      <c r="P33" s="1241"/>
      <c r="Q33" s="1241"/>
      <c r="R33" s="1241"/>
      <c r="S33" s="1241"/>
      <c r="T33" s="1241"/>
      <c r="U33" s="1241"/>
      <c r="V33" s="1241"/>
      <c r="W33" s="1241"/>
      <c r="X33" s="1241"/>
      <c r="Y33" s="1241"/>
      <c r="Z33" s="1241"/>
      <c r="AA33" s="1241"/>
      <c r="AB33" s="1241"/>
      <c r="AC33" s="1241"/>
      <c r="AD33" s="1241"/>
      <c r="AE33" s="1241"/>
      <c r="AF33" s="1241"/>
      <c r="AG33" s="1241"/>
      <c r="AH33" s="1241"/>
      <c r="AI33" s="1241"/>
      <c r="AJ33" s="1241"/>
      <c r="AK33" s="1241"/>
      <c r="AL33" s="1241"/>
      <c r="AM33" s="1241"/>
      <c r="AN33" s="1241"/>
      <c r="AO33" s="1241"/>
      <c r="AP33" s="1241"/>
      <c r="AQ33" s="1241"/>
      <c r="AR33" s="1241"/>
      <c r="AS33" s="1241"/>
      <c r="AT33" s="1241"/>
      <c r="AU33" s="1241"/>
      <c r="AV33" s="1241"/>
      <c r="AW33" s="1241"/>
      <c r="AX33" s="1241"/>
      <c r="AY33" s="1241"/>
      <c r="AZ33" s="1241"/>
    </row>
    <row r="34" spans="1:54" ht="12" customHeight="1" x14ac:dyDescent="0.25">
      <c r="A34" s="1236" t="str">
        <f>CONCATENATE(ПОДПИСИ!C15,", ",ПОДПИСИ!F15)</f>
        <v>Шлёнский С.В., Приказ №365 от 01.07.2024</v>
      </c>
      <c r="B34" s="1236"/>
      <c r="C34" s="1236"/>
      <c r="D34" s="1236"/>
      <c r="E34" s="1236"/>
      <c r="F34" s="1236"/>
      <c r="G34" s="1236"/>
      <c r="H34" s="1236"/>
      <c r="I34" s="1236"/>
      <c r="J34" s="1236"/>
      <c r="K34" s="1236"/>
      <c r="L34" s="1236"/>
      <c r="M34" s="1236"/>
      <c r="N34" s="1236"/>
      <c r="O34" s="1236"/>
      <c r="P34" s="1236"/>
      <c r="Q34" s="1236"/>
      <c r="R34" s="1236"/>
      <c r="S34" s="1236"/>
      <c r="T34" s="1236"/>
      <c r="U34" s="1236"/>
      <c r="V34" s="1236"/>
      <c r="W34" s="1236"/>
      <c r="X34" s="1236"/>
      <c r="Y34" s="1236"/>
      <c r="Z34" s="1236"/>
      <c r="AA34" s="1236"/>
      <c r="AB34" s="1236"/>
      <c r="AC34" s="1236"/>
      <c r="AD34" s="1236"/>
      <c r="AE34" s="1236"/>
      <c r="AF34" s="1236"/>
      <c r="AG34" s="1236"/>
      <c r="AH34" s="1236"/>
      <c r="AI34" s="1236"/>
      <c r="AJ34" s="1236"/>
      <c r="AK34" s="1236"/>
      <c r="AL34" s="1236"/>
      <c r="AM34" s="1236"/>
      <c r="AN34" s="1236"/>
      <c r="AO34" s="1236"/>
      <c r="AP34" s="1236"/>
      <c r="AQ34" s="1236"/>
      <c r="AR34" s="1236"/>
      <c r="AS34" s="1236"/>
      <c r="AT34" s="1236"/>
      <c r="AU34" s="1236"/>
      <c r="AV34" s="1236"/>
      <c r="AW34" s="1236"/>
      <c r="AX34" s="1236"/>
      <c r="AY34" s="1236"/>
      <c r="AZ34" s="1236"/>
    </row>
    <row r="35" spans="1:54" ht="7.2" customHeight="1" x14ac:dyDescent="0.25">
      <c r="A35" s="1226" t="s">
        <v>525</v>
      </c>
      <c r="B35" s="1226"/>
      <c r="C35" s="1226"/>
      <c r="D35" s="1226"/>
      <c r="E35" s="1226"/>
      <c r="F35" s="1226"/>
      <c r="G35" s="1226"/>
      <c r="H35" s="1226"/>
      <c r="I35" s="1226"/>
      <c r="J35" s="1226"/>
      <c r="K35" s="1226"/>
      <c r="L35" s="1226"/>
      <c r="M35" s="1226"/>
      <c r="N35" s="1226"/>
      <c r="O35" s="1226"/>
      <c r="P35" s="1226"/>
      <c r="Q35" s="1226"/>
      <c r="R35" s="1226"/>
      <c r="S35" s="1226"/>
      <c r="T35" s="1226"/>
      <c r="U35" s="1226"/>
      <c r="V35" s="1226"/>
      <c r="W35" s="1226"/>
      <c r="X35" s="1226"/>
      <c r="Y35" s="1226"/>
      <c r="Z35" s="1226"/>
      <c r="AA35" s="1226"/>
      <c r="AB35" s="1226"/>
      <c r="AC35" s="1226"/>
      <c r="AD35" s="1226"/>
      <c r="AE35" s="1226"/>
      <c r="AF35" s="1226"/>
      <c r="AG35" s="1226"/>
      <c r="AH35" s="1226"/>
      <c r="AI35" s="1226"/>
      <c r="AJ35" s="1226"/>
      <c r="AK35" s="1226"/>
      <c r="AL35" s="1226"/>
      <c r="AM35" s="1226"/>
      <c r="AN35" s="1226"/>
      <c r="AO35" s="1226"/>
      <c r="AP35" s="1226"/>
      <c r="AQ35" s="1226"/>
      <c r="AR35" s="1226"/>
      <c r="AS35" s="1226"/>
      <c r="AT35" s="1226"/>
      <c r="AU35" s="1226"/>
      <c r="AV35" s="1226"/>
      <c r="AW35" s="1226"/>
      <c r="AX35" s="1226"/>
      <c r="AY35" s="1226"/>
      <c r="AZ35" s="1226"/>
    </row>
    <row r="36" spans="1:54" ht="12" customHeight="1" x14ac:dyDescent="0.25">
      <c r="A36" s="1235" t="s">
        <v>769</v>
      </c>
      <c r="B36" s="1234"/>
      <c r="C36" s="1234"/>
      <c r="D36" s="1234"/>
      <c r="E36" s="1234"/>
      <c r="F36" s="1234"/>
      <c r="G36" s="1234"/>
      <c r="H36" s="1234"/>
      <c r="I36" s="1234"/>
      <c r="J36" s="1234"/>
      <c r="K36" s="1234"/>
      <c r="L36" s="1234"/>
      <c r="M36" s="1234"/>
      <c r="N36" s="1234"/>
      <c r="O36" s="1234"/>
      <c r="P36" s="1234"/>
      <c r="Q36" s="1234"/>
      <c r="R36" s="1234"/>
      <c r="S36" s="1234"/>
      <c r="T36" s="1234"/>
      <c r="U36" s="1234"/>
      <c r="V36" s="1234"/>
      <c r="W36" s="1234"/>
      <c r="X36" s="1234"/>
      <c r="Y36" s="1234"/>
      <c r="Z36" s="1234"/>
      <c r="AA36" s="1234"/>
      <c r="AB36" s="1234"/>
      <c r="AC36" s="1234"/>
      <c r="AD36" s="1234"/>
      <c r="AE36" s="1234"/>
      <c r="AF36" s="1234"/>
      <c r="AG36" s="1234"/>
      <c r="AH36" s="1234"/>
      <c r="AI36" s="1234"/>
      <c r="AJ36" s="1234"/>
      <c r="AK36" s="1234"/>
      <c r="AL36" s="1234"/>
      <c r="AM36" s="1234"/>
      <c r="AN36" s="1234"/>
      <c r="AO36" s="1234"/>
      <c r="AP36" s="1234"/>
      <c r="AQ36" s="1234"/>
      <c r="AR36" s="1234"/>
      <c r="AS36" s="1234"/>
      <c r="AT36" s="1234"/>
      <c r="AU36" s="1234"/>
      <c r="AV36" s="1234"/>
      <c r="AW36" s="1234"/>
      <c r="AX36" s="1234"/>
      <c r="AY36" s="1234"/>
      <c r="AZ36" s="1234"/>
    </row>
    <row r="37" spans="1:54" ht="12" customHeight="1" x14ac:dyDescent="0.25">
      <c r="A37" s="1241" t="str">
        <f>ПОДПИСИ!B17</f>
        <v>Заместитель генерального директора по капитальному  строительству ООО «Электромонтаж-110»</v>
      </c>
      <c r="B37" s="1241"/>
      <c r="C37" s="1241"/>
      <c r="D37" s="1241"/>
      <c r="E37" s="1241"/>
      <c r="F37" s="1241"/>
      <c r="G37" s="1241"/>
      <c r="H37" s="1241"/>
      <c r="I37" s="1241"/>
      <c r="J37" s="1241"/>
      <c r="K37" s="1241"/>
      <c r="L37" s="1241"/>
      <c r="M37" s="1241"/>
      <c r="N37" s="1241"/>
      <c r="O37" s="1241"/>
      <c r="P37" s="1241"/>
      <c r="Q37" s="1241"/>
      <c r="R37" s="1241"/>
      <c r="S37" s="1241"/>
      <c r="T37" s="1241"/>
      <c r="U37" s="1241"/>
      <c r="V37" s="1241"/>
      <c r="W37" s="1241"/>
      <c r="X37" s="1241"/>
      <c r="Y37" s="1241"/>
      <c r="Z37" s="1241"/>
      <c r="AA37" s="1241"/>
      <c r="AB37" s="1241"/>
      <c r="AC37" s="1241"/>
      <c r="AD37" s="1241"/>
      <c r="AE37" s="1241"/>
      <c r="AF37" s="1241"/>
      <c r="AG37" s="1241"/>
      <c r="AH37" s="1241"/>
      <c r="AI37" s="1241"/>
      <c r="AJ37" s="1241"/>
      <c r="AK37" s="1241"/>
      <c r="AL37" s="1241"/>
      <c r="AM37" s="1241"/>
      <c r="AN37" s="1241"/>
      <c r="AO37" s="1241"/>
      <c r="AP37" s="1241"/>
      <c r="AQ37" s="1241"/>
      <c r="AR37" s="1241"/>
      <c r="AS37" s="1241"/>
      <c r="AT37" s="1241"/>
      <c r="AU37" s="1241"/>
      <c r="AV37" s="1241"/>
      <c r="AW37" s="1241"/>
      <c r="AX37" s="1241"/>
      <c r="AY37" s="1241"/>
      <c r="AZ37" s="1241"/>
    </row>
    <row r="38" spans="1:54" ht="12" customHeight="1" x14ac:dyDescent="0.25">
      <c r="A38" s="1236" t="str">
        <f>CONCATENATE(ПОДПИСИ!C17,", ",ПОДПИСИ!F17)</f>
        <v>Шлёнский С.В., Приказ №365 от 01.07.2024</v>
      </c>
      <c r="B38" s="1236"/>
      <c r="C38" s="1236"/>
      <c r="D38" s="1236"/>
      <c r="E38" s="1236"/>
      <c r="F38" s="1236"/>
      <c r="G38" s="1236"/>
      <c r="H38" s="1236"/>
      <c r="I38" s="1236"/>
      <c r="J38" s="1236"/>
      <c r="K38" s="1236"/>
      <c r="L38" s="1236"/>
      <c r="M38" s="1236"/>
      <c r="N38" s="1236"/>
      <c r="O38" s="1236"/>
      <c r="P38" s="1236"/>
      <c r="Q38" s="1236"/>
      <c r="R38" s="1236"/>
      <c r="S38" s="1236"/>
      <c r="T38" s="1236"/>
      <c r="U38" s="1236"/>
      <c r="V38" s="1236"/>
      <c r="W38" s="1236"/>
      <c r="X38" s="1236"/>
      <c r="Y38" s="1236"/>
      <c r="Z38" s="1236"/>
      <c r="AA38" s="1236"/>
      <c r="AB38" s="1236"/>
      <c r="AC38" s="1236"/>
      <c r="AD38" s="1236"/>
      <c r="AE38" s="1236"/>
      <c r="AF38" s="1236"/>
      <c r="AG38" s="1236"/>
      <c r="AH38" s="1236"/>
      <c r="AI38" s="1236"/>
      <c r="AJ38" s="1236"/>
      <c r="AK38" s="1236"/>
      <c r="AL38" s="1236"/>
      <c r="AM38" s="1236"/>
      <c r="AN38" s="1236"/>
      <c r="AO38" s="1236"/>
      <c r="AP38" s="1236"/>
      <c r="AQ38" s="1236"/>
      <c r="AR38" s="1236"/>
      <c r="AS38" s="1236"/>
      <c r="AT38" s="1236"/>
      <c r="AU38" s="1236"/>
      <c r="AV38" s="1236"/>
      <c r="AW38" s="1236"/>
      <c r="AX38" s="1236"/>
      <c r="AY38" s="1236"/>
      <c r="AZ38" s="1236"/>
    </row>
    <row r="39" spans="1:54" ht="16.2" customHeight="1" x14ac:dyDescent="0.25">
      <c r="A39" s="1242" t="s">
        <v>973</v>
      </c>
      <c r="B39" s="1243"/>
      <c r="C39" s="1243"/>
      <c r="D39" s="1243"/>
      <c r="E39" s="1243"/>
      <c r="F39" s="1243"/>
      <c r="G39" s="1243"/>
      <c r="H39" s="1243"/>
      <c r="I39" s="1243"/>
      <c r="J39" s="1243"/>
      <c r="K39" s="1243"/>
      <c r="L39" s="1243"/>
      <c r="M39" s="1243"/>
      <c r="N39" s="1243"/>
      <c r="O39" s="1243"/>
      <c r="P39" s="1243"/>
      <c r="Q39" s="1243"/>
      <c r="R39" s="1243"/>
      <c r="S39" s="1243"/>
      <c r="T39" s="1243"/>
      <c r="U39" s="1243"/>
      <c r="V39" s="1243"/>
      <c r="W39" s="1243"/>
      <c r="X39" s="1243"/>
      <c r="Y39" s="1243"/>
      <c r="Z39" s="1243"/>
      <c r="AA39" s="1243"/>
      <c r="AB39" s="1243"/>
      <c r="AC39" s="1243"/>
      <c r="AD39" s="1243"/>
      <c r="AE39" s="1243"/>
      <c r="AF39" s="1243"/>
      <c r="AG39" s="1243"/>
      <c r="AH39" s="1243"/>
      <c r="AI39" s="1243"/>
      <c r="AJ39" s="1243"/>
      <c r="AK39" s="1243"/>
      <c r="AL39" s="1243"/>
      <c r="AM39" s="1243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</row>
    <row r="40" spans="1:54" ht="39" customHeight="1" x14ac:dyDescent="0.25">
      <c r="A40" s="1235" t="s">
        <v>828</v>
      </c>
      <c r="B40" s="1235"/>
      <c r="C40" s="1235"/>
      <c r="D40" s="1235"/>
      <c r="E40" s="1235"/>
      <c r="F40" s="1235"/>
      <c r="G40" s="1235"/>
      <c r="H40" s="1235"/>
      <c r="I40" s="1235"/>
      <c r="J40" s="1235"/>
      <c r="K40" s="1235"/>
      <c r="L40" s="1235"/>
      <c r="M40" s="1235"/>
      <c r="N40" s="1235"/>
      <c r="O40" s="1235"/>
      <c r="P40" s="1235"/>
      <c r="Q40" s="1235"/>
      <c r="R40" s="1235"/>
      <c r="S40" s="1235"/>
      <c r="T40" s="1235"/>
      <c r="U40" s="1235"/>
      <c r="V40" s="1235"/>
      <c r="W40" s="1235"/>
      <c r="X40" s="1235"/>
      <c r="Y40" s="1235"/>
      <c r="Z40" s="1235"/>
      <c r="AA40" s="1235"/>
      <c r="AB40" s="1235"/>
      <c r="AC40" s="1235"/>
      <c r="AD40" s="1235"/>
      <c r="AE40" s="1235"/>
      <c r="AF40" s="1235"/>
      <c r="AG40" s="1235"/>
      <c r="AH40" s="1235"/>
      <c r="AI40" s="1235"/>
      <c r="AJ40" s="1235"/>
      <c r="AK40" s="1235"/>
      <c r="AL40" s="1235"/>
      <c r="AM40" s="1235"/>
      <c r="AN40" s="1235"/>
      <c r="AO40" s="1235"/>
      <c r="AP40" s="1235"/>
      <c r="AQ40" s="1235"/>
      <c r="AR40" s="1235"/>
      <c r="AS40" s="1235"/>
      <c r="AT40" s="1235"/>
      <c r="AU40" s="1235"/>
      <c r="AV40" s="1235"/>
      <c r="AW40" s="1235"/>
      <c r="AX40" s="1235"/>
      <c r="AY40" s="1235"/>
      <c r="AZ40" s="1235"/>
    </row>
    <row r="41" spans="1:54" x14ac:dyDescent="0.25">
      <c r="A41" s="1241" t="str">
        <f>IF(ПОДПИСИ!B19=0," ",ПОДПИСИ!B19)</f>
        <v xml:space="preserve"> </v>
      </c>
      <c r="B41" s="1241"/>
      <c r="C41" s="1241"/>
      <c r="D41" s="1241"/>
      <c r="E41" s="1241"/>
      <c r="F41" s="1241"/>
      <c r="G41" s="1241"/>
      <c r="H41" s="1241"/>
      <c r="I41" s="1241"/>
      <c r="J41" s="1241"/>
      <c r="K41" s="1241"/>
      <c r="L41" s="1241"/>
      <c r="M41" s="1241"/>
      <c r="N41" s="1241"/>
      <c r="O41" s="1241"/>
      <c r="P41" s="1241"/>
      <c r="Q41" s="1241"/>
      <c r="R41" s="1241"/>
      <c r="S41" s="1241"/>
      <c r="T41" s="1241"/>
      <c r="U41" s="1241"/>
      <c r="V41" s="1241"/>
      <c r="W41" s="1241"/>
      <c r="X41" s="1241"/>
      <c r="Y41" s="1241"/>
      <c r="Z41" s="1241"/>
      <c r="AA41" s="1241"/>
      <c r="AB41" s="1241"/>
      <c r="AC41" s="1241"/>
      <c r="AD41" s="1241"/>
      <c r="AE41" s="1241"/>
      <c r="AF41" s="1241"/>
      <c r="AG41" s="1241"/>
      <c r="AH41" s="1241"/>
      <c r="AI41" s="1241"/>
      <c r="AJ41" s="1241"/>
      <c r="AK41" s="1241"/>
      <c r="AL41" s="1241"/>
      <c r="AM41" s="1241"/>
      <c r="AN41" s="1241"/>
      <c r="AO41" s="1241"/>
      <c r="AP41" s="1241"/>
      <c r="AQ41" s="1241"/>
      <c r="AR41" s="1241"/>
      <c r="AS41" s="1241"/>
      <c r="AT41" s="1241"/>
      <c r="AU41" s="1241"/>
      <c r="AV41" s="1241"/>
      <c r="AW41" s="1241"/>
      <c r="AX41" s="1241"/>
      <c r="AY41" s="1241"/>
      <c r="AZ41" s="1241"/>
    </row>
    <row r="42" spans="1:54" x14ac:dyDescent="0.25">
      <c r="A42" s="1236" t="str">
        <f>CONCATENATE(ПОДПИСИ!C19," ",ПОДПИСИ!F19)</f>
        <v xml:space="preserve">  </v>
      </c>
      <c r="B42" s="1236"/>
      <c r="C42" s="1236"/>
      <c r="D42" s="1236"/>
      <c r="E42" s="1236"/>
      <c r="F42" s="1236"/>
      <c r="G42" s="1236"/>
      <c r="H42" s="1236"/>
      <c r="I42" s="1236"/>
      <c r="J42" s="1236"/>
      <c r="K42" s="1236"/>
      <c r="L42" s="1236"/>
      <c r="M42" s="1236"/>
      <c r="N42" s="1236"/>
      <c r="O42" s="1236"/>
      <c r="P42" s="1236"/>
      <c r="Q42" s="1236"/>
      <c r="R42" s="1236"/>
      <c r="S42" s="1236"/>
      <c r="T42" s="1236"/>
      <c r="U42" s="1236"/>
      <c r="V42" s="1236"/>
      <c r="W42" s="1236"/>
      <c r="X42" s="1236"/>
      <c r="Y42" s="1236"/>
      <c r="Z42" s="1236"/>
      <c r="AA42" s="1236"/>
      <c r="AB42" s="1236"/>
      <c r="AC42" s="1236"/>
      <c r="AD42" s="1236"/>
      <c r="AE42" s="1236"/>
      <c r="AF42" s="1236"/>
      <c r="AG42" s="1236"/>
      <c r="AH42" s="1236"/>
      <c r="AI42" s="1236"/>
      <c r="AJ42" s="1236"/>
      <c r="AK42" s="1236"/>
      <c r="AL42" s="1236"/>
      <c r="AM42" s="1236"/>
      <c r="AN42" s="1236"/>
      <c r="AO42" s="1236"/>
      <c r="AP42" s="1236"/>
      <c r="AQ42" s="1236"/>
      <c r="AR42" s="1236"/>
      <c r="AS42" s="1236"/>
      <c r="AT42" s="1236"/>
      <c r="AU42" s="1236"/>
      <c r="AV42" s="1236"/>
      <c r="AW42" s="1236"/>
      <c r="AX42" s="1236"/>
      <c r="AY42" s="1236"/>
      <c r="AZ42" s="1236"/>
    </row>
    <row r="43" spans="1:54" ht="13.95" customHeight="1" x14ac:dyDescent="0.25">
      <c r="A43" s="1229" t="s">
        <v>1059</v>
      </c>
      <c r="B43" s="1226"/>
      <c r="C43" s="1226"/>
      <c r="D43" s="1226"/>
      <c r="E43" s="1226"/>
      <c r="F43" s="1226"/>
      <c r="G43" s="1226"/>
      <c r="H43" s="1226"/>
      <c r="I43" s="1226"/>
      <c r="J43" s="1226"/>
      <c r="K43" s="1226"/>
      <c r="L43" s="1226"/>
      <c r="M43" s="1226"/>
      <c r="N43" s="1226"/>
      <c r="O43" s="1226"/>
      <c r="P43" s="1226"/>
      <c r="Q43" s="1226"/>
      <c r="R43" s="1226"/>
      <c r="S43" s="1226"/>
      <c r="T43" s="1226"/>
      <c r="U43" s="1226"/>
      <c r="V43" s="1226"/>
      <c r="W43" s="1226"/>
      <c r="X43" s="1226"/>
      <c r="Y43" s="1226"/>
      <c r="Z43" s="1226"/>
      <c r="AA43" s="1226"/>
      <c r="AB43" s="1226"/>
      <c r="AC43" s="1226"/>
      <c r="AD43" s="1226"/>
      <c r="AE43" s="1226"/>
      <c r="AF43" s="1226"/>
      <c r="AG43" s="1226"/>
      <c r="AH43" s="1226"/>
      <c r="AI43" s="1226"/>
      <c r="AJ43" s="1226"/>
      <c r="AK43" s="1226"/>
      <c r="AL43" s="1226"/>
      <c r="AM43" s="1226"/>
      <c r="AN43" s="1226"/>
      <c r="AO43" s="1226"/>
      <c r="AP43" s="1226"/>
      <c r="AQ43" s="1226"/>
      <c r="AR43" s="1226"/>
      <c r="AS43" s="1226"/>
      <c r="AT43" s="1226"/>
      <c r="AU43" s="1226"/>
      <c r="AV43" s="1226"/>
      <c r="AW43" s="1226"/>
      <c r="AX43" s="1226"/>
      <c r="AY43" s="1226"/>
      <c r="AZ43" s="1226"/>
    </row>
    <row r="44" spans="1:54" ht="12" customHeight="1" x14ac:dyDescent="0.25">
      <c r="A44" s="1235" t="s">
        <v>537</v>
      </c>
      <c r="B44" s="1235"/>
      <c r="C44" s="1235"/>
      <c r="D44" s="1235"/>
      <c r="E44" s="1235"/>
      <c r="F44" s="1235"/>
      <c r="G44" s="1235"/>
      <c r="H44" s="1235"/>
      <c r="I44" s="1235"/>
      <c r="J44" s="1235"/>
      <c r="K44" s="1235"/>
      <c r="L44" s="1235"/>
      <c r="M44" s="1235"/>
      <c r="N44" s="1235"/>
      <c r="O44" s="1235"/>
      <c r="P44" s="1235"/>
      <c r="Q44" s="1235"/>
      <c r="R44" s="1235"/>
      <c r="S44" s="1235"/>
      <c r="T44" s="1235"/>
      <c r="U44" s="1235"/>
      <c r="V44" s="1235"/>
      <c r="W44" s="1235"/>
      <c r="X44" s="1235"/>
      <c r="Y44" s="1235"/>
      <c r="Z44" s="1235"/>
      <c r="AA44" s="1235"/>
      <c r="AB44" s="1235"/>
      <c r="AC44" s="1235"/>
      <c r="AD44" s="1235"/>
      <c r="AE44" s="1235"/>
      <c r="AF44" s="1235"/>
      <c r="AG44" s="1235"/>
      <c r="AH44" s="1235"/>
      <c r="AI44" s="1235"/>
      <c r="AJ44" s="1235"/>
      <c r="AK44" s="1235"/>
      <c r="AL44" s="1235"/>
      <c r="AM44" s="1235"/>
      <c r="AN44" s="1235"/>
      <c r="AO44" s="1235"/>
      <c r="AP44" s="1235"/>
      <c r="AQ44" s="1235"/>
      <c r="AR44" s="1235"/>
      <c r="AS44" s="1235"/>
      <c r="AT44" s="1235"/>
      <c r="AU44" s="1235"/>
      <c r="AV44" s="1235"/>
      <c r="AW44" s="1235"/>
      <c r="AX44" s="1235"/>
      <c r="AY44" s="1235"/>
      <c r="AZ44" s="1235"/>
    </row>
    <row r="45" spans="1:54" ht="12" customHeight="1" x14ac:dyDescent="0.3">
      <c r="A45" s="1237" t="str">
        <f>ПОДПИСИ!B12</f>
        <v>Начальник участка ООО «Электромонтаж-110»</v>
      </c>
      <c r="B45" s="1237"/>
      <c r="C45" s="1237"/>
      <c r="D45" s="1237"/>
      <c r="E45" s="1237"/>
      <c r="F45" s="1237"/>
      <c r="G45" s="1237"/>
      <c r="H45" s="1237"/>
      <c r="I45" s="1237"/>
      <c r="J45" s="1237"/>
      <c r="K45" s="1237"/>
      <c r="L45" s="1237"/>
      <c r="M45" s="1237"/>
      <c r="N45" s="1237"/>
      <c r="O45" s="1237"/>
      <c r="P45" s="1237"/>
      <c r="Q45" s="1237"/>
      <c r="R45" s="1237"/>
      <c r="S45" s="1237"/>
      <c r="T45" s="1237"/>
      <c r="U45" s="1237"/>
      <c r="V45" s="1237"/>
      <c r="W45" s="1237"/>
      <c r="X45" s="1237"/>
      <c r="Y45" s="1237"/>
      <c r="Z45" s="1237"/>
      <c r="AA45" s="1237"/>
      <c r="AB45" s="1237"/>
      <c r="AC45" s="1237"/>
      <c r="AD45" s="1237"/>
      <c r="AE45" s="1237"/>
      <c r="AF45" s="1237"/>
      <c r="AG45" s="1237"/>
      <c r="AH45" s="1237"/>
      <c r="AI45" s="1237"/>
      <c r="AJ45" s="1237"/>
      <c r="AK45" s="1237"/>
      <c r="AL45" s="1237"/>
      <c r="AM45" s="1237"/>
      <c r="AN45" s="1237"/>
      <c r="AO45" s="1237"/>
      <c r="AP45" s="1237"/>
      <c r="AQ45" s="1237"/>
      <c r="AR45" s="1237"/>
      <c r="AS45" s="1237"/>
      <c r="AT45" s="1237"/>
      <c r="AU45" s="1237"/>
      <c r="AV45" s="1237"/>
      <c r="AW45" s="1237"/>
      <c r="AX45" s="1237"/>
      <c r="AY45" s="1237"/>
      <c r="AZ45" s="1237"/>
      <c r="BA45" s="31"/>
      <c r="BB45" s="9"/>
    </row>
    <row r="46" spans="1:54" ht="12" customHeight="1" x14ac:dyDescent="0.25">
      <c r="A46" s="1256" t="str">
        <f>CONCATENATE(ПОДПИСИ!C12,ПОДПИСИ!F12)</f>
        <v>Курбатов А.В.Приказ №365 от 01.07.2024</v>
      </c>
      <c r="B46" s="1256"/>
      <c r="C46" s="1256"/>
      <c r="D46" s="1256"/>
      <c r="E46" s="1256"/>
      <c r="F46" s="1256"/>
      <c r="G46" s="1256"/>
      <c r="H46" s="1256"/>
      <c r="I46" s="1256"/>
      <c r="J46" s="1256"/>
      <c r="K46" s="1256"/>
      <c r="L46" s="1256"/>
      <c r="M46" s="1256"/>
      <c r="N46" s="1256"/>
      <c r="O46" s="1256"/>
      <c r="P46" s="1256"/>
      <c r="Q46" s="1256"/>
      <c r="R46" s="1256"/>
      <c r="S46" s="1256"/>
      <c r="T46" s="1256"/>
      <c r="U46" s="1256"/>
      <c r="V46" s="1256"/>
      <c r="W46" s="1256"/>
      <c r="X46" s="1256"/>
      <c r="Y46" s="1256"/>
      <c r="Z46" s="1256"/>
      <c r="AA46" s="1256"/>
      <c r="AB46" s="1256"/>
      <c r="AC46" s="1256"/>
      <c r="AD46" s="1256"/>
      <c r="AE46" s="1256"/>
      <c r="AF46" s="1256"/>
      <c r="AG46" s="1256"/>
      <c r="AH46" s="1256"/>
      <c r="AI46" s="1256"/>
      <c r="AJ46" s="1256"/>
      <c r="AK46" s="1256"/>
      <c r="AL46" s="1256"/>
      <c r="AM46" s="1256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</row>
    <row r="47" spans="1:54" ht="7.95" customHeight="1" x14ac:dyDescent="0.25">
      <c r="A47" s="1257" t="s">
        <v>524</v>
      </c>
      <c r="B47" s="1258"/>
      <c r="C47" s="1258"/>
      <c r="D47" s="1258"/>
      <c r="E47" s="1258"/>
      <c r="F47" s="1258"/>
      <c r="G47" s="1258"/>
      <c r="H47" s="1258"/>
      <c r="I47" s="1258"/>
      <c r="J47" s="1258"/>
      <c r="K47" s="1258"/>
      <c r="L47" s="1258"/>
      <c r="M47" s="1258"/>
      <c r="N47" s="1258"/>
      <c r="O47" s="1258"/>
      <c r="P47" s="1258"/>
      <c r="Q47" s="1258"/>
      <c r="R47" s="1258"/>
      <c r="S47" s="1258"/>
      <c r="T47" s="1258"/>
      <c r="U47" s="1258"/>
      <c r="V47" s="1258"/>
      <c r="W47" s="1258"/>
      <c r="X47" s="1258"/>
      <c r="Y47" s="1258"/>
      <c r="Z47" s="1258"/>
      <c r="AA47" s="1258"/>
      <c r="AB47" s="1258"/>
      <c r="AC47" s="1258"/>
      <c r="AD47" s="1258"/>
      <c r="AE47" s="1258"/>
      <c r="AF47" s="1258"/>
      <c r="AG47" s="1258"/>
      <c r="AH47" s="1258"/>
      <c r="AI47" s="1258"/>
      <c r="AJ47" s="1258"/>
      <c r="AK47" s="1258"/>
      <c r="AL47" s="1258"/>
      <c r="AM47" s="1258"/>
      <c r="AN47" s="1258"/>
      <c r="AO47" s="1258"/>
      <c r="AP47" s="1258"/>
      <c r="AQ47" s="1258"/>
      <c r="AR47" s="1258"/>
      <c r="AS47" s="1258"/>
      <c r="AT47" s="1258"/>
      <c r="AU47" s="1258"/>
      <c r="AV47" s="1258"/>
      <c r="AW47" s="1258"/>
      <c r="AX47" s="1258"/>
      <c r="AY47" s="1258"/>
      <c r="AZ47" s="1258"/>
    </row>
    <row r="48" spans="1:54" ht="12" hidden="1" customHeight="1" x14ac:dyDescent="0.25">
      <c r="A48" s="1234" t="s">
        <v>80</v>
      </c>
      <c r="B48" s="1234"/>
      <c r="C48" s="1234"/>
      <c r="D48" s="1234"/>
      <c r="E48" s="1234"/>
      <c r="F48" s="1234"/>
      <c r="G48" s="1234"/>
      <c r="H48" s="1234"/>
      <c r="I48" s="1234"/>
      <c r="J48" s="1234"/>
      <c r="K48" s="1234"/>
      <c r="L48" s="1234"/>
      <c r="M48" s="1234"/>
      <c r="N48" s="1234"/>
      <c r="O48" s="1234"/>
      <c r="P48" s="1234"/>
      <c r="Q48" s="1234"/>
      <c r="R48" s="1234"/>
      <c r="S48" s="1234"/>
      <c r="T48" s="1234"/>
      <c r="U48" s="1234"/>
      <c r="V48" s="1234"/>
      <c r="W48" s="1234"/>
      <c r="X48" s="1234"/>
      <c r="Y48" s="1234"/>
      <c r="Z48" s="1234"/>
      <c r="AA48" s="1234"/>
      <c r="AB48" s="1234"/>
      <c r="AC48" s="1234"/>
      <c r="AD48" s="1234"/>
      <c r="AE48" s="1234"/>
      <c r="AF48" s="1234"/>
      <c r="AG48" s="1234"/>
      <c r="AH48" s="1234"/>
      <c r="AI48" s="1234"/>
      <c r="AJ48" s="1234"/>
      <c r="AK48" s="1234"/>
      <c r="AL48" s="1234"/>
      <c r="AM48" s="1234"/>
      <c r="AN48" s="1234"/>
      <c r="AO48" s="1234"/>
      <c r="AP48" s="1234"/>
      <c r="AQ48" s="1234"/>
      <c r="AR48" s="1234"/>
      <c r="AS48" s="1234"/>
      <c r="AT48" s="1234"/>
      <c r="AU48" s="1234"/>
      <c r="AV48" s="1234"/>
      <c r="AW48" s="1234"/>
      <c r="AX48" s="1234"/>
      <c r="AY48" s="1234"/>
      <c r="AZ48" s="1234"/>
    </row>
    <row r="49" spans="1:56" ht="12" hidden="1" customHeight="1" x14ac:dyDescent="0.25">
      <c r="A49" s="1255"/>
      <c r="B49" s="1255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</row>
    <row r="50" spans="1:56" ht="12" hidden="1" customHeight="1" x14ac:dyDescent="0.25">
      <c r="A50" s="1241"/>
      <c r="B50" s="1241"/>
      <c r="C50" s="1241"/>
      <c r="D50" s="1241"/>
      <c r="E50" s="1241"/>
      <c r="F50" s="1241"/>
      <c r="G50" s="1241"/>
      <c r="H50" s="1241"/>
      <c r="I50" s="1241"/>
      <c r="J50" s="1241"/>
      <c r="K50" s="1241"/>
      <c r="L50" s="1241"/>
      <c r="M50" s="1241"/>
      <c r="N50" s="1241"/>
      <c r="O50" s="1241"/>
      <c r="P50" s="1241"/>
      <c r="Q50" s="1241"/>
      <c r="R50" s="1241"/>
      <c r="S50" s="1241"/>
      <c r="T50" s="1241"/>
      <c r="U50" s="1241"/>
      <c r="V50" s="1241"/>
      <c r="W50" s="1241"/>
      <c r="X50" s="1241"/>
      <c r="Y50" s="1241"/>
      <c r="Z50" s="1241"/>
      <c r="AA50" s="1241"/>
      <c r="AB50" s="1241"/>
      <c r="AC50" s="1241"/>
      <c r="AD50" s="1241"/>
      <c r="AE50" s="1241"/>
      <c r="AF50" s="1241"/>
      <c r="AG50" s="1241"/>
      <c r="AH50" s="1241"/>
      <c r="AI50" s="1241"/>
      <c r="AJ50" s="1241"/>
      <c r="AK50" s="1241"/>
      <c r="AL50" s="1241"/>
      <c r="AM50" s="1241"/>
      <c r="AN50" s="1241"/>
      <c r="AO50" s="1241"/>
      <c r="AP50" s="1241"/>
      <c r="AQ50" s="1241"/>
      <c r="AR50" s="1241"/>
      <c r="AS50" s="1241"/>
      <c r="AT50" s="1241"/>
      <c r="AU50" s="1241"/>
      <c r="AV50" s="1241"/>
      <c r="AW50" s="1241"/>
      <c r="AX50" s="1241"/>
      <c r="AY50" s="1241"/>
      <c r="AZ50" s="1241"/>
    </row>
    <row r="51" spans="1:56" ht="7.5" hidden="1" customHeight="1" x14ac:dyDescent="0.25">
      <c r="A51" s="1226" t="s">
        <v>529</v>
      </c>
      <c r="B51" s="1226"/>
      <c r="C51" s="1226"/>
      <c r="D51" s="1226"/>
      <c r="E51" s="1226"/>
      <c r="F51" s="1226"/>
      <c r="G51" s="1226"/>
      <c r="H51" s="1226"/>
      <c r="I51" s="1226"/>
      <c r="J51" s="1226"/>
      <c r="K51" s="1226"/>
      <c r="L51" s="1226"/>
      <c r="M51" s="1226"/>
      <c r="N51" s="1226"/>
      <c r="O51" s="1226"/>
      <c r="P51" s="1226"/>
      <c r="Q51" s="1226"/>
      <c r="R51" s="1226"/>
      <c r="S51" s="1226"/>
      <c r="T51" s="1226"/>
      <c r="U51" s="1226"/>
      <c r="V51" s="1226"/>
      <c r="W51" s="1226"/>
      <c r="X51" s="1226"/>
      <c r="Y51" s="1226"/>
      <c r="Z51" s="1226"/>
      <c r="AA51" s="1226"/>
      <c r="AB51" s="1226"/>
      <c r="AC51" s="1226"/>
      <c r="AD51" s="1226"/>
      <c r="AE51" s="1226"/>
      <c r="AF51" s="1226"/>
      <c r="AG51" s="1226"/>
      <c r="AH51" s="1226"/>
      <c r="AI51" s="1226"/>
      <c r="AJ51" s="1226"/>
      <c r="AK51" s="1226"/>
      <c r="AL51" s="1226"/>
      <c r="AM51" s="1226"/>
      <c r="AN51" s="1226"/>
      <c r="AO51" s="1226"/>
      <c r="AP51" s="1226"/>
      <c r="AQ51" s="1226"/>
      <c r="AR51" s="1226"/>
      <c r="AS51" s="1226"/>
      <c r="AT51" s="1226"/>
      <c r="AU51" s="1226"/>
      <c r="AV51" s="1226"/>
      <c r="AW51" s="1226"/>
      <c r="AX51" s="1226"/>
      <c r="AY51" s="1226"/>
      <c r="AZ51" s="1226"/>
    </row>
    <row r="52" spans="1:56" ht="12" customHeight="1" x14ac:dyDescent="0.25">
      <c r="A52" s="1234" t="s">
        <v>383</v>
      </c>
      <c r="B52" s="1234"/>
      <c r="C52" s="1234"/>
      <c r="D52" s="1234"/>
      <c r="E52" s="1234"/>
      <c r="F52" s="1234"/>
      <c r="G52" s="1234"/>
      <c r="H52" s="1234"/>
      <c r="I52" s="1234"/>
      <c r="J52" s="1234"/>
      <c r="K52" s="1234"/>
      <c r="L52" s="1234"/>
      <c r="M52" s="1234"/>
      <c r="N52" s="1234"/>
      <c r="O52" s="1234"/>
      <c r="P52" s="1234"/>
      <c r="Q52" s="1234"/>
      <c r="R52" s="1234"/>
      <c r="S52" s="1234"/>
      <c r="T52" s="1234"/>
      <c r="U52" s="1234"/>
      <c r="V52" s="1234"/>
      <c r="W52" s="1234"/>
      <c r="X52" s="1234"/>
      <c r="Y52" s="1234"/>
      <c r="Z52" s="1234"/>
      <c r="AA52" s="1234"/>
      <c r="AB52" s="1234"/>
      <c r="AC52" s="1234"/>
      <c r="AD52" s="1234"/>
      <c r="AE52" s="1234"/>
      <c r="AF52" s="1234"/>
      <c r="AG52" s="1234"/>
      <c r="AH52" s="1234"/>
      <c r="AI52" s="1234"/>
      <c r="AJ52" s="1234"/>
      <c r="AK52" s="1234"/>
      <c r="AL52" s="1234"/>
      <c r="AM52" s="1234"/>
      <c r="AN52" s="1234"/>
      <c r="AO52" s="1234"/>
      <c r="AP52" s="1234"/>
      <c r="AQ52" s="1234"/>
      <c r="AR52" s="1234"/>
      <c r="AS52" s="1234"/>
      <c r="AT52" s="1234"/>
      <c r="AU52" s="1234"/>
      <c r="AV52" s="1234"/>
      <c r="AW52" s="1234"/>
      <c r="AX52" s="1234"/>
      <c r="AY52" s="1234"/>
      <c r="AZ52" s="1234"/>
    </row>
    <row r="53" spans="1:56" ht="13.5" customHeight="1" x14ac:dyDescent="0.25">
      <c r="A53" s="1238" t="str">
        <f>ФОРМА!B4</f>
        <v>ООО «Электромонтаж-110»</v>
      </c>
      <c r="B53" s="1238"/>
      <c r="C53" s="1238"/>
      <c r="D53" s="1238"/>
      <c r="E53" s="1238"/>
      <c r="F53" s="1238"/>
      <c r="G53" s="1238"/>
      <c r="H53" s="1238"/>
      <c r="I53" s="1238"/>
      <c r="J53" s="1238"/>
      <c r="K53" s="1238"/>
      <c r="L53" s="1238"/>
      <c r="M53" s="1238"/>
      <c r="N53" s="1238"/>
      <c r="O53" s="1238"/>
      <c r="P53" s="1238"/>
      <c r="Q53" s="1238"/>
      <c r="R53" s="1238"/>
      <c r="S53" s="1238"/>
      <c r="T53" s="1238"/>
      <c r="U53" s="1238"/>
      <c r="V53" s="1238"/>
      <c r="W53" s="1238"/>
      <c r="X53" s="1238"/>
      <c r="Y53" s="1238"/>
      <c r="Z53" s="1238"/>
      <c r="AA53" s="1238"/>
      <c r="AB53" s="1238"/>
      <c r="AC53" s="1238"/>
      <c r="AD53" s="1238"/>
      <c r="AE53" s="1238"/>
      <c r="AF53" s="1238"/>
      <c r="AG53" s="1238"/>
      <c r="AH53" s="1238"/>
      <c r="AI53" s="1238"/>
      <c r="AJ53" s="1238"/>
      <c r="AK53" s="1238"/>
      <c r="AL53" s="1238"/>
      <c r="AM53" s="1238"/>
      <c r="AN53" s="1238"/>
      <c r="AO53" s="1238"/>
      <c r="AP53" s="1238"/>
      <c r="AQ53" s="1238"/>
      <c r="AR53" s="1238"/>
      <c r="AS53" s="1238"/>
      <c r="AT53" s="1238"/>
      <c r="AU53" s="1238"/>
      <c r="AV53" s="1238"/>
      <c r="AW53" s="1238"/>
      <c r="AX53" s="1238"/>
      <c r="AY53" s="1238"/>
      <c r="AZ53" s="1238"/>
    </row>
    <row r="54" spans="1:56" s="127" customFormat="1" ht="7.2" customHeight="1" x14ac:dyDescent="0.2">
      <c r="A54" s="1257" t="s">
        <v>830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</row>
    <row r="55" spans="1:56" ht="12" customHeight="1" x14ac:dyDescent="0.25">
      <c r="A55" s="1234" t="s">
        <v>9</v>
      </c>
      <c r="B55" s="1234"/>
      <c r="C55" s="1234"/>
      <c r="D55" s="1234"/>
      <c r="E55" s="1234"/>
      <c r="F55" s="1234"/>
      <c r="G55" s="1234"/>
      <c r="H55" s="1234"/>
      <c r="I55" s="1234"/>
      <c r="J55" s="1234"/>
      <c r="K55" s="1234"/>
      <c r="L55" s="1234"/>
      <c r="M55" s="1234"/>
      <c r="N55" s="1234"/>
      <c r="O55" s="1234"/>
      <c r="P55" s="1234"/>
      <c r="Q55" s="1234"/>
      <c r="R55" s="1234"/>
      <c r="S55" s="1234"/>
      <c r="T55" s="1234"/>
      <c r="U55" s="1234"/>
      <c r="V55" s="1234"/>
      <c r="W55" s="1234"/>
      <c r="X55" s="1234"/>
      <c r="Y55" s="1234"/>
      <c r="Z55" s="1234"/>
      <c r="AA55" s="1234"/>
      <c r="AB55" s="1234"/>
      <c r="AC55" s="1234"/>
      <c r="AD55" s="1234"/>
      <c r="AE55" s="1234"/>
      <c r="AF55" s="1234"/>
      <c r="AG55" s="1234"/>
      <c r="AH55" s="1234"/>
      <c r="AI55" s="1234"/>
      <c r="AJ55" s="1234"/>
      <c r="AK55" s="1234"/>
      <c r="AL55" s="1234"/>
      <c r="AM55" s="1234"/>
      <c r="AN55" s="1234"/>
      <c r="AO55" s="1234"/>
      <c r="AP55" s="1234"/>
      <c r="AQ55" s="1234"/>
      <c r="AR55" s="1234"/>
      <c r="AS55" s="1234"/>
      <c r="AT55" s="1234"/>
      <c r="AU55" s="1234"/>
      <c r="AV55" s="1234"/>
      <c r="AW55" s="1234"/>
      <c r="AX55" s="1234"/>
      <c r="AY55" s="1234"/>
      <c r="AZ55" s="1234"/>
    </row>
    <row r="56" spans="1:56" ht="12" customHeight="1" x14ac:dyDescent="0.25">
      <c r="A56" s="1234" t="s">
        <v>394</v>
      </c>
      <c r="B56" s="1234"/>
      <c r="C56" s="1234"/>
      <c r="D56" s="1234"/>
      <c r="E56" s="1234"/>
      <c r="F56" s="1234"/>
      <c r="G56" s="1234"/>
      <c r="H56" s="1234"/>
      <c r="I56" s="1234"/>
      <c r="J56" s="1234"/>
      <c r="K56" s="1234"/>
      <c r="L56" s="1234"/>
      <c r="M56" s="1234"/>
      <c r="N56" s="1234"/>
      <c r="O56" s="1234"/>
      <c r="P56" s="1234"/>
      <c r="Q56" s="1234"/>
      <c r="R56" s="1234"/>
      <c r="S56" s="1234"/>
      <c r="T56" s="1234"/>
      <c r="U56" s="1234"/>
      <c r="V56" s="1234"/>
      <c r="W56" s="1234"/>
      <c r="X56" s="1234"/>
      <c r="Y56" s="1234"/>
      <c r="Z56" s="1234"/>
      <c r="AA56" s="1234"/>
      <c r="AB56" s="1234"/>
      <c r="AC56" s="1234"/>
      <c r="AD56" s="1234"/>
      <c r="AE56" s="1234"/>
      <c r="AF56" s="1234"/>
      <c r="AG56" s="1234"/>
      <c r="AH56" s="1234"/>
      <c r="AI56" s="1234"/>
      <c r="AJ56" s="1234"/>
      <c r="AK56" s="1234"/>
      <c r="AL56" s="1234"/>
      <c r="AM56" s="1234"/>
      <c r="AN56" s="1234"/>
      <c r="AO56" s="1234"/>
      <c r="AP56" s="1234"/>
      <c r="AQ56" s="1234"/>
      <c r="AR56" s="1234"/>
      <c r="AS56" s="1234"/>
      <c r="AT56" s="1234"/>
      <c r="AU56" s="1234"/>
      <c r="AV56" s="1234"/>
      <c r="AW56" s="1234"/>
      <c r="AX56" s="1234"/>
      <c r="AY56" s="1234"/>
      <c r="AZ56" s="1234"/>
    </row>
    <row r="57" spans="1:56" ht="14.25" customHeight="1" x14ac:dyDescent="0.25">
      <c r="A57" s="1261" t="str">
        <f ca="1">INDIRECT("'АКТЫ скрытых работ'!R"&amp;BE3&amp;"C3",0)</f>
        <v>Монтаж блоков ФБС</v>
      </c>
      <c r="B57" s="1261"/>
      <c r="C57" s="1261"/>
      <c r="D57" s="1261"/>
      <c r="E57" s="1261"/>
      <c r="F57" s="1261"/>
      <c r="G57" s="1261"/>
      <c r="H57" s="1261"/>
      <c r="I57" s="1261"/>
      <c r="J57" s="1261"/>
      <c r="K57" s="1261"/>
      <c r="L57" s="1261"/>
      <c r="M57" s="1261"/>
      <c r="N57" s="1261"/>
      <c r="O57" s="1261"/>
      <c r="P57" s="1261"/>
      <c r="Q57" s="1261"/>
      <c r="R57" s="1261"/>
      <c r="S57" s="1261"/>
      <c r="T57" s="1261"/>
      <c r="U57" s="1261"/>
      <c r="V57" s="1261"/>
      <c r="W57" s="1261"/>
      <c r="X57" s="1261"/>
      <c r="Y57" s="1261"/>
      <c r="Z57" s="1261"/>
      <c r="AA57" s="1261"/>
      <c r="AB57" s="1261"/>
      <c r="AC57" s="1261"/>
      <c r="AD57" s="1261"/>
      <c r="AE57" s="1261"/>
      <c r="AF57" s="1261"/>
      <c r="AG57" s="1261"/>
      <c r="AH57" s="1261"/>
      <c r="AI57" s="1261"/>
      <c r="AJ57" s="1261"/>
      <c r="AK57" s="1261"/>
      <c r="AL57" s="1261"/>
      <c r="AM57" s="1261"/>
      <c r="AN57" s="1261"/>
      <c r="AO57" s="1261"/>
      <c r="AP57" s="1261"/>
      <c r="AQ57" s="1261"/>
      <c r="AR57" s="1261"/>
      <c r="AS57" s="1261"/>
      <c r="AT57" s="1261"/>
      <c r="AU57" s="1261"/>
      <c r="AV57" s="1261"/>
      <c r="AW57" s="1261"/>
      <c r="AX57" s="1261"/>
      <c r="AY57" s="1261"/>
      <c r="AZ57" s="1261"/>
    </row>
    <row r="58" spans="1:56" ht="10.5" customHeight="1" x14ac:dyDescent="0.25">
      <c r="A58" s="1254" t="s">
        <v>538</v>
      </c>
      <c r="B58" s="1254"/>
      <c r="C58" s="1254"/>
      <c r="D58" s="1254"/>
      <c r="E58" s="1254"/>
      <c r="F58" s="1254"/>
      <c r="G58" s="1254"/>
      <c r="H58" s="1254"/>
      <c r="I58" s="1254"/>
      <c r="J58" s="1254"/>
      <c r="K58" s="1254"/>
      <c r="L58" s="1254"/>
      <c r="M58" s="1254"/>
      <c r="N58" s="1254"/>
      <c r="O58" s="1254"/>
      <c r="P58" s="1254"/>
      <c r="Q58" s="1254"/>
      <c r="R58" s="1254"/>
      <c r="S58" s="1254"/>
      <c r="T58" s="1254"/>
      <c r="U58" s="1254"/>
      <c r="V58" s="1254"/>
      <c r="W58" s="1254"/>
      <c r="X58" s="1254"/>
      <c r="Y58" s="1254"/>
      <c r="Z58" s="1254"/>
      <c r="AA58" s="1254"/>
      <c r="AB58" s="1254"/>
      <c r="AC58" s="1254"/>
      <c r="AD58" s="1254"/>
      <c r="AE58" s="1254"/>
      <c r="AF58" s="1254"/>
      <c r="AG58" s="1254"/>
      <c r="AH58" s="1254"/>
      <c r="AI58" s="1254"/>
      <c r="AJ58" s="1254"/>
      <c r="AK58" s="1254"/>
      <c r="AL58" s="1254"/>
      <c r="AM58" s="1254"/>
      <c r="AN58" s="1254"/>
      <c r="AO58" s="1254"/>
      <c r="AP58" s="1254"/>
      <c r="AQ58" s="1254"/>
      <c r="AR58" s="1254"/>
      <c r="AS58" s="1254"/>
      <c r="AT58" s="1254"/>
      <c r="AU58" s="1254"/>
      <c r="AV58" s="1254"/>
      <c r="AW58" s="1254"/>
      <c r="AX58" s="1254"/>
      <c r="AY58" s="1254"/>
      <c r="AZ58" s="1254"/>
    </row>
    <row r="59" spans="1:56" ht="12" customHeight="1" x14ac:dyDescent="0.3">
      <c r="A59" s="420" t="s">
        <v>395</v>
      </c>
      <c r="Z59" s="9"/>
      <c r="AA59" s="9"/>
      <c r="AB59" s="9"/>
      <c r="AC59" s="9"/>
      <c r="AD59" s="1261" t="str">
        <f>IF(ФОРМА!B8=0," ",ФОРМА!B8)</f>
        <v>ООО «Электромонтаж-110»</v>
      </c>
      <c r="AE59" s="1261"/>
      <c r="AF59" s="1261"/>
      <c r="AG59" s="1261"/>
      <c r="AH59" s="1261"/>
      <c r="AI59" s="1261"/>
      <c r="AJ59" s="1261"/>
      <c r="AK59" s="1261"/>
      <c r="AL59" s="1261"/>
      <c r="AM59" s="1261"/>
      <c r="AN59" s="1261"/>
      <c r="AO59" s="1261"/>
      <c r="AP59" s="1261"/>
      <c r="AQ59" s="1261"/>
      <c r="AR59" s="1261"/>
      <c r="AS59" s="1261"/>
      <c r="AT59" s="1261"/>
      <c r="AU59" s="1261"/>
      <c r="AV59" s="1261"/>
      <c r="AW59" s="1261"/>
      <c r="AX59" s="1261"/>
      <c r="AY59" s="1261"/>
      <c r="AZ59" s="1261"/>
    </row>
    <row r="60" spans="1:56" ht="8.25" customHeight="1" x14ac:dyDescent="0.25">
      <c r="A60" s="1259"/>
      <c r="B60" s="1259"/>
      <c r="C60" s="1259"/>
      <c r="D60" s="1259"/>
      <c r="E60" s="1259"/>
      <c r="F60" s="1259"/>
      <c r="G60" s="1259"/>
      <c r="H60" s="1259"/>
      <c r="I60" s="1259"/>
      <c r="J60" s="1259"/>
      <c r="K60" s="1259"/>
      <c r="L60" s="1259"/>
      <c r="M60" s="1259"/>
      <c r="N60" s="1259"/>
      <c r="O60" s="1259"/>
      <c r="P60" s="1259"/>
      <c r="Q60" s="1259"/>
      <c r="R60" s="1259"/>
      <c r="S60" s="1259"/>
      <c r="T60" s="1259"/>
      <c r="U60" s="1259"/>
      <c r="V60" s="1259"/>
      <c r="W60" s="1259"/>
      <c r="X60" s="1259"/>
      <c r="Y60" s="1259"/>
      <c r="Z60" s="1259"/>
      <c r="AA60" s="1259"/>
      <c r="AB60" s="1259"/>
      <c r="AC60" s="1259"/>
      <c r="AD60" s="1226" t="s">
        <v>84</v>
      </c>
      <c r="AE60" s="1226"/>
      <c r="AF60" s="1226"/>
      <c r="AG60" s="1226"/>
      <c r="AH60" s="1226"/>
      <c r="AI60" s="1226"/>
      <c r="AJ60" s="1226"/>
      <c r="AK60" s="1226"/>
      <c r="AL60" s="1226"/>
      <c r="AM60" s="1226"/>
      <c r="AN60" s="1226"/>
      <c r="AO60" s="1226"/>
      <c r="AP60" s="1226"/>
      <c r="AQ60" s="1226"/>
      <c r="AR60" s="1226"/>
      <c r="AS60" s="1226"/>
      <c r="AT60" s="1226"/>
      <c r="AU60" s="1226"/>
      <c r="AV60" s="1226"/>
      <c r="AW60" s="1226"/>
      <c r="AX60" s="1226"/>
      <c r="AY60" s="1226"/>
      <c r="AZ60" s="1226"/>
    </row>
    <row r="61" spans="1:56" ht="12" customHeight="1" x14ac:dyDescent="0.25">
      <c r="A61" s="1236" t="str">
        <f>IF(ФОРМА!B9=0," ",CONCATENATE("Проект Шифр ",ФОРМА!B9))</f>
        <v>Проект Шифр СЭС-21-052603-ЭС1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</row>
    <row r="62" spans="1:56" ht="7.2" customHeight="1" x14ac:dyDescent="0.25">
      <c r="A62" s="1226" t="s">
        <v>539</v>
      </c>
      <c r="B62" s="1226"/>
      <c r="C62" s="1226"/>
      <c r="D62" s="1226"/>
      <c r="E62" s="1226"/>
      <c r="F62" s="1226"/>
      <c r="G62" s="1226"/>
      <c r="H62" s="1226"/>
      <c r="I62" s="1226"/>
      <c r="J62" s="1226"/>
      <c r="K62" s="1226"/>
      <c r="L62" s="1226"/>
      <c r="M62" s="1226"/>
      <c r="N62" s="1226"/>
      <c r="O62" s="1226"/>
      <c r="P62" s="1226"/>
      <c r="Q62" s="1226"/>
      <c r="R62" s="1226"/>
      <c r="S62" s="1226"/>
      <c r="T62" s="1226"/>
      <c r="U62" s="1226"/>
      <c r="V62" s="1226"/>
      <c r="W62" s="1226"/>
      <c r="X62" s="1226"/>
      <c r="Y62" s="1226"/>
      <c r="Z62" s="1226"/>
      <c r="AA62" s="1226"/>
      <c r="AB62" s="1226"/>
      <c r="AC62" s="1226"/>
      <c r="AD62" s="1226"/>
      <c r="AE62" s="1226"/>
      <c r="AF62" s="1226"/>
      <c r="AG62" s="1226"/>
      <c r="AH62" s="1226"/>
      <c r="AI62" s="1226"/>
      <c r="AJ62" s="1226"/>
      <c r="AK62" s="1226"/>
      <c r="AL62" s="1226"/>
      <c r="AM62" s="1226"/>
      <c r="AN62" s="1226"/>
      <c r="AO62" s="1226"/>
      <c r="AP62" s="1226"/>
      <c r="AQ62" s="1226"/>
      <c r="AR62" s="1226"/>
      <c r="AS62" s="1226"/>
      <c r="AT62" s="1226"/>
      <c r="AU62" s="1226"/>
      <c r="AV62" s="1226"/>
      <c r="AW62" s="1226"/>
      <c r="AX62" s="1226"/>
      <c r="AY62" s="1226"/>
      <c r="AZ62" s="1226"/>
    </row>
    <row r="63" spans="1:56" ht="12" customHeight="1" x14ac:dyDescent="0.25">
      <c r="A63" s="1234" t="s">
        <v>540</v>
      </c>
      <c r="B63" s="1234"/>
      <c r="C63" s="1234"/>
      <c r="D63" s="1234"/>
      <c r="E63" s="1234"/>
      <c r="F63" s="1234"/>
      <c r="G63" s="1234"/>
      <c r="H63" s="1234"/>
      <c r="I63" s="1234"/>
      <c r="J63" s="1234"/>
      <c r="K63" s="1234"/>
      <c r="L63" s="1234"/>
      <c r="M63" s="1234"/>
      <c r="N63" s="1234"/>
      <c r="O63" s="1234"/>
      <c r="P63" s="1234"/>
      <c r="Q63" s="1234"/>
      <c r="R63" s="1234"/>
      <c r="S63" s="1234"/>
      <c r="T63" s="1234"/>
      <c r="U63" s="1234"/>
      <c r="V63" s="1234"/>
      <c r="W63" s="1234"/>
      <c r="X63" s="1234"/>
      <c r="Y63" s="1234"/>
      <c r="Z63" s="1234"/>
      <c r="AA63" s="1234"/>
      <c r="AB63" s="1234"/>
      <c r="AC63" s="1234"/>
      <c r="AD63" s="1234"/>
      <c r="AE63" s="1234"/>
      <c r="AF63" s="1234"/>
      <c r="AG63" s="1234"/>
      <c r="AH63" s="1234"/>
      <c r="AI63" s="1234"/>
      <c r="AJ63" s="1234"/>
      <c r="AK63" s="1234"/>
      <c r="AL63" s="1234"/>
      <c r="AM63" s="1234"/>
      <c r="AN63" s="1234"/>
      <c r="AO63" s="1234"/>
      <c r="AP63" s="1234"/>
      <c r="AQ63" s="1234"/>
      <c r="AR63" s="1234"/>
      <c r="AS63" s="1234"/>
      <c r="AT63" s="1234"/>
      <c r="AU63" s="1234"/>
      <c r="AV63" s="1234"/>
      <c r="AW63" s="1234"/>
      <c r="AX63" s="1234"/>
      <c r="AY63" s="1234"/>
      <c r="AZ63" s="1234"/>
      <c r="BD63" s="11"/>
    </row>
    <row r="64" spans="1:56" ht="24" customHeight="1" x14ac:dyDescent="0.25">
      <c r="A64" s="1262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55"/>
      <c r="C64" s="1255"/>
      <c r="D64" s="1255"/>
      <c r="E64" s="1255"/>
      <c r="F64" s="1255"/>
      <c r="G64" s="1255"/>
      <c r="H64" s="1255"/>
      <c r="I64" s="1255"/>
      <c r="J64" s="1255"/>
      <c r="K64" s="1255"/>
      <c r="L64" s="1255"/>
      <c r="M64" s="1255"/>
      <c r="N64" s="1255"/>
      <c r="O64" s="1255"/>
      <c r="P64" s="1255"/>
      <c r="Q64" s="1255"/>
      <c r="R64" s="1255"/>
      <c r="S64" s="1255"/>
      <c r="T64" s="1255"/>
      <c r="U64" s="1255"/>
      <c r="V64" s="1255"/>
      <c r="W64" s="1255"/>
      <c r="X64" s="1255"/>
      <c r="Y64" s="1255"/>
      <c r="Z64" s="1255"/>
      <c r="AA64" s="1255"/>
      <c r="AB64" s="1255"/>
      <c r="AC64" s="1255"/>
      <c r="AD64" s="1255"/>
      <c r="AE64" s="1255"/>
      <c r="AF64" s="1255"/>
      <c r="AG64" s="1255"/>
      <c r="AH64" s="1255"/>
      <c r="AI64" s="1255"/>
      <c r="AJ64" s="1255"/>
      <c r="AK64" s="1255"/>
      <c r="AL64" s="1255"/>
      <c r="AM64" s="1255"/>
      <c r="AN64" s="1255"/>
      <c r="AO64" s="1255"/>
      <c r="AP64" s="1255"/>
      <c r="AQ64" s="1255"/>
      <c r="AR64" s="1255"/>
      <c r="AS64" s="1255"/>
      <c r="AT64" s="1255"/>
      <c r="AU64" s="1255"/>
      <c r="AV64" s="1255"/>
      <c r="AW64" s="1255"/>
      <c r="AX64" s="1255"/>
      <c r="AY64" s="1255"/>
      <c r="AZ64" s="1255"/>
      <c r="BD64" s="15"/>
    </row>
    <row r="65" spans="1:56" ht="7.95" customHeight="1" x14ac:dyDescent="0.25">
      <c r="A65" s="1229" t="s">
        <v>384</v>
      </c>
      <c r="B65" s="1229"/>
      <c r="C65" s="1229"/>
      <c r="D65" s="1229"/>
      <c r="E65" s="1229"/>
      <c r="F65" s="1229"/>
      <c r="G65" s="1229"/>
      <c r="H65" s="1229"/>
      <c r="I65" s="1229"/>
      <c r="J65" s="1229"/>
      <c r="K65" s="1229"/>
      <c r="L65" s="1229"/>
      <c r="M65" s="1229"/>
      <c r="N65" s="1229"/>
      <c r="O65" s="1229"/>
      <c r="P65" s="1229"/>
      <c r="Q65" s="1229"/>
      <c r="R65" s="1229"/>
      <c r="S65" s="1229"/>
      <c r="T65" s="1229"/>
      <c r="U65" s="1229"/>
      <c r="V65" s="1229"/>
      <c r="W65" s="1229"/>
      <c r="X65" s="1229"/>
      <c r="Y65" s="1229"/>
      <c r="Z65" s="1229"/>
      <c r="AA65" s="1229"/>
      <c r="AB65" s="1229"/>
      <c r="AC65" s="1229"/>
      <c r="AD65" s="1229"/>
      <c r="AE65" s="1229"/>
      <c r="AF65" s="1229"/>
      <c r="AG65" s="1229"/>
      <c r="AH65" s="1229"/>
      <c r="AI65" s="1229"/>
      <c r="AJ65" s="1229"/>
      <c r="AK65" s="1229"/>
      <c r="AL65" s="1229"/>
      <c r="AM65" s="1229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</row>
    <row r="66" spans="1:56" ht="12" customHeight="1" x14ac:dyDescent="0.25">
      <c r="A66" s="1234" t="s">
        <v>542</v>
      </c>
      <c r="B66" s="1234"/>
      <c r="C66" s="1234"/>
      <c r="D66" s="1234"/>
      <c r="E66" s="1234"/>
      <c r="F66" s="1234"/>
      <c r="G66" s="1234"/>
      <c r="H66" s="1234"/>
      <c r="I66" s="1234"/>
      <c r="J66" s="1234"/>
      <c r="K66" s="1234"/>
      <c r="L66" s="1234"/>
      <c r="M66" s="1234"/>
      <c r="N66" s="1234"/>
      <c r="O66" s="1234"/>
      <c r="P66" s="1234"/>
      <c r="Q66" s="1234"/>
      <c r="R66" s="1234"/>
      <c r="S66" s="1234"/>
      <c r="T66" s="1234"/>
      <c r="U66" s="1234"/>
      <c r="V66" s="1234"/>
      <c r="W66" s="1234"/>
      <c r="X66" s="1234"/>
      <c r="Y66" s="1234"/>
      <c r="Z66" s="1234"/>
      <c r="AA66" s="1234"/>
      <c r="AB66" s="1234"/>
      <c r="AC66" s="1234"/>
      <c r="AD66" s="1234"/>
      <c r="AE66" s="1234"/>
      <c r="AF66" s="1234"/>
      <c r="AG66" s="1234"/>
      <c r="AH66" s="1234"/>
      <c r="AI66" s="1234"/>
      <c r="AJ66" s="1234"/>
      <c r="AK66" s="1234"/>
      <c r="AL66" s="1234"/>
      <c r="AM66" s="1234"/>
      <c r="AN66" s="1234"/>
      <c r="AO66" s="1234"/>
      <c r="AP66" s="1234"/>
      <c r="AQ66" s="1234"/>
      <c r="AR66" s="1234"/>
      <c r="AS66" s="1234"/>
      <c r="AT66" s="1234"/>
      <c r="AU66" s="1234"/>
      <c r="AV66" s="1234"/>
      <c r="AW66" s="1234"/>
      <c r="AX66" s="1234"/>
      <c r="AY66" s="1234"/>
      <c r="AZ66" s="1234"/>
    </row>
    <row r="67" spans="1:56" ht="25.2" customHeight="1" x14ac:dyDescent="0.25">
      <c r="A67" s="1263" t="str">
        <f ca="1">INDIRECT("'АКТЫ скрытых работ'!R"&amp;BE3&amp;"C10",0)</f>
        <v>Блоки ФБС. Отказное письмо исх. №3358 от 04.07.2014 ООО "АБЛОК ЖБИ"</v>
      </c>
      <c r="B67" s="1263"/>
      <c r="C67" s="1263"/>
      <c r="D67" s="1263"/>
      <c r="E67" s="1263"/>
      <c r="F67" s="1263"/>
      <c r="G67" s="1263"/>
      <c r="H67" s="1263"/>
      <c r="I67" s="1263"/>
      <c r="J67" s="1263"/>
      <c r="K67" s="1263"/>
      <c r="L67" s="1263"/>
      <c r="M67" s="1263"/>
      <c r="N67" s="1263"/>
      <c r="O67" s="1263"/>
      <c r="P67" s="1263"/>
      <c r="Q67" s="1263"/>
      <c r="R67" s="1263"/>
      <c r="S67" s="1263"/>
      <c r="T67" s="1263"/>
      <c r="U67" s="1263"/>
      <c r="V67" s="1263"/>
      <c r="W67" s="1263"/>
      <c r="X67" s="1263"/>
      <c r="Y67" s="1263"/>
      <c r="Z67" s="1263"/>
      <c r="AA67" s="1263"/>
      <c r="AB67" s="1263"/>
      <c r="AC67" s="1263"/>
      <c r="AD67" s="1263"/>
      <c r="AE67" s="1263"/>
      <c r="AF67" s="1263"/>
      <c r="AG67" s="1263"/>
      <c r="AH67" s="1263"/>
      <c r="AI67" s="1263"/>
      <c r="AJ67" s="1263"/>
      <c r="AK67" s="1263"/>
      <c r="AL67" s="1263"/>
      <c r="AM67" s="1263"/>
      <c r="AN67" s="1263"/>
      <c r="AO67" s="1263"/>
      <c r="AP67" s="1263"/>
      <c r="AQ67" s="1263"/>
      <c r="AR67" s="1263"/>
      <c r="AS67" s="1263"/>
      <c r="AT67" s="1263"/>
      <c r="AU67" s="1263"/>
      <c r="AV67" s="1263"/>
      <c r="AW67" s="1263"/>
      <c r="AX67" s="1263"/>
      <c r="AY67" s="1263"/>
      <c r="AZ67" s="1263"/>
      <c r="BD67" s="11"/>
    </row>
    <row r="68" spans="1:56" s="127" customFormat="1" ht="8.25" customHeight="1" x14ac:dyDescent="0.2">
      <c r="A68" s="1226" t="s">
        <v>541</v>
      </c>
      <c r="B68" s="1254"/>
      <c r="C68" s="1254"/>
      <c r="D68" s="1254"/>
      <c r="E68" s="1254"/>
      <c r="F68" s="1254"/>
      <c r="G68" s="1254"/>
      <c r="H68" s="1254"/>
      <c r="I68" s="1254"/>
      <c r="J68" s="1254"/>
      <c r="K68" s="1254"/>
      <c r="L68" s="1254"/>
      <c r="M68" s="1254"/>
      <c r="N68" s="1254"/>
      <c r="O68" s="1254"/>
      <c r="P68" s="1254"/>
      <c r="Q68" s="1254"/>
      <c r="R68" s="1254"/>
      <c r="S68" s="1254"/>
      <c r="T68" s="1254"/>
      <c r="U68" s="1254"/>
      <c r="V68" s="1254"/>
      <c r="W68" s="1254"/>
      <c r="X68" s="1254"/>
      <c r="Y68" s="1254"/>
      <c r="Z68" s="1254"/>
      <c r="AA68" s="1254"/>
      <c r="AB68" s="1254"/>
      <c r="AC68" s="1254"/>
      <c r="AD68" s="1254"/>
      <c r="AE68" s="1254"/>
      <c r="AF68" s="1254"/>
      <c r="AG68" s="1254"/>
      <c r="AH68" s="1254"/>
      <c r="AI68" s="1254"/>
      <c r="AJ68" s="1254"/>
      <c r="AK68" s="1254"/>
      <c r="AL68" s="1254"/>
      <c r="AM68" s="1254"/>
      <c r="AN68" s="1254"/>
      <c r="AO68" s="1254"/>
      <c r="AP68" s="1254"/>
      <c r="AQ68" s="1254"/>
      <c r="AR68" s="1254"/>
      <c r="AS68" s="1254"/>
      <c r="AT68" s="1254"/>
      <c r="AU68" s="1254"/>
      <c r="AV68" s="1254"/>
      <c r="AW68" s="1254"/>
      <c r="AX68" s="1254"/>
      <c r="AY68" s="1254"/>
      <c r="AZ68" s="1254"/>
      <c r="BD68" s="129"/>
    </row>
    <row r="69" spans="1:56" ht="12" customHeight="1" x14ac:dyDescent="0.25">
      <c r="A69" s="1235" t="s">
        <v>543</v>
      </c>
      <c r="B69" s="1235"/>
      <c r="C69" s="1235"/>
      <c r="D69" s="1235"/>
      <c r="E69" s="1235"/>
      <c r="F69" s="1235"/>
      <c r="G69" s="1235"/>
      <c r="H69" s="1235"/>
      <c r="I69" s="1235"/>
      <c r="J69" s="1235"/>
      <c r="K69" s="1235"/>
      <c r="L69" s="1235"/>
      <c r="M69" s="1235"/>
      <c r="N69" s="1235"/>
      <c r="O69" s="1235"/>
      <c r="P69" s="1235"/>
      <c r="Q69" s="1235"/>
      <c r="R69" s="1235"/>
      <c r="S69" s="1235"/>
      <c r="T69" s="1235"/>
      <c r="U69" s="1235"/>
      <c r="V69" s="1235"/>
      <c r="W69" s="1235"/>
      <c r="X69" s="1235"/>
      <c r="Y69" s="1235"/>
      <c r="Z69" s="1235"/>
      <c r="AA69" s="1235"/>
      <c r="AB69" s="1235"/>
      <c r="AC69" s="1235"/>
      <c r="AD69" s="1235"/>
      <c r="AE69" s="1235"/>
      <c r="AF69" s="1235"/>
      <c r="AG69" s="1235"/>
      <c r="AH69" s="1235"/>
      <c r="AI69" s="1235"/>
      <c r="AJ69" s="1235"/>
      <c r="AK69" s="1235"/>
      <c r="AL69" s="1235"/>
      <c r="AM69" s="1235"/>
      <c r="AN69" s="1235"/>
      <c r="AO69" s="1235"/>
      <c r="AP69" s="1235"/>
      <c r="AQ69" s="1235"/>
      <c r="AR69" s="1235"/>
      <c r="AS69" s="1235"/>
      <c r="AT69" s="1235"/>
      <c r="AU69" s="1235"/>
      <c r="AV69" s="1235"/>
      <c r="AW69" s="1235"/>
      <c r="AX69" s="1235"/>
      <c r="AY69" s="1235"/>
      <c r="AZ69" s="1235"/>
    </row>
    <row r="70" spans="1:56" ht="12" customHeight="1" x14ac:dyDescent="0.25">
      <c r="A70" s="1234" t="s">
        <v>385</v>
      </c>
      <c r="B70" s="1234"/>
      <c r="C70" s="1234"/>
      <c r="D70" s="1234"/>
      <c r="E70" s="1234"/>
      <c r="F70" s="1234"/>
      <c r="G70" s="1234"/>
      <c r="H70" s="1234"/>
      <c r="I70" s="1234"/>
      <c r="J70" s="1234"/>
      <c r="K70" s="1234"/>
      <c r="L70" s="1234"/>
      <c r="M70" s="1234"/>
      <c r="N70" s="1234"/>
      <c r="O70" s="1234"/>
      <c r="P70" s="1234"/>
      <c r="Q70" s="1234"/>
      <c r="R70" s="1234"/>
      <c r="S70" s="1234"/>
      <c r="T70" s="1234"/>
      <c r="U70" s="1234"/>
      <c r="V70" s="1234"/>
      <c r="W70" s="1234"/>
      <c r="X70" s="1234"/>
      <c r="Y70" s="1234"/>
      <c r="Z70" s="1234"/>
      <c r="AA70" s="1234"/>
      <c r="AB70" s="1234"/>
      <c r="AC70" s="1234"/>
      <c r="AD70" s="1234"/>
      <c r="AE70" s="1234"/>
      <c r="AF70" s="1234"/>
      <c r="AG70" s="1234"/>
      <c r="AH70" s="1234"/>
      <c r="AI70" s="1234"/>
      <c r="AJ70" s="1234"/>
      <c r="AK70" s="1234"/>
      <c r="AL70" s="1234"/>
      <c r="AM70" s="1234"/>
      <c r="AN70" s="1234"/>
      <c r="AO70" s="1234"/>
      <c r="AP70" s="1234"/>
      <c r="AQ70" s="1234"/>
      <c r="AR70" s="1234"/>
      <c r="AS70" s="1234"/>
      <c r="AT70" s="1234"/>
      <c r="AU70" s="1234"/>
      <c r="AV70" s="1234"/>
      <c r="AW70" s="1234"/>
      <c r="AX70" s="1234"/>
      <c r="AY70" s="1234"/>
      <c r="AZ70" s="1234"/>
    </row>
    <row r="71" spans="1:56" ht="24" customHeight="1" x14ac:dyDescent="0.25">
      <c r="A71" s="1255" t="str">
        <f ca="1">INDIRECT("'АКТЫ скрытых работ'!R"&amp;BE3&amp;"C11",0)</f>
        <v>Исполнительная схема №1.4. Монтаж блоков ФБС</v>
      </c>
      <c r="B71" s="1255"/>
      <c r="C71" s="1255"/>
      <c r="D71" s="1255"/>
      <c r="E71" s="1255"/>
      <c r="F71" s="1255"/>
      <c r="G71" s="1255"/>
      <c r="H71" s="1255"/>
      <c r="I71" s="1255"/>
      <c r="J71" s="1255"/>
      <c r="K71" s="1255"/>
      <c r="L71" s="1255"/>
      <c r="M71" s="1255"/>
      <c r="N71" s="1255"/>
      <c r="O71" s="1255"/>
      <c r="P71" s="1255"/>
      <c r="Q71" s="1255"/>
      <c r="R71" s="1255"/>
      <c r="S71" s="1255"/>
      <c r="T71" s="1255"/>
      <c r="U71" s="1255"/>
      <c r="V71" s="1255"/>
      <c r="W71" s="1255"/>
      <c r="X71" s="1255"/>
      <c r="Y71" s="1255"/>
      <c r="Z71" s="1255"/>
      <c r="AA71" s="1255"/>
      <c r="AB71" s="1255"/>
      <c r="AC71" s="1255"/>
      <c r="AD71" s="1255"/>
      <c r="AE71" s="1255"/>
      <c r="AF71" s="1255"/>
      <c r="AG71" s="1255"/>
      <c r="AH71" s="1255"/>
      <c r="AI71" s="1255"/>
      <c r="AJ71" s="1255"/>
      <c r="AK71" s="1255"/>
      <c r="AL71" s="1255"/>
      <c r="AM71" s="1255"/>
      <c r="AN71" s="1255"/>
      <c r="AO71" s="1255"/>
      <c r="AP71" s="1255"/>
      <c r="AQ71" s="1255"/>
      <c r="AR71" s="1255"/>
      <c r="AS71" s="1255"/>
      <c r="AT71" s="1255"/>
      <c r="AU71" s="1255"/>
      <c r="AV71" s="1255"/>
      <c r="AW71" s="1255"/>
      <c r="AX71" s="1255"/>
      <c r="AY71" s="1255"/>
      <c r="AZ71" s="1255"/>
    </row>
    <row r="72" spans="1:56" s="127" customFormat="1" ht="9.6" x14ac:dyDescent="0.2">
      <c r="A72" s="1260" t="s">
        <v>386</v>
      </c>
      <c r="B72" s="1260"/>
      <c r="C72" s="1260"/>
      <c r="D72" s="1260"/>
      <c r="E72" s="1260"/>
      <c r="F72" s="1260"/>
      <c r="G72" s="1260"/>
      <c r="H72" s="1260"/>
      <c r="I72" s="1260"/>
      <c r="J72" s="1260"/>
      <c r="K72" s="1260"/>
      <c r="L72" s="1260"/>
      <c r="M72" s="1260"/>
      <c r="N72" s="1260"/>
      <c r="O72" s="1260"/>
      <c r="P72" s="1260"/>
      <c r="Q72" s="1260"/>
      <c r="R72" s="1260"/>
      <c r="S72" s="1260"/>
      <c r="T72" s="1260"/>
      <c r="U72" s="1260"/>
      <c r="V72" s="1260"/>
      <c r="W72" s="1260"/>
      <c r="X72" s="1260"/>
      <c r="Y72" s="1260"/>
      <c r="Z72" s="1260"/>
      <c r="AA72" s="1260"/>
      <c r="AB72" s="1260"/>
      <c r="AC72" s="1260"/>
      <c r="AD72" s="1260"/>
      <c r="AE72" s="1260"/>
      <c r="AF72" s="1260"/>
      <c r="AG72" s="1260"/>
      <c r="AH72" s="1260"/>
      <c r="AI72" s="1260"/>
      <c r="AJ72" s="1260"/>
      <c r="AK72" s="1260"/>
      <c r="AL72" s="1260"/>
      <c r="AM72" s="1260"/>
      <c r="AN72" s="1260"/>
      <c r="AO72" s="1260"/>
      <c r="AP72" s="1260"/>
      <c r="AQ72" s="1260"/>
      <c r="AR72" s="1260"/>
      <c r="AS72" s="1260"/>
      <c r="AT72" s="1260"/>
      <c r="AU72" s="1260"/>
      <c r="AV72" s="1260"/>
      <c r="AW72" s="1260"/>
      <c r="AX72" s="1260"/>
      <c r="AY72" s="1260"/>
      <c r="AZ72" s="1260"/>
    </row>
    <row r="73" spans="1:56" ht="24" customHeight="1" x14ac:dyDescent="0.25">
      <c r="A73" s="1235" t="s">
        <v>544</v>
      </c>
      <c r="B73" s="1235"/>
      <c r="C73" s="1235"/>
      <c r="D73" s="1235"/>
      <c r="E73" s="1235"/>
      <c r="F73" s="1235"/>
      <c r="G73" s="1235"/>
      <c r="H73" s="1235"/>
      <c r="I73" s="1235"/>
      <c r="J73" s="1235"/>
      <c r="K73" s="1235"/>
      <c r="L73" s="1235"/>
      <c r="M73" s="1235"/>
      <c r="N73" s="1235"/>
      <c r="O73" s="1235"/>
      <c r="P73" s="1235"/>
      <c r="Q73" s="1235"/>
      <c r="R73" s="1235"/>
      <c r="S73" s="1235"/>
      <c r="T73" s="1235"/>
      <c r="U73" s="1235"/>
      <c r="V73" s="1235"/>
      <c r="W73" s="1235"/>
      <c r="X73" s="1235"/>
      <c r="Y73" s="1235"/>
      <c r="Z73" s="1235"/>
      <c r="AA73" s="1235"/>
      <c r="AB73" s="1235"/>
      <c r="AC73" s="1235"/>
      <c r="AD73" s="1235"/>
      <c r="AE73" s="1235"/>
      <c r="AF73" s="1235"/>
      <c r="AG73" s="1235"/>
      <c r="AH73" s="1235"/>
      <c r="AI73" s="1235"/>
      <c r="AJ73" s="1235"/>
      <c r="AK73" s="1235"/>
      <c r="AL73" s="1235"/>
      <c r="AM73" s="1235"/>
      <c r="AN73" s="1235"/>
      <c r="AO73" s="1235"/>
      <c r="AP73" s="1235"/>
      <c r="AQ73" s="1235"/>
      <c r="AR73" s="1235"/>
      <c r="AS73" s="1235"/>
      <c r="AT73" s="1235"/>
      <c r="AU73" s="1235"/>
      <c r="AV73" s="1235"/>
      <c r="AW73" s="1235"/>
      <c r="AX73" s="1235"/>
      <c r="AY73" s="1235"/>
      <c r="AZ73" s="1235"/>
    </row>
    <row r="74" spans="1:56" ht="15.75" customHeight="1" x14ac:dyDescent="0.3">
      <c r="A74" s="1271"/>
      <c r="B74" s="1271"/>
      <c r="C74" s="1271"/>
      <c r="D74" s="1271"/>
      <c r="E74" s="1271"/>
      <c r="F74" s="1271"/>
      <c r="G74" s="1271"/>
      <c r="H74" s="1271"/>
      <c r="I74" s="1271"/>
      <c r="J74" s="1271"/>
      <c r="K74" s="1271"/>
      <c r="L74" s="1271"/>
      <c r="M74" s="1271"/>
      <c r="N74" s="1271"/>
      <c r="O74" s="1271"/>
      <c r="P74" s="1271"/>
      <c r="Q74" s="1271"/>
      <c r="R74" s="1271"/>
      <c r="S74" s="1271"/>
      <c r="T74" s="1271"/>
      <c r="U74" s="1271"/>
      <c r="V74" s="1271"/>
      <c r="W74" s="1271"/>
      <c r="X74" s="1271"/>
      <c r="Y74" s="1271"/>
      <c r="Z74" s="1271"/>
      <c r="AA74" s="1271"/>
      <c r="AB74" s="1271"/>
      <c r="AC74" s="1271"/>
      <c r="AD74" s="1271"/>
      <c r="AE74" s="1271"/>
      <c r="AF74" s="1271"/>
      <c r="AG74" s="1271"/>
      <c r="AH74" s="1271"/>
      <c r="AI74" s="1271"/>
      <c r="AJ74" s="1271"/>
      <c r="AK74" s="1271"/>
      <c r="AL74" s="1271"/>
      <c r="AM74" s="1271"/>
      <c r="AN74" s="1271"/>
      <c r="AO74" s="1271"/>
      <c r="AP74" s="1271"/>
      <c r="AQ74" s="1271"/>
      <c r="AR74" s="1271"/>
      <c r="AS74" s="1271"/>
      <c r="AT74" s="1271"/>
      <c r="AU74" s="1271"/>
      <c r="AV74" s="1271"/>
      <c r="AW74" s="1271"/>
      <c r="AX74" s="1271"/>
      <c r="AY74" s="1271"/>
      <c r="AZ74" s="1271"/>
    </row>
    <row r="75" spans="1:56" ht="9.75" customHeight="1" x14ac:dyDescent="0.25">
      <c r="A75" s="1251" t="s">
        <v>386</v>
      </c>
      <c r="B75" s="1252"/>
      <c r="C75" s="1252"/>
      <c r="D75" s="1252"/>
      <c r="E75" s="1252"/>
      <c r="F75" s="1252"/>
      <c r="G75" s="1252"/>
      <c r="H75" s="1252"/>
      <c r="I75" s="1252"/>
      <c r="J75" s="1252"/>
      <c r="K75" s="1252"/>
      <c r="L75" s="1252"/>
      <c r="M75" s="1252"/>
      <c r="N75" s="1252"/>
      <c r="O75" s="1252"/>
      <c r="P75" s="1252"/>
      <c r="Q75" s="1252"/>
      <c r="R75" s="1252"/>
      <c r="S75" s="1252"/>
      <c r="T75" s="1252"/>
      <c r="U75" s="1252"/>
      <c r="V75" s="1252"/>
      <c r="W75" s="1252"/>
      <c r="X75" s="1252"/>
      <c r="Y75" s="1252"/>
      <c r="Z75" s="1252"/>
      <c r="AA75" s="1252"/>
      <c r="AB75" s="1252"/>
      <c r="AC75" s="1252"/>
      <c r="AD75" s="1252"/>
      <c r="AE75" s="1252"/>
      <c r="AF75" s="1252"/>
      <c r="AG75" s="1252"/>
      <c r="AH75" s="1252"/>
      <c r="AI75" s="1252"/>
      <c r="AJ75" s="1252"/>
      <c r="AK75" s="1252"/>
      <c r="AL75" s="1252"/>
      <c r="AM75" s="1252"/>
      <c r="AN75" s="1252"/>
      <c r="AO75" s="1252"/>
      <c r="AP75" s="1252"/>
      <c r="AQ75" s="1252"/>
      <c r="AR75" s="1252"/>
      <c r="AS75" s="1252"/>
      <c r="AT75" s="1252"/>
      <c r="AU75" s="1252"/>
      <c r="AV75" s="1252"/>
      <c r="AW75" s="1252"/>
      <c r="AX75" s="1252"/>
      <c r="AY75" s="1252"/>
      <c r="AZ75" s="1252"/>
    </row>
    <row r="76" spans="1:56" ht="12" customHeight="1" x14ac:dyDescent="0.25">
      <c r="A76" s="420" t="s">
        <v>387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53"/>
      <c r="AD76" s="1253"/>
      <c r="AE76" s="1253"/>
      <c r="AF76" s="1253"/>
      <c r="AG76" s="1253"/>
      <c r="AH76" s="1253"/>
      <c r="AI76" s="1253"/>
      <c r="AJ76" s="1253"/>
      <c r="AK76" s="1253"/>
      <c r="AL76" s="1253"/>
      <c r="AM76" s="1253"/>
      <c r="AN76" s="1253"/>
      <c r="AO76" s="1253"/>
      <c r="AP76" s="1253"/>
      <c r="AQ76" s="1253"/>
      <c r="AR76" s="1253"/>
      <c r="AS76" s="1253"/>
      <c r="AT76" s="1253"/>
      <c r="AU76" s="1253"/>
      <c r="AV76" s="1253"/>
      <c r="AW76" s="1253"/>
      <c r="AX76" s="1253"/>
      <c r="AY76" s="1253"/>
      <c r="AZ76" s="1253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54" t="s">
        <v>386</v>
      </c>
      <c r="AD77" s="1254"/>
      <c r="AE77" s="1254"/>
      <c r="AF77" s="1254"/>
      <c r="AG77" s="1254"/>
      <c r="AH77" s="1254"/>
      <c r="AI77" s="1254"/>
      <c r="AJ77" s="1254"/>
      <c r="AK77" s="1254"/>
      <c r="AL77" s="1254"/>
      <c r="AM77" s="1254"/>
      <c r="AN77" s="1254"/>
      <c r="AO77" s="1254"/>
      <c r="AP77" s="1254"/>
      <c r="AQ77" s="1254"/>
      <c r="AR77" s="1254"/>
      <c r="AS77" s="1254"/>
      <c r="AT77" s="1254"/>
      <c r="AU77" s="1254"/>
      <c r="AV77" s="1254"/>
      <c r="AW77" s="1254"/>
      <c r="AX77" s="1254"/>
      <c r="AY77" s="1254"/>
      <c r="AZ77" s="1254"/>
    </row>
    <row r="78" spans="1:56" ht="14.4" x14ac:dyDescent="0.3">
      <c r="A78" s="1234" t="s">
        <v>545</v>
      </c>
      <c r="B78" s="1234"/>
      <c r="C78" s="1234"/>
      <c r="D78" s="1234"/>
      <c r="E78" s="1234"/>
      <c r="G78" s="1269" t="s">
        <v>533</v>
      </c>
      <c r="H78" s="1269"/>
      <c r="I78" s="1269"/>
      <c r="J78" s="1269"/>
      <c r="K78" s="1269"/>
      <c r="L78" s="1269"/>
      <c r="M78" s="1269"/>
      <c r="N78" s="1269"/>
      <c r="O78" s="1269"/>
      <c r="P78" s="1269"/>
      <c r="Q78" s="8"/>
      <c r="R78" s="103" t="s">
        <v>77</v>
      </c>
      <c r="S78" s="1265" t="str">
        <f ca="1">INDIRECT("'АКТЫ скрытых работ'!R"&amp;BE3&amp;"C4",0)</f>
        <v>28</v>
      </c>
      <c r="T78" s="1265"/>
      <c r="U78" s="1265"/>
      <c r="V78" s="103" t="s">
        <v>78</v>
      </c>
      <c r="W78" s="1266" t="str">
        <f ca="1">INDIRECT("'АКТЫ скрытых работ'!R"&amp;BE3&amp;"C5",0)</f>
        <v>октрября</v>
      </c>
      <c r="X78" s="1266"/>
      <c r="Y78" s="1266"/>
      <c r="Z78" s="1266"/>
      <c r="AA78" s="1266"/>
      <c r="AB78" s="1266"/>
      <c r="AC78" s="1266"/>
      <c r="AE78" s="1261">
        <f ca="1">INDIRECT("'АКТЫ скрытых работ'!R"&amp;BE3&amp;"C6",0)</f>
        <v>2024</v>
      </c>
      <c r="AF78" s="1261"/>
      <c r="AG78" s="1261"/>
      <c r="AH78" s="1261"/>
      <c r="AI78" s="421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34" t="s">
        <v>90</v>
      </c>
      <c r="H79" s="1234"/>
      <c r="I79" s="1234"/>
      <c r="J79" s="1234"/>
      <c r="K79" s="1234"/>
      <c r="L79" s="1234"/>
      <c r="M79" s="1234"/>
      <c r="N79" s="1234"/>
      <c r="O79" s="1234"/>
      <c r="P79" s="1234"/>
      <c r="Q79" s="8"/>
      <c r="R79" s="103" t="s">
        <v>77</v>
      </c>
      <c r="S79" s="1265" t="str">
        <f ca="1">INDIRECT("'АКТЫ скрытых работ'!R"&amp;BE3&amp;"C7",0)</f>
        <v>28</v>
      </c>
      <c r="T79" s="1265"/>
      <c r="U79" s="1265"/>
      <c r="V79" s="103" t="s">
        <v>78</v>
      </c>
      <c r="W79" s="1267" t="str">
        <f ca="1">INDIRECT("'АКТЫ скрытых работ'!R"&amp;BE3&amp;"C8",0)</f>
        <v>октрября</v>
      </c>
      <c r="X79" s="1267"/>
      <c r="Y79" s="1267"/>
      <c r="Z79" s="1267"/>
      <c r="AA79" s="1267"/>
      <c r="AB79" s="1267"/>
      <c r="AC79" s="1267"/>
      <c r="AE79" s="1268">
        <f ca="1">INDIRECT("'АКТЫ скрытых работ'!R"&amp;BE3&amp;"C9",0)</f>
        <v>2024</v>
      </c>
      <c r="AF79" s="1268"/>
      <c r="AG79" s="1268"/>
      <c r="AH79" s="1268"/>
      <c r="AI79" s="421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70" t="s">
        <v>546</v>
      </c>
      <c r="B81" s="1270"/>
      <c r="C81" s="1270"/>
      <c r="D81" s="1270"/>
      <c r="E81" s="1270"/>
      <c r="F81" s="1270"/>
      <c r="G81" s="1270"/>
      <c r="H81" s="1270"/>
      <c r="I81" s="1270"/>
      <c r="J81" s="1270"/>
      <c r="K81" s="1270"/>
      <c r="L81" s="1270"/>
      <c r="M81" s="1270"/>
      <c r="N81" s="1270"/>
      <c r="O81" s="1270"/>
      <c r="P81" s="1270"/>
      <c r="Q81" s="1270"/>
      <c r="R81" s="1270"/>
      <c r="S81" s="1270"/>
      <c r="T81" s="1270"/>
      <c r="U81" s="1270"/>
      <c r="V81" s="1270"/>
      <c r="W81" s="1270"/>
      <c r="X81" s="1270"/>
      <c r="Y81" s="1270"/>
      <c r="Z81" s="1270"/>
      <c r="AA81" s="1270"/>
      <c r="AB81" s="1270"/>
      <c r="AC81" s="1270"/>
      <c r="AD81" s="1270"/>
      <c r="AE81" s="1270"/>
      <c r="AF81" s="1270"/>
      <c r="AG81" s="1270"/>
      <c r="AH81" s="1270"/>
      <c r="AI81" s="1270"/>
      <c r="AJ81" s="1270"/>
      <c r="AK81" s="1270"/>
      <c r="AL81" s="1270"/>
      <c r="AM81" s="1270"/>
      <c r="AN81" s="1270"/>
      <c r="AO81" s="1270"/>
      <c r="AP81" s="1270"/>
      <c r="AQ81" s="1270"/>
      <c r="AR81" s="1270"/>
      <c r="AS81" s="1270"/>
      <c r="AT81" s="1270"/>
      <c r="AU81" s="1270"/>
      <c r="AV81" s="1270"/>
      <c r="AW81" s="1270"/>
      <c r="AX81" s="1270"/>
      <c r="AY81" s="1270"/>
      <c r="AZ81" s="1270"/>
    </row>
    <row r="82" spans="1:54" x14ac:dyDescent="0.25">
      <c r="A82" s="1263" t="str">
        <f>IF(ФОРМА!B9=0,CONCATENATE('АКТЫ скрытых работ'!L3),CONCATENATE("Проект Шифр ",ФОРМА!B9,", ",'АКТЫ скрытых работ'!L3))</f>
        <v>Проект Шифр СЭС-21-052603-ЭС1, ПУЭ изд. 7, СП 76.13330.2016 "Электротехнические устройства"</v>
      </c>
      <c r="B82" s="1263"/>
      <c r="C82" s="1263"/>
      <c r="D82" s="1263"/>
      <c r="E82" s="1263"/>
      <c r="F82" s="1263"/>
      <c r="G82" s="1263"/>
      <c r="H82" s="1263"/>
      <c r="I82" s="1263"/>
      <c r="J82" s="1263"/>
      <c r="K82" s="1263"/>
      <c r="L82" s="1263"/>
      <c r="M82" s="1263"/>
      <c r="N82" s="1263"/>
      <c r="O82" s="1263"/>
      <c r="P82" s="1263"/>
      <c r="Q82" s="1263"/>
      <c r="R82" s="1263"/>
      <c r="S82" s="1263"/>
      <c r="T82" s="1263"/>
      <c r="U82" s="1263"/>
      <c r="V82" s="1263"/>
      <c r="W82" s="1263"/>
      <c r="X82" s="1263"/>
      <c r="Y82" s="1263"/>
      <c r="Z82" s="1263"/>
      <c r="AA82" s="1263"/>
      <c r="AB82" s="1263"/>
      <c r="AC82" s="1263"/>
      <c r="AD82" s="1263"/>
      <c r="AE82" s="1263"/>
      <c r="AF82" s="1263"/>
      <c r="AG82" s="1263"/>
      <c r="AH82" s="1263"/>
      <c r="AI82" s="1263"/>
      <c r="AJ82" s="1263"/>
      <c r="AK82" s="1263"/>
      <c r="AL82" s="1263"/>
      <c r="AM82" s="1263"/>
      <c r="AN82" s="1263"/>
      <c r="AO82" s="1263"/>
      <c r="AP82" s="1263"/>
      <c r="AQ82" s="1263"/>
      <c r="AR82" s="1263"/>
      <c r="AS82" s="1263"/>
      <c r="AT82" s="1263"/>
      <c r="AU82" s="1263"/>
      <c r="AV82" s="1263"/>
      <c r="AW82" s="1263"/>
      <c r="AX82" s="1263"/>
      <c r="AY82" s="1263"/>
      <c r="AZ82" s="1263"/>
    </row>
    <row r="83" spans="1:54" s="127" customFormat="1" ht="10.5" customHeight="1" x14ac:dyDescent="0.2">
      <c r="A83" s="1229" t="s">
        <v>547</v>
      </c>
      <c r="B83" s="1229"/>
      <c r="C83" s="1229"/>
      <c r="D83" s="1229"/>
      <c r="E83" s="1229"/>
      <c r="F83" s="1229"/>
      <c r="G83" s="1229"/>
      <c r="H83" s="1229"/>
      <c r="I83" s="1229"/>
      <c r="J83" s="1229"/>
      <c r="K83" s="1229"/>
      <c r="L83" s="1229"/>
      <c r="M83" s="1229"/>
      <c r="N83" s="1229"/>
      <c r="O83" s="1229"/>
      <c r="P83" s="1229"/>
      <c r="Q83" s="1229"/>
      <c r="R83" s="1229"/>
      <c r="S83" s="1229"/>
      <c r="T83" s="1229"/>
      <c r="U83" s="1229"/>
      <c r="V83" s="1229"/>
      <c r="W83" s="1229"/>
      <c r="X83" s="1229"/>
      <c r="Y83" s="1229"/>
      <c r="Z83" s="1229"/>
      <c r="AA83" s="1229"/>
      <c r="AB83" s="1229"/>
      <c r="AC83" s="1229"/>
      <c r="AD83" s="1229"/>
      <c r="AE83" s="1229"/>
      <c r="AF83" s="1229"/>
      <c r="AG83" s="1229"/>
      <c r="AH83" s="1229"/>
      <c r="AI83" s="1229"/>
      <c r="AJ83" s="1229"/>
      <c r="AK83" s="1229"/>
      <c r="AL83" s="1229"/>
      <c r="AM83" s="1229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</row>
    <row r="84" spans="1:54" ht="12" customHeight="1" x14ac:dyDescent="0.3">
      <c r="A84" s="1234" t="s">
        <v>388</v>
      </c>
      <c r="B84" s="1234"/>
      <c r="C84" s="1234"/>
      <c r="D84" s="1234"/>
      <c r="E84" s="1234"/>
      <c r="F84" s="1234"/>
      <c r="G84" s="1234"/>
      <c r="H84" s="1234"/>
      <c r="I84" s="1234"/>
      <c r="J84" s="1234"/>
      <c r="K84" s="1234"/>
      <c r="L84" s="1234"/>
      <c r="M84" s="1234"/>
      <c r="N84" s="1234"/>
      <c r="O84" s="1234"/>
      <c r="P84" s="1234"/>
      <c r="Q84" s="1234"/>
      <c r="R84" s="1234"/>
      <c r="S84" s="1234"/>
      <c r="T84" s="1234"/>
      <c r="U84" s="1234"/>
      <c r="V84" s="1234"/>
      <c r="W84" s="1234"/>
      <c r="X84" s="1234"/>
      <c r="Y84" s="1234"/>
      <c r="Z84" s="1234"/>
      <c r="AA84" s="1234"/>
      <c r="AB84" s="1234"/>
      <c r="AC84" s="1234"/>
      <c r="AD84" s="1234"/>
      <c r="AE84" s="1234"/>
      <c r="AF84" s="1234"/>
      <c r="AG84" s="1234"/>
      <c r="AH84" s="1234"/>
      <c r="AI84" s="1234"/>
      <c r="AJ84" s="1234"/>
      <c r="AK84" s="1234"/>
      <c r="AL84" s="1234"/>
      <c r="AM84" s="1234"/>
      <c r="AN84" s="1234"/>
      <c r="AO84" s="1234"/>
      <c r="AP84" s="1234"/>
      <c r="AQ84" s="1234"/>
      <c r="AR84" s="1234"/>
      <c r="AS84" s="1234"/>
      <c r="AT84" s="1234"/>
      <c r="AU84" s="1234"/>
      <c r="AV84" s="1234"/>
      <c r="AW84" s="1234"/>
      <c r="AX84" s="1234"/>
      <c r="AY84" s="1234"/>
      <c r="AZ84" s="1234"/>
      <c r="BA84" s="31"/>
    </row>
    <row r="85" spans="1:54" ht="12" customHeight="1" x14ac:dyDescent="0.3">
      <c r="A85" s="1234" t="s">
        <v>389</v>
      </c>
      <c r="B85" s="1234"/>
      <c r="C85" s="1234"/>
      <c r="D85" s="1234"/>
      <c r="E85" s="1234"/>
      <c r="F85" s="1234"/>
      <c r="G85" s="1234"/>
      <c r="H85" s="1234"/>
      <c r="I85" s="1234"/>
      <c r="J85" s="1234"/>
      <c r="K85" s="1234"/>
      <c r="L85" s="1234"/>
      <c r="M85" s="1234"/>
      <c r="N85" s="1234"/>
      <c r="O85" s="1234"/>
      <c r="P85" s="1234"/>
      <c r="Q85" s="1234"/>
      <c r="R85" s="1234"/>
      <c r="S85" s="1234"/>
      <c r="T85" s="1234"/>
      <c r="U85" s="1234"/>
      <c r="V85" s="1234"/>
      <c r="W85" s="1234"/>
      <c r="X85" s="1234"/>
      <c r="Y85" s="1234"/>
      <c r="Z85" s="1234"/>
      <c r="AA85" s="1234"/>
      <c r="AB85" s="1234"/>
      <c r="AC85" s="1234"/>
      <c r="AD85" s="1234"/>
      <c r="AE85" s="1234"/>
      <c r="AF85" s="1264" t="s">
        <v>390</v>
      </c>
      <c r="AG85" s="1264"/>
      <c r="AH85" s="1264"/>
      <c r="AI85" s="1264"/>
      <c r="AJ85" s="1264"/>
      <c r="AK85" s="1264"/>
      <c r="AL85" s="1264"/>
      <c r="AM85" s="1264"/>
      <c r="AN85" s="1264"/>
      <c r="AO85" s="1264"/>
      <c r="AP85" s="1264"/>
      <c r="AQ85" s="1264"/>
      <c r="AR85" s="1264"/>
      <c r="AS85" s="1264"/>
      <c r="AT85" s="1264"/>
      <c r="AU85" s="1264"/>
      <c r="AV85" s="1264"/>
      <c r="AW85" s="1264"/>
      <c r="AX85" s="1264"/>
      <c r="AY85" s="1264"/>
      <c r="AZ85" s="420" t="s">
        <v>391</v>
      </c>
      <c r="BA85" s="9"/>
    </row>
    <row r="86" spans="1:54" ht="12" customHeight="1" x14ac:dyDescent="0.3">
      <c r="A86" s="1234" t="s">
        <v>548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75"/>
      <c r="AU86" s="1275"/>
      <c r="AV86" s="1275"/>
      <c r="AW86" s="1275"/>
      <c r="AX86" s="1275"/>
      <c r="AY86" s="422" t="s">
        <v>392</v>
      </c>
      <c r="AZ86" s="422"/>
      <c r="BA86" s="9"/>
    </row>
    <row r="87" spans="1:54" ht="12" customHeight="1" x14ac:dyDescent="0.3">
      <c r="A87" s="1234" t="s">
        <v>549</v>
      </c>
      <c r="B87" s="1234"/>
      <c r="C87" s="1234"/>
      <c r="D87" s="1234"/>
      <c r="E87" s="1234"/>
      <c r="F87" s="1234"/>
      <c r="G87" s="1234"/>
      <c r="H87" s="1234"/>
      <c r="I87" s="1234"/>
      <c r="J87" s="1234"/>
      <c r="K87" s="1234"/>
      <c r="L87" s="1234"/>
      <c r="M87" s="1234"/>
      <c r="N87" s="1234"/>
      <c r="O87" s="1234"/>
      <c r="P87" s="1234"/>
      <c r="Q87" s="1234"/>
      <c r="R87" s="1234"/>
      <c r="S87" s="1234"/>
      <c r="T87" s="1234"/>
      <c r="U87" s="1234"/>
      <c r="V87" s="1234"/>
      <c r="W87" s="1234"/>
      <c r="X87" s="1234"/>
      <c r="Y87" s="1234"/>
      <c r="Z87" s="1234"/>
      <c r="AA87" s="1234"/>
      <c r="AB87" s="1234"/>
      <c r="AC87" s="1234"/>
      <c r="AD87" s="1234"/>
      <c r="AE87" s="1234"/>
      <c r="AF87" s="1234"/>
      <c r="AG87" s="1234"/>
      <c r="AH87" s="1234"/>
      <c r="AI87" s="1234"/>
      <c r="AJ87" s="1234"/>
      <c r="AK87" s="1234"/>
      <c r="AL87" s="1234"/>
      <c r="AM87" s="1234"/>
      <c r="AN87" s="1234"/>
      <c r="AO87" s="1234"/>
      <c r="AP87" s="1234"/>
      <c r="AQ87" s="1234"/>
      <c r="AR87" s="1234"/>
      <c r="AS87" s="1234"/>
      <c r="AT87" s="1234"/>
      <c r="AU87" s="1234"/>
      <c r="AV87" s="1234"/>
      <c r="AW87" s="1234"/>
      <c r="AX87" s="1234"/>
      <c r="AY87" s="1234"/>
      <c r="AZ87" s="1234"/>
      <c r="BA87" s="9"/>
    </row>
    <row r="88" spans="1:54" ht="12" customHeight="1" x14ac:dyDescent="0.3">
      <c r="A88" s="1234" t="s">
        <v>550</v>
      </c>
      <c r="B88" s="1234"/>
      <c r="C88" s="1234"/>
      <c r="D88" s="1234"/>
      <c r="E88" s="1234"/>
      <c r="F88" s="1234"/>
      <c r="G88" s="1234"/>
      <c r="H88" s="1234"/>
      <c r="I88" s="1234"/>
      <c r="J88" s="1234"/>
      <c r="K88" s="1234"/>
      <c r="L88" s="1234"/>
      <c r="M88" s="1234"/>
      <c r="N88" s="1234"/>
      <c r="O88" s="1234"/>
      <c r="P88" s="1234"/>
      <c r="Q88" s="1234"/>
      <c r="R88" s="1234"/>
      <c r="S88" s="1234"/>
      <c r="T88" s="1234"/>
      <c r="U88" s="1234"/>
      <c r="V88" s="1234"/>
      <c r="W88" s="1234"/>
      <c r="X88" s="1234"/>
      <c r="Y88" s="1234"/>
      <c r="Z88" s="1234"/>
      <c r="AA88" s="1234"/>
      <c r="AB88" s="1234"/>
      <c r="AC88" s="1234"/>
      <c r="AD88" s="1234"/>
      <c r="AE88" s="1234"/>
      <c r="AF88" s="1234"/>
      <c r="AG88" s="1234"/>
      <c r="AH88" s="1234"/>
      <c r="AI88" s="1234"/>
      <c r="AJ88" s="1234"/>
      <c r="AK88" s="1234"/>
      <c r="AL88" s="1234"/>
      <c r="AM88" s="1234"/>
      <c r="AN88" s="1234"/>
      <c r="AO88" s="1234"/>
      <c r="AP88" s="1234"/>
      <c r="AQ88" s="1234"/>
      <c r="AR88" s="1234"/>
      <c r="AS88" s="1234"/>
      <c r="AT88" s="1234"/>
      <c r="AU88" s="1234"/>
      <c r="AV88" s="1234"/>
      <c r="AW88" s="1234"/>
      <c r="AX88" s="1234"/>
      <c r="AY88" s="1234"/>
      <c r="AZ88" s="1234"/>
      <c r="BA88" s="9"/>
    </row>
    <row r="89" spans="1:54" ht="12" customHeight="1" x14ac:dyDescent="0.3">
      <c r="A89" s="1264"/>
      <c r="B89" s="1264"/>
      <c r="C89" s="1264"/>
      <c r="D89" s="1264"/>
      <c r="E89" s="1264"/>
      <c r="F89" s="1264"/>
      <c r="G89" s="1264"/>
      <c r="H89" s="1264"/>
      <c r="I89" s="1264"/>
      <c r="J89" s="1264"/>
      <c r="K89" s="1264"/>
      <c r="L89" s="1264"/>
      <c r="M89" s="1264"/>
      <c r="N89" s="1264"/>
      <c r="O89" s="1264"/>
      <c r="P89" s="1264"/>
      <c r="Q89" s="1264"/>
      <c r="R89" s="1264"/>
      <c r="S89" s="1264"/>
      <c r="T89" s="1264"/>
      <c r="U89" s="1264"/>
      <c r="V89" s="1264"/>
      <c r="W89" s="1264"/>
      <c r="X89" s="1264"/>
      <c r="Y89" s="1264"/>
      <c r="Z89" s="1264"/>
      <c r="AA89" s="1264"/>
      <c r="AB89" s="1264"/>
      <c r="AC89" s="1264"/>
      <c r="AD89" s="1264"/>
      <c r="AE89" s="1264"/>
      <c r="AF89" s="1264"/>
      <c r="AG89" s="1264"/>
      <c r="AH89" s="1264"/>
      <c r="AI89" s="1264"/>
      <c r="AJ89" s="1264"/>
      <c r="AK89" s="1264"/>
      <c r="AL89" s="1264"/>
      <c r="AM89" s="1264"/>
      <c r="AN89" s="1264"/>
      <c r="AO89" s="1264"/>
      <c r="AP89" s="1264"/>
      <c r="AQ89" s="1264"/>
      <c r="AR89" s="1264"/>
      <c r="AS89" s="1264"/>
      <c r="AT89" s="1264"/>
      <c r="AU89" s="1264"/>
      <c r="AV89" s="1264"/>
      <c r="AW89" s="1264"/>
      <c r="AX89" s="1264"/>
      <c r="AY89" s="1264"/>
      <c r="AZ89" s="1264"/>
      <c r="BA89" s="9"/>
    </row>
    <row r="90" spans="1:54" ht="12" customHeight="1" x14ac:dyDescent="0.3">
      <c r="A90" s="1276" t="s">
        <v>551</v>
      </c>
      <c r="B90" s="1276"/>
      <c r="C90" s="1276"/>
      <c r="D90" s="1276"/>
      <c r="E90" s="1276"/>
      <c r="F90" s="1276"/>
      <c r="G90" s="1276"/>
      <c r="H90" s="1276"/>
      <c r="I90" s="1276"/>
      <c r="J90" s="1276"/>
      <c r="K90" s="1276"/>
      <c r="L90" s="1276"/>
      <c r="M90" s="1276"/>
      <c r="N90" s="1276"/>
      <c r="O90" s="1276"/>
      <c r="P90" s="1276"/>
      <c r="Q90" s="1276"/>
      <c r="R90" s="1276"/>
      <c r="S90" s="1276"/>
      <c r="T90" s="1276"/>
      <c r="U90" s="1276"/>
      <c r="V90" s="1276"/>
      <c r="W90" s="1276"/>
      <c r="X90" s="1276"/>
      <c r="Y90" s="1276"/>
      <c r="Z90" s="1276"/>
      <c r="AA90" s="1276"/>
      <c r="AB90" s="1276"/>
      <c r="AC90" s="1276"/>
      <c r="AD90" s="1276"/>
      <c r="AE90" s="1276"/>
      <c r="AF90" s="1276"/>
      <c r="AG90" s="1276"/>
      <c r="AH90" s="1276"/>
      <c r="AI90" s="1276"/>
      <c r="AJ90" s="1276"/>
      <c r="AK90" s="1276"/>
      <c r="AL90" s="1276"/>
      <c r="AM90" s="1276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9"/>
    </row>
    <row r="91" spans="1:54" ht="12" customHeight="1" x14ac:dyDescent="0.3">
      <c r="A91" s="1238" t="str">
        <f ca="1">INDIRECT("'АКТЫ скрытых работ'!R"&amp;BE3&amp;"C13",0)</f>
        <v>Установка КТП</v>
      </c>
      <c r="B91" s="1238"/>
      <c r="C91" s="1238"/>
      <c r="D91" s="1238"/>
      <c r="E91" s="1238"/>
      <c r="F91" s="1238"/>
      <c r="G91" s="1238"/>
      <c r="H91" s="1238"/>
      <c r="I91" s="1238"/>
      <c r="J91" s="1238"/>
      <c r="K91" s="1238"/>
      <c r="L91" s="1238"/>
      <c r="M91" s="1238"/>
      <c r="N91" s="1238"/>
      <c r="O91" s="1238"/>
      <c r="P91" s="1238"/>
      <c r="Q91" s="1238"/>
      <c r="R91" s="1238"/>
      <c r="S91" s="1238"/>
      <c r="T91" s="1238"/>
      <c r="U91" s="1238"/>
      <c r="V91" s="1238"/>
      <c r="W91" s="1238"/>
      <c r="X91" s="1238"/>
      <c r="Y91" s="1238"/>
      <c r="Z91" s="1238"/>
      <c r="AA91" s="1238"/>
      <c r="AB91" s="1238"/>
      <c r="AC91" s="1238"/>
      <c r="AD91" s="1238"/>
      <c r="AE91" s="1238"/>
      <c r="AF91" s="1238"/>
      <c r="AG91" s="1238"/>
      <c r="AH91" s="1238"/>
      <c r="AI91" s="1238"/>
      <c r="AJ91" s="1238"/>
      <c r="AK91" s="1238"/>
      <c r="AL91" s="1238"/>
      <c r="AM91" s="1238"/>
      <c r="AN91" s="1238"/>
      <c r="AO91" s="1238"/>
      <c r="AP91" s="1238"/>
      <c r="AQ91" s="1238"/>
      <c r="AR91" s="1238"/>
      <c r="AS91" s="1238"/>
      <c r="AT91" s="1238"/>
      <c r="AU91" s="1238"/>
      <c r="AV91" s="1238"/>
      <c r="AW91" s="1238"/>
      <c r="AX91" s="1238"/>
      <c r="AY91" s="1238"/>
      <c r="AZ91" s="1238"/>
      <c r="BA91" s="9"/>
    </row>
    <row r="92" spans="1:54" s="127" customFormat="1" ht="8.25" customHeight="1" x14ac:dyDescent="0.2">
      <c r="A92" s="1273" t="s">
        <v>393</v>
      </c>
      <c r="B92" s="1273"/>
      <c r="C92" s="1273"/>
      <c r="D92" s="1273"/>
      <c r="E92" s="1273"/>
      <c r="F92" s="1273"/>
      <c r="G92" s="1273"/>
      <c r="H92" s="1273"/>
      <c r="I92" s="1273"/>
      <c r="J92" s="1273"/>
      <c r="K92" s="1273"/>
      <c r="L92" s="1273"/>
      <c r="M92" s="1273"/>
      <c r="N92" s="1273"/>
      <c r="O92" s="1273"/>
      <c r="P92" s="1273"/>
      <c r="Q92" s="1273"/>
      <c r="R92" s="1273"/>
      <c r="S92" s="1273"/>
      <c r="T92" s="1273"/>
      <c r="U92" s="1273"/>
      <c r="V92" s="1273"/>
      <c r="W92" s="1273"/>
      <c r="X92" s="1273"/>
      <c r="Y92" s="1273"/>
      <c r="Z92" s="1273"/>
      <c r="AA92" s="1273"/>
      <c r="AB92" s="1273"/>
      <c r="AC92" s="1273"/>
      <c r="AD92" s="1273"/>
      <c r="AE92" s="1273"/>
      <c r="AF92" s="1273"/>
      <c r="AG92" s="1273"/>
      <c r="AH92" s="1273"/>
      <c r="AI92" s="1273"/>
      <c r="AJ92" s="1273"/>
      <c r="AK92" s="1273"/>
      <c r="AL92" s="1273"/>
      <c r="AM92" s="1273"/>
      <c r="AN92" s="1273"/>
      <c r="AO92" s="1273"/>
      <c r="AP92" s="1273"/>
      <c r="AQ92" s="1273"/>
      <c r="AR92" s="1273"/>
      <c r="AS92" s="1273"/>
      <c r="AT92" s="1273"/>
      <c r="AU92" s="1273"/>
      <c r="AV92" s="1273"/>
      <c r="AW92" s="1273"/>
      <c r="AX92" s="1273"/>
      <c r="AY92" s="1273"/>
      <c r="AZ92" s="1273"/>
      <c r="BA92" s="137"/>
    </row>
    <row r="93" spans="1:54" s="138" customFormat="1" ht="12" customHeight="1" x14ac:dyDescent="0.25">
      <c r="A93" s="1277" t="s">
        <v>87</v>
      </c>
      <c r="B93" s="1277"/>
      <c r="C93" s="1277"/>
      <c r="D93" s="1277"/>
      <c r="E93" s="1277"/>
      <c r="F93" s="1277"/>
      <c r="G93" s="1277"/>
      <c r="H93" s="1277"/>
      <c r="I93" s="1277"/>
      <c r="J93" s="1277"/>
      <c r="K93" s="1277"/>
      <c r="L93" s="1277"/>
      <c r="M93" s="1277"/>
      <c r="N93" s="1277"/>
      <c r="O93" s="1277"/>
      <c r="P93" s="1278" t="s">
        <v>65</v>
      </c>
      <c r="Q93" s="1278"/>
      <c r="R93" s="1278"/>
      <c r="S93" s="1278"/>
      <c r="T93" s="1278"/>
      <c r="U93" s="1278"/>
      <c r="V93" s="1278"/>
      <c r="W93" s="1278"/>
      <c r="X93" s="1278"/>
      <c r="Y93" s="1278"/>
      <c r="Z93" s="1278"/>
      <c r="AA93" s="1278"/>
      <c r="AB93" s="1278"/>
      <c r="AC93" s="1278"/>
      <c r="AD93" s="1278"/>
      <c r="AE93" s="1278"/>
      <c r="AF93" s="1278"/>
      <c r="AG93" s="1278"/>
      <c r="AH93" s="1278"/>
      <c r="AI93" s="1278"/>
      <c r="AJ93" s="1278"/>
      <c r="AK93" s="1278"/>
      <c r="AL93" s="1278"/>
      <c r="AM93" s="1278"/>
      <c r="AN93" s="1278"/>
      <c r="AO93" s="1278"/>
      <c r="AP93" s="1278"/>
      <c r="AQ93" s="1278"/>
      <c r="AR93" s="1278"/>
      <c r="AS93" s="1278"/>
      <c r="AT93" s="1278"/>
      <c r="AU93" s="1278"/>
      <c r="AV93" s="1278"/>
      <c r="AW93" s="1278"/>
      <c r="AX93" s="1278"/>
      <c r="AY93" s="1278"/>
      <c r="AZ93" s="1278"/>
    </row>
    <row r="94" spans="1:54" ht="12" customHeight="1" x14ac:dyDescent="0.3">
      <c r="A94" s="420" t="s">
        <v>91</v>
      </c>
      <c r="J94" s="1238">
        <f>ФОРМА!F5</f>
        <v>2</v>
      </c>
      <c r="K94" s="1238"/>
      <c r="L94" s="1238"/>
      <c r="M94" s="423"/>
      <c r="N94" s="420" t="s">
        <v>92</v>
      </c>
      <c r="O94" s="423"/>
      <c r="R94" s="420"/>
    </row>
    <row r="95" spans="1:54" ht="35.25" customHeight="1" x14ac:dyDescent="0.25">
      <c r="A95" s="1234" t="s">
        <v>88</v>
      </c>
      <c r="B95" s="1234"/>
      <c r="C95" s="1234"/>
      <c r="D95" s="1234"/>
      <c r="E95" s="1234"/>
      <c r="F95" s="1234"/>
      <c r="G95" s="1234"/>
      <c r="H95" s="1255" t="str">
        <f ca="1">CONCATENATE(INDIRECT("'АКТЫ скрытых работ'!R"&amp;BE3&amp;"C11",0),", ",INDIRECT("'АКТЫ скрытых работ'!R"&amp;BE3&amp;"C14",0))</f>
        <v>Исполнительная схема №1.4. Монтаж блоков ФБС, Отказное письмо исх. №3358 от 04.07.2014 ООО "АБЛОК ЖБИ"</v>
      </c>
      <c r="I95" s="1255"/>
      <c r="J95" s="1255"/>
      <c r="K95" s="1255"/>
      <c r="L95" s="1255"/>
      <c r="M95" s="1255"/>
      <c r="N95" s="1255"/>
      <c r="O95" s="1255"/>
      <c r="P95" s="1255"/>
      <c r="Q95" s="1255"/>
      <c r="R95" s="1255"/>
      <c r="S95" s="1255"/>
      <c r="T95" s="1255"/>
      <c r="U95" s="1255"/>
      <c r="V95" s="1255"/>
      <c r="W95" s="1255"/>
      <c r="X95" s="1255"/>
      <c r="Y95" s="1255"/>
      <c r="Z95" s="1255"/>
      <c r="AA95" s="1255"/>
      <c r="AB95" s="1255"/>
      <c r="AC95" s="1255"/>
      <c r="AD95" s="1255"/>
      <c r="AE95" s="1255"/>
      <c r="AF95" s="1255"/>
      <c r="AG95" s="1255"/>
      <c r="AH95" s="1255"/>
      <c r="AI95" s="1255"/>
      <c r="AJ95" s="1255"/>
      <c r="AK95" s="1255"/>
      <c r="AL95" s="1255"/>
      <c r="AM95" s="1255"/>
      <c r="AN95" s="1255"/>
      <c r="AO95" s="1255"/>
      <c r="AP95" s="1255"/>
      <c r="AQ95" s="1255"/>
      <c r="AR95" s="1255"/>
      <c r="AS95" s="1255"/>
      <c r="AT95" s="1255"/>
      <c r="AU95" s="1255"/>
      <c r="AV95" s="1255"/>
      <c r="AW95" s="1255"/>
      <c r="AX95" s="1255"/>
      <c r="AY95" s="1255"/>
      <c r="AZ95" s="1255"/>
    </row>
    <row r="96" spans="1:54" ht="24" customHeight="1" x14ac:dyDescent="0.25">
      <c r="A96" s="1272" t="s">
        <v>552</v>
      </c>
      <c r="B96" s="1272"/>
      <c r="C96" s="1272"/>
      <c r="D96" s="1272"/>
      <c r="E96" s="1272"/>
      <c r="F96" s="1272"/>
      <c r="G96" s="1272"/>
      <c r="H96" s="1272"/>
      <c r="I96" s="1272"/>
      <c r="J96" s="1272"/>
      <c r="K96" s="1272"/>
      <c r="L96" s="1272"/>
      <c r="M96" s="1272"/>
      <c r="N96" s="1272"/>
      <c r="O96" s="1272"/>
      <c r="P96" s="1272"/>
      <c r="Q96" s="1272"/>
      <c r="R96" s="1272"/>
      <c r="S96" s="1272"/>
      <c r="T96" s="1272"/>
      <c r="U96" s="1272"/>
      <c r="V96" s="1272"/>
      <c r="W96" s="1272"/>
      <c r="X96" s="1272"/>
      <c r="Y96" s="1272"/>
      <c r="Z96" s="1272"/>
      <c r="AA96" s="1272"/>
      <c r="AB96" s="1272"/>
      <c r="AC96" s="1272"/>
      <c r="AD96" s="1272"/>
      <c r="AE96" s="1272"/>
      <c r="AF96" s="1272"/>
      <c r="AG96" s="1272"/>
      <c r="AH96" s="1272"/>
      <c r="AI96" s="1272"/>
      <c r="AJ96" s="1272"/>
      <c r="AK96" s="1272"/>
      <c r="AL96" s="1272"/>
      <c r="AM96" s="1272"/>
      <c r="AN96" s="1272"/>
      <c r="AO96" s="1272"/>
      <c r="AP96" s="1272"/>
      <c r="AQ96" s="1272"/>
      <c r="AR96" s="1272"/>
      <c r="AS96" s="1272"/>
      <c r="AT96" s="1272"/>
      <c r="AU96" s="1272"/>
      <c r="AV96" s="1272"/>
      <c r="AW96" s="1272"/>
      <c r="AX96" s="1272"/>
      <c r="AY96" s="1272"/>
      <c r="AZ96" s="1272"/>
      <c r="BA96" s="424"/>
      <c r="BB96" s="424"/>
    </row>
    <row r="97" spans="1:54" ht="16.5" customHeight="1" x14ac:dyDescent="0.3">
      <c r="A97" s="1050" t="str">
        <f>ПОДПИСИ!D6</f>
        <v xml:space="preserve"> </v>
      </c>
      <c r="B97" s="1050"/>
      <c r="C97" s="1050"/>
      <c r="D97" s="1050"/>
      <c r="E97" s="1050"/>
      <c r="F97" s="1050"/>
      <c r="G97" s="1050"/>
      <c r="H97" s="1050"/>
      <c r="I97" s="1050"/>
      <c r="J97" s="1050"/>
      <c r="K97" s="1050"/>
      <c r="L97" s="1050"/>
      <c r="M97" s="1050"/>
      <c r="N97" s="1050"/>
      <c r="O97" s="1050"/>
      <c r="P97" s="1050"/>
      <c r="Q97" s="1050"/>
      <c r="R97" s="1050"/>
      <c r="S97" s="1050"/>
      <c r="T97" s="1050"/>
      <c r="U97" s="1050"/>
      <c r="V97" s="105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51"/>
      <c r="AQ97" s="1051"/>
      <c r="AR97" s="1051"/>
      <c r="AS97" s="1051"/>
      <c r="AT97" s="1051"/>
      <c r="AU97" s="1051"/>
      <c r="AV97" s="1051"/>
      <c r="AW97" s="1051"/>
      <c r="AX97" s="1051"/>
      <c r="AY97" s="1051"/>
      <c r="AZ97" s="1051"/>
    </row>
    <row r="98" spans="1:54" s="496" customFormat="1" ht="6" customHeight="1" x14ac:dyDescent="0.3">
      <c r="A98" s="1274" t="s">
        <v>801</v>
      </c>
      <c r="B98" s="1274"/>
      <c r="C98" s="1274"/>
      <c r="D98" s="1274"/>
      <c r="E98" s="1274"/>
      <c r="F98" s="1274"/>
      <c r="G98" s="1274"/>
      <c r="H98" s="1274"/>
      <c r="I98" s="1274"/>
      <c r="J98" s="1274"/>
      <c r="K98" s="1274"/>
      <c r="L98" s="1274"/>
      <c r="M98" s="1274"/>
      <c r="N98" s="1274"/>
      <c r="O98" s="1274"/>
      <c r="P98" s="1274"/>
      <c r="Q98" s="1274"/>
      <c r="R98" s="1274"/>
      <c r="S98" s="1274"/>
      <c r="T98" s="1274"/>
      <c r="U98" s="1274"/>
      <c r="V98" s="1274"/>
      <c r="W98" s="491"/>
      <c r="X98" s="491"/>
      <c r="Y98" s="491"/>
      <c r="Z98" s="491"/>
      <c r="AA98" s="491"/>
      <c r="AB98" s="491"/>
      <c r="AC98" s="491"/>
      <c r="AD98" s="491"/>
      <c r="AE98" s="491"/>
      <c r="AF98" s="491"/>
      <c r="AG98" s="492"/>
      <c r="AH98" s="492"/>
      <c r="AI98" s="492"/>
      <c r="AJ98" s="492"/>
      <c r="AK98" s="492"/>
      <c r="AL98" s="492"/>
      <c r="AM98" s="492"/>
      <c r="AN98" s="492"/>
      <c r="AP98" s="1274" t="s">
        <v>49</v>
      </c>
      <c r="AQ98" s="1274"/>
      <c r="AR98" s="1274"/>
      <c r="AS98" s="1274"/>
      <c r="AT98" s="1274"/>
      <c r="AU98" s="1274"/>
      <c r="AV98" s="1274"/>
      <c r="AW98" s="1274"/>
      <c r="AX98" s="1274"/>
      <c r="AY98" s="1274"/>
      <c r="AZ98" s="1274"/>
    </row>
    <row r="99" spans="1:54" s="496" customFormat="1" ht="23.4" customHeight="1" x14ac:dyDescent="0.3">
      <c r="A99" s="1050" t="str">
        <f>IF(ПОДПИСИ!B10="","",ПОДПИСИ!D10)</f>
        <v>Жамойдин Ф.Ф.</v>
      </c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51"/>
      <c r="AQ99" s="1051"/>
      <c r="AR99" s="1051"/>
      <c r="AS99" s="1051"/>
      <c r="AT99" s="1051"/>
      <c r="AU99" s="1051"/>
      <c r="AV99" s="1051"/>
      <c r="AW99" s="1051"/>
      <c r="AX99" s="1051"/>
      <c r="AY99" s="1051"/>
      <c r="AZ99" s="1051"/>
    </row>
    <row r="100" spans="1:54" s="496" customFormat="1" ht="6" customHeight="1" x14ac:dyDescent="0.3">
      <c r="A100" s="1274" t="s">
        <v>801</v>
      </c>
      <c r="B100" s="1274"/>
      <c r="C100" s="1274"/>
      <c r="D100" s="1274"/>
      <c r="E100" s="1274"/>
      <c r="F100" s="1274"/>
      <c r="G100" s="1274"/>
      <c r="H100" s="1274"/>
      <c r="I100" s="1274"/>
      <c r="J100" s="1274"/>
      <c r="K100" s="1274"/>
      <c r="L100" s="1274"/>
      <c r="M100" s="1274"/>
      <c r="N100" s="1274"/>
      <c r="O100" s="1274"/>
      <c r="P100" s="1274"/>
      <c r="Q100" s="1274"/>
      <c r="R100" s="1274"/>
      <c r="S100" s="1274"/>
      <c r="T100" s="1274"/>
      <c r="U100" s="1274"/>
      <c r="V100" s="1274"/>
      <c r="W100" s="491"/>
      <c r="X100" s="491"/>
      <c r="Y100" s="491"/>
      <c r="Z100" s="491"/>
      <c r="AA100" s="491"/>
      <c r="AB100" s="491"/>
      <c r="AC100" s="491"/>
      <c r="AD100" s="491"/>
      <c r="AE100" s="491"/>
      <c r="AF100" s="491"/>
      <c r="AG100" s="492"/>
      <c r="AH100" s="492"/>
      <c r="AI100" s="492"/>
      <c r="AJ100" s="492"/>
      <c r="AK100" s="492"/>
      <c r="AL100" s="492"/>
      <c r="AM100" s="492"/>
      <c r="AN100" s="492"/>
      <c r="AP100" s="1274" t="s">
        <v>49</v>
      </c>
      <c r="AQ100" s="1274"/>
      <c r="AR100" s="1274"/>
      <c r="AS100" s="1274"/>
      <c r="AT100" s="1274"/>
      <c r="AU100" s="1274"/>
      <c r="AV100" s="1274"/>
      <c r="AW100" s="1274"/>
      <c r="AX100" s="1274"/>
      <c r="AY100" s="1274"/>
      <c r="AZ100" s="1274"/>
    </row>
    <row r="101" spans="1:54" ht="15" customHeight="1" x14ac:dyDescent="0.25">
      <c r="A101" s="1272" t="s">
        <v>785</v>
      </c>
      <c r="B101" s="1272"/>
      <c r="C101" s="1272"/>
      <c r="D101" s="1272"/>
      <c r="E101" s="1272"/>
      <c r="F101" s="1272"/>
      <c r="G101" s="1272"/>
      <c r="H101" s="1272"/>
      <c r="I101" s="1272"/>
      <c r="J101" s="1272"/>
      <c r="K101" s="1272"/>
      <c r="L101" s="1272"/>
      <c r="M101" s="1272"/>
      <c r="N101" s="1272"/>
      <c r="O101" s="1272"/>
      <c r="P101" s="1272"/>
      <c r="Q101" s="1272"/>
      <c r="R101" s="1272"/>
      <c r="S101" s="1272"/>
      <c r="T101" s="1272"/>
      <c r="U101" s="1272"/>
      <c r="V101" s="1272"/>
      <c r="W101" s="1272"/>
      <c r="X101" s="1272"/>
      <c r="Y101" s="1272"/>
      <c r="Z101" s="1272"/>
      <c r="AA101" s="1272"/>
      <c r="AB101" s="1272"/>
      <c r="AC101" s="1272"/>
      <c r="AD101" s="1272"/>
      <c r="AE101" s="1272"/>
      <c r="AF101" s="1272"/>
      <c r="AG101" s="1272"/>
      <c r="AH101" s="1272"/>
      <c r="AI101" s="1272"/>
      <c r="AJ101" s="1272"/>
      <c r="AK101" s="1272"/>
      <c r="AL101" s="1272"/>
      <c r="AM101" s="1272"/>
      <c r="AN101" s="1272"/>
      <c r="AO101" s="1272"/>
      <c r="AP101" s="1272"/>
      <c r="AQ101" s="1272"/>
      <c r="AR101" s="1272"/>
      <c r="AS101" s="1272"/>
      <c r="AT101" s="1272"/>
      <c r="AU101" s="1272"/>
      <c r="AV101" s="1272"/>
      <c r="AW101" s="1272"/>
      <c r="AX101" s="1272"/>
      <c r="AY101" s="1272"/>
      <c r="AZ101" s="1272"/>
      <c r="BA101" s="424"/>
      <c r="BB101" s="424"/>
    </row>
    <row r="102" spans="1:54" ht="16.5" customHeight="1" x14ac:dyDescent="0.3">
      <c r="A102" s="1050" t="str">
        <f>ПОДПИСИ!D15</f>
        <v>Шлёнский С.В.</v>
      </c>
      <c r="B102" s="1050"/>
      <c r="C102" s="1050"/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50"/>
      <c r="V102" s="1050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51"/>
      <c r="AQ102" s="1051"/>
      <c r="AR102" s="1051"/>
      <c r="AS102" s="1051"/>
      <c r="AT102" s="1051"/>
      <c r="AU102" s="1051"/>
      <c r="AV102" s="1051"/>
      <c r="AW102" s="1051"/>
      <c r="AX102" s="1051"/>
      <c r="AY102" s="1051"/>
      <c r="AZ102" s="1051"/>
      <c r="BA102" s="351"/>
      <c r="BB102" s="351"/>
    </row>
    <row r="103" spans="1:54" s="496" customFormat="1" ht="6" customHeight="1" x14ac:dyDescent="0.3">
      <c r="A103" s="1274" t="s">
        <v>801</v>
      </c>
      <c r="B103" s="1274"/>
      <c r="C103" s="1274"/>
      <c r="D103" s="1274"/>
      <c r="E103" s="1274"/>
      <c r="F103" s="1274"/>
      <c r="G103" s="1274"/>
      <c r="H103" s="1274"/>
      <c r="I103" s="1274"/>
      <c r="J103" s="1274"/>
      <c r="K103" s="1274"/>
      <c r="L103" s="1274"/>
      <c r="M103" s="1274"/>
      <c r="N103" s="1274"/>
      <c r="O103" s="1274"/>
      <c r="P103" s="1274"/>
      <c r="Q103" s="1274"/>
      <c r="R103" s="1274"/>
      <c r="S103" s="1274"/>
      <c r="T103" s="1274"/>
      <c r="U103" s="1274"/>
      <c r="V103" s="1274"/>
      <c r="W103" s="491"/>
      <c r="X103" s="491"/>
      <c r="Y103" s="491"/>
      <c r="Z103" s="491"/>
      <c r="AA103" s="491"/>
      <c r="AB103" s="491"/>
      <c r="AC103" s="491"/>
      <c r="AD103" s="491"/>
      <c r="AE103" s="491"/>
      <c r="AF103" s="491"/>
      <c r="AG103" s="492"/>
      <c r="AH103" s="492"/>
      <c r="AI103" s="492"/>
      <c r="AJ103" s="492"/>
      <c r="AK103" s="492"/>
      <c r="AL103" s="492"/>
      <c r="AM103" s="492"/>
      <c r="AN103" s="492"/>
      <c r="AO103" s="492"/>
      <c r="AP103" s="1274" t="s">
        <v>49</v>
      </c>
      <c r="AQ103" s="1274"/>
      <c r="AR103" s="1274"/>
      <c r="AS103" s="1274"/>
      <c r="AT103" s="1274"/>
      <c r="AU103" s="1274"/>
      <c r="AV103" s="1274"/>
      <c r="AW103" s="1274"/>
      <c r="AX103" s="1274"/>
      <c r="AY103" s="1274"/>
      <c r="AZ103" s="1274"/>
      <c r="BA103" s="495"/>
      <c r="BB103" s="495"/>
    </row>
    <row r="104" spans="1:54" ht="25.5" customHeight="1" x14ac:dyDescent="0.25">
      <c r="A104" s="1272" t="s">
        <v>813</v>
      </c>
      <c r="B104" s="1272"/>
      <c r="C104" s="1272"/>
      <c r="D104" s="1272"/>
      <c r="E104" s="1272"/>
      <c r="F104" s="1272"/>
      <c r="G104" s="1272"/>
      <c r="H104" s="1272"/>
      <c r="I104" s="1272"/>
      <c r="J104" s="1272"/>
      <c r="K104" s="1272"/>
      <c r="L104" s="1272"/>
      <c r="M104" s="1272"/>
      <c r="N104" s="1272"/>
      <c r="O104" s="1272"/>
      <c r="P104" s="1272"/>
      <c r="Q104" s="1272"/>
      <c r="R104" s="1272"/>
      <c r="S104" s="1272"/>
      <c r="T104" s="1272"/>
      <c r="U104" s="1272"/>
      <c r="V104" s="1272"/>
      <c r="W104" s="1272"/>
      <c r="X104" s="1272"/>
      <c r="Y104" s="1272"/>
      <c r="Z104" s="1272"/>
      <c r="AA104" s="1272"/>
      <c r="AB104" s="1272"/>
      <c r="AC104" s="1272"/>
      <c r="AD104" s="1272"/>
      <c r="AE104" s="1272"/>
      <c r="AF104" s="1272"/>
      <c r="AG104" s="1272"/>
      <c r="AH104" s="1272"/>
      <c r="AI104" s="1272"/>
      <c r="AJ104" s="1272"/>
      <c r="AK104" s="1272"/>
      <c r="AL104" s="1272"/>
      <c r="AM104" s="1272"/>
      <c r="AN104" s="1272"/>
      <c r="AO104" s="1272"/>
      <c r="AP104" s="1272"/>
      <c r="AQ104" s="1272"/>
      <c r="AR104" s="1272"/>
      <c r="AS104" s="1272"/>
      <c r="AT104" s="1272"/>
      <c r="AU104" s="1272"/>
      <c r="AV104" s="1272"/>
      <c r="AW104" s="1272"/>
      <c r="AX104" s="1272"/>
      <c r="AY104" s="1272"/>
      <c r="AZ104" s="1272"/>
      <c r="BA104" s="424"/>
      <c r="BB104" s="424"/>
    </row>
    <row r="105" spans="1:54" ht="16.5" customHeight="1" x14ac:dyDescent="0.3">
      <c r="A105" s="1050" t="str">
        <f>ПОДПИСИ!D17</f>
        <v>Шлёнский С.В.</v>
      </c>
      <c r="B105" s="1050"/>
      <c r="C105" s="1050"/>
      <c r="D105" s="1050"/>
      <c r="E105" s="1050"/>
      <c r="F105" s="1050"/>
      <c r="G105" s="1050"/>
      <c r="H105" s="1050"/>
      <c r="I105" s="1050"/>
      <c r="J105" s="1050"/>
      <c r="K105" s="1050"/>
      <c r="L105" s="1050"/>
      <c r="M105" s="1050"/>
      <c r="N105" s="1050"/>
      <c r="O105" s="1050"/>
      <c r="P105" s="1050"/>
      <c r="Q105" s="1050"/>
      <c r="R105" s="1050"/>
      <c r="S105" s="1050"/>
      <c r="T105" s="1050"/>
      <c r="U105" s="1050"/>
      <c r="V105" s="1050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51"/>
      <c r="AQ105" s="1051"/>
      <c r="AR105" s="1051"/>
      <c r="AS105" s="1051"/>
      <c r="AT105" s="1051"/>
      <c r="AU105" s="1051"/>
      <c r="AV105" s="1051"/>
      <c r="AW105" s="1051"/>
      <c r="AX105" s="1051"/>
      <c r="AY105" s="1051"/>
      <c r="AZ105" s="1051"/>
      <c r="BA105" s="351"/>
      <c r="BB105" s="351"/>
    </row>
    <row r="106" spans="1:54" s="496" customFormat="1" ht="6" customHeight="1" x14ac:dyDescent="0.3">
      <c r="A106" s="1274" t="s">
        <v>801</v>
      </c>
      <c r="B106" s="1274"/>
      <c r="C106" s="1274"/>
      <c r="D106" s="1274"/>
      <c r="E106" s="1274"/>
      <c r="F106" s="1274"/>
      <c r="G106" s="1274"/>
      <c r="H106" s="1274"/>
      <c r="I106" s="1274"/>
      <c r="J106" s="1274"/>
      <c r="K106" s="1274"/>
      <c r="L106" s="1274"/>
      <c r="M106" s="1274"/>
      <c r="N106" s="1274"/>
      <c r="O106" s="1274"/>
      <c r="P106" s="1274"/>
      <c r="Q106" s="1274"/>
      <c r="R106" s="1274"/>
      <c r="S106" s="1274"/>
      <c r="T106" s="1274"/>
      <c r="U106" s="1274"/>
      <c r="V106" s="1274"/>
      <c r="W106" s="491"/>
      <c r="X106" s="491"/>
      <c r="Y106" s="491"/>
      <c r="Z106" s="491"/>
      <c r="AA106" s="491"/>
      <c r="AB106" s="491"/>
      <c r="AC106" s="491"/>
      <c r="AD106" s="491"/>
      <c r="AE106" s="491"/>
      <c r="AF106" s="491"/>
      <c r="AG106" s="492"/>
      <c r="AH106" s="492"/>
      <c r="AI106" s="492"/>
      <c r="AJ106" s="492"/>
      <c r="AK106" s="492"/>
      <c r="AL106" s="492"/>
      <c r="AM106" s="492"/>
      <c r="AN106" s="492"/>
      <c r="AO106" s="492"/>
      <c r="AP106" s="1274" t="s">
        <v>49</v>
      </c>
      <c r="AQ106" s="1274"/>
      <c r="AR106" s="1274"/>
      <c r="AS106" s="1274"/>
      <c r="AT106" s="1274"/>
      <c r="AU106" s="1274"/>
      <c r="AV106" s="1274"/>
      <c r="AW106" s="1274"/>
      <c r="AX106" s="1274"/>
      <c r="AY106" s="1274"/>
      <c r="AZ106" s="1274"/>
      <c r="BA106" s="495"/>
      <c r="BB106" s="495"/>
    </row>
    <row r="107" spans="1:54" ht="39.75" customHeight="1" x14ac:dyDescent="0.25">
      <c r="A107" s="1272" t="s">
        <v>803</v>
      </c>
      <c r="B107" s="1272"/>
      <c r="C107" s="1272"/>
      <c r="D107" s="1272"/>
      <c r="E107" s="1272"/>
      <c r="F107" s="1272"/>
      <c r="G107" s="1272"/>
      <c r="H107" s="1272"/>
      <c r="I107" s="1272"/>
      <c r="J107" s="1272"/>
      <c r="K107" s="1272"/>
      <c r="L107" s="1272"/>
      <c r="M107" s="1272"/>
      <c r="N107" s="1272"/>
      <c r="O107" s="1272"/>
      <c r="P107" s="1272"/>
      <c r="Q107" s="1272"/>
      <c r="R107" s="1272"/>
      <c r="S107" s="1272"/>
      <c r="T107" s="1272"/>
      <c r="U107" s="1272"/>
      <c r="V107" s="1272"/>
      <c r="W107" s="1272"/>
      <c r="X107" s="1272"/>
      <c r="Y107" s="1272"/>
      <c r="Z107" s="1272"/>
      <c r="AA107" s="1272"/>
      <c r="AB107" s="1272"/>
      <c r="AC107" s="1272"/>
      <c r="AD107" s="1272"/>
      <c r="AE107" s="1272"/>
      <c r="AF107" s="1272"/>
      <c r="AG107" s="1272"/>
      <c r="AH107" s="1272"/>
      <c r="AI107" s="1272"/>
      <c r="AJ107" s="1272"/>
      <c r="AK107" s="1272"/>
      <c r="AL107" s="1272"/>
      <c r="AM107" s="1272"/>
      <c r="AN107" s="1272"/>
      <c r="AO107" s="1272"/>
      <c r="AP107" s="1272"/>
      <c r="AQ107" s="1272"/>
      <c r="AR107" s="1272"/>
      <c r="AS107" s="1272"/>
      <c r="AT107" s="1272"/>
      <c r="AU107" s="1272"/>
      <c r="AV107" s="1272"/>
      <c r="AW107" s="1272"/>
      <c r="AX107" s="1272"/>
      <c r="AY107" s="1272"/>
      <c r="AZ107" s="1272"/>
      <c r="BA107" s="424"/>
      <c r="BB107" s="424"/>
    </row>
    <row r="108" spans="1:54" ht="16.5" customHeight="1" x14ac:dyDescent="0.3">
      <c r="A108" s="1050" t="str">
        <f>ПОДПИСИ!C19</f>
        <v xml:space="preserve"> </v>
      </c>
      <c r="B108" s="1050"/>
      <c r="C108" s="1050"/>
      <c r="D108" s="1050"/>
      <c r="E108" s="1050"/>
      <c r="F108" s="1050"/>
      <c r="G108" s="1050"/>
      <c r="H108" s="1050"/>
      <c r="I108" s="1050"/>
      <c r="J108" s="1050"/>
      <c r="K108" s="1050"/>
      <c r="L108" s="1050"/>
      <c r="M108" s="1050"/>
      <c r="N108" s="1050"/>
      <c r="O108" s="1050"/>
      <c r="P108" s="1050"/>
      <c r="Q108" s="1050"/>
      <c r="R108" s="1050"/>
      <c r="S108" s="1050"/>
      <c r="T108" s="1050"/>
      <c r="U108" s="1050"/>
      <c r="V108" s="1050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51"/>
      <c r="AQ108" s="1051"/>
      <c r="AR108" s="1051"/>
      <c r="AS108" s="1051"/>
      <c r="AT108" s="1051"/>
      <c r="AU108" s="1051"/>
      <c r="AV108" s="1051"/>
      <c r="AW108" s="1051"/>
      <c r="AX108" s="1051"/>
      <c r="AY108" s="1051"/>
      <c r="AZ108" s="1051"/>
      <c r="BA108" s="351"/>
      <c r="BB108" s="351"/>
    </row>
    <row r="109" spans="1:54" s="496" customFormat="1" ht="6" customHeight="1" x14ac:dyDescent="0.3">
      <c r="A109" s="1274" t="s">
        <v>801</v>
      </c>
      <c r="B109" s="1274"/>
      <c r="C109" s="1274"/>
      <c r="D109" s="1274"/>
      <c r="E109" s="1274"/>
      <c r="F109" s="1274"/>
      <c r="G109" s="1274"/>
      <c r="H109" s="1274"/>
      <c r="I109" s="1274"/>
      <c r="J109" s="1274"/>
      <c r="K109" s="1274"/>
      <c r="L109" s="1274"/>
      <c r="M109" s="1274"/>
      <c r="N109" s="1274"/>
      <c r="O109" s="1274"/>
      <c r="P109" s="1274"/>
      <c r="Q109" s="1274"/>
      <c r="R109" s="1274"/>
      <c r="S109" s="1274"/>
      <c r="T109" s="1274"/>
      <c r="U109" s="1274"/>
      <c r="V109" s="1274"/>
      <c r="W109" s="491"/>
      <c r="X109" s="491"/>
      <c r="Y109" s="491"/>
      <c r="Z109" s="491"/>
      <c r="AA109" s="491"/>
      <c r="AB109" s="491"/>
      <c r="AC109" s="491"/>
      <c r="AD109" s="491"/>
      <c r="AE109" s="491"/>
      <c r="AF109" s="491"/>
      <c r="AG109" s="492"/>
      <c r="AH109" s="492"/>
      <c r="AI109" s="492"/>
      <c r="AJ109" s="492"/>
      <c r="AK109" s="492"/>
      <c r="AL109" s="492"/>
      <c r="AM109" s="492"/>
      <c r="AN109" s="492"/>
      <c r="AO109" s="492"/>
      <c r="AP109" s="1274" t="s">
        <v>49</v>
      </c>
      <c r="AQ109" s="1274"/>
      <c r="AR109" s="1274"/>
      <c r="AS109" s="1274"/>
      <c r="AT109" s="1274"/>
      <c r="AU109" s="1274"/>
      <c r="AV109" s="1274"/>
      <c r="AW109" s="1274"/>
      <c r="AX109" s="1274"/>
      <c r="AY109" s="1274"/>
      <c r="AZ109" s="1274"/>
      <c r="BA109" s="495"/>
      <c r="BB109" s="495"/>
    </row>
    <row r="110" spans="1:54" ht="39.75" customHeight="1" x14ac:dyDescent="0.25">
      <c r="A110" s="1272" t="s">
        <v>974</v>
      </c>
      <c r="B110" s="1272"/>
      <c r="C110" s="1272"/>
      <c r="D110" s="1272"/>
      <c r="E110" s="1272"/>
      <c r="F110" s="1272"/>
      <c r="G110" s="1272"/>
      <c r="H110" s="1272"/>
      <c r="I110" s="1272"/>
      <c r="J110" s="1272"/>
      <c r="K110" s="1272"/>
      <c r="L110" s="1272"/>
      <c r="M110" s="1272"/>
      <c r="N110" s="1272"/>
      <c r="O110" s="1272"/>
      <c r="P110" s="1272"/>
      <c r="Q110" s="1272"/>
      <c r="R110" s="1272"/>
      <c r="S110" s="1272"/>
      <c r="T110" s="1272"/>
      <c r="U110" s="1272"/>
      <c r="V110" s="1272"/>
      <c r="W110" s="1272"/>
      <c r="X110" s="1272"/>
      <c r="Y110" s="1272"/>
      <c r="Z110" s="1272"/>
      <c r="AA110" s="1272"/>
      <c r="AB110" s="1272"/>
      <c r="AC110" s="1272"/>
      <c r="AD110" s="1272"/>
      <c r="AE110" s="1272"/>
      <c r="AF110" s="1272"/>
      <c r="AG110" s="1272"/>
      <c r="AH110" s="1272"/>
      <c r="AI110" s="1272"/>
      <c r="AJ110" s="1272"/>
      <c r="AK110" s="1272"/>
      <c r="AL110" s="1272"/>
      <c r="AM110" s="1272"/>
      <c r="AN110" s="1272"/>
      <c r="AO110" s="1272"/>
      <c r="AP110" s="1272"/>
      <c r="AQ110" s="1272"/>
      <c r="AR110" s="1272"/>
      <c r="AS110" s="1272"/>
      <c r="AT110" s="1272"/>
      <c r="AU110" s="1272"/>
      <c r="AV110" s="1272"/>
      <c r="AW110" s="1272"/>
      <c r="AX110" s="1272"/>
      <c r="AY110" s="1272"/>
      <c r="AZ110" s="1272"/>
      <c r="BA110" s="424"/>
      <c r="BB110" s="424"/>
    </row>
    <row r="111" spans="1:54" ht="16.5" customHeight="1" x14ac:dyDescent="0.3">
      <c r="A111" s="1050" t="str">
        <f>ПОДПИСИ!D12</f>
        <v>Курбатов А.В.</v>
      </c>
      <c r="B111" s="1050"/>
      <c r="C111" s="1050"/>
      <c r="D111" s="1050"/>
      <c r="E111" s="1050"/>
      <c r="F111" s="1050"/>
      <c r="G111" s="1050"/>
      <c r="H111" s="1050"/>
      <c r="I111" s="1050"/>
      <c r="J111" s="1050"/>
      <c r="K111" s="1050"/>
      <c r="L111" s="1050"/>
      <c r="M111" s="1050"/>
      <c r="N111" s="1050"/>
      <c r="O111" s="1050"/>
      <c r="P111" s="1050"/>
      <c r="Q111" s="1050"/>
      <c r="R111" s="1050"/>
      <c r="S111" s="1050"/>
      <c r="T111" s="1050"/>
      <c r="U111" s="1050"/>
      <c r="V111" s="1050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51"/>
      <c r="AQ111" s="1051"/>
      <c r="AR111" s="1051"/>
      <c r="AS111" s="1051"/>
      <c r="AT111" s="1051"/>
      <c r="AU111" s="1051"/>
      <c r="AV111" s="1051"/>
      <c r="AW111" s="1051"/>
      <c r="AX111" s="1051"/>
      <c r="AY111" s="1051"/>
      <c r="AZ111" s="1051"/>
      <c r="BA111" s="351"/>
      <c r="BB111" s="351"/>
    </row>
    <row r="112" spans="1:54" s="496" customFormat="1" ht="6" customHeight="1" x14ac:dyDescent="0.3">
      <c r="A112" s="1274" t="s">
        <v>801</v>
      </c>
      <c r="B112" s="1274"/>
      <c r="C112" s="1274"/>
      <c r="D112" s="1274"/>
      <c r="E112" s="1274"/>
      <c r="F112" s="1274"/>
      <c r="G112" s="1274"/>
      <c r="H112" s="1274"/>
      <c r="I112" s="1274"/>
      <c r="J112" s="1274"/>
      <c r="K112" s="1274"/>
      <c r="L112" s="1274"/>
      <c r="M112" s="1274"/>
      <c r="N112" s="1274"/>
      <c r="O112" s="1274"/>
      <c r="P112" s="1274"/>
      <c r="Q112" s="1274"/>
      <c r="R112" s="1274"/>
      <c r="S112" s="1274"/>
      <c r="T112" s="1274"/>
      <c r="U112" s="1274"/>
      <c r="V112" s="1274"/>
      <c r="W112" s="491"/>
      <c r="X112" s="491"/>
      <c r="Y112" s="491"/>
      <c r="Z112" s="491"/>
      <c r="AA112" s="491"/>
      <c r="AB112" s="491"/>
      <c r="AC112" s="491"/>
      <c r="AD112" s="491"/>
      <c r="AE112" s="491"/>
      <c r="AF112" s="491"/>
      <c r="AG112" s="492"/>
      <c r="AH112" s="492"/>
      <c r="AI112" s="492"/>
      <c r="AJ112" s="492"/>
      <c r="AK112" s="492"/>
      <c r="AL112" s="492"/>
      <c r="AM112" s="492"/>
      <c r="AN112" s="492"/>
      <c r="AO112" s="492"/>
      <c r="AP112" s="1274" t="s">
        <v>49</v>
      </c>
      <c r="AQ112" s="1274"/>
      <c r="AR112" s="1274"/>
      <c r="AS112" s="1274"/>
      <c r="AT112" s="1274"/>
      <c r="AU112" s="1274"/>
      <c r="AV112" s="1274"/>
      <c r="AW112" s="1274"/>
      <c r="AX112" s="1274"/>
      <c r="AY112" s="1274"/>
      <c r="AZ112" s="1274"/>
      <c r="BA112" s="495"/>
      <c r="BB112" s="495"/>
    </row>
    <row r="113" spans="1:54" hidden="1" x14ac:dyDescent="0.25">
      <c r="A113" s="1272" t="s">
        <v>536</v>
      </c>
      <c r="B113" s="1272"/>
      <c r="C113" s="1272"/>
      <c r="D113" s="1272"/>
      <c r="E113" s="1272"/>
      <c r="F113" s="1272"/>
      <c r="G113" s="1272"/>
      <c r="H113" s="1272"/>
      <c r="I113" s="1272"/>
      <c r="J113" s="1272"/>
      <c r="K113" s="1272"/>
      <c r="L113" s="1272"/>
      <c r="M113" s="1272"/>
      <c r="N113" s="1272"/>
      <c r="O113" s="1272"/>
      <c r="P113" s="1272"/>
      <c r="Q113" s="1272"/>
      <c r="R113" s="1272"/>
      <c r="S113" s="1272"/>
      <c r="T113" s="1272"/>
      <c r="U113" s="1272"/>
      <c r="V113" s="1272"/>
      <c r="W113" s="1272"/>
      <c r="X113" s="1272"/>
      <c r="Y113" s="1272"/>
      <c r="Z113" s="1272"/>
      <c r="AA113" s="1272"/>
      <c r="AB113" s="1272"/>
      <c r="AC113" s="1272"/>
      <c r="AD113" s="1272"/>
      <c r="AE113" s="1272"/>
      <c r="AF113" s="1272"/>
      <c r="AG113" s="1272"/>
      <c r="AH113" s="1272"/>
      <c r="AI113" s="1272"/>
      <c r="AJ113" s="1272"/>
      <c r="AK113" s="1272"/>
      <c r="AL113" s="1272"/>
      <c r="AM113" s="1272"/>
      <c r="AN113" s="1272"/>
      <c r="AO113" s="1272"/>
      <c r="AP113" s="1272"/>
      <c r="AQ113" s="1272"/>
      <c r="AR113" s="1272"/>
      <c r="AS113" s="1272"/>
      <c r="AT113" s="1272"/>
      <c r="AU113" s="1272"/>
      <c r="AV113" s="1272"/>
      <c r="AW113" s="1272"/>
      <c r="AX113" s="1272"/>
      <c r="AY113" s="1272"/>
      <c r="AZ113" s="1272"/>
      <c r="BA113" s="1272"/>
      <c r="BB113" s="1272"/>
    </row>
    <row r="114" spans="1:54" ht="16.5" hidden="1" customHeight="1" x14ac:dyDescent="0.3">
      <c r="A114" s="1050"/>
      <c r="B114" s="1050"/>
      <c r="C114" s="1050"/>
      <c r="D114" s="1050"/>
      <c r="E114" s="1050"/>
      <c r="F114" s="1050"/>
      <c r="G114" s="1050"/>
      <c r="H114" s="1050"/>
      <c r="I114" s="1050"/>
      <c r="J114" s="1050"/>
      <c r="K114" s="1050"/>
      <c r="L114" s="1050"/>
      <c r="M114" s="1050"/>
      <c r="N114" s="1050"/>
      <c r="O114" s="1050"/>
      <c r="P114" s="1050"/>
      <c r="Q114" s="1050"/>
      <c r="R114" s="1050"/>
      <c r="S114" s="1050"/>
      <c r="T114" s="1050"/>
      <c r="U114" s="1050"/>
      <c r="V114" s="1050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51"/>
      <c r="AU114" s="1051"/>
      <c r="AV114" s="1051"/>
      <c r="AW114" s="1051"/>
      <c r="AX114" s="1051"/>
      <c r="AY114" s="1051"/>
      <c r="AZ114" s="1051"/>
      <c r="BA114" s="351"/>
      <c r="BB114" s="351"/>
    </row>
    <row r="115" spans="1:54" s="496" customFormat="1" ht="6" hidden="1" customHeight="1" x14ac:dyDescent="0.3">
      <c r="A115" s="1274" t="s">
        <v>801</v>
      </c>
      <c r="B115" s="1274"/>
      <c r="C115" s="1274"/>
      <c r="D115" s="1274"/>
      <c r="E115" s="1274"/>
      <c r="F115" s="1274"/>
      <c r="G115" s="1274"/>
      <c r="H115" s="1274"/>
      <c r="I115" s="1274"/>
      <c r="J115" s="1274"/>
      <c r="K115" s="1274"/>
      <c r="L115" s="1274"/>
      <c r="M115" s="1274"/>
      <c r="N115" s="1274"/>
      <c r="O115" s="1274"/>
      <c r="P115" s="1274"/>
      <c r="Q115" s="1274"/>
      <c r="R115" s="1274"/>
      <c r="S115" s="1274"/>
      <c r="T115" s="1274"/>
      <c r="U115" s="1274"/>
      <c r="V115" s="1274"/>
      <c r="W115" s="491"/>
      <c r="X115" s="491"/>
      <c r="Y115" s="491"/>
      <c r="Z115" s="491"/>
      <c r="AA115" s="491"/>
      <c r="AB115" s="491"/>
      <c r="AC115" s="491"/>
      <c r="AD115" s="491"/>
      <c r="AE115" s="491"/>
      <c r="AF115" s="491"/>
      <c r="AG115" s="492"/>
      <c r="AH115" s="492"/>
      <c r="AI115" s="492"/>
      <c r="AJ115" s="492"/>
      <c r="AK115" s="492"/>
      <c r="AL115" s="492"/>
      <c r="AM115" s="492"/>
      <c r="AN115" s="492"/>
      <c r="AO115" s="492"/>
      <c r="AP115" s="492"/>
      <c r="AQ115" s="493"/>
      <c r="AR115" s="493"/>
      <c r="AS115" s="494"/>
      <c r="AT115" s="1274" t="s">
        <v>49</v>
      </c>
      <c r="AU115" s="1274"/>
      <c r="AV115" s="1274"/>
      <c r="AW115" s="1274"/>
      <c r="AX115" s="1274"/>
      <c r="AY115" s="1274"/>
      <c r="AZ115" s="1274"/>
      <c r="BA115" s="495"/>
      <c r="BB115" s="495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24" t="s">
        <v>522</v>
      </c>
      <c r="V1" s="1224"/>
      <c r="W1" s="1224"/>
      <c r="X1" s="1224"/>
      <c r="Y1" s="1224"/>
      <c r="Z1" s="1224"/>
      <c r="AA1" s="1224"/>
      <c r="AB1" s="1224"/>
      <c r="AC1" s="1224"/>
      <c r="AD1" s="1224"/>
      <c r="AE1" s="1224"/>
      <c r="AF1" s="1224"/>
      <c r="AG1" s="1224"/>
      <c r="AH1" s="1224"/>
      <c r="AI1" s="1224"/>
      <c r="AJ1" s="1224"/>
      <c r="AK1" s="1224"/>
      <c r="AL1" s="1224"/>
      <c r="AM1" s="1224"/>
      <c r="AN1" s="1224"/>
      <c r="AO1" s="1224"/>
      <c r="AP1" s="1224"/>
      <c r="AQ1" s="1224"/>
      <c r="AR1" s="1224"/>
      <c r="AS1" s="1224"/>
      <c r="AT1" s="1224"/>
      <c r="AU1" s="1224"/>
      <c r="AV1" s="1224"/>
      <c r="AW1" s="1224"/>
      <c r="AX1" s="1224"/>
      <c r="AY1" s="1224"/>
      <c r="AZ1" s="1224"/>
    </row>
    <row r="2" spans="1:63" ht="14.4" x14ac:dyDescent="0.25">
      <c r="A2" s="1232" t="s">
        <v>73</v>
      </c>
      <c r="B2" s="1232"/>
      <c r="C2" s="1232"/>
      <c r="D2" s="1232"/>
      <c r="E2" s="1232"/>
      <c r="F2" s="1232"/>
      <c r="G2" s="1232"/>
      <c r="H2" s="1232"/>
      <c r="I2" s="1232"/>
      <c r="J2" s="1232"/>
      <c r="K2" s="1232"/>
      <c r="L2" s="1232"/>
      <c r="M2" s="1232"/>
      <c r="N2" s="1232"/>
      <c r="O2" s="1232"/>
      <c r="P2" s="1232"/>
      <c r="Q2" s="1232"/>
      <c r="R2" s="1232"/>
      <c r="S2" s="1232"/>
      <c r="T2" s="1232"/>
      <c r="U2" s="1232"/>
      <c r="V2" s="1232"/>
      <c r="W2" s="1232"/>
      <c r="X2" s="1232"/>
      <c r="Y2" s="1232"/>
      <c r="Z2" s="1232"/>
      <c r="AA2" s="1232"/>
      <c r="AB2" s="1232"/>
      <c r="AC2" s="1232"/>
      <c r="AD2" s="1232"/>
      <c r="AE2" s="1232"/>
      <c r="AF2" s="1232"/>
      <c r="AG2" s="1232"/>
      <c r="AH2" s="1232"/>
      <c r="AI2" s="1232"/>
      <c r="AJ2" s="1232"/>
      <c r="AK2" s="1232"/>
      <c r="AL2" s="1232"/>
      <c r="AM2" s="1232"/>
      <c r="AN2" s="1232"/>
      <c r="AO2" s="1232"/>
      <c r="AP2" s="1232"/>
      <c r="AQ2" s="1232"/>
      <c r="AR2" s="1232"/>
      <c r="AS2" s="1232"/>
      <c r="AT2" s="1232"/>
      <c r="AU2" s="1232"/>
      <c r="AV2" s="1232"/>
      <c r="AW2" s="1232"/>
      <c r="AX2" s="1232"/>
      <c r="AY2" s="1232"/>
      <c r="AZ2" s="1232"/>
      <c r="BC2" s="12"/>
      <c r="BD2" s="13"/>
      <c r="BE2" s="286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25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225"/>
      <c r="C3" s="1225"/>
      <c r="D3" s="1225"/>
      <c r="E3" s="1225"/>
      <c r="F3" s="1225"/>
      <c r="G3" s="1225"/>
      <c r="H3" s="1225"/>
      <c r="I3" s="1225"/>
      <c r="J3" s="1225"/>
      <c r="K3" s="1225"/>
      <c r="L3" s="1225"/>
      <c r="M3" s="1225"/>
      <c r="N3" s="1225"/>
      <c r="O3" s="1225"/>
      <c r="P3" s="1225"/>
      <c r="Q3" s="1225"/>
      <c r="R3" s="1225"/>
      <c r="S3" s="1225"/>
      <c r="T3" s="1225"/>
      <c r="U3" s="1225"/>
      <c r="V3" s="1225"/>
      <c r="W3" s="1225"/>
      <c r="X3" s="1225"/>
      <c r="Y3" s="1225"/>
      <c r="Z3" s="1225"/>
      <c r="AA3" s="1225"/>
      <c r="AB3" s="1225"/>
      <c r="AC3" s="1225"/>
      <c r="AD3" s="1225"/>
      <c r="AE3" s="1225"/>
      <c r="AF3" s="1225"/>
      <c r="AG3" s="1225"/>
      <c r="AH3" s="1225"/>
      <c r="AI3" s="1225"/>
      <c r="AJ3" s="1225"/>
      <c r="AK3" s="1225"/>
      <c r="AL3" s="1225"/>
      <c r="AM3" s="1225"/>
      <c r="AN3" s="1225"/>
      <c r="AO3" s="1225"/>
      <c r="AP3" s="1225"/>
      <c r="AQ3" s="1225"/>
      <c r="AR3" s="1225"/>
      <c r="AS3" s="1225"/>
      <c r="AT3" s="1225"/>
      <c r="AU3" s="1225"/>
      <c r="AV3" s="1225"/>
      <c r="AW3" s="1225"/>
      <c r="AX3" s="1225"/>
      <c r="AY3" s="1225"/>
      <c r="AZ3" s="1225"/>
      <c r="BC3" s="12"/>
      <c r="BD3" s="10"/>
      <c r="BE3" s="289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26" t="s">
        <v>521</v>
      </c>
      <c r="B4" s="1226"/>
      <c r="C4" s="1226"/>
      <c r="D4" s="1226"/>
      <c r="E4" s="1226"/>
      <c r="F4" s="1226"/>
      <c r="G4" s="1226"/>
      <c r="H4" s="1226"/>
      <c r="I4" s="1226"/>
      <c r="J4" s="1226"/>
      <c r="K4" s="1226"/>
      <c r="L4" s="1226"/>
      <c r="M4" s="1226"/>
      <c r="N4" s="1226"/>
      <c r="O4" s="1226"/>
      <c r="P4" s="1226"/>
      <c r="Q4" s="1226"/>
      <c r="R4" s="1226"/>
      <c r="S4" s="1226"/>
      <c r="T4" s="1226"/>
      <c r="U4" s="1226"/>
      <c r="V4" s="1226"/>
      <c r="W4" s="1226"/>
      <c r="X4" s="1226"/>
      <c r="Y4" s="1226"/>
      <c r="Z4" s="1226"/>
      <c r="AA4" s="1226"/>
      <c r="AB4" s="1226"/>
      <c r="AC4" s="1226"/>
      <c r="AD4" s="1226"/>
      <c r="AE4" s="1226"/>
      <c r="AF4" s="1226"/>
      <c r="AG4" s="1226"/>
      <c r="AH4" s="1226"/>
      <c r="AI4" s="1226"/>
      <c r="AJ4" s="1226"/>
      <c r="AK4" s="1226"/>
      <c r="AL4" s="1226"/>
      <c r="AM4" s="1226"/>
      <c r="AN4" s="1226"/>
      <c r="AO4" s="1226"/>
      <c r="AP4" s="1226"/>
      <c r="AQ4" s="1226"/>
      <c r="AR4" s="1226"/>
      <c r="AS4" s="1226"/>
      <c r="AT4" s="1226"/>
      <c r="AU4" s="1226"/>
      <c r="AV4" s="1226"/>
      <c r="AW4" s="1226"/>
      <c r="AX4" s="1226"/>
      <c r="AY4" s="1226"/>
      <c r="AZ4" s="1226"/>
      <c r="BD4" s="10"/>
      <c r="BF4" s="10"/>
      <c r="BG4" s="10"/>
      <c r="BH4" s="10"/>
      <c r="BI4" s="10"/>
      <c r="BJ4" s="10"/>
      <c r="BK4" s="10"/>
    </row>
    <row r="5" spans="1:63" x14ac:dyDescent="0.25">
      <c r="A5" s="1233" t="s">
        <v>381</v>
      </c>
      <c r="B5" s="1232"/>
      <c r="C5" s="1232"/>
      <c r="D5" s="1232"/>
      <c r="E5" s="1232"/>
      <c r="F5" s="1232"/>
      <c r="G5" s="1232"/>
      <c r="H5" s="1232"/>
      <c r="I5" s="1232"/>
      <c r="J5" s="1232"/>
      <c r="K5" s="1232"/>
      <c r="L5" s="1232"/>
      <c r="M5" s="1232"/>
      <c r="N5" s="1232"/>
      <c r="O5" s="1232"/>
      <c r="P5" s="1232"/>
      <c r="Q5" s="1232"/>
      <c r="R5" s="1232"/>
      <c r="S5" s="1232"/>
      <c r="T5" s="1232"/>
      <c r="U5" s="1232"/>
      <c r="V5" s="1232"/>
      <c r="W5" s="1232"/>
      <c r="X5" s="1232"/>
      <c r="Y5" s="1232"/>
      <c r="Z5" s="1232"/>
      <c r="AA5" s="1232"/>
      <c r="AB5" s="1232"/>
      <c r="AC5" s="1232"/>
      <c r="AD5" s="1232"/>
      <c r="AE5" s="1232"/>
      <c r="AF5" s="1232"/>
      <c r="AG5" s="1232"/>
      <c r="AH5" s="1232"/>
      <c r="AI5" s="1232"/>
      <c r="AJ5" s="1232"/>
      <c r="AK5" s="1232"/>
      <c r="AL5" s="1232"/>
      <c r="AM5" s="1232"/>
      <c r="AN5" s="1232"/>
      <c r="AO5" s="1232"/>
      <c r="AP5" s="1232"/>
      <c r="AQ5" s="1232"/>
      <c r="AR5" s="1232"/>
      <c r="AS5" s="1232"/>
      <c r="AT5" s="1232"/>
      <c r="AU5" s="1232"/>
      <c r="AV5" s="1232"/>
      <c r="AW5" s="1232"/>
      <c r="AX5" s="1232"/>
      <c r="AY5" s="1232"/>
      <c r="AZ5" s="1232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31" t="str">
        <f>ФОРМА!B2</f>
        <v>ПАО "Россети Ленэнерго"</v>
      </c>
      <c r="B6" s="1231"/>
      <c r="C6" s="1231"/>
      <c r="D6" s="1231"/>
      <c r="E6" s="1231"/>
      <c r="F6" s="1231"/>
      <c r="G6" s="1231"/>
      <c r="H6" s="1231"/>
      <c r="I6" s="1231"/>
      <c r="J6" s="1231"/>
      <c r="K6" s="1231"/>
      <c r="L6" s="1231"/>
      <c r="M6" s="1231"/>
      <c r="N6" s="1231"/>
      <c r="O6" s="1231"/>
      <c r="P6" s="1231"/>
      <c r="Q6" s="1231"/>
      <c r="R6" s="1231"/>
      <c r="S6" s="1231"/>
      <c r="T6" s="1231"/>
      <c r="U6" s="1231"/>
      <c r="V6" s="1231"/>
      <c r="W6" s="1231"/>
      <c r="X6" s="1231"/>
      <c r="Y6" s="1231"/>
      <c r="Z6" s="1231"/>
      <c r="AA6" s="1231"/>
      <c r="AB6" s="1231"/>
      <c r="AC6" s="1231"/>
      <c r="AD6" s="1231"/>
      <c r="AE6" s="1231"/>
      <c r="AF6" s="1231"/>
      <c r="AG6" s="1231"/>
      <c r="AH6" s="1231"/>
      <c r="AI6" s="1231"/>
      <c r="AJ6" s="1231"/>
      <c r="AK6" s="1231"/>
      <c r="AL6" s="1231"/>
      <c r="AM6" s="1231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29" t="s">
        <v>807</v>
      </c>
      <c r="B7" s="1229"/>
      <c r="C7" s="1229"/>
      <c r="D7" s="1229"/>
      <c r="E7" s="1229"/>
      <c r="F7" s="1229"/>
      <c r="G7" s="1229"/>
      <c r="H7" s="1229"/>
      <c r="I7" s="1229"/>
      <c r="J7" s="1229"/>
      <c r="K7" s="1229"/>
      <c r="L7" s="1229"/>
      <c r="M7" s="1229"/>
      <c r="N7" s="1229"/>
      <c r="O7" s="1229"/>
      <c r="P7" s="1229"/>
      <c r="Q7" s="1229"/>
      <c r="R7" s="1229"/>
      <c r="S7" s="1229"/>
      <c r="T7" s="1229"/>
      <c r="U7" s="1229"/>
      <c r="V7" s="1229"/>
      <c r="W7" s="1229"/>
      <c r="X7" s="1229"/>
      <c r="Y7" s="1229"/>
      <c r="Z7" s="1229"/>
      <c r="AA7" s="1229"/>
      <c r="AB7" s="1229"/>
      <c r="AC7" s="1229"/>
      <c r="AD7" s="1229"/>
      <c r="AE7" s="1229"/>
      <c r="AF7" s="1229"/>
      <c r="AG7" s="1229"/>
      <c r="AH7" s="1229"/>
      <c r="AI7" s="1229"/>
      <c r="AJ7" s="1229"/>
      <c r="AK7" s="1229"/>
      <c r="AL7" s="1229"/>
      <c r="AM7" s="1229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/>
      <c r="AX7" s="1229"/>
      <c r="AY7" s="1229"/>
      <c r="AZ7" s="1229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3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1"/>
      <c r="C8" s="1231"/>
      <c r="D8" s="1231"/>
      <c r="E8" s="1231"/>
      <c r="F8" s="1231"/>
      <c r="G8" s="1231"/>
      <c r="H8" s="1231"/>
      <c r="I8" s="1231"/>
      <c r="J8" s="1231"/>
      <c r="K8" s="1231"/>
      <c r="L8" s="1231"/>
      <c r="M8" s="1231"/>
      <c r="N8" s="1231"/>
      <c r="O8" s="1231"/>
      <c r="P8" s="1231"/>
      <c r="Q8" s="1231"/>
      <c r="R8" s="1231"/>
      <c r="S8" s="1231"/>
      <c r="T8" s="1231"/>
      <c r="U8" s="1231"/>
      <c r="V8" s="1231"/>
      <c r="W8" s="1231"/>
      <c r="X8" s="1231"/>
      <c r="Y8" s="1231"/>
      <c r="Z8" s="1231"/>
      <c r="AA8" s="1231"/>
      <c r="AB8" s="1231"/>
      <c r="AC8" s="1231"/>
      <c r="AD8" s="1231"/>
      <c r="AE8" s="1231"/>
      <c r="AF8" s="1231"/>
      <c r="AG8" s="1231"/>
      <c r="AH8" s="1231"/>
      <c r="AI8" s="1231"/>
      <c r="AJ8" s="1231"/>
      <c r="AK8" s="1231"/>
      <c r="AL8" s="1231"/>
      <c r="AM8" s="1231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29" t="s">
        <v>820</v>
      </c>
      <c r="B9" s="1230"/>
      <c r="C9" s="1230"/>
      <c r="D9" s="1230"/>
      <c r="E9" s="1230"/>
      <c r="F9" s="1230"/>
      <c r="G9" s="1230"/>
      <c r="H9" s="1230"/>
      <c r="I9" s="1230"/>
      <c r="J9" s="1230"/>
      <c r="K9" s="1230"/>
      <c r="L9" s="1230"/>
      <c r="M9" s="1230"/>
      <c r="N9" s="1230"/>
      <c r="O9" s="1230"/>
      <c r="P9" s="1230"/>
      <c r="Q9" s="1230"/>
      <c r="R9" s="1230"/>
      <c r="S9" s="1230"/>
      <c r="T9" s="1230"/>
      <c r="U9" s="1230"/>
      <c r="V9" s="1230"/>
      <c r="W9" s="1230"/>
      <c r="X9" s="1230"/>
      <c r="Y9" s="1230"/>
      <c r="Z9" s="1230"/>
      <c r="AA9" s="1230"/>
      <c r="AB9" s="1230"/>
      <c r="AC9" s="1230"/>
      <c r="AD9" s="1230"/>
      <c r="AE9" s="1230"/>
      <c r="AF9" s="1230"/>
      <c r="AG9" s="1230"/>
      <c r="AH9" s="1230"/>
      <c r="AI9" s="1230"/>
      <c r="AJ9" s="1230"/>
      <c r="AK9" s="1230"/>
      <c r="AL9" s="1230"/>
      <c r="AM9" s="1230"/>
      <c r="AN9" s="1230"/>
      <c r="AO9" s="1230"/>
      <c r="AP9" s="1230"/>
      <c r="AQ9" s="1230"/>
      <c r="AR9" s="1230"/>
      <c r="AS9" s="1230"/>
      <c r="AT9" s="1230"/>
      <c r="AU9" s="1230"/>
      <c r="AV9" s="1230"/>
      <c r="AW9" s="1230"/>
      <c r="AX9" s="1230"/>
      <c r="AY9" s="1230"/>
      <c r="AZ9" s="1230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34" t="s">
        <v>74</v>
      </c>
      <c r="B10" s="1234"/>
      <c r="C10" s="1234"/>
      <c r="D10" s="1234"/>
      <c r="E10" s="1234"/>
      <c r="F10" s="1234"/>
      <c r="G10" s="1234"/>
      <c r="H10" s="1234"/>
      <c r="I10" s="1234"/>
      <c r="J10" s="1234"/>
      <c r="K10" s="1234"/>
      <c r="L10" s="1234"/>
      <c r="M10" s="1234"/>
      <c r="N10" s="1234"/>
      <c r="O10" s="1234"/>
      <c r="P10" s="1234"/>
      <c r="Q10" s="1234"/>
      <c r="R10" s="1234"/>
      <c r="S10" s="1234"/>
      <c r="T10" s="1234"/>
      <c r="U10" s="1234"/>
      <c r="V10" s="1234"/>
      <c r="W10" s="1234"/>
      <c r="X10" s="1234"/>
      <c r="Y10" s="1234"/>
      <c r="Z10" s="1234"/>
      <c r="AA10" s="1234"/>
      <c r="AB10" s="1234"/>
      <c r="AC10" s="1234"/>
      <c r="AD10" s="1234"/>
      <c r="AE10" s="1234"/>
      <c r="AF10" s="1234"/>
      <c r="AG10" s="1234"/>
      <c r="AH10" s="1234"/>
      <c r="AI10" s="1234"/>
      <c r="AJ10" s="1234"/>
      <c r="AK10" s="1234"/>
      <c r="AL10" s="1234"/>
      <c r="AM10" s="1234"/>
      <c r="AN10" s="1234"/>
      <c r="AO10" s="1234"/>
      <c r="AP10" s="1234"/>
      <c r="AQ10" s="1234"/>
      <c r="AR10" s="1234"/>
      <c r="AS10" s="1234"/>
      <c r="AT10" s="1234"/>
      <c r="AU10" s="1234"/>
      <c r="AV10" s="1234"/>
      <c r="AW10" s="1234"/>
      <c r="AX10" s="1234"/>
      <c r="AY10" s="1234"/>
      <c r="AZ10" s="1234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31" t="str">
        <f>ФОРМА!B4</f>
        <v>ООО «Электромонтаж-110»</v>
      </c>
      <c r="B11" s="1231"/>
      <c r="C11" s="1231"/>
      <c r="D11" s="1231"/>
      <c r="E11" s="1231"/>
      <c r="F11" s="1231"/>
      <c r="G11" s="1231"/>
      <c r="H11" s="1231"/>
      <c r="I11" s="1231"/>
      <c r="J11" s="1231"/>
      <c r="K11" s="1231"/>
      <c r="L11" s="1231"/>
      <c r="M11" s="1231"/>
      <c r="N11" s="1231"/>
      <c r="O11" s="1231"/>
      <c r="P11" s="1231"/>
      <c r="Q11" s="1231"/>
      <c r="R11" s="1231"/>
      <c r="S11" s="1231"/>
      <c r="T11" s="1231"/>
      <c r="U11" s="1231"/>
      <c r="V11" s="1231"/>
      <c r="W11" s="1231"/>
      <c r="X11" s="1231"/>
      <c r="Y11" s="1231"/>
      <c r="Z11" s="1231"/>
      <c r="AA11" s="1231"/>
      <c r="AB11" s="1231"/>
      <c r="AC11" s="1231"/>
      <c r="AD11" s="1231"/>
      <c r="AE11" s="1231"/>
      <c r="AF11" s="1231"/>
      <c r="AG11" s="1231"/>
      <c r="AH11" s="1231"/>
      <c r="AI11" s="1231"/>
      <c r="AJ11" s="1231"/>
      <c r="AK11" s="1231"/>
      <c r="AL11" s="1231"/>
      <c r="AM11" s="1231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</row>
    <row r="12" spans="1:63" s="127" customFormat="1" ht="6.6" customHeight="1" x14ac:dyDescent="0.2">
      <c r="A12" s="1229" t="s">
        <v>822</v>
      </c>
      <c r="B12" s="1229"/>
      <c r="C12" s="1229"/>
      <c r="D12" s="1229"/>
      <c r="E12" s="1229"/>
      <c r="F12" s="1229"/>
      <c r="G12" s="1229"/>
      <c r="H12" s="1229"/>
      <c r="I12" s="1229"/>
      <c r="J12" s="1229"/>
      <c r="K12" s="1229"/>
      <c r="L12" s="1229"/>
      <c r="M12" s="1229"/>
      <c r="N12" s="1229"/>
      <c r="O12" s="1229"/>
      <c r="P12" s="1229"/>
      <c r="Q12" s="1229"/>
      <c r="R12" s="1229"/>
      <c r="S12" s="1229"/>
      <c r="T12" s="1229"/>
      <c r="U12" s="1229"/>
      <c r="V12" s="1229"/>
      <c r="W12" s="1229"/>
      <c r="X12" s="1229"/>
      <c r="Y12" s="1229"/>
      <c r="Z12" s="1229"/>
      <c r="AA12" s="1229"/>
      <c r="AB12" s="1229"/>
      <c r="AC12" s="1229"/>
      <c r="AD12" s="1229"/>
      <c r="AE12" s="1229"/>
      <c r="AF12" s="1229"/>
      <c r="AG12" s="1229"/>
      <c r="AH12" s="1229"/>
      <c r="AI12" s="1229"/>
      <c r="AJ12" s="1229"/>
      <c r="AK12" s="1229"/>
      <c r="AL12" s="1229"/>
      <c r="AM12" s="1229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</row>
    <row r="13" spans="1:63" ht="24.6" customHeight="1" x14ac:dyDescent="0.25">
      <c r="A13" s="1231" t="str">
        <f>ФОРМА!D4</f>
        <v>ОГРН 1089847302225, ИНН 7842391090, КПП 780101001, 199004, город Санкт-Петербург, пр-кт Средний В.О., д. 4 литер а, пом/ком 6н/177</v>
      </c>
      <c r="B13" s="1231"/>
      <c r="C13" s="1231"/>
      <c r="D13" s="1231"/>
      <c r="E13" s="1231"/>
      <c r="F13" s="1231"/>
      <c r="G13" s="1231"/>
      <c r="H13" s="1231"/>
      <c r="I13" s="1231"/>
      <c r="J13" s="1231"/>
      <c r="K13" s="1231"/>
      <c r="L13" s="1231"/>
      <c r="M13" s="1231"/>
      <c r="N13" s="1231"/>
      <c r="O13" s="1231"/>
      <c r="P13" s="1231"/>
      <c r="Q13" s="1231"/>
      <c r="R13" s="1231"/>
      <c r="S13" s="1231"/>
      <c r="T13" s="1231"/>
      <c r="U13" s="1231"/>
      <c r="V13" s="1231"/>
      <c r="W13" s="1231"/>
      <c r="X13" s="1231"/>
      <c r="Y13" s="1231"/>
      <c r="Z13" s="1231"/>
      <c r="AA13" s="1231"/>
      <c r="AB13" s="1231"/>
      <c r="AC13" s="1231"/>
      <c r="AD13" s="1231"/>
      <c r="AE13" s="1231"/>
      <c r="AF13" s="1231"/>
      <c r="AG13" s="1231"/>
      <c r="AH13" s="1231"/>
      <c r="AI13" s="1231"/>
      <c r="AJ13" s="1231"/>
      <c r="AK13" s="1231"/>
      <c r="AL13" s="1231"/>
      <c r="AM13" s="1231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</row>
    <row r="14" spans="1:63" s="127" customFormat="1" ht="21.6" customHeight="1" x14ac:dyDescent="0.2">
      <c r="A14" s="1229" t="s">
        <v>823</v>
      </c>
      <c r="B14" s="1229"/>
      <c r="C14" s="1229"/>
      <c r="D14" s="1229"/>
      <c r="E14" s="1229"/>
      <c r="F14" s="1229"/>
      <c r="G14" s="1229"/>
      <c r="H14" s="1229"/>
      <c r="I14" s="1229"/>
      <c r="J14" s="1229"/>
      <c r="K14" s="1229"/>
      <c r="L14" s="1229"/>
      <c r="M14" s="1229"/>
      <c r="N14" s="1229"/>
      <c r="O14" s="1229"/>
      <c r="P14" s="1229"/>
      <c r="Q14" s="1229"/>
      <c r="R14" s="1229"/>
      <c r="S14" s="1229"/>
      <c r="T14" s="1229"/>
      <c r="U14" s="1229"/>
      <c r="V14" s="1229"/>
      <c r="W14" s="1229"/>
      <c r="X14" s="1229"/>
      <c r="Y14" s="1229"/>
      <c r="Z14" s="1229"/>
      <c r="AA14" s="1229"/>
      <c r="AB14" s="1229"/>
      <c r="AC14" s="1229"/>
      <c r="AD14" s="1229"/>
      <c r="AE14" s="1229"/>
      <c r="AF14" s="1229"/>
      <c r="AG14" s="1229"/>
      <c r="AH14" s="1229"/>
      <c r="AI14" s="1229"/>
      <c r="AJ14" s="1229"/>
      <c r="AK14" s="1229"/>
      <c r="AL14" s="1229"/>
      <c r="AM14" s="1229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</row>
    <row r="15" spans="1:63" x14ac:dyDescent="0.25">
      <c r="A15" s="1234" t="s">
        <v>75</v>
      </c>
      <c r="B15" s="1234"/>
      <c r="C15" s="1234"/>
      <c r="D15" s="1234"/>
      <c r="E15" s="1234"/>
      <c r="F15" s="1234"/>
      <c r="G15" s="1234"/>
      <c r="H15" s="1234"/>
      <c r="I15" s="1234"/>
      <c r="J15" s="1234"/>
      <c r="K15" s="1234"/>
      <c r="L15" s="1234"/>
      <c r="M15" s="1234"/>
      <c r="N15" s="1234"/>
      <c r="O15" s="1234"/>
      <c r="P15" s="1234"/>
      <c r="Q15" s="1234"/>
      <c r="R15" s="1234"/>
      <c r="S15" s="1234"/>
      <c r="T15" s="1234"/>
      <c r="U15" s="1234"/>
      <c r="V15" s="1234"/>
      <c r="W15" s="1234"/>
      <c r="X15" s="1234"/>
      <c r="Y15" s="1234"/>
      <c r="Z15" s="1234"/>
      <c r="AA15" s="1234"/>
      <c r="AB15" s="1234"/>
      <c r="AC15" s="1234"/>
      <c r="AD15" s="1234"/>
      <c r="AE15" s="1234"/>
      <c r="AF15" s="1234"/>
      <c r="AG15" s="1234"/>
      <c r="AH15" s="1234"/>
      <c r="AI15" s="1234"/>
      <c r="AJ15" s="1234"/>
      <c r="AK15" s="1234"/>
      <c r="AL15" s="1234"/>
      <c r="AM15" s="1234"/>
      <c r="AN15" s="1234"/>
      <c r="AO15" s="1234"/>
      <c r="AP15" s="1234"/>
      <c r="AQ15" s="1234"/>
      <c r="AR15" s="1234"/>
      <c r="AS15" s="1234"/>
      <c r="AT15" s="1234"/>
      <c r="AU15" s="1234"/>
      <c r="AV15" s="1234"/>
      <c r="AW15" s="1234"/>
      <c r="AX15" s="1234"/>
      <c r="AY15" s="1234"/>
      <c r="AZ15" s="1234"/>
    </row>
    <row r="16" spans="1:63" ht="15" customHeight="1" x14ac:dyDescent="0.25">
      <c r="A16" s="1228" t="str">
        <f>IF(ФОРМА!B8=0," ",ФОРМА!B8)</f>
        <v>ООО «Электромонтаж-110»</v>
      </c>
      <c r="B16" s="1228"/>
      <c r="C16" s="1228"/>
      <c r="D16" s="1228"/>
      <c r="E16" s="1228"/>
      <c r="F16" s="1228"/>
      <c r="G16" s="1228"/>
      <c r="H16" s="1228"/>
      <c r="I16" s="1228"/>
      <c r="J16" s="1228"/>
      <c r="K16" s="1228"/>
      <c r="L16" s="1228"/>
      <c r="M16" s="1228"/>
      <c r="N16" s="1228"/>
      <c r="O16" s="1228"/>
      <c r="P16" s="1228"/>
      <c r="Q16" s="1228"/>
      <c r="R16" s="1228"/>
      <c r="S16" s="1228"/>
      <c r="T16" s="1228"/>
      <c r="U16" s="1228"/>
      <c r="V16" s="1228"/>
      <c r="W16" s="1228"/>
      <c r="X16" s="1228"/>
      <c r="Y16" s="1228"/>
      <c r="Z16" s="1228"/>
      <c r="AA16" s="1228"/>
      <c r="AB16" s="1228"/>
      <c r="AC16" s="1228"/>
      <c r="AD16" s="1228"/>
      <c r="AE16" s="1228"/>
      <c r="AF16" s="1228"/>
      <c r="AG16" s="1228"/>
      <c r="AH16" s="1228"/>
      <c r="AI16" s="1228"/>
      <c r="AJ16" s="1228"/>
      <c r="AK16" s="1228"/>
      <c r="AL16" s="1228"/>
      <c r="AM16" s="1228"/>
      <c r="AN16" s="1228"/>
      <c r="AO16" s="1228"/>
      <c r="AP16" s="1228"/>
      <c r="AQ16" s="1228"/>
      <c r="AR16" s="1228"/>
      <c r="AS16" s="1228"/>
      <c r="AT16" s="1228"/>
      <c r="AU16" s="1228"/>
      <c r="AV16" s="1228"/>
      <c r="AW16" s="1228"/>
      <c r="AX16" s="1228"/>
      <c r="AY16" s="1228"/>
      <c r="AZ16" s="1228"/>
    </row>
    <row r="17" spans="1:54" s="127" customFormat="1" ht="9.6" customHeight="1" x14ac:dyDescent="0.2">
      <c r="A17" s="1229" t="s">
        <v>822</v>
      </c>
      <c r="B17" s="1229"/>
      <c r="C17" s="1229"/>
      <c r="D17" s="1229"/>
      <c r="E17" s="1229"/>
      <c r="F17" s="1229"/>
      <c r="G17" s="1229"/>
      <c r="H17" s="1229"/>
      <c r="I17" s="1229"/>
      <c r="J17" s="1229"/>
      <c r="K17" s="1229"/>
      <c r="L17" s="1229"/>
      <c r="M17" s="1229"/>
      <c r="N17" s="1229"/>
      <c r="O17" s="1229"/>
      <c r="P17" s="1229"/>
      <c r="Q17" s="1229"/>
      <c r="R17" s="1229"/>
      <c r="S17" s="1229"/>
      <c r="T17" s="1229"/>
      <c r="U17" s="1229"/>
      <c r="V17" s="1229"/>
      <c r="W17" s="1229"/>
      <c r="X17" s="1229"/>
      <c r="Y17" s="1229"/>
      <c r="Z17" s="1229"/>
      <c r="AA17" s="1229"/>
      <c r="AB17" s="1229"/>
      <c r="AC17" s="1229"/>
      <c r="AD17" s="1229"/>
      <c r="AE17" s="1229"/>
      <c r="AF17" s="1229"/>
      <c r="AG17" s="1229"/>
      <c r="AH17" s="1229"/>
      <c r="AI17" s="1229"/>
      <c r="AJ17" s="1229"/>
      <c r="AK17" s="1229"/>
      <c r="AL17" s="1229"/>
      <c r="AM17" s="1229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</row>
    <row r="18" spans="1:54" ht="24" customHeight="1" x14ac:dyDescent="0.25">
      <c r="A18" s="1228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228"/>
      <c r="C18" s="1228"/>
      <c r="D18" s="1228"/>
      <c r="E18" s="1228"/>
      <c r="F18" s="1228"/>
      <c r="G18" s="1228"/>
      <c r="H18" s="1228"/>
      <c r="I18" s="1228"/>
      <c r="J18" s="1228"/>
      <c r="K18" s="1228"/>
      <c r="L18" s="1228"/>
      <c r="M18" s="1228"/>
      <c r="N18" s="1228"/>
      <c r="O18" s="1228"/>
      <c r="P18" s="1228"/>
      <c r="Q18" s="1228"/>
      <c r="R18" s="1228"/>
      <c r="S18" s="1228"/>
      <c r="T18" s="1228"/>
      <c r="U18" s="1228"/>
      <c r="V18" s="1228"/>
      <c r="W18" s="1228"/>
      <c r="X18" s="1228"/>
      <c r="Y18" s="1228"/>
      <c r="Z18" s="1228"/>
      <c r="AA18" s="1228"/>
      <c r="AB18" s="1228"/>
      <c r="AC18" s="1228"/>
      <c r="AD18" s="1228"/>
      <c r="AE18" s="1228"/>
      <c r="AF18" s="1228"/>
      <c r="AG18" s="1228"/>
      <c r="AH18" s="1228"/>
      <c r="AI18" s="1228"/>
      <c r="AJ18" s="1228"/>
      <c r="AK18" s="1228"/>
      <c r="AL18" s="1228"/>
      <c r="AM18" s="1228"/>
      <c r="AN18" s="1228"/>
      <c r="AO18" s="1228"/>
      <c r="AP18" s="1228"/>
      <c r="AQ18" s="1228"/>
      <c r="AR18" s="1228"/>
      <c r="AS18" s="1228"/>
      <c r="AT18" s="1228"/>
      <c r="AU18" s="1228"/>
      <c r="AV18" s="1228"/>
      <c r="AW18" s="1228"/>
      <c r="AX18" s="1228"/>
      <c r="AY18" s="1228"/>
      <c r="AZ18" s="1228"/>
    </row>
    <row r="19" spans="1:54" s="127" customFormat="1" ht="9.6" customHeight="1" x14ac:dyDescent="0.2">
      <c r="A19" s="1229" t="s">
        <v>767</v>
      </c>
      <c r="B19" s="1229"/>
      <c r="C19" s="1229"/>
      <c r="D19" s="1229"/>
      <c r="E19" s="1229"/>
      <c r="F19" s="1229"/>
      <c r="G19" s="1229"/>
      <c r="H19" s="1229"/>
      <c r="I19" s="1229"/>
      <c r="J19" s="1229"/>
      <c r="K19" s="1229"/>
      <c r="L19" s="1229"/>
      <c r="M19" s="1229"/>
      <c r="N19" s="1229"/>
      <c r="O19" s="1229"/>
      <c r="P19" s="1229"/>
      <c r="Q19" s="1229"/>
      <c r="R19" s="1229"/>
      <c r="S19" s="1229"/>
      <c r="T19" s="1229"/>
      <c r="U19" s="1229"/>
      <c r="V19" s="1229"/>
      <c r="W19" s="1229"/>
      <c r="X19" s="1229"/>
      <c r="Y19" s="1229"/>
      <c r="Z19" s="1229"/>
      <c r="AA19" s="1229"/>
      <c r="AB19" s="1229"/>
      <c r="AC19" s="1229"/>
      <c r="AD19" s="1229"/>
      <c r="AE19" s="1229"/>
      <c r="AF19" s="1229"/>
      <c r="AG19" s="1229"/>
      <c r="AH19" s="1229"/>
      <c r="AI19" s="1229"/>
      <c r="AJ19" s="1229"/>
      <c r="AK19" s="1229"/>
      <c r="AL19" s="1229"/>
      <c r="AM19" s="1229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</row>
    <row r="20" spans="1:54" ht="5.25" customHeight="1" x14ac:dyDescent="0.25"/>
    <row r="21" spans="1:54" ht="12.75" customHeight="1" x14ac:dyDescent="0.25">
      <c r="A21" s="1227" t="s">
        <v>68</v>
      </c>
      <c r="B21" s="1227"/>
      <c r="C21" s="1227"/>
      <c r="D21" s="1227"/>
      <c r="E21" s="1227"/>
      <c r="F21" s="1227"/>
      <c r="G21" s="1227"/>
      <c r="H21" s="1227"/>
      <c r="I21" s="1227"/>
      <c r="J21" s="1227"/>
      <c r="K21" s="1227"/>
      <c r="L21" s="1227"/>
      <c r="M21" s="1227"/>
      <c r="N21" s="1227"/>
      <c r="O21" s="1227"/>
      <c r="P21" s="1227"/>
      <c r="Q21" s="1227"/>
      <c r="R21" s="1227"/>
      <c r="S21" s="1227"/>
      <c r="T21" s="1227"/>
      <c r="U21" s="1227"/>
      <c r="V21" s="1227"/>
      <c r="W21" s="1227"/>
      <c r="X21" s="1227"/>
      <c r="Y21" s="1227"/>
      <c r="Z21" s="1227"/>
      <c r="AA21" s="1227"/>
      <c r="AB21" s="1227"/>
      <c r="AC21" s="1227"/>
      <c r="AD21" s="1227"/>
      <c r="AE21" s="1227"/>
      <c r="AF21" s="1227"/>
      <c r="AG21" s="1227"/>
      <c r="AH21" s="1227"/>
      <c r="AI21" s="1227"/>
      <c r="AJ21" s="1227"/>
      <c r="AK21" s="1227"/>
      <c r="AL21" s="1227"/>
      <c r="AM21" s="1227"/>
      <c r="AN21" s="1227"/>
      <c r="AO21" s="1227"/>
      <c r="AP21" s="1227"/>
      <c r="AQ21" s="1227"/>
      <c r="AR21" s="1227"/>
      <c r="AS21" s="1227"/>
      <c r="AT21" s="1227"/>
      <c r="AU21" s="1227"/>
      <c r="AV21" s="1227"/>
      <c r="AW21" s="1227"/>
      <c r="AX21" s="1227"/>
      <c r="AY21" s="1227"/>
      <c r="AZ21" s="1227"/>
    </row>
    <row r="22" spans="1:54" ht="12.75" customHeight="1" x14ac:dyDescent="0.25">
      <c r="A22" s="1227" t="s">
        <v>382</v>
      </c>
      <c r="B22" s="1227"/>
      <c r="C22" s="1227"/>
      <c r="D22" s="1227"/>
      <c r="E22" s="1227"/>
      <c r="F22" s="1227"/>
      <c r="G22" s="1227"/>
      <c r="H22" s="1227"/>
      <c r="I22" s="1227"/>
      <c r="J22" s="1227"/>
      <c r="K22" s="1227"/>
      <c r="L22" s="1227"/>
      <c r="M22" s="1227"/>
      <c r="N22" s="1227"/>
      <c r="O22" s="1227"/>
      <c r="P22" s="1227"/>
      <c r="Q22" s="1227"/>
      <c r="R22" s="1227"/>
      <c r="S22" s="1227"/>
      <c r="T22" s="1227"/>
      <c r="U22" s="1227"/>
      <c r="V22" s="1227"/>
      <c r="W22" s="1227"/>
      <c r="X22" s="1227"/>
      <c r="Y22" s="1227"/>
      <c r="Z22" s="1227"/>
      <c r="AA22" s="1227"/>
      <c r="AB22" s="1227"/>
      <c r="AC22" s="1227"/>
      <c r="AD22" s="1227"/>
      <c r="AE22" s="1227"/>
      <c r="AF22" s="1227"/>
      <c r="AG22" s="1227"/>
      <c r="AH22" s="1227"/>
      <c r="AI22" s="1227"/>
      <c r="AJ22" s="1227"/>
      <c r="AK22" s="1227"/>
      <c r="AL22" s="1227"/>
      <c r="AM22" s="1227"/>
      <c r="AN22" s="1227"/>
      <c r="AO22" s="1227"/>
      <c r="AP22" s="1227"/>
      <c r="AQ22" s="1227"/>
      <c r="AR22" s="1227"/>
      <c r="AS22" s="1227"/>
      <c r="AT22" s="1227"/>
      <c r="AU22" s="1227"/>
      <c r="AV22" s="1227"/>
      <c r="AW22" s="1227"/>
      <c r="AX22" s="1227"/>
      <c r="AY22" s="1227"/>
      <c r="AZ22" s="1227"/>
    </row>
    <row r="23" spans="1:54" ht="6.75" customHeight="1" x14ac:dyDescent="0.25"/>
    <row r="24" spans="1:54" ht="14.25" customHeight="1" x14ac:dyDescent="0.3">
      <c r="A24" s="7" t="s">
        <v>19</v>
      </c>
      <c r="C24" s="1238" t="str">
        <f ca="1">INDIRECT("'АКТЫ скрытых работ'!R"&amp;BE3&amp;"C2",0)</f>
        <v>1-КЗ_КТП</v>
      </c>
      <c r="D24" s="1238"/>
      <c r="E24" s="1238"/>
      <c r="F24" s="1238"/>
      <c r="G24" s="1238"/>
      <c r="H24" s="1238"/>
      <c r="I24" s="1238"/>
      <c r="J24" s="1238"/>
      <c r="K24" s="1238"/>
      <c r="AH24" s="8" t="s">
        <v>77</v>
      </c>
      <c r="AI24" s="1239" t="str">
        <f ca="1">INDIRECT("'АКТЫ скрытых работ'!R"&amp;BE3&amp;"C7",0)</f>
        <v>29</v>
      </c>
      <c r="AJ24" s="1240"/>
      <c r="AK24" s="1240"/>
      <c r="AL24" s="8" t="s">
        <v>78</v>
      </c>
      <c r="AN24" s="1250" t="str">
        <f ca="1">INDIRECT("'АКТЫ скрытых работ'!R"&amp;BE3&amp;"C8",0)</f>
        <v>октрября</v>
      </c>
      <c r="AO24" s="1250"/>
      <c r="AP24" s="1250"/>
      <c r="AQ24" s="1250"/>
      <c r="AR24" s="1250"/>
      <c r="AS24" s="1250"/>
      <c r="AT24" s="1250"/>
      <c r="AU24" s="9"/>
      <c r="AV24" s="1240">
        <f ca="1">INDIRECT("'АКТЫ скрытых работ'!R"&amp;BE3&amp;"C9",0)</f>
        <v>2024</v>
      </c>
      <c r="AW24" s="1240"/>
      <c r="AX24" s="1240"/>
      <c r="AY24" s="1240"/>
      <c r="AZ24" s="9"/>
    </row>
    <row r="25" spans="1:54" ht="4.2" customHeight="1" x14ac:dyDescent="0.25"/>
    <row r="26" spans="1:54" ht="27.6" customHeight="1" x14ac:dyDescent="0.25">
      <c r="A26" s="1244" t="s">
        <v>782</v>
      </c>
      <c r="B26" s="1245"/>
      <c r="C26" s="1245"/>
      <c r="D26" s="1245"/>
      <c r="E26" s="1245"/>
      <c r="F26" s="1245"/>
      <c r="G26" s="1245"/>
      <c r="H26" s="1245"/>
      <c r="I26" s="1245"/>
      <c r="J26" s="1245"/>
      <c r="K26" s="1245"/>
      <c r="L26" s="1245"/>
      <c r="M26" s="1245"/>
      <c r="N26" s="1245"/>
      <c r="O26" s="1245"/>
      <c r="P26" s="1245"/>
      <c r="Q26" s="1245"/>
      <c r="R26" s="1245"/>
      <c r="S26" s="1245"/>
      <c r="T26" s="1245"/>
      <c r="U26" s="1245"/>
      <c r="V26" s="1245"/>
      <c r="W26" s="1245"/>
      <c r="X26" s="1245"/>
      <c r="Y26" s="1245"/>
      <c r="Z26" s="1245"/>
      <c r="AA26" s="1245"/>
      <c r="AB26" s="1245"/>
      <c r="AC26" s="1245"/>
      <c r="AD26" s="1245"/>
      <c r="AE26" s="1245"/>
      <c r="AF26" s="1245"/>
      <c r="AG26" s="1245"/>
      <c r="AH26" s="1245"/>
      <c r="AI26" s="1245"/>
      <c r="AJ26" s="1245"/>
      <c r="AK26" s="1245"/>
      <c r="AL26" s="1245"/>
      <c r="AM26" s="1245"/>
      <c r="AN26" s="1245"/>
      <c r="AO26" s="1245"/>
      <c r="AP26" s="1245"/>
      <c r="AQ26" s="1245"/>
      <c r="AR26" s="1245"/>
      <c r="AS26" s="1245"/>
      <c r="AT26" s="1245"/>
      <c r="AU26" s="1245"/>
      <c r="AV26" s="1245"/>
      <c r="AW26" s="1245"/>
      <c r="AX26" s="1245"/>
      <c r="AY26" s="1245"/>
      <c r="AZ26" s="1245"/>
    </row>
    <row r="27" spans="1:54" ht="12" customHeight="1" x14ac:dyDescent="0.25">
      <c r="A27" s="1246" t="str">
        <f>ПОДПИСИ!B6</f>
        <v xml:space="preserve"> </v>
      </c>
      <c r="B27" s="1246"/>
      <c r="C27" s="1246"/>
      <c r="D27" s="1246"/>
      <c r="E27" s="1246"/>
      <c r="F27" s="1246"/>
      <c r="G27" s="1246"/>
      <c r="H27" s="1246"/>
      <c r="I27" s="1246"/>
      <c r="J27" s="1246"/>
      <c r="K27" s="1246"/>
      <c r="L27" s="1246"/>
      <c r="M27" s="1246"/>
      <c r="N27" s="1246"/>
      <c r="O27" s="1246"/>
      <c r="P27" s="1246"/>
      <c r="Q27" s="1246"/>
      <c r="R27" s="1246"/>
      <c r="S27" s="1246"/>
      <c r="T27" s="1246"/>
      <c r="U27" s="1246"/>
      <c r="V27" s="1246"/>
      <c r="W27" s="1246"/>
      <c r="X27" s="1246"/>
      <c r="Y27" s="1246"/>
      <c r="Z27" s="1246"/>
      <c r="AA27" s="1246"/>
      <c r="AB27" s="1246"/>
      <c r="AC27" s="1246"/>
      <c r="AD27" s="1246"/>
      <c r="AE27" s="1246"/>
      <c r="AF27" s="1246"/>
      <c r="AG27" s="1246"/>
      <c r="AH27" s="1246"/>
      <c r="AI27" s="1246"/>
      <c r="AJ27" s="1246"/>
      <c r="AK27" s="1246"/>
      <c r="AL27" s="1246"/>
      <c r="AM27" s="1246"/>
      <c r="AN27" s="1246"/>
      <c r="AO27" s="1246"/>
      <c r="AP27" s="1246"/>
      <c r="AQ27" s="1246"/>
      <c r="AR27" s="1246"/>
      <c r="AS27" s="1246"/>
      <c r="AT27" s="1246"/>
      <c r="AU27" s="1246"/>
      <c r="AV27" s="1246"/>
      <c r="AW27" s="1246"/>
      <c r="AX27" s="1246"/>
      <c r="AY27" s="1246"/>
      <c r="AZ27" s="1246"/>
    </row>
    <row r="28" spans="1:54" ht="12" customHeight="1" x14ac:dyDescent="0.25">
      <c r="A28" s="1247" t="str">
        <f>CONCATENATE(ПОДПИСИ!C6,ПОДПИСИ!F6)</f>
        <v xml:space="preserve">  </v>
      </c>
      <c r="B28" s="1247"/>
      <c r="C28" s="1247"/>
      <c r="D28" s="1247"/>
      <c r="E28" s="1247"/>
      <c r="F28" s="1247"/>
      <c r="G28" s="1247"/>
      <c r="H28" s="1247"/>
      <c r="I28" s="1247"/>
      <c r="J28" s="1247"/>
      <c r="K28" s="1247"/>
      <c r="L28" s="1247"/>
      <c r="M28" s="1247"/>
      <c r="N28" s="1247"/>
      <c r="O28" s="1247"/>
      <c r="P28" s="1247"/>
      <c r="Q28" s="1247"/>
      <c r="R28" s="1247"/>
      <c r="S28" s="1247"/>
      <c r="T28" s="1247"/>
      <c r="U28" s="1247"/>
      <c r="V28" s="1247"/>
      <c r="W28" s="1247"/>
      <c r="X28" s="1247"/>
      <c r="Y28" s="1247"/>
      <c r="Z28" s="1247"/>
      <c r="AA28" s="1247"/>
      <c r="AB28" s="1247"/>
      <c r="AC28" s="1247"/>
      <c r="AD28" s="1247"/>
      <c r="AE28" s="1247"/>
      <c r="AF28" s="1247"/>
      <c r="AG28" s="1247"/>
      <c r="AH28" s="1247"/>
      <c r="AI28" s="1247"/>
      <c r="AJ28" s="1247"/>
      <c r="AK28" s="1247"/>
      <c r="AL28" s="1247"/>
      <c r="AM28" s="1247"/>
      <c r="AN28" s="1247"/>
      <c r="AO28" s="1247"/>
      <c r="AP28" s="1247"/>
      <c r="AQ28" s="1247"/>
      <c r="AR28" s="1247"/>
      <c r="AS28" s="1247"/>
      <c r="AT28" s="1247"/>
      <c r="AU28" s="1247"/>
      <c r="AV28" s="1247"/>
      <c r="AW28" s="1247"/>
      <c r="AX28" s="1247"/>
      <c r="AY28" s="1247"/>
      <c r="AZ28" s="1247"/>
    </row>
    <row r="29" spans="1:54" ht="13.2" customHeight="1" x14ac:dyDescent="0.25">
      <c r="A29" s="1248" t="s">
        <v>825</v>
      </c>
      <c r="B29" s="1249"/>
      <c r="C29" s="1249"/>
      <c r="D29" s="1249"/>
      <c r="E29" s="1249"/>
      <c r="F29" s="1249"/>
      <c r="G29" s="1249"/>
      <c r="H29" s="1249"/>
      <c r="I29" s="1249"/>
      <c r="J29" s="1249"/>
      <c r="K29" s="1249"/>
      <c r="L29" s="1249"/>
      <c r="M29" s="1249"/>
      <c r="N29" s="1249"/>
      <c r="O29" s="1249"/>
      <c r="P29" s="1249"/>
      <c r="Q29" s="1249"/>
      <c r="R29" s="1249"/>
      <c r="S29" s="1249"/>
      <c r="T29" s="1249"/>
      <c r="U29" s="1249"/>
      <c r="V29" s="1249"/>
      <c r="W29" s="1249"/>
      <c r="X29" s="1249"/>
      <c r="Y29" s="1249"/>
      <c r="Z29" s="1249"/>
      <c r="AA29" s="1249"/>
      <c r="AB29" s="1249"/>
      <c r="AC29" s="1249"/>
      <c r="AD29" s="1249"/>
      <c r="AE29" s="1249"/>
      <c r="AF29" s="1249"/>
      <c r="AG29" s="1249"/>
      <c r="AH29" s="1249"/>
      <c r="AI29" s="1249"/>
      <c r="AJ29" s="1249"/>
      <c r="AK29" s="1249"/>
      <c r="AL29" s="1249"/>
      <c r="AM29" s="1249"/>
      <c r="AN29" s="1249"/>
      <c r="AO29" s="1249"/>
      <c r="AP29" s="1249"/>
      <c r="AQ29" s="1249"/>
      <c r="AR29" s="1249"/>
      <c r="AS29" s="1249"/>
      <c r="AT29" s="1249"/>
      <c r="AU29" s="1249"/>
      <c r="AV29" s="1249"/>
      <c r="AW29" s="1249"/>
      <c r="AX29" s="1249"/>
      <c r="AY29" s="1249"/>
      <c r="AZ29" s="1249"/>
    </row>
    <row r="30" spans="1:54" s="284" customFormat="1" x14ac:dyDescent="0.25">
      <c r="A30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30" s="1029"/>
      <c r="C30" s="1029"/>
      <c r="D30" s="1029"/>
      <c r="E30" s="1029"/>
      <c r="F30" s="1029"/>
      <c r="G30" s="1029"/>
      <c r="H30" s="1029"/>
      <c r="I30" s="1029"/>
      <c r="J30" s="1029"/>
      <c r="K30" s="1029"/>
      <c r="L30" s="1029"/>
      <c r="M30" s="1029"/>
      <c r="N30" s="1029"/>
      <c r="O30" s="1029"/>
      <c r="P30" s="1029"/>
      <c r="Q30" s="1029"/>
      <c r="R30" s="1029"/>
      <c r="S30" s="1029"/>
      <c r="T30" s="1029"/>
      <c r="U30" s="1029"/>
      <c r="V30" s="1029"/>
      <c r="W30" s="1029"/>
      <c r="X30" s="1029"/>
      <c r="Y30" s="1029"/>
      <c r="Z30" s="1029"/>
      <c r="AA30" s="1029"/>
      <c r="AB30" s="1029"/>
      <c r="AC30" s="1029"/>
      <c r="AD30" s="1029"/>
      <c r="AE30" s="1029"/>
      <c r="AF30" s="1029"/>
      <c r="AG30" s="1029"/>
      <c r="AH30" s="1029"/>
      <c r="AI30" s="1029"/>
      <c r="AJ30" s="1029"/>
      <c r="AK30" s="1029"/>
      <c r="AL30" s="1029"/>
      <c r="AM30" s="1029"/>
      <c r="AN30" s="1029"/>
      <c r="AO30" s="1029"/>
      <c r="AP30" s="1029"/>
      <c r="AQ30" s="1029"/>
      <c r="AR30" s="1029"/>
      <c r="AS30" s="1029"/>
      <c r="AT30" s="1029"/>
      <c r="AU30" s="1029"/>
      <c r="AV30" s="1029"/>
      <c r="AW30" s="1029"/>
      <c r="AX30" s="1029"/>
      <c r="AY30" s="1029"/>
      <c r="AZ30" s="1029"/>
      <c r="BA30" s="569"/>
      <c r="BB30" s="570"/>
    </row>
    <row r="31" spans="1:54" s="284" customFormat="1" ht="21" customHeight="1" x14ac:dyDescent="0.25">
      <c r="A31" s="1031" t="s">
        <v>811</v>
      </c>
      <c r="B31" s="1031"/>
      <c r="C31" s="1031"/>
      <c r="D31" s="1031"/>
      <c r="E31" s="1031"/>
      <c r="F31" s="1031"/>
      <c r="G31" s="1031"/>
      <c r="H31" s="1031"/>
      <c r="I31" s="1031"/>
      <c r="J31" s="1031"/>
      <c r="K31" s="1031"/>
      <c r="L31" s="1031"/>
      <c r="M31" s="1031"/>
      <c r="N31" s="1031"/>
      <c r="O31" s="1031"/>
      <c r="P31" s="1031"/>
      <c r="Q31" s="1031"/>
      <c r="R31" s="1031"/>
      <c r="S31" s="1031"/>
      <c r="T31" s="1031"/>
      <c r="U31" s="1031"/>
      <c r="V31" s="1031"/>
      <c r="W31" s="1031"/>
      <c r="X31" s="1031"/>
      <c r="Y31" s="1031"/>
      <c r="Z31" s="1031"/>
      <c r="AA31" s="1031"/>
      <c r="AB31" s="1031"/>
      <c r="AC31" s="1031"/>
      <c r="AD31" s="1031"/>
      <c r="AE31" s="1031"/>
      <c r="AF31" s="1031"/>
      <c r="AG31" s="1031"/>
      <c r="AH31" s="1031"/>
      <c r="AI31" s="1031"/>
      <c r="AJ31" s="1031"/>
      <c r="AK31" s="1031"/>
      <c r="AL31" s="1031"/>
      <c r="AM31" s="1031"/>
      <c r="AN31" s="1031"/>
      <c r="AO31" s="1031"/>
      <c r="AP31" s="1031"/>
      <c r="AQ31" s="1031"/>
      <c r="AR31" s="1031"/>
      <c r="AS31" s="1031"/>
      <c r="AT31" s="1031"/>
      <c r="AU31" s="1031"/>
      <c r="AV31" s="1031"/>
      <c r="AW31" s="1031"/>
      <c r="AX31" s="1031"/>
      <c r="AY31" s="1031"/>
      <c r="AZ31" s="1031"/>
      <c r="BA31" s="568"/>
      <c r="BB31" s="571"/>
    </row>
    <row r="32" spans="1:54" ht="12" customHeight="1" x14ac:dyDescent="0.25">
      <c r="A32" s="1234" t="s">
        <v>768</v>
      </c>
      <c r="B32" s="1234"/>
      <c r="C32" s="1234"/>
      <c r="D32" s="1234"/>
      <c r="E32" s="1234"/>
      <c r="F32" s="1234"/>
      <c r="G32" s="1234"/>
      <c r="H32" s="1234"/>
      <c r="I32" s="1234"/>
      <c r="J32" s="1234"/>
      <c r="K32" s="1234"/>
      <c r="L32" s="1234"/>
      <c r="M32" s="1234"/>
      <c r="N32" s="1234"/>
      <c r="O32" s="1234"/>
      <c r="P32" s="1234"/>
      <c r="Q32" s="1234"/>
      <c r="R32" s="1234"/>
      <c r="S32" s="1234"/>
      <c r="T32" s="1234"/>
      <c r="U32" s="1234"/>
      <c r="V32" s="1234"/>
      <c r="W32" s="1234"/>
      <c r="X32" s="1234"/>
      <c r="Y32" s="1234"/>
      <c r="Z32" s="1234"/>
      <c r="AA32" s="1234"/>
      <c r="AB32" s="1234"/>
      <c r="AC32" s="1234"/>
      <c r="AD32" s="1234"/>
      <c r="AE32" s="1234"/>
      <c r="AF32" s="1234"/>
      <c r="AG32" s="1234"/>
      <c r="AH32" s="1234"/>
      <c r="AI32" s="1234"/>
      <c r="AJ32" s="1234"/>
      <c r="AK32" s="1234"/>
      <c r="AL32" s="1234"/>
      <c r="AM32" s="1234"/>
      <c r="AN32" s="1234"/>
      <c r="AO32" s="1234"/>
      <c r="AP32" s="1234"/>
      <c r="AQ32" s="1234"/>
      <c r="AR32" s="1234"/>
      <c r="AS32" s="1234"/>
      <c r="AT32" s="1234"/>
      <c r="AU32" s="1234"/>
      <c r="AV32" s="1234"/>
      <c r="AW32" s="1234"/>
      <c r="AX32" s="1234"/>
      <c r="AY32" s="1234"/>
      <c r="AZ32" s="1234"/>
    </row>
    <row r="33" spans="1:54" ht="12" customHeight="1" x14ac:dyDescent="0.25">
      <c r="A33" s="1241" t="str">
        <f>ПОДПИСИ!B15</f>
        <v>Заместитель генерального директора по капитальному  строительству ООО «Электромонтаж-110»</v>
      </c>
      <c r="B33" s="1241"/>
      <c r="C33" s="1241"/>
      <c r="D33" s="1241"/>
      <c r="E33" s="1241"/>
      <c r="F33" s="1241"/>
      <c r="G33" s="1241"/>
      <c r="H33" s="1241"/>
      <c r="I33" s="1241"/>
      <c r="J33" s="1241"/>
      <c r="K33" s="1241"/>
      <c r="L33" s="1241"/>
      <c r="M33" s="1241"/>
      <c r="N33" s="1241"/>
      <c r="O33" s="1241"/>
      <c r="P33" s="1241"/>
      <c r="Q33" s="1241"/>
      <c r="R33" s="1241"/>
      <c r="S33" s="1241"/>
      <c r="T33" s="1241"/>
      <c r="U33" s="1241"/>
      <c r="V33" s="1241"/>
      <c r="W33" s="1241"/>
      <c r="X33" s="1241"/>
      <c r="Y33" s="1241"/>
      <c r="Z33" s="1241"/>
      <c r="AA33" s="1241"/>
      <c r="AB33" s="1241"/>
      <c r="AC33" s="1241"/>
      <c r="AD33" s="1241"/>
      <c r="AE33" s="1241"/>
      <c r="AF33" s="1241"/>
      <c r="AG33" s="1241"/>
      <c r="AH33" s="1241"/>
      <c r="AI33" s="1241"/>
      <c r="AJ33" s="1241"/>
      <c r="AK33" s="1241"/>
      <c r="AL33" s="1241"/>
      <c r="AM33" s="1241"/>
      <c r="AN33" s="1241"/>
      <c r="AO33" s="1241"/>
      <c r="AP33" s="1241"/>
      <c r="AQ33" s="1241"/>
      <c r="AR33" s="1241"/>
      <c r="AS33" s="1241"/>
      <c r="AT33" s="1241"/>
      <c r="AU33" s="1241"/>
      <c r="AV33" s="1241"/>
      <c r="AW33" s="1241"/>
      <c r="AX33" s="1241"/>
      <c r="AY33" s="1241"/>
      <c r="AZ33" s="1241"/>
    </row>
    <row r="34" spans="1:54" ht="12" customHeight="1" x14ac:dyDescent="0.25">
      <c r="A34" s="1236" t="str">
        <f>CONCATENATE(ПОДПИСИ!C15,", ",ПОДПИСИ!F15)</f>
        <v>Шлёнский С.В., Приказ №365 от 01.07.2024</v>
      </c>
      <c r="B34" s="1236"/>
      <c r="C34" s="1236"/>
      <c r="D34" s="1236"/>
      <c r="E34" s="1236"/>
      <c r="F34" s="1236"/>
      <c r="G34" s="1236"/>
      <c r="H34" s="1236"/>
      <c r="I34" s="1236"/>
      <c r="J34" s="1236"/>
      <c r="K34" s="1236"/>
      <c r="L34" s="1236"/>
      <c r="M34" s="1236"/>
      <c r="N34" s="1236"/>
      <c r="O34" s="1236"/>
      <c r="P34" s="1236"/>
      <c r="Q34" s="1236"/>
      <c r="R34" s="1236"/>
      <c r="S34" s="1236"/>
      <c r="T34" s="1236"/>
      <c r="U34" s="1236"/>
      <c r="V34" s="1236"/>
      <c r="W34" s="1236"/>
      <c r="X34" s="1236"/>
      <c r="Y34" s="1236"/>
      <c r="Z34" s="1236"/>
      <c r="AA34" s="1236"/>
      <c r="AB34" s="1236"/>
      <c r="AC34" s="1236"/>
      <c r="AD34" s="1236"/>
      <c r="AE34" s="1236"/>
      <c r="AF34" s="1236"/>
      <c r="AG34" s="1236"/>
      <c r="AH34" s="1236"/>
      <c r="AI34" s="1236"/>
      <c r="AJ34" s="1236"/>
      <c r="AK34" s="1236"/>
      <c r="AL34" s="1236"/>
      <c r="AM34" s="1236"/>
      <c r="AN34" s="1236"/>
      <c r="AO34" s="1236"/>
      <c r="AP34" s="1236"/>
      <c r="AQ34" s="1236"/>
      <c r="AR34" s="1236"/>
      <c r="AS34" s="1236"/>
      <c r="AT34" s="1236"/>
      <c r="AU34" s="1236"/>
      <c r="AV34" s="1236"/>
      <c r="AW34" s="1236"/>
      <c r="AX34" s="1236"/>
      <c r="AY34" s="1236"/>
      <c r="AZ34" s="1236"/>
    </row>
    <row r="35" spans="1:54" ht="7.2" customHeight="1" x14ac:dyDescent="0.25">
      <c r="A35" s="1226" t="s">
        <v>525</v>
      </c>
      <c r="B35" s="1226"/>
      <c r="C35" s="1226"/>
      <c r="D35" s="1226"/>
      <c r="E35" s="1226"/>
      <c r="F35" s="1226"/>
      <c r="G35" s="1226"/>
      <c r="H35" s="1226"/>
      <c r="I35" s="1226"/>
      <c r="J35" s="1226"/>
      <c r="K35" s="1226"/>
      <c r="L35" s="1226"/>
      <c r="M35" s="1226"/>
      <c r="N35" s="1226"/>
      <c r="O35" s="1226"/>
      <c r="P35" s="1226"/>
      <c r="Q35" s="1226"/>
      <c r="R35" s="1226"/>
      <c r="S35" s="1226"/>
      <c r="T35" s="1226"/>
      <c r="U35" s="1226"/>
      <c r="V35" s="1226"/>
      <c r="W35" s="1226"/>
      <c r="X35" s="1226"/>
      <c r="Y35" s="1226"/>
      <c r="Z35" s="1226"/>
      <c r="AA35" s="1226"/>
      <c r="AB35" s="1226"/>
      <c r="AC35" s="1226"/>
      <c r="AD35" s="1226"/>
      <c r="AE35" s="1226"/>
      <c r="AF35" s="1226"/>
      <c r="AG35" s="1226"/>
      <c r="AH35" s="1226"/>
      <c r="AI35" s="1226"/>
      <c r="AJ35" s="1226"/>
      <c r="AK35" s="1226"/>
      <c r="AL35" s="1226"/>
      <c r="AM35" s="1226"/>
      <c r="AN35" s="1226"/>
      <c r="AO35" s="1226"/>
      <c r="AP35" s="1226"/>
      <c r="AQ35" s="1226"/>
      <c r="AR35" s="1226"/>
      <c r="AS35" s="1226"/>
      <c r="AT35" s="1226"/>
      <c r="AU35" s="1226"/>
      <c r="AV35" s="1226"/>
      <c r="AW35" s="1226"/>
      <c r="AX35" s="1226"/>
      <c r="AY35" s="1226"/>
      <c r="AZ35" s="1226"/>
    </row>
    <row r="36" spans="1:54" ht="12" customHeight="1" x14ac:dyDescent="0.25">
      <c r="A36" s="1235" t="s">
        <v>769</v>
      </c>
      <c r="B36" s="1234"/>
      <c r="C36" s="1234"/>
      <c r="D36" s="1234"/>
      <c r="E36" s="1234"/>
      <c r="F36" s="1234"/>
      <c r="G36" s="1234"/>
      <c r="H36" s="1234"/>
      <c r="I36" s="1234"/>
      <c r="J36" s="1234"/>
      <c r="K36" s="1234"/>
      <c r="L36" s="1234"/>
      <c r="M36" s="1234"/>
      <c r="N36" s="1234"/>
      <c r="O36" s="1234"/>
      <c r="P36" s="1234"/>
      <c r="Q36" s="1234"/>
      <c r="R36" s="1234"/>
      <c r="S36" s="1234"/>
      <c r="T36" s="1234"/>
      <c r="U36" s="1234"/>
      <c r="V36" s="1234"/>
      <c r="W36" s="1234"/>
      <c r="X36" s="1234"/>
      <c r="Y36" s="1234"/>
      <c r="Z36" s="1234"/>
      <c r="AA36" s="1234"/>
      <c r="AB36" s="1234"/>
      <c r="AC36" s="1234"/>
      <c r="AD36" s="1234"/>
      <c r="AE36" s="1234"/>
      <c r="AF36" s="1234"/>
      <c r="AG36" s="1234"/>
      <c r="AH36" s="1234"/>
      <c r="AI36" s="1234"/>
      <c r="AJ36" s="1234"/>
      <c r="AK36" s="1234"/>
      <c r="AL36" s="1234"/>
      <c r="AM36" s="1234"/>
      <c r="AN36" s="1234"/>
      <c r="AO36" s="1234"/>
      <c r="AP36" s="1234"/>
      <c r="AQ36" s="1234"/>
      <c r="AR36" s="1234"/>
      <c r="AS36" s="1234"/>
      <c r="AT36" s="1234"/>
      <c r="AU36" s="1234"/>
      <c r="AV36" s="1234"/>
      <c r="AW36" s="1234"/>
      <c r="AX36" s="1234"/>
      <c r="AY36" s="1234"/>
      <c r="AZ36" s="1234"/>
    </row>
    <row r="37" spans="1:54" ht="12" customHeight="1" x14ac:dyDescent="0.25">
      <c r="A37" s="1241" t="str">
        <f>ПОДПИСИ!B17</f>
        <v>Заместитель генерального директора по капитальному  строительству ООО «Электромонтаж-110»</v>
      </c>
      <c r="B37" s="1241"/>
      <c r="C37" s="1241"/>
      <c r="D37" s="1241"/>
      <c r="E37" s="1241"/>
      <c r="F37" s="1241"/>
      <c r="G37" s="1241"/>
      <c r="H37" s="1241"/>
      <c r="I37" s="1241"/>
      <c r="J37" s="1241"/>
      <c r="K37" s="1241"/>
      <c r="L37" s="1241"/>
      <c r="M37" s="1241"/>
      <c r="N37" s="1241"/>
      <c r="O37" s="1241"/>
      <c r="P37" s="1241"/>
      <c r="Q37" s="1241"/>
      <c r="R37" s="1241"/>
      <c r="S37" s="1241"/>
      <c r="T37" s="1241"/>
      <c r="U37" s="1241"/>
      <c r="V37" s="1241"/>
      <c r="W37" s="1241"/>
      <c r="X37" s="1241"/>
      <c r="Y37" s="1241"/>
      <c r="Z37" s="1241"/>
      <c r="AA37" s="1241"/>
      <c r="AB37" s="1241"/>
      <c r="AC37" s="1241"/>
      <c r="AD37" s="1241"/>
      <c r="AE37" s="1241"/>
      <c r="AF37" s="1241"/>
      <c r="AG37" s="1241"/>
      <c r="AH37" s="1241"/>
      <c r="AI37" s="1241"/>
      <c r="AJ37" s="1241"/>
      <c r="AK37" s="1241"/>
      <c r="AL37" s="1241"/>
      <c r="AM37" s="1241"/>
      <c r="AN37" s="1241"/>
      <c r="AO37" s="1241"/>
      <c r="AP37" s="1241"/>
      <c r="AQ37" s="1241"/>
      <c r="AR37" s="1241"/>
      <c r="AS37" s="1241"/>
      <c r="AT37" s="1241"/>
      <c r="AU37" s="1241"/>
      <c r="AV37" s="1241"/>
      <c r="AW37" s="1241"/>
      <c r="AX37" s="1241"/>
      <c r="AY37" s="1241"/>
      <c r="AZ37" s="1241"/>
    </row>
    <row r="38" spans="1:54" ht="12" customHeight="1" x14ac:dyDescent="0.25">
      <c r="A38" s="1236" t="str">
        <f>CONCATENATE(ПОДПИСИ!C17,", ",ПОДПИСИ!F17)</f>
        <v>Шлёнский С.В., Приказ №365 от 01.07.2024</v>
      </c>
      <c r="B38" s="1236"/>
      <c r="C38" s="1236"/>
      <c r="D38" s="1236"/>
      <c r="E38" s="1236"/>
      <c r="F38" s="1236"/>
      <c r="G38" s="1236"/>
      <c r="H38" s="1236"/>
      <c r="I38" s="1236"/>
      <c r="J38" s="1236"/>
      <c r="K38" s="1236"/>
      <c r="L38" s="1236"/>
      <c r="M38" s="1236"/>
      <c r="N38" s="1236"/>
      <c r="O38" s="1236"/>
      <c r="P38" s="1236"/>
      <c r="Q38" s="1236"/>
      <c r="R38" s="1236"/>
      <c r="S38" s="1236"/>
      <c r="T38" s="1236"/>
      <c r="U38" s="1236"/>
      <c r="V38" s="1236"/>
      <c r="W38" s="1236"/>
      <c r="X38" s="1236"/>
      <c r="Y38" s="1236"/>
      <c r="Z38" s="1236"/>
      <c r="AA38" s="1236"/>
      <c r="AB38" s="1236"/>
      <c r="AC38" s="1236"/>
      <c r="AD38" s="1236"/>
      <c r="AE38" s="1236"/>
      <c r="AF38" s="1236"/>
      <c r="AG38" s="1236"/>
      <c r="AH38" s="1236"/>
      <c r="AI38" s="1236"/>
      <c r="AJ38" s="1236"/>
      <c r="AK38" s="1236"/>
      <c r="AL38" s="1236"/>
      <c r="AM38" s="1236"/>
      <c r="AN38" s="1236"/>
      <c r="AO38" s="1236"/>
      <c r="AP38" s="1236"/>
      <c r="AQ38" s="1236"/>
      <c r="AR38" s="1236"/>
      <c r="AS38" s="1236"/>
      <c r="AT38" s="1236"/>
      <c r="AU38" s="1236"/>
      <c r="AV38" s="1236"/>
      <c r="AW38" s="1236"/>
      <c r="AX38" s="1236"/>
      <c r="AY38" s="1236"/>
      <c r="AZ38" s="1236"/>
    </row>
    <row r="39" spans="1:54" ht="16.2" customHeight="1" x14ac:dyDescent="0.25">
      <c r="A39" s="1242" t="s">
        <v>973</v>
      </c>
      <c r="B39" s="1243"/>
      <c r="C39" s="1243"/>
      <c r="D39" s="1243"/>
      <c r="E39" s="1243"/>
      <c r="F39" s="1243"/>
      <c r="G39" s="1243"/>
      <c r="H39" s="1243"/>
      <c r="I39" s="1243"/>
      <c r="J39" s="1243"/>
      <c r="K39" s="1243"/>
      <c r="L39" s="1243"/>
      <c r="M39" s="1243"/>
      <c r="N39" s="1243"/>
      <c r="O39" s="1243"/>
      <c r="P39" s="1243"/>
      <c r="Q39" s="1243"/>
      <c r="R39" s="1243"/>
      <c r="S39" s="1243"/>
      <c r="T39" s="1243"/>
      <c r="U39" s="1243"/>
      <c r="V39" s="1243"/>
      <c r="W39" s="1243"/>
      <c r="X39" s="1243"/>
      <c r="Y39" s="1243"/>
      <c r="Z39" s="1243"/>
      <c r="AA39" s="1243"/>
      <c r="AB39" s="1243"/>
      <c r="AC39" s="1243"/>
      <c r="AD39" s="1243"/>
      <c r="AE39" s="1243"/>
      <c r="AF39" s="1243"/>
      <c r="AG39" s="1243"/>
      <c r="AH39" s="1243"/>
      <c r="AI39" s="1243"/>
      <c r="AJ39" s="1243"/>
      <c r="AK39" s="1243"/>
      <c r="AL39" s="1243"/>
      <c r="AM39" s="1243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</row>
    <row r="40" spans="1:54" ht="39" customHeight="1" x14ac:dyDescent="0.25">
      <c r="A40" s="1235" t="s">
        <v>828</v>
      </c>
      <c r="B40" s="1235"/>
      <c r="C40" s="1235"/>
      <c r="D40" s="1235"/>
      <c r="E40" s="1235"/>
      <c r="F40" s="1235"/>
      <c r="G40" s="1235"/>
      <c r="H40" s="1235"/>
      <c r="I40" s="1235"/>
      <c r="J40" s="1235"/>
      <c r="K40" s="1235"/>
      <c r="L40" s="1235"/>
      <c r="M40" s="1235"/>
      <c r="N40" s="1235"/>
      <c r="O40" s="1235"/>
      <c r="P40" s="1235"/>
      <c r="Q40" s="1235"/>
      <c r="R40" s="1235"/>
      <c r="S40" s="1235"/>
      <c r="T40" s="1235"/>
      <c r="U40" s="1235"/>
      <c r="V40" s="1235"/>
      <c r="W40" s="1235"/>
      <c r="X40" s="1235"/>
      <c r="Y40" s="1235"/>
      <c r="Z40" s="1235"/>
      <c r="AA40" s="1235"/>
      <c r="AB40" s="1235"/>
      <c r="AC40" s="1235"/>
      <c r="AD40" s="1235"/>
      <c r="AE40" s="1235"/>
      <c r="AF40" s="1235"/>
      <c r="AG40" s="1235"/>
      <c r="AH40" s="1235"/>
      <c r="AI40" s="1235"/>
      <c r="AJ40" s="1235"/>
      <c r="AK40" s="1235"/>
      <c r="AL40" s="1235"/>
      <c r="AM40" s="1235"/>
      <c r="AN40" s="1235"/>
      <c r="AO40" s="1235"/>
      <c r="AP40" s="1235"/>
      <c r="AQ40" s="1235"/>
      <c r="AR40" s="1235"/>
      <c r="AS40" s="1235"/>
      <c r="AT40" s="1235"/>
      <c r="AU40" s="1235"/>
      <c r="AV40" s="1235"/>
      <c r="AW40" s="1235"/>
      <c r="AX40" s="1235"/>
      <c r="AY40" s="1235"/>
      <c r="AZ40" s="1235"/>
    </row>
    <row r="41" spans="1:54" x14ac:dyDescent="0.25">
      <c r="A41" s="1241" t="str">
        <f>IF(ПОДПИСИ!B19=0," ",ПОДПИСИ!B19)</f>
        <v xml:space="preserve"> </v>
      </c>
      <c r="B41" s="1241"/>
      <c r="C41" s="1241"/>
      <c r="D41" s="1241"/>
      <c r="E41" s="1241"/>
      <c r="F41" s="1241"/>
      <c r="G41" s="1241"/>
      <c r="H41" s="1241"/>
      <c r="I41" s="1241"/>
      <c r="J41" s="1241"/>
      <c r="K41" s="1241"/>
      <c r="L41" s="1241"/>
      <c r="M41" s="1241"/>
      <c r="N41" s="1241"/>
      <c r="O41" s="1241"/>
      <c r="P41" s="1241"/>
      <c r="Q41" s="1241"/>
      <c r="R41" s="1241"/>
      <c r="S41" s="1241"/>
      <c r="T41" s="1241"/>
      <c r="U41" s="1241"/>
      <c r="V41" s="1241"/>
      <c r="W41" s="1241"/>
      <c r="X41" s="1241"/>
      <c r="Y41" s="1241"/>
      <c r="Z41" s="1241"/>
      <c r="AA41" s="1241"/>
      <c r="AB41" s="1241"/>
      <c r="AC41" s="1241"/>
      <c r="AD41" s="1241"/>
      <c r="AE41" s="1241"/>
      <c r="AF41" s="1241"/>
      <c r="AG41" s="1241"/>
      <c r="AH41" s="1241"/>
      <c r="AI41" s="1241"/>
      <c r="AJ41" s="1241"/>
      <c r="AK41" s="1241"/>
      <c r="AL41" s="1241"/>
      <c r="AM41" s="1241"/>
      <c r="AN41" s="1241"/>
      <c r="AO41" s="1241"/>
      <c r="AP41" s="1241"/>
      <c r="AQ41" s="1241"/>
      <c r="AR41" s="1241"/>
      <c r="AS41" s="1241"/>
      <c r="AT41" s="1241"/>
      <c r="AU41" s="1241"/>
      <c r="AV41" s="1241"/>
      <c r="AW41" s="1241"/>
      <c r="AX41" s="1241"/>
      <c r="AY41" s="1241"/>
      <c r="AZ41" s="1241"/>
    </row>
    <row r="42" spans="1:54" x14ac:dyDescent="0.25">
      <c r="A42" s="1236" t="str">
        <f>CONCATENATE(ПОДПИСИ!C19," ",ПОДПИСИ!F19)</f>
        <v xml:space="preserve">  </v>
      </c>
      <c r="B42" s="1236"/>
      <c r="C42" s="1236"/>
      <c r="D42" s="1236"/>
      <c r="E42" s="1236"/>
      <c r="F42" s="1236"/>
      <c r="G42" s="1236"/>
      <c r="H42" s="1236"/>
      <c r="I42" s="1236"/>
      <c r="J42" s="1236"/>
      <c r="K42" s="1236"/>
      <c r="L42" s="1236"/>
      <c r="M42" s="1236"/>
      <c r="N42" s="1236"/>
      <c r="O42" s="1236"/>
      <c r="P42" s="1236"/>
      <c r="Q42" s="1236"/>
      <c r="R42" s="1236"/>
      <c r="S42" s="1236"/>
      <c r="T42" s="1236"/>
      <c r="U42" s="1236"/>
      <c r="V42" s="1236"/>
      <c r="W42" s="1236"/>
      <c r="X42" s="1236"/>
      <c r="Y42" s="1236"/>
      <c r="Z42" s="1236"/>
      <c r="AA42" s="1236"/>
      <c r="AB42" s="1236"/>
      <c r="AC42" s="1236"/>
      <c r="AD42" s="1236"/>
      <c r="AE42" s="1236"/>
      <c r="AF42" s="1236"/>
      <c r="AG42" s="1236"/>
      <c r="AH42" s="1236"/>
      <c r="AI42" s="1236"/>
      <c r="AJ42" s="1236"/>
      <c r="AK42" s="1236"/>
      <c r="AL42" s="1236"/>
      <c r="AM42" s="1236"/>
      <c r="AN42" s="1236"/>
      <c r="AO42" s="1236"/>
      <c r="AP42" s="1236"/>
      <c r="AQ42" s="1236"/>
      <c r="AR42" s="1236"/>
      <c r="AS42" s="1236"/>
      <c r="AT42" s="1236"/>
      <c r="AU42" s="1236"/>
      <c r="AV42" s="1236"/>
      <c r="AW42" s="1236"/>
      <c r="AX42" s="1236"/>
      <c r="AY42" s="1236"/>
      <c r="AZ42" s="1236"/>
    </row>
    <row r="43" spans="1:54" ht="13.95" customHeight="1" x14ac:dyDescent="0.25">
      <c r="A43" s="1229" t="s">
        <v>1059</v>
      </c>
      <c r="B43" s="1226"/>
      <c r="C43" s="1226"/>
      <c r="D43" s="1226"/>
      <c r="E43" s="1226"/>
      <c r="F43" s="1226"/>
      <c r="G43" s="1226"/>
      <c r="H43" s="1226"/>
      <c r="I43" s="1226"/>
      <c r="J43" s="1226"/>
      <c r="K43" s="1226"/>
      <c r="L43" s="1226"/>
      <c r="M43" s="1226"/>
      <c r="N43" s="1226"/>
      <c r="O43" s="1226"/>
      <c r="P43" s="1226"/>
      <c r="Q43" s="1226"/>
      <c r="R43" s="1226"/>
      <c r="S43" s="1226"/>
      <c r="T43" s="1226"/>
      <c r="U43" s="1226"/>
      <c r="V43" s="1226"/>
      <c r="W43" s="1226"/>
      <c r="X43" s="1226"/>
      <c r="Y43" s="1226"/>
      <c r="Z43" s="1226"/>
      <c r="AA43" s="1226"/>
      <c r="AB43" s="1226"/>
      <c r="AC43" s="1226"/>
      <c r="AD43" s="1226"/>
      <c r="AE43" s="1226"/>
      <c r="AF43" s="1226"/>
      <c r="AG43" s="1226"/>
      <c r="AH43" s="1226"/>
      <c r="AI43" s="1226"/>
      <c r="AJ43" s="1226"/>
      <c r="AK43" s="1226"/>
      <c r="AL43" s="1226"/>
      <c r="AM43" s="1226"/>
      <c r="AN43" s="1226"/>
      <c r="AO43" s="1226"/>
      <c r="AP43" s="1226"/>
      <c r="AQ43" s="1226"/>
      <c r="AR43" s="1226"/>
      <c r="AS43" s="1226"/>
      <c r="AT43" s="1226"/>
      <c r="AU43" s="1226"/>
      <c r="AV43" s="1226"/>
      <c r="AW43" s="1226"/>
      <c r="AX43" s="1226"/>
      <c r="AY43" s="1226"/>
      <c r="AZ43" s="1226"/>
    </row>
    <row r="44" spans="1:54" ht="12" customHeight="1" x14ac:dyDescent="0.25">
      <c r="A44" s="1235" t="s">
        <v>537</v>
      </c>
      <c r="B44" s="1235"/>
      <c r="C44" s="1235"/>
      <c r="D44" s="1235"/>
      <c r="E44" s="1235"/>
      <c r="F44" s="1235"/>
      <c r="G44" s="1235"/>
      <c r="H44" s="1235"/>
      <c r="I44" s="1235"/>
      <c r="J44" s="1235"/>
      <c r="K44" s="1235"/>
      <c r="L44" s="1235"/>
      <c r="M44" s="1235"/>
      <c r="N44" s="1235"/>
      <c r="O44" s="1235"/>
      <c r="P44" s="1235"/>
      <c r="Q44" s="1235"/>
      <c r="R44" s="1235"/>
      <c r="S44" s="1235"/>
      <c r="T44" s="1235"/>
      <c r="U44" s="1235"/>
      <c r="V44" s="1235"/>
      <c r="W44" s="1235"/>
      <c r="X44" s="1235"/>
      <c r="Y44" s="1235"/>
      <c r="Z44" s="1235"/>
      <c r="AA44" s="1235"/>
      <c r="AB44" s="1235"/>
      <c r="AC44" s="1235"/>
      <c r="AD44" s="1235"/>
      <c r="AE44" s="1235"/>
      <c r="AF44" s="1235"/>
      <c r="AG44" s="1235"/>
      <c r="AH44" s="1235"/>
      <c r="AI44" s="1235"/>
      <c r="AJ44" s="1235"/>
      <c r="AK44" s="1235"/>
      <c r="AL44" s="1235"/>
      <c r="AM44" s="1235"/>
      <c r="AN44" s="1235"/>
      <c r="AO44" s="1235"/>
      <c r="AP44" s="1235"/>
      <c r="AQ44" s="1235"/>
      <c r="AR44" s="1235"/>
      <c r="AS44" s="1235"/>
      <c r="AT44" s="1235"/>
      <c r="AU44" s="1235"/>
      <c r="AV44" s="1235"/>
      <c r="AW44" s="1235"/>
      <c r="AX44" s="1235"/>
      <c r="AY44" s="1235"/>
      <c r="AZ44" s="1235"/>
    </row>
    <row r="45" spans="1:54" ht="12" customHeight="1" x14ac:dyDescent="0.3">
      <c r="A45" s="1237" t="str">
        <f>ПОДПИСИ!B12</f>
        <v>Начальник участка ООО «Электромонтаж-110»</v>
      </c>
      <c r="B45" s="1237"/>
      <c r="C45" s="1237"/>
      <c r="D45" s="1237"/>
      <c r="E45" s="1237"/>
      <c r="F45" s="1237"/>
      <c r="G45" s="1237"/>
      <c r="H45" s="1237"/>
      <c r="I45" s="1237"/>
      <c r="J45" s="1237"/>
      <c r="K45" s="1237"/>
      <c r="L45" s="1237"/>
      <c r="M45" s="1237"/>
      <c r="N45" s="1237"/>
      <c r="O45" s="1237"/>
      <c r="P45" s="1237"/>
      <c r="Q45" s="1237"/>
      <c r="R45" s="1237"/>
      <c r="S45" s="1237"/>
      <c r="T45" s="1237"/>
      <c r="U45" s="1237"/>
      <c r="V45" s="1237"/>
      <c r="W45" s="1237"/>
      <c r="X45" s="1237"/>
      <c r="Y45" s="1237"/>
      <c r="Z45" s="1237"/>
      <c r="AA45" s="1237"/>
      <c r="AB45" s="1237"/>
      <c r="AC45" s="1237"/>
      <c r="AD45" s="1237"/>
      <c r="AE45" s="1237"/>
      <c r="AF45" s="1237"/>
      <c r="AG45" s="1237"/>
      <c r="AH45" s="1237"/>
      <c r="AI45" s="1237"/>
      <c r="AJ45" s="1237"/>
      <c r="AK45" s="1237"/>
      <c r="AL45" s="1237"/>
      <c r="AM45" s="1237"/>
      <c r="AN45" s="1237"/>
      <c r="AO45" s="1237"/>
      <c r="AP45" s="1237"/>
      <c r="AQ45" s="1237"/>
      <c r="AR45" s="1237"/>
      <c r="AS45" s="1237"/>
      <c r="AT45" s="1237"/>
      <c r="AU45" s="1237"/>
      <c r="AV45" s="1237"/>
      <c r="AW45" s="1237"/>
      <c r="AX45" s="1237"/>
      <c r="AY45" s="1237"/>
      <c r="AZ45" s="1237"/>
      <c r="BA45" s="31"/>
      <c r="BB45" s="9"/>
    </row>
    <row r="46" spans="1:54" ht="12" customHeight="1" x14ac:dyDescent="0.25">
      <c r="A46" s="1256" t="str">
        <f>CONCATENATE(ПОДПИСИ!C12,ПОДПИСИ!F12)</f>
        <v>Курбатов А.В.Приказ №365 от 01.07.2024</v>
      </c>
      <c r="B46" s="1256"/>
      <c r="C46" s="1256"/>
      <c r="D46" s="1256"/>
      <c r="E46" s="1256"/>
      <c r="F46" s="1256"/>
      <c r="G46" s="1256"/>
      <c r="H46" s="1256"/>
      <c r="I46" s="1256"/>
      <c r="J46" s="1256"/>
      <c r="K46" s="1256"/>
      <c r="L46" s="1256"/>
      <c r="M46" s="1256"/>
      <c r="N46" s="1256"/>
      <c r="O46" s="1256"/>
      <c r="P46" s="1256"/>
      <c r="Q46" s="1256"/>
      <c r="R46" s="1256"/>
      <c r="S46" s="1256"/>
      <c r="T46" s="1256"/>
      <c r="U46" s="1256"/>
      <c r="V46" s="1256"/>
      <c r="W46" s="1256"/>
      <c r="X46" s="1256"/>
      <c r="Y46" s="1256"/>
      <c r="Z46" s="1256"/>
      <c r="AA46" s="1256"/>
      <c r="AB46" s="1256"/>
      <c r="AC46" s="1256"/>
      <c r="AD46" s="1256"/>
      <c r="AE46" s="1256"/>
      <c r="AF46" s="1256"/>
      <c r="AG46" s="1256"/>
      <c r="AH46" s="1256"/>
      <c r="AI46" s="1256"/>
      <c r="AJ46" s="1256"/>
      <c r="AK46" s="1256"/>
      <c r="AL46" s="1256"/>
      <c r="AM46" s="1256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</row>
    <row r="47" spans="1:54" ht="7.95" customHeight="1" x14ac:dyDescent="0.25">
      <c r="A47" s="1257" t="s">
        <v>524</v>
      </c>
      <c r="B47" s="1258"/>
      <c r="C47" s="1258"/>
      <c r="D47" s="1258"/>
      <c r="E47" s="1258"/>
      <c r="F47" s="1258"/>
      <c r="G47" s="1258"/>
      <c r="H47" s="1258"/>
      <c r="I47" s="1258"/>
      <c r="J47" s="1258"/>
      <c r="K47" s="1258"/>
      <c r="L47" s="1258"/>
      <c r="M47" s="1258"/>
      <c r="N47" s="1258"/>
      <c r="O47" s="1258"/>
      <c r="P47" s="1258"/>
      <c r="Q47" s="1258"/>
      <c r="R47" s="1258"/>
      <c r="S47" s="1258"/>
      <c r="T47" s="1258"/>
      <c r="U47" s="1258"/>
      <c r="V47" s="1258"/>
      <c r="W47" s="1258"/>
      <c r="X47" s="1258"/>
      <c r="Y47" s="1258"/>
      <c r="Z47" s="1258"/>
      <c r="AA47" s="1258"/>
      <c r="AB47" s="1258"/>
      <c r="AC47" s="1258"/>
      <c r="AD47" s="1258"/>
      <c r="AE47" s="1258"/>
      <c r="AF47" s="1258"/>
      <c r="AG47" s="1258"/>
      <c r="AH47" s="1258"/>
      <c r="AI47" s="1258"/>
      <c r="AJ47" s="1258"/>
      <c r="AK47" s="1258"/>
      <c r="AL47" s="1258"/>
      <c r="AM47" s="1258"/>
      <c r="AN47" s="1258"/>
      <c r="AO47" s="1258"/>
      <c r="AP47" s="1258"/>
      <c r="AQ47" s="1258"/>
      <c r="AR47" s="1258"/>
      <c r="AS47" s="1258"/>
      <c r="AT47" s="1258"/>
      <c r="AU47" s="1258"/>
      <c r="AV47" s="1258"/>
      <c r="AW47" s="1258"/>
      <c r="AX47" s="1258"/>
      <c r="AY47" s="1258"/>
      <c r="AZ47" s="1258"/>
    </row>
    <row r="48" spans="1:54" ht="12" hidden="1" customHeight="1" x14ac:dyDescent="0.25">
      <c r="A48" s="1234" t="s">
        <v>80</v>
      </c>
      <c r="B48" s="1234"/>
      <c r="C48" s="1234"/>
      <c r="D48" s="1234"/>
      <c r="E48" s="1234"/>
      <c r="F48" s="1234"/>
      <c r="G48" s="1234"/>
      <c r="H48" s="1234"/>
      <c r="I48" s="1234"/>
      <c r="J48" s="1234"/>
      <c r="K48" s="1234"/>
      <c r="L48" s="1234"/>
      <c r="M48" s="1234"/>
      <c r="N48" s="1234"/>
      <c r="O48" s="1234"/>
      <c r="P48" s="1234"/>
      <c r="Q48" s="1234"/>
      <c r="R48" s="1234"/>
      <c r="S48" s="1234"/>
      <c r="T48" s="1234"/>
      <c r="U48" s="1234"/>
      <c r="V48" s="1234"/>
      <c r="W48" s="1234"/>
      <c r="X48" s="1234"/>
      <c r="Y48" s="1234"/>
      <c r="Z48" s="1234"/>
      <c r="AA48" s="1234"/>
      <c r="AB48" s="1234"/>
      <c r="AC48" s="1234"/>
      <c r="AD48" s="1234"/>
      <c r="AE48" s="1234"/>
      <c r="AF48" s="1234"/>
      <c r="AG48" s="1234"/>
      <c r="AH48" s="1234"/>
      <c r="AI48" s="1234"/>
      <c r="AJ48" s="1234"/>
      <c r="AK48" s="1234"/>
      <c r="AL48" s="1234"/>
      <c r="AM48" s="1234"/>
      <c r="AN48" s="1234"/>
      <c r="AO48" s="1234"/>
      <c r="AP48" s="1234"/>
      <c r="AQ48" s="1234"/>
      <c r="AR48" s="1234"/>
      <c r="AS48" s="1234"/>
      <c r="AT48" s="1234"/>
      <c r="AU48" s="1234"/>
      <c r="AV48" s="1234"/>
      <c r="AW48" s="1234"/>
      <c r="AX48" s="1234"/>
      <c r="AY48" s="1234"/>
      <c r="AZ48" s="1234"/>
    </row>
    <row r="49" spans="1:56" ht="12" hidden="1" customHeight="1" x14ac:dyDescent="0.25">
      <c r="A49" s="1255"/>
      <c r="B49" s="1255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</row>
    <row r="50" spans="1:56" ht="12" hidden="1" customHeight="1" x14ac:dyDescent="0.25">
      <c r="A50" s="1241"/>
      <c r="B50" s="1241"/>
      <c r="C50" s="1241"/>
      <c r="D50" s="1241"/>
      <c r="E50" s="1241"/>
      <c r="F50" s="1241"/>
      <c r="G50" s="1241"/>
      <c r="H50" s="1241"/>
      <c r="I50" s="1241"/>
      <c r="J50" s="1241"/>
      <c r="K50" s="1241"/>
      <c r="L50" s="1241"/>
      <c r="M50" s="1241"/>
      <c r="N50" s="1241"/>
      <c r="O50" s="1241"/>
      <c r="P50" s="1241"/>
      <c r="Q50" s="1241"/>
      <c r="R50" s="1241"/>
      <c r="S50" s="1241"/>
      <c r="T50" s="1241"/>
      <c r="U50" s="1241"/>
      <c r="V50" s="1241"/>
      <c r="W50" s="1241"/>
      <c r="X50" s="1241"/>
      <c r="Y50" s="1241"/>
      <c r="Z50" s="1241"/>
      <c r="AA50" s="1241"/>
      <c r="AB50" s="1241"/>
      <c r="AC50" s="1241"/>
      <c r="AD50" s="1241"/>
      <c r="AE50" s="1241"/>
      <c r="AF50" s="1241"/>
      <c r="AG50" s="1241"/>
      <c r="AH50" s="1241"/>
      <c r="AI50" s="1241"/>
      <c r="AJ50" s="1241"/>
      <c r="AK50" s="1241"/>
      <c r="AL50" s="1241"/>
      <c r="AM50" s="1241"/>
      <c r="AN50" s="1241"/>
      <c r="AO50" s="1241"/>
      <c r="AP50" s="1241"/>
      <c r="AQ50" s="1241"/>
      <c r="AR50" s="1241"/>
      <c r="AS50" s="1241"/>
      <c r="AT50" s="1241"/>
      <c r="AU50" s="1241"/>
      <c r="AV50" s="1241"/>
      <c r="AW50" s="1241"/>
      <c r="AX50" s="1241"/>
      <c r="AY50" s="1241"/>
      <c r="AZ50" s="1241"/>
    </row>
    <row r="51" spans="1:56" ht="7.5" hidden="1" customHeight="1" x14ac:dyDescent="0.25">
      <c r="A51" s="1226" t="s">
        <v>529</v>
      </c>
      <c r="B51" s="1226"/>
      <c r="C51" s="1226"/>
      <c r="D51" s="1226"/>
      <c r="E51" s="1226"/>
      <c r="F51" s="1226"/>
      <c r="G51" s="1226"/>
      <c r="H51" s="1226"/>
      <c r="I51" s="1226"/>
      <c r="J51" s="1226"/>
      <c r="K51" s="1226"/>
      <c r="L51" s="1226"/>
      <c r="M51" s="1226"/>
      <c r="N51" s="1226"/>
      <c r="O51" s="1226"/>
      <c r="P51" s="1226"/>
      <c r="Q51" s="1226"/>
      <c r="R51" s="1226"/>
      <c r="S51" s="1226"/>
      <c r="T51" s="1226"/>
      <c r="U51" s="1226"/>
      <c r="V51" s="1226"/>
      <c r="W51" s="1226"/>
      <c r="X51" s="1226"/>
      <c r="Y51" s="1226"/>
      <c r="Z51" s="1226"/>
      <c r="AA51" s="1226"/>
      <c r="AB51" s="1226"/>
      <c r="AC51" s="1226"/>
      <c r="AD51" s="1226"/>
      <c r="AE51" s="1226"/>
      <c r="AF51" s="1226"/>
      <c r="AG51" s="1226"/>
      <c r="AH51" s="1226"/>
      <c r="AI51" s="1226"/>
      <c r="AJ51" s="1226"/>
      <c r="AK51" s="1226"/>
      <c r="AL51" s="1226"/>
      <c r="AM51" s="1226"/>
      <c r="AN51" s="1226"/>
      <c r="AO51" s="1226"/>
      <c r="AP51" s="1226"/>
      <c r="AQ51" s="1226"/>
      <c r="AR51" s="1226"/>
      <c r="AS51" s="1226"/>
      <c r="AT51" s="1226"/>
      <c r="AU51" s="1226"/>
      <c r="AV51" s="1226"/>
      <c r="AW51" s="1226"/>
      <c r="AX51" s="1226"/>
      <c r="AY51" s="1226"/>
      <c r="AZ51" s="1226"/>
    </row>
    <row r="52" spans="1:56" ht="12" customHeight="1" x14ac:dyDescent="0.25">
      <c r="A52" s="1234" t="s">
        <v>383</v>
      </c>
      <c r="B52" s="1234"/>
      <c r="C52" s="1234"/>
      <c r="D52" s="1234"/>
      <c r="E52" s="1234"/>
      <c r="F52" s="1234"/>
      <c r="G52" s="1234"/>
      <c r="H52" s="1234"/>
      <c r="I52" s="1234"/>
      <c r="J52" s="1234"/>
      <c r="K52" s="1234"/>
      <c r="L52" s="1234"/>
      <c r="M52" s="1234"/>
      <c r="N52" s="1234"/>
      <c r="O52" s="1234"/>
      <c r="P52" s="1234"/>
      <c r="Q52" s="1234"/>
      <c r="R52" s="1234"/>
      <c r="S52" s="1234"/>
      <c r="T52" s="1234"/>
      <c r="U52" s="1234"/>
      <c r="V52" s="1234"/>
      <c r="W52" s="1234"/>
      <c r="X52" s="1234"/>
      <c r="Y52" s="1234"/>
      <c r="Z52" s="1234"/>
      <c r="AA52" s="1234"/>
      <c r="AB52" s="1234"/>
      <c r="AC52" s="1234"/>
      <c r="AD52" s="1234"/>
      <c r="AE52" s="1234"/>
      <c r="AF52" s="1234"/>
      <c r="AG52" s="1234"/>
      <c r="AH52" s="1234"/>
      <c r="AI52" s="1234"/>
      <c r="AJ52" s="1234"/>
      <c r="AK52" s="1234"/>
      <c r="AL52" s="1234"/>
      <c r="AM52" s="1234"/>
      <c r="AN52" s="1234"/>
      <c r="AO52" s="1234"/>
      <c r="AP52" s="1234"/>
      <c r="AQ52" s="1234"/>
      <c r="AR52" s="1234"/>
      <c r="AS52" s="1234"/>
      <c r="AT52" s="1234"/>
      <c r="AU52" s="1234"/>
      <c r="AV52" s="1234"/>
      <c r="AW52" s="1234"/>
      <c r="AX52" s="1234"/>
      <c r="AY52" s="1234"/>
      <c r="AZ52" s="1234"/>
    </row>
    <row r="53" spans="1:56" ht="13.5" customHeight="1" x14ac:dyDescent="0.25">
      <c r="A53" s="1238" t="str">
        <f>ФОРМА!B4</f>
        <v>ООО «Электромонтаж-110»</v>
      </c>
      <c r="B53" s="1238"/>
      <c r="C53" s="1238"/>
      <c r="D53" s="1238"/>
      <c r="E53" s="1238"/>
      <c r="F53" s="1238"/>
      <c r="G53" s="1238"/>
      <c r="H53" s="1238"/>
      <c r="I53" s="1238"/>
      <c r="J53" s="1238"/>
      <c r="K53" s="1238"/>
      <c r="L53" s="1238"/>
      <c r="M53" s="1238"/>
      <c r="N53" s="1238"/>
      <c r="O53" s="1238"/>
      <c r="P53" s="1238"/>
      <c r="Q53" s="1238"/>
      <c r="R53" s="1238"/>
      <c r="S53" s="1238"/>
      <c r="T53" s="1238"/>
      <c r="U53" s="1238"/>
      <c r="V53" s="1238"/>
      <c r="W53" s="1238"/>
      <c r="X53" s="1238"/>
      <c r="Y53" s="1238"/>
      <c r="Z53" s="1238"/>
      <c r="AA53" s="1238"/>
      <c r="AB53" s="1238"/>
      <c r="AC53" s="1238"/>
      <c r="AD53" s="1238"/>
      <c r="AE53" s="1238"/>
      <c r="AF53" s="1238"/>
      <c r="AG53" s="1238"/>
      <c r="AH53" s="1238"/>
      <c r="AI53" s="1238"/>
      <c r="AJ53" s="1238"/>
      <c r="AK53" s="1238"/>
      <c r="AL53" s="1238"/>
      <c r="AM53" s="1238"/>
      <c r="AN53" s="1238"/>
      <c r="AO53" s="1238"/>
      <c r="AP53" s="1238"/>
      <c r="AQ53" s="1238"/>
      <c r="AR53" s="1238"/>
      <c r="AS53" s="1238"/>
      <c r="AT53" s="1238"/>
      <c r="AU53" s="1238"/>
      <c r="AV53" s="1238"/>
      <c r="AW53" s="1238"/>
      <c r="AX53" s="1238"/>
      <c r="AY53" s="1238"/>
      <c r="AZ53" s="1238"/>
    </row>
    <row r="54" spans="1:56" s="127" customFormat="1" ht="7.2" customHeight="1" x14ac:dyDescent="0.2">
      <c r="A54" s="1257" t="s">
        <v>830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</row>
    <row r="55" spans="1:56" ht="12" customHeight="1" x14ac:dyDescent="0.25">
      <c r="A55" s="1234" t="s">
        <v>9</v>
      </c>
      <c r="B55" s="1234"/>
      <c r="C55" s="1234"/>
      <c r="D55" s="1234"/>
      <c r="E55" s="1234"/>
      <c r="F55" s="1234"/>
      <c r="G55" s="1234"/>
      <c r="H55" s="1234"/>
      <c r="I55" s="1234"/>
      <c r="J55" s="1234"/>
      <c r="K55" s="1234"/>
      <c r="L55" s="1234"/>
      <c r="M55" s="1234"/>
      <c r="N55" s="1234"/>
      <c r="O55" s="1234"/>
      <c r="P55" s="1234"/>
      <c r="Q55" s="1234"/>
      <c r="R55" s="1234"/>
      <c r="S55" s="1234"/>
      <c r="T55" s="1234"/>
      <c r="U55" s="1234"/>
      <c r="V55" s="1234"/>
      <c r="W55" s="1234"/>
      <c r="X55" s="1234"/>
      <c r="Y55" s="1234"/>
      <c r="Z55" s="1234"/>
      <c r="AA55" s="1234"/>
      <c r="AB55" s="1234"/>
      <c r="AC55" s="1234"/>
      <c r="AD55" s="1234"/>
      <c r="AE55" s="1234"/>
      <c r="AF55" s="1234"/>
      <c r="AG55" s="1234"/>
      <c r="AH55" s="1234"/>
      <c r="AI55" s="1234"/>
      <c r="AJ55" s="1234"/>
      <c r="AK55" s="1234"/>
      <c r="AL55" s="1234"/>
      <c r="AM55" s="1234"/>
      <c r="AN55" s="1234"/>
      <c r="AO55" s="1234"/>
      <c r="AP55" s="1234"/>
      <c r="AQ55" s="1234"/>
      <c r="AR55" s="1234"/>
      <c r="AS55" s="1234"/>
      <c r="AT55" s="1234"/>
      <c r="AU55" s="1234"/>
      <c r="AV55" s="1234"/>
      <c r="AW55" s="1234"/>
      <c r="AX55" s="1234"/>
      <c r="AY55" s="1234"/>
      <c r="AZ55" s="1234"/>
    </row>
    <row r="56" spans="1:56" ht="12" customHeight="1" x14ac:dyDescent="0.25">
      <c r="A56" s="1234" t="s">
        <v>394</v>
      </c>
      <c r="B56" s="1234"/>
      <c r="C56" s="1234"/>
      <c r="D56" s="1234"/>
      <c r="E56" s="1234"/>
      <c r="F56" s="1234"/>
      <c r="G56" s="1234"/>
      <c r="H56" s="1234"/>
      <c r="I56" s="1234"/>
      <c r="J56" s="1234"/>
      <c r="K56" s="1234"/>
      <c r="L56" s="1234"/>
      <c r="M56" s="1234"/>
      <c r="N56" s="1234"/>
      <c r="O56" s="1234"/>
      <c r="P56" s="1234"/>
      <c r="Q56" s="1234"/>
      <c r="R56" s="1234"/>
      <c r="S56" s="1234"/>
      <c r="T56" s="1234"/>
      <c r="U56" s="1234"/>
      <c r="V56" s="1234"/>
      <c r="W56" s="1234"/>
      <c r="X56" s="1234"/>
      <c r="Y56" s="1234"/>
      <c r="Z56" s="1234"/>
      <c r="AA56" s="1234"/>
      <c r="AB56" s="1234"/>
      <c r="AC56" s="1234"/>
      <c r="AD56" s="1234"/>
      <c r="AE56" s="1234"/>
      <c r="AF56" s="1234"/>
      <c r="AG56" s="1234"/>
      <c r="AH56" s="1234"/>
      <c r="AI56" s="1234"/>
      <c r="AJ56" s="1234"/>
      <c r="AK56" s="1234"/>
      <c r="AL56" s="1234"/>
      <c r="AM56" s="1234"/>
      <c r="AN56" s="1234"/>
      <c r="AO56" s="1234"/>
      <c r="AP56" s="1234"/>
      <c r="AQ56" s="1234"/>
      <c r="AR56" s="1234"/>
      <c r="AS56" s="1234"/>
      <c r="AT56" s="1234"/>
      <c r="AU56" s="1234"/>
      <c r="AV56" s="1234"/>
      <c r="AW56" s="1234"/>
      <c r="AX56" s="1234"/>
      <c r="AY56" s="1234"/>
      <c r="AZ56" s="1234"/>
    </row>
    <row r="57" spans="1:56" ht="14.25" customHeight="1" x14ac:dyDescent="0.25">
      <c r="A57" s="1261" t="str">
        <f ca="1">INDIRECT("'АКТЫ скрытых работ'!R"&amp;BE3&amp;"C3",0)</f>
        <v>Разработка грунта траншеи для монтажа контура заземления КТП</v>
      </c>
      <c r="B57" s="1261"/>
      <c r="C57" s="1261"/>
      <c r="D57" s="1261"/>
      <c r="E57" s="1261"/>
      <c r="F57" s="1261"/>
      <c r="G57" s="1261"/>
      <c r="H57" s="1261"/>
      <c r="I57" s="1261"/>
      <c r="J57" s="1261"/>
      <c r="K57" s="1261"/>
      <c r="L57" s="1261"/>
      <c r="M57" s="1261"/>
      <c r="N57" s="1261"/>
      <c r="O57" s="1261"/>
      <c r="P57" s="1261"/>
      <c r="Q57" s="1261"/>
      <c r="R57" s="1261"/>
      <c r="S57" s="1261"/>
      <c r="T57" s="1261"/>
      <c r="U57" s="1261"/>
      <c r="V57" s="1261"/>
      <c r="W57" s="1261"/>
      <c r="X57" s="1261"/>
      <c r="Y57" s="1261"/>
      <c r="Z57" s="1261"/>
      <c r="AA57" s="1261"/>
      <c r="AB57" s="1261"/>
      <c r="AC57" s="1261"/>
      <c r="AD57" s="1261"/>
      <c r="AE57" s="1261"/>
      <c r="AF57" s="1261"/>
      <c r="AG57" s="1261"/>
      <c r="AH57" s="1261"/>
      <c r="AI57" s="1261"/>
      <c r="AJ57" s="1261"/>
      <c r="AK57" s="1261"/>
      <c r="AL57" s="1261"/>
      <c r="AM57" s="1261"/>
      <c r="AN57" s="1261"/>
      <c r="AO57" s="1261"/>
      <c r="AP57" s="1261"/>
      <c r="AQ57" s="1261"/>
      <c r="AR57" s="1261"/>
      <c r="AS57" s="1261"/>
      <c r="AT57" s="1261"/>
      <c r="AU57" s="1261"/>
      <c r="AV57" s="1261"/>
      <c r="AW57" s="1261"/>
      <c r="AX57" s="1261"/>
      <c r="AY57" s="1261"/>
      <c r="AZ57" s="1261"/>
    </row>
    <row r="58" spans="1:56" ht="10.5" customHeight="1" x14ac:dyDescent="0.25">
      <c r="A58" s="1254" t="s">
        <v>538</v>
      </c>
      <c r="B58" s="1254"/>
      <c r="C58" s="1254"/>
      <c r="D58" s="1254"/>
      <c r="E58" s="1254"/>
      <c r="F58" s="1254"/>
      <c r="G58" s="1254"/>
      <c r="H58" s="1254"/>
      <c r="I58" s="1254"/>
      <c r="J58" s="1254"/>
      <c r="K58" s="1254"/>
      <c r="L58" s="1254"/>
      <c r="M58" s="1254"/>
      <c r="N58" s="1254"/>
      <c r="O58" s="1254"/>
      <c r="P58" s="1254"/>
      <c r="Q58" s="1254"/>
      <c r="R58" s="1254"/>
      <c r="S58" s="1254"/>
      <c r="T58" s="1254"/>
      <c r="U58" s="1254"/>
      <c r="V58" s="1254"/>
      <c r="W58" s="1254"/>
      <c r="X58" s="1254"/>
      <c r="Y58" s="1254"/>
      <c r="Z58" s="1254"/>
      <c r="AA58" s="1254"/>
      <c r="AB58" s="1254"/>
      <c r="AC58" s="1254"/>
      <c r="AD58" s="1254"/>
      <c r="AE58" s="1254"/>
      <c r="AF58" s="1254"/>
      <c r="AG58" s="1254"/>
      <c r="AH58" s="1254"/>
      <c r="AI58" s="1254"/>
      <c r="AJ58" s="1254"/>
      <c r="AK58" s="1254"/>
      <c r="AL58" s="1254"/>
      <c r="AM58" s="1254"/>
      <c r="AN58" s="1254"/>
      <c r="AO58" s="1254"/>
      <c r="AP58" s="1254"/>
      <c r="AQ58" s="1254"/>
      <c r="AR58" s="1254"/>
      <c r="AS58" s="1254"/>
      <c r="AT58" s="1254"/>
      <c r="AU58" s="1254"/>
      <c r="AV58" s="1254"/>
      <c r="AW58" s="1254"/>
      <c r="AX58" s="1254"/>
      <c r="AY58" s="1254"/>
      <c r="AZ58" s="1254"/>
    </row>
    <row r="59" spans="1:56" ht="12" customHeight="1" x14ac:dyDescent="0.3">
      <c r="A59" s="420" t="s">
        <v>395</v>
      </c>
      <c r="Z59" s="9"/>
      <c r="AA59" s="9"/>
      <c r="AB59" s="9"/>
      <c r="AC59" s="9"/>
      <c r="AD59" s="1261" t="str">
        <f>IF(ФОРМА!B8=0," ",ФОРМА!B8)</f>
        <v>ООО «Электромонтаж-110»</v>
      </c>
      <c r="AE59" s="1261"/>
      <c r="AF59" s="1261"/>
      <c r="AG59" s="1261"/>
      <c r="AH59" s="1261"/>
      <c r="AI59" s="1261"/>
      <c r="AJ59" s="1261"/>
      <c r="AK59" s="1261"/>
      <c r="AL59" s="1261"/>
      <c r="AM59" s="1261"/>
      <c r="AN59" s="1261"/>
      <c r="AO59" s="1261"/>
      <c r="AP59" s="1261"/>
      <c r="AQ59" s="1261"/>
      <c r="AR59" s="1261"/>
      <c r="AS59" s="1261"/>
      <c r="AT59" s="1261"/>
      <c r="AU59" s="1261"/>
      <c r="AV59" s="1261"/>
      <c r="AW59" s="1261"/>
      <c r="AX59" s="1261"/>
      <c r="AY59" s="1261"/>
      <c r="AZ59" s="1261"/>
    </row>
    <row r="60" spans="1:56" ht="8.25" customHeight="1" x14ac:dyDescent="0.25">
      <c r="A60" s="1259"/>
      <c r="B60" s="1259"/>
      <c r="C60" s="1259"/>
      <c r="D60" s="1259"/>
      <c r="E60" s="1259"/>
      <c r="F60" s="1259"/>
      <c r="G60" s="1259"/>
      <c r="H60" s="1259"/>
      <c r="I60" s="1259"/>
      <c r="J60" s="1259"/>
      <c r="K60" s="1259"/>
      <c r="L60" s="1259"/>
      <c r="M60" s="1259"/>
      <c r="N60" s="1259"/>
      <c r="O60" s="1259"/>
      <c r="P60" s="1259"/>
      <c r="Q60" s="1259"/>
      <c r="R60" s="1259"/>
      <c r="S60" s="1259"/>
      <c r="T60" s="1259"/>
      <c r="U60" s="1259"/>
      <c r="V60" s="1259"/>
      <c r="W60" s="1259"/>
      <c r="X60" s="1259"/>
      <c r="Y60" s="1259"/>
      <c r="Z60" s="1259"/>
      <c r="AA60" s="1259"/>
      <c r="AB60" s="1259"/>
      <c r="AC60" s="1259"/>
      <c r="AD60" s="1226" t="s">
        <v>84</v>
      </c>
      <c r="AE60" s="1226"/>
      <c r="AF60" s="1226"/>
      <c r="AG60" s="1226"/>
      <c r="AH60" s="1226"/>
      <c r="AI60" s="1226"/>
      <c r="AJ60" s="1226"/>
      <c r="AK60" s="1226"/>
      <c r="AL60" s="1226"/>
      <c r="AM60" s="1226"/>
      <c r="AN60" s="1226"/>
      <c r="AO60" s="1226"/>
      <c r="AP60" s="1226"/>
      <c r="AQ60" s="1226"/>
      <c r="AR60" s="1226"/>
      <c r="AS60" s="1226"/>
      <c r="AT60" s="1226"/>
      <c r="AU60" s="1226"/>
      <c r="AV60" s="1226"/>
      <c r="AW60" s="1226"/>
      <c r="AX60" s="1226"/>
      <c r="AY60" s="1226"/>
      <c r="AZ60" s="1226"/>
    </row>
    <row r="61" spans="1:56" ht="12" customHeight="1" x14ac:dyDescent="0.25">
      <c r="A61" s="1236" t="str">
        <f>IF(ФОРМА!B9=0," ",CONCATENATE("Проект Шифр ",ФОРМА!B9))</f>
        <v>Проект Шифр СЭС-21-052603-ЭС1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</row>
    <row r="62" spans="1:56" ht="7.2" customHeight="1" x14ac:dyDescent="0.25">
      <c r="A62" s="1226" t="s">
        <v>539</v>
      </c>
      <c r="B62" s="1226"/>
      <c r="C62" s="1226"/>
      <c r="D62" s="1226"/>
      <c r="E62" s="1226"/>
      <c r="F62" s="1226"/>
      <c r="G62" s="1226"/>
      <c r="H62" s="1226"/>
      <c r="I62" s="1226"/>
      <c r="J62" s="1226"/>
      <c r="K62" s="1226"/>
      <c r="L62" s="1226"/>
      <c r="M62" s="1226"/>
      <c r="N62" s="1226"/>
      <c r="O62" s="1226"/>
      <c r="P62" s="1226"/>
      <c r="Q62" s="1226"/>
      <c r="R62" s="1226"/>
      <c r="S62" s="1226"/>
      <c r="T62" s="1226"/>
      <c r="U62" s="1226"/>
      <c r="V62" s="1226"/>
      <c r="W62" s="1226"/>
      <c r="X62" s="1226"/>
      <c r="Y62" s="1226"/>
      <c r="Z62" s="1226"/>
      <c r="AA62" s="1226"/>
      <c r="AB62" s="1226"/>
      <c r="AC62" s="1226"/>
      <c r="AD62" s="1226"/>
      <c r="AE62" s="1226"/>
      <c r="AF62" s="1226"/>
      <c r="AG62" s="1226"/>
      <c r="AH62" s="1226"/>
      <c r="AI62" s="1226"/>
      <c r="AJ62" s="1226"/>
      <c r="AK62" s="1226"/>
      <c r="AL62" s="1226"/>
      <c r="AM62" s="1226"/>
      <c r="AN62" s="1226"/>
      <c r="AO62" s="1226"/>
      <c r="AP62" s="1226"/>
      <c r="AQ62" s="1226"/>
      <c r="AR62" s="1226"/>
      <c r="AS62" s="1226"/>
      <c r="AT62" s="1226"/>
      <c r="AU62" s="1226"/>
      <c r="AV62" s="1226"/>
      <c r="AW62" s="1226"/>
      <c r="AX62" s="1226"/>
      <c r="AY62" s="1226"/>
      <c r="AZ62" s="1226"/>
    </row>
    <row r="63" spans="1:56" ht="12" customHeight="1" x14ac:dyDescent="0.25">
      <c r="A63" s="1234" t="s">
        <v>540</v>
      </c>
      <c r="B63" s="1234"/>
      <c r="C63" s="1234"/>
      <c r="D63" s="1234"/>
      <c r="E63" s="1234"/>
      <c r="F63" s="1234"/>
      <c r="G63" s="1234"/>
      <c r="H63" s="1234"/>
      <c r="I63" s="1234"/>
      <c r="J63" s="1234"/>
      <c r="K63" s="1234"/>
      <c r="L63" s="1234"/>
      <c r="M63" s="1234"/>
      <c r="N63" s="1234"/>
      <c r="O63" s="1234"/>
      <c r="P63" s="1234"/>
      <c r="Q63" s="1234"/>
      <c r="R63" s="1234"/>
      <c r="S63" s="1234"/>
      <c r="T63" s="1234"/>
      <c r="U63" s="1234"/>
      <c r="V63" s="1234"/>
      <c r="W63" s="1234"/>
      <c r="X63" s="1234"/>
      <c r="Y63" s="1234"/>
      <c r="Z63" s="1234"/>
      <c r="AA63" s="1234"/>
      <c r="AB63" s="1234"/>
      <c r="AC63" s="1234"/>
      <c r="AD63" s="1234"/>
      <c r="AE63" s="1234"/>
      <c r="AF63" s="1234"/>
      <c r="AG63" s="1234"/>
      <c r="AH63" s="1234"/>
      <c r="AI63" s="1234"/>
      <c r="AJ63" s="1234"/>
      <c r="AK63" s="1234"/>
      <c r="AL63" s="1234"/>
      <c r="AM63" s="1234"/>
      <c r="AN63" s="1234"/>
      <c r="AO63" s="1234"/>
      <c r="AP63" s="1234"/>
      <c r="AQ63" s="1234"/>
      <c r="AR63" s="1234"/>
      <c r="AS63" s="1234"/>
      <c r="AT63" s="1234"/>
      <c r="AU63" s="1234"/>
      <c r="AV63" s="1234"/>
      <c r="AW63" s="1234"/>
      <c r="AX63" s="1234"/>
      <c r="AY63" s="1234"/>
      <c r="AZ63" s="1234"/>
      <c r="BD63" s="11"/>
    </row>
    <row r="64" spans="1:56" ht="24" customHeight="1" x14ac:dyDescent="0.25">
      <c r="A64" s="1262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55"/>
      <c r="C64" s="1255"/>
      <c r="D64" s="1255"/>
      <c r="E64" s="1255"/>
      <c r="F64" s="1255"/>
      <c r="G64" s="1255"/>
      <c r="H64" s="1255"/>
      <c r="I64" s="1255"/>
      <c r="J64" s="1255"/>
      <c r="K64" s="1255"/>
      <c r="L64" s="1255"/>
      <c r="M64" s="1255"/>
      <c r="N64" s="1255"/>
      <c r="O64" s="1255"/>
      <c r="P64" s="1255"/>
      <c r="Q64" s="1255"/>
      <c r="R64" s="1255"/>
      <c r="S64" s="1255"/>
      <c r="T64" s="1255"/>
      <c r="U64" s="1255"/>
      <c r="V64" s="1255"/>
      <c r="W64" s="1255"/>
      <c r="X64" s="1255"/>
      <c r="Y64" s="1255"/>
      <c r="Z64" s="1255"/>
      <c r="AA64" s="1255"/>
      <c r="AB64" s="1255"/>
      <c r="AC64" s="1255"/>
      <c r="AD64" s="1255"/>
      <c r="AE64" s="1255"/>
      <c r="AF64" s="1255"/>
      <c r="AG64" s="1255"/>
      <c r="AH64" s="1255"/>
      <c r="AI64" s="1255"/>
      <c r="AJ64" s="1255"/>
      <c r="AK64" s="1255"/>
      <c r="AL64" s="1255"/>
      <c r="AM64" s="1255"/>
      <c r="AN64" s="1255"/>
      <c r="AO64" s="1255"/>
      <c r="AP64" s="1255"/>
      <c r="AQ64" s="1255"/>
      <c r="AR64" s="1255"/>
      <c r="AS64" s="1255"/>
      <c r="AT64" s="1255"/>
      <c r="AU64" s="1255"/>
      <c r="AV64" s="1255"/>
      <c r="AW64" s="1255"/>
      <c r="AX64" s="1255"/>
      <c r="AY64" s="1255"/>
      <c r="AZ64" s="1255"/>
      <c r="BD64" s="15"/>
    </row>
    <row r="65" spans="1:56" ht="7.95" customHeight="1" x14ac:dyDescent="0.25">
      <c r="A65" s="1229" t="s">
        <v>384</v>
      </c>
      <c r="B65" s="1229"/>
      <c r="C65" s="1229"/>
      <c r="D65" s="1229"/>
      <c r="E65" s="1229"/>
      <c r="F65" s="1229"/>
      <c r="G65" s="1229"/>
      <c r="H65" s="1229"/>
      <c r="I65" s="1229"/>
      <c r="J65" s="1229"/>
      <c r="K65" s="1229"/>
      <c r="L65" s="1229"/>
      <c r="M65" s="1229"/>
      <c r="N65" s="1229"/>
      <c r="O65" s="1229"/>
      <c r="P65" s="1229"/>
      <c r="Q65" s="1229"/>
      <c r="R65" s="1229"/>
      <c r="S65" s="1229"/>
      <c r="T65" s="1229"/>
      <c r="U65" s="1229"/>
      <c r="V65" s="1229"/>
      <c r="W65" s="1229"/>
      <c r="X65" s="1229"/>
      <c r="Y65" s="1229"/>
      <c r="Z65" s="1229"/>
      <c r="AA65" s="1229"/>
      <c r="AB65" s="1229"/>
      <c r="AC65" s="1229"/>
      <c r="AD65" s="1229"/>
      <c r="AE65" s="1229"/>
      <c r="AF65" s="1229"/>
      <c r="AG65" s="1229"/>
      <c r="AH65" s="1229"/>
      <c r="AI65" s="1229"/>
      <c r="AJ65" s="1229"/>
      <c r="AK65" s="1229"/>
      <c r="AL65" s="1229"/>
      <c r="AM65" s="1229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</row>
    <row r="66" spans="1:56" ht="12" customHeight="1" x14ac:dyDescent="0.25">
      <c r="A66" s="1234" t="s">
        <v>542</v>
      </c>
      <c r="B66" s="1234"/>
      <c r="C66" s="1234"/>
      <c r="D66" s="1234"/>
      <c r="E66" s="1234"/>
      <c r="F66" s="1234"/>
      <c r="G66" s="1234"/>
      <c r="H66" s="1234"/>
      <c r="I66" s="1234"/>
      <c r="J66" s="1234"/>
      <c r="K66" s="1234"/>
      <c r="L66" s="1234"/>
      <c r="M66" s="1234"/>
      <c r="N66" s="1234"/>
      <c r="O66" s="1234"/>
      <c r="P66" s="1234"/>
      <c r="Q66" s="1234"/>
      <c r="R66" s="1234"/>
      <c r="S66" s="1234"/>
      <c r="T66" s="1234"/>
      <c r="U66" s="1234"/>
      <c r="V66" s="1234"/>
      <c r="W66" s="1234"/>
      <c r="X66" s="1234"/>
      <c r="Y66" s="1234"/>
      <c r="Z66" s="1234"/>
      <c r="AA66" s="1234"/>
      <c r="AB66" s="1234"/>
      <c r="AC66" s="1234"/>
      <c r="AD66" s="1234"/>
      <c r="AE66" s="1234"/>
      <c r="AF66" s="1234"/>
      <c r="AG66" s="1234"/>
      <c r="AH66" s="1234"/>
      <c r="AI66" s="1234"/>
      <c r="AJ66" s="1234"/>
      <c r="AK66" s="1234"/>
      <c r="AL66" s="1234"/>
      <c r="AM66" s="1234"/>
      <c r="AN66" s="1234"/>
      <c r="AO66" s="1234"/>
      <c r="AP66" s="1234"/>
      <c r="AQ66" s="1234"/>
      <c r="AR66" s="1234"/>
      <c r="AS66" s="1234"/>
      <c r="AT66" s="1234"/>
      <c r="AU66" s="1234"/>
      <c r="AV66" s="1234"/>
      <c r="AW66" s="1234"/>
      <c r="AX66" s="1234"/>
      <c r="AY66" s="1234"/>
      <c r="AZ66" s="1234"/>
    </row>
    <row r="67" spans="1:56" ht="25.2" customHeight="1" x14ac:dyDescent="0.25">
      <c r="A67" s="1263" t="str">
        <f ca="1">INDIRECT("'АКТЫ скрытых работ'!R"&amp;BE3&amp;"C10",0)</f>
        <v>Не применялись</v>
      </c>
      <c r="B67" s="1263"/>
      <c r="C67" s="1263"/>
      <c r="D67" s="1263"/>
      <c r="E67" s="1263"/>
      <c r="F67" s="1263"/>
      <c r="G67" s="1263"/>
      <c r="H67" s="1263"/>
      <c r="I67" s="1263"/>
      <c r="J67" s="1263"/>
      <c r="K67" s="1263"/>
      <c r="L67" s="1263"/>
      <c r="M67" s="1263"/>
      <c r="N67" s="1263"/>
      <c r="O67" s="1263"/>
      <c r="P67" s="1263"/>
      <c r="Q67" s="1263"/>
      <c r="R67" s="1263"/>
      <c r="S67" s="1263"/>
      <c r="T67" s="1263"/>
      <c r="U67" s="1263"/>
      <c r="V67" s="1263"/>
      <c r="W67" s="1263"/>
      <c r="X67" s="1263"/>
      <c r="Y67" s="1263"/>
      <c r="Z67" s="1263"/>
      <c r="AA67" s="1263"/>
      <c r="AB67" s="1263"/>
      <c r="AC67" s="1263"/>
      <c r="AD67" s="1263"/>
      <c r="AE67" s="1263"/>
      <c r="AF67" s="1263"/>
      <c r="AG67" s="1263"/>
      <c r="AH67" s="1263"/>
      <c r="AI67" s="1263"/>
      <c r="AJ67" s="1263"/>
      <c r="AK67" s="1263"/>
      <c r="AL67" s="1263"/>
      <c r="AM67" s="1263"/>
      <c r="AN67" s="1263"/>
      <c r="AO67" s="1263"/>
      <c r="AP67" s="1263"/>
      <c r="AQ67" s="1263"/>
      <c r="AR67" s="1263"/>
      <c r="AS67" s="1263"/>
      <c r="AT67" s="1263"/>
      <c r="AU67" s="1263"/>
      <c r="AV67" s="1263"/>
      <c r="AW67" s="1263"/>
      <c r="AX67" s="1263"/>
      <c r="AY67" s="1263"/>
      <c r="AZ67" s="1263"/>
      <c r="BD67" s="11"/>
    </row>
    <row r="68" spans="1:56" s="127" customFormat="1" ht="8.25" customHeight="1" x14ac:dyDescent="0.2">
      <c r="A68" s="1226" t="s">
        <v>541</v>
      </c>
      <c r="B68" s="1254"/>
      <c r="C68" s="1254"/>
      <c r="D68" s="1254"/>
      <c r="E68" s="1254"/>
      <c r="F68" s="1254"/>
      <c r="G68" s="1254"/>
      <c r="H68" s="1254"/>
      <c r="I68" s="1254"/>
      <c r="J68" s="1254"/>
      <c r="K68" s="1254"/>
      <c r="L68" s="1254"/>
      <c r="M68" s="1254"/>
      <c r="N68" s="1254"/>
      <c r="O68" s="1254"/>
      <c r="P68" s="1254"/>
      <c r="Q68" s="1254"/>
      <c r="R68" s="1254"/>
      <c r="S68" s="1254"/>
      <c r="T68" s="1254"/>
      <c r="U68" s="1254"/>
      <c r="V68" s="1254"/>
      <c r="W68" s="1254"/>
      <c r="X68" s="1254"/>
      <c r="Y68" s="1254"/>
      <c r="Z68" s="1254"/>
      <c r="AA68" s="1254"/>
      <c r="AB68" s="1254"/>
      <c r="AC68" s="1254"/>
      <c r="AD68" s="1254"/>
      <c r="AE68" s="1254"/>
      <c r="AF68" s="1254"/>
      <c r="AG68" s="1254"/>
      <c r="AH68" s="1254"/>
      <c r="AI68" s="1254"/>
      <c r="AJ68" s="1254"/>
      <c r="AK68" s="1254"/>
      <c r="AL68" s="1254"/>
      <c r="AM68" s="1254"/>
      <c r="AN68" s="1254"/>
      <c r="AO68" s="1254"/>
      <c r="AP68" s="1254"/>
      <c r="AQ68" s="1254"/>
      <c r="AR68" s="1254"/>
      <c r="AS68" s="1254"/>
      <c r="AT68" s="1254"/>
      <c r="AU68" s="1254"/>
      <c r="AV68" s="1254"/>
      <c r="AW68" s="1254"/>
      <c r="AX68" s="1254"/>
      <c r="AY68" s="1254"/>
      <c r="AZ68" s="1254"/>
      <c r="BD68" s="129"/>
    </row>
    <row r="69" spans="1:56" ht="12" customHeight="1" x14ac:dyDescent="0.25">
      <c r="A69" s="1235" t="s">
        <v>543</v>
      </c>
      <c r="B69" s="1235"/>
      <c r="C69" s="1235"/>
      <c r="D69" s="1235"/>
      <c r="E69" s="1235"/>
      <c r="F69" s="1235"/>
      <c r="G69" s="1235"/>
      <c r="H69" s="1235"/>
      <c r="I69" s="1235"/>
      <c r="J69" s="1235"/>
      <c r="K69" s="1235"/>
      <c r="L69" s="1235"/>
      <c r="M69" s="1235"/>
      <c r="N69" s="1235"/>
      <c r="O69" s="1235"/>
      <c r="P69" s="1235"/>
      <c r="Q69" s="1235"/>
      <c r="R69" s="1235"/>
      <c r="S69" s="1235"/>
      <c r="T69" s="1235"/>
      <c r="U69" s="1235"/>
      <c r="V69" s="1235"/>
      <c r="W69" s="1235"/>
      <c r="X69" s="1235"/>
      <c r="Y69" s="1235"/>
      <c r="Z69" s="1235"/>
      <c r="AA69" s="1235"/>
      <c r="AB69" s="1235"/>
      <c r="AC69" s="1235"/>
      <c r="AD69" s="1235"/>
      <c r="AE69" s="1235"/>
      <c r="AF69" s="1235"/>
      <c r="AG69" s="1235"/>
      <c r="AH69" s="1235"/>
      <c r="AI69" s="1235"/>
      <c r="AJ69" s="1235"/>
      <c r="AK69" s="1235"/>
      <c r="AL69" s="1235"/>
      <c r="AM69" s="1235"/>
      <c r="AN69" s="1235"/>
      <c r="AO69" s="1235"/>
      <c r="AP69" s="1235"/>
      <c r="AQ69" s="1235"/>
      <c r="AR69" s="1235"/>
      <c r="AS69" s="1235"/>
      <c r="AT69" s="1235"/>
      <c r="AU69" s="1235"/>
      <c r="AV69" s="1235"/>
      <c r="AW69" s="1235"/>
      <c r="AX69" s="1235"/>
      <c r="AY69" s="1235"/>
      <c r="AZ69" s="1235"/>
    </row>
    <row r="70" spans="1:56" ht="12" customHeight="1" x14ac:dyDescent="0.25">
      <c r="A70" s="1234" t="s">
        <v>385</v>
      </c>
      <c r="B70" s="1234"/>
      <c r="C70" s="1234"/>
      <c r="D70" s="1234"/>
      <c r="E70" s="1234"/>
      <c r="F70" s="1234"/>
      <c r="G70" s="1234"/>
      <c r="H70" s="1234"/>
      <c r="I70" s="1234"/>
      <c r="J70" s="1234"/>
      <c r="K70" s="1234"/>
      <c r="L70" s="1234"/>
      <c r="M70" s="1234"/>
      <c r="N70" s="1234"/>
      <c r="O70" s="1234"/>
      <c r="P70" s="1234"/>
      <c r="Q70" s="1234"/>
      <c r="R70" s="1234"/>
      <c r="S70" s="1234"/>
      <c r="T70" s="1234"/>
      <c r="U70" s="1234"/>
      <c r="V70" s="1234"/>
      <c r="W70" s="1234"/>
      <c r="X70" s="1234"/>
      <c r="Y70" s="1234"/>
      <c r="Z70" s="1234"/>
      <c r="AA70" s="1234"/>
      <c r="AB70" s="1234"/>
      <c r="AC70" s="1234"/>
      <c r="AD70" s="1234"/>
      <c r="AE70" s="1234"/>
      <c r="AF70" s="1234"/>
      <c r="AG70" s="1234"/>
      <c r="AH70" s="1234"/>
      <c r="AI70" s="1234"/>
      <c r="AJ70" s="1234"/>
      <c r="AK70" s="1234"/>
      <c r="AL70" s="1234"/>
      <c r="AM70" s="1234"/>
      <c r="AN70" s="1234"/>
      <c r="AO70" s="1234"/>
      <c r="AP70" s="1234"/>
      <c r="AQ70" s="1234"/>
      <c r="AR70" s="1234"/>
      <c r="AS70" s="1234"/>
      <c r="AT70" s="1234"/>
      <c r="AU70" s="1234"/>
      <c r="AV70" s="1234"/>
      <c r="AW70" s="1234"/>
      <c r="AX70" s="1234"/>
      <c r="AY70" s="1234"/>
      <c r="AZ70" s="1234"/>
    </row>
    <row r="71" spans="1:56" ht="24" customHeight="1" x14ac:dyDescent="0.25">
      <c r="A71" s="1255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71" s="1255"/>
      <c r="C71" s="1255"/>
      <c r="D71" s="1255"/>
      <c r="E71" s="1255"/>
      <c r="F71" s="1255"/>
      <c r="G71" s="1255"/>
      <c r="H71" s="1255"/>
      <c r="I71" s="1255"/>
      <c r="J71" s="1255"/>
      <c r="K71" s="1255"/>
      <c r="L71" s="1255"/>
      <c r="M71" s="1255"/>
      <c r="N71" s="1255"/>
      <c r="O71" s="1255"/>
      <c r="P71" s="1255"/>
      <c r="Q71" s="1255"/>
      <c r="R71" s="1255"/>
      <c r="S71" s="1255"/>
      <c r="T71" s="1255"/>
      <c r="U71" s="1255"/>
      <c r="V71" s="1255"/>
      <c r="W71" s="1255"/>
      <c r="X71" s="1255"/>
      <c r="Y71" s="1255"/>
      <c r="Z71" s="1255"/>
      <c r="AA71" s="1255"/>
      <c r="AB71" s="1255"/>
      <c r="AC71" s="1255"/>
      <c r="AD71" s="1255"/>
      <c r="AE71" s="1255"/>
      <c r="AF71" s="1255"/>
      <c r="AG71" s="1255"/>
      <c r="AH71" s="1255"/>
      <c r="AI71" s="1255"/>
      <c r="AJ71" s="1255"/>
      <c r="AK71" s="1255"/>
      <c r="AL71" s="1255"/>
      <c r="AM71" s="1255"/>
      <c r="AN71" s="1255"/>
      <c r="AO71" s="1255"/>
      <c r="AP71" s="1255"/>
      <c r="AQ71" s="1255"/>
      <c r="AR71" s="1255"/>
      <c r="AS71" s="1255"/>
      <c r="AT71" s="1255"/>
      <c r="AU71" s="1255"/>
      <c r="AV71" s="1255"/>
      <c r="AW71" s="1255"/>
      <c r="AX71" s="1255"/>
      <c r="AY71" s="1255"/>
      <c r="AZ71" s="1255"/>
    </row>
    <row r="72" spans="1:56" s="127" customFormat="1" ht="9.6" x14ac:dyDescent="0.2">
      <c r="A72" s="1260" t="s">
        <v>386</v>
      </c>
      <c r="B72" s="1260"/>
      <c r="C72" s="1260"/>
      <c r="D72" s="1260"/>
      <c r="E72" s="1260"/>
      <c r="F72" s="1260"/>
      <c r="G72" s="1260"/>
      <c r="H72" s="1260"/>
      <c r="I72" s="1260"/>
      <c r="J72" s="1260"/>
      <c r="K72" s="1260"/>
      <c r="L72" s="1260"/>
      <c r="M72" s="1260"/>
      <c r="N72" s="1260"/>
      <c r="O72" s="1260"/>
      <c r="P72" s="1260"/>
      <c r="Q72" s="1260"/>
      <c r="R72" s="1260"/>
      <c r="S72" s="1260"/>
      <c r="T72" s="1260"/>
      <c r="U72" s="1260"/>
      <c r="V72" s="1260"/>
      <c r="W72" s="1260"/>
      <c r="X72" s="1260"/>
      <c r="Y72" s="1260"/>
      <c r="Z72" s="1260"/>
      <c r="AA72" s="1260"/>
      <c r="AB72" s="1260"/>
      <c r="AC72" s="1260"/>
      <c r="AD72" s="1260"/>
      <c r="AE72" s="1260"/>
      <c r="AF72" s="1260"/>
      <c r="AG72" s="1260"/>
      <c r="AH72" s="1260"/>
      <c r="AI72" s="1260"/>
      <c r="AJ72" s="1260"/>
      <c r="AK72" s="1260"/>
      <c r="AL72" s="1260"/>
      <c r="AM72" s="1260"/>
      <c r="AN72" s="1260"/>
      <c r="AO72" s="1260"/>
      <c r="AP72" s="1260"/>
      <c r="AQ72" s="1260"/>
      <c r="AR72" s="1260"/>
      <c r="AS72" s="1260"/>
      <c r="AT72" s="1260"/>
      <c r="AU72" s="1260"/>
      <c r="AV72" s="1260"/>
      <c r="AW72" s="1260"/>
      <c r="AX72" s="1260"/>
      <c r="AY72" s="1260"/>
      <c r="AZ72" s="1260"/>
    </row>
    <row r="73" spans="1:56" ht="24" customHeight="1" x14ac:dyDescent="0.25">
      <c r="A73" s="1235" t="s">
        <v>544</v>
      </c>
      <c r="B73" s="1235"/>
      <c r="C73" s="1235"/>
      <c r="D73" s="1235"/>
      <c r="E73" s="1235"/>
      <c r="F73" s="1235"/>
      <c r="G73" s="1235"/>
      <c r="H73" s="1235"/>
      <c r="I73" s="1235"/>
      <c r="J73" s="1235"/>
      <c r="K73" s="1235"/>
      <c r="L73" s="1235"/>
      <c r="M73" s="1235"/>
      <c r="N73" s="1235"/>
      <c r="O73" s="1235"/>
      <c r="P73" s="1235"/>
      <c r="Q73" s="1235"/>
      <c r="R73" s="1235"/>
      <c r="S73" s="1235"/>
      <c r="T73" s="1235"/>
      <c r="U73" s="1235"/>
      <c r="V73" s="1235"/>
      <c r="W73" s="1235"/>
      <c r="X73" s="1235"/>
      <c r="Y73" s="1235"/>
      <c r="Z73" s="1235"/>
      <c r="AA73" s="1235"/>
      <c r="AB73" s="1235"/>
      <c r="AC73" s="1235"/>
      <c r="AD73" s="1235"/>
      <c r="AE73" s="1235"/>
      <c r="AF73" s="1235"/>
      <c r="AG73" s="1235"/>
      <c r="AH73" s="1235"/>
      <c r="AI73" s="1235"/>
      <c r="AJ73" s="1235"/>
      <c r="AK73" s="1235"/>
      <c r="AL73" s="1235"/>
      <c r="AM73" s="1235"/>
      <c r="AN73" s="1235"/>
      <c r="AO73" s="1235"/>
      <c r="AP73" s="1235"/>
      <c r="AQ73" s="1235"/>
      <c r="AR73" s="1235"/>
      <c r="AS73" s="1235"/>
      <c r="AT73" s="1235"/>
      <c r="AU73" s="1235"/>
      <c r="AV73" s="1235"/>
      <c r="AW73" s="1235"/>
      <c r="AX73" s="1235"/>
      <c r="AY73" s="1235"/>
      <c r="AZ73" s="1235"/>
    </row>
    <row r="74" spans="1:56" ht="15.75" customHeight="1" x14ac:dyDescent="0.3">
      <c r="A74" s="1271"/>
      <c r="B74" s="1271"/>
      <c r="C74" s="1271"/>
      <c r="D74" s="1271"/>
      <c r="E74" s="1271"/>
      <c r="F74" s="1271"/>
      <c r="G74" s="1271"/>
      <c r="H74" s="1271"/>
      <c r="I74" s="1271"/>
      <c r="J74" s="1271"/>
      <c r="K74" s="1271"/>
      <c r="L74" s="1271"/>
      <c r="M74" s="1271"/>
      <c r="N74" s="1271"/>
      <c r="O74" s="1271"/>
      <c r="P74" s="1271"/>
      <c r="Q74" s="1271"/>
      <c r="R74" s="1271"/>
      <c r="S74" s="1271"/>
      <c r="T74" s="1271"/>
      <c r="U74" s="1271"/>
      <c r="V74" s="1271"/>
      <c r="W74" s="1271"/>
      <c r="X74" s="1271"/>
      <c r="Y74" s="1271"/>
      <c r="Z74" s="1271"/>
      <c r="AA74" s="1271"/>
      <c r="AB74" s="1271"/>
      <c r="AC74" s="1271"/>
      <c r="AD74" s="1271"/>
      <c r="AE74" s="1271"/>
      <c r="AF74" s="1271"/>
      <c r="AG74" s="1271"/>
      <c r="AH74" s="1271"/>
      <c r="AI74" s="1271"/>
      <c r="AJ74" s="1271"/>
      <c r="AK74" s="1271"/>
      <c r="AL74" s="1271"/>
      <c r="AM74" s="1271"/>
      <c r="AN74" s="1271"/>
      <c r="AO74" s="1271"/>
      <c r="AP74" s="1271"/>
      <c r="AQ74" s="1271"/>
      <c r="AR74" s="1271"/>
      <c r="AS74" s="1271"/>
      <c r="AT74" s="1271"/>
      <c r="AU74" s="1271"/>
      <c r="AV74" s="1271"/>
      <c r="AW74" s="1271"/>
      <c r="AX74" s="1271"/>
      <c r="AY74" s="1271"/>
      <c r="AZ74" s="1271"/>
    </row>
    <row r="75" spans="1:56" ht="9.75" customHeight="1" x14ac:dyDescent="0.25">
      <c r="A75" s="1251" t="s">
        <v>386</v>
      </c>
      <c r="B75" s="1252"/>
      <c r="C75" s="1252"/>
      <c r="D75" s="1252"/>
      <c r="E75" s="1252"/>
      <c r="F75" s="1252"/>
      <c r="G75" s="1252"/>
      <c r="H75" s="1252"/>
      <c r="I75" s="1252"/>
      <c r="J75" s="1252"/>
      <c r="K75" s="1252"/>
      <c r="L75" s="1252"/>
      <c r="M75" s="1252"/>
      <c r="N75" s="1252"/>
      <c r="O75" s="1252"/>
      <c r="P75" s="1252"/>
      <c r="Q75" s="1252"/>
      <c r="R75" s="1252"/>
      <c r="S75" s="1252"/>
      <c r="T75" s="1252"/>
      <c r="U75" s="1252"/>
      <c r="V75" s="1252"/>
      <c r="W75" s="1252"/>
      <c r="X75" s="1252"/>
      <c r="Y75" s="1252"/>
      <c r="Z75" s="1252"/>
      <c r="AA75" s="1252"/>
      <c r="AB75" s="1252"/>
      <c r="AC75" s="1252"/>
      <c r="AD75" s="1252"/>
      <c r="AE75" s="1252"/>
      <c r="AF75" s="1252"/>
      <c r="AG75" s="1252"/>
      <c r="AH75" s="1252"/>
      <c r="AI75" s="1252"/>
      <c r="AJ75" s="1252"/>
      <c r="AK75" s="1252"/>
      <c r="AL75" s="1252"/>
      <c r="AM75" s="1252"/>
      <c r="AN75" s="1252"/>
      <c r="AO75" s="1252"/>
      <c r="AP75" s="1252"/>
      <c r="AQ75" s="1252"/>
      <c r="AR75" s="1252"/>
      <c r="AS75" s="1252"/>
      <c r="AT75" s="1252"/>
      <c r="AU75" s="1252"/>
      <c r="AV75" s="1252"/>
      <c r="AW75" s="1252"/>
      <c r="AX75" s="1252"/>
      <c r="AY75" s="1252"/>
      <c r="AZ75" s="1252"/>
    </row>
    <row r="76" spans="1:56" ht="12" customHeight="1" x14ac:dyDescent="0.25">
      <c r="A76" s="420" t="s">
        <v>387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53"/>
      <c r="AD76" s="1253"/>
      <c r="AE76" s="1253"/>
      <c r="AF76" s="1253"/>
      <c r="AG76" s="1253"/>
      <c r="AH76" s="1253"/>
      <c r="AI76" s="1253"/>
      <c r="AJ76" s="1253"/>
      <c r="AK76" s="1253"/>
      <c r="AL76" s="1253"/>
      <c r="AM76" s="1253"/>
      <c r="AN76" s="1253"/>
      <c r="AO76" s="1253"/>
      <c r="AP76" s="1253"/>
      <c r="AQ76" s="1253"/>
      <c r="AR76" s="1253"/>
      <c r="AS76" s="1253"/>
      <c r="AT76" s="1253"/>
      <c r="AU76" s="1253"/>
      <c r="AV76" s="1253"/>
      <c r="AW76" s="1253"/>
      <c r="AX76" s="1253"/>
      <c r="AY76" s="1253"/>
      <c r="AZ76" s="1253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54" t="s">
        <v>386</v>
      </c>
      <c r="AD77" s="1254"/>
      <c r="AE77" s="1254"/>
      <c r="AF77" s="1254"/>
      <c r="AG77" s="1254"/>
      <c r="AH77" s="1254"/>
      <c r="AI77" s="1254"/>
      <c r="AJ77" s="1254"/>
      <c r="AK77" s="1254"/>
      <c r="AL77" s="1254"/>
      <c r="AM77" s="1254"/>
      <c r="AN77" s="1254"/>
      <c r="AO77" s="1254"/>
      <c r="AP77" s="1254"/>
      <c r="AQ77" s="1254"/>
      <c r="AR77" s="1254"/>
      <c r="AS77" s="1254"/>
      <c r="AT77" s="1254"/>
      <c r="AU77" s="1254"/>
      <c r="AV77" s="1254"/>
      <c r="AW77" s="1254"/>
      <c r="AX77" s="1254"/>
      <c r="AY77" s="1254"/>
      <c r="AZ77" s="1254"/>
    </row>
    <row r="78" spans="1:56" ht="14.4" x14ac:dyDescent="0.3">
      <c r="A78" s="1234" t="s">
        <v>545</v>
      </c>
      <c r="B78" s="1234"/>
      <c r="C78" s="1234"/>
      <c r="D78" s="1234"/>
      <c r="E78" s="1234"/>
      <c r="G78" s="1269" t="s">
        <v>533</v>
      </c>
      <c r="H78" s="1269"/>
      <c r="I78" s="1269"/>
      <c r="J78" s="1269"/>
      <c r="K78" s="1269"/>
      <c r="L78" s="1269"/>
      <c r="M78" s="1269"/>
      <c r="N78" s="1269"/>
      <c r="O78" s="1269"/>
      <c r="P78" s="1269"/>
      <c r="Q78" s="8"/>
      <c r="R78" s="103" t="s">
        <v>77</v>
      </c>
      <c r="S78" s="1265" t="str">
        <f ca="1">INDIRECT("'АКТЫ скрытых работ'!R"&amp;BE3&amp;"C4",0)</f>
        <v>28</v>
      </c>
      <c r="T78" s="1265"/>
      <c r="U78" s="1265"/>
      <c r="V78" s="103" t="s">
        <v>78</v>
      </c>
      <c r="W78" s="1266" t="str">
        <f ca="1">INDIRECT("'АКТЫ скрытых работ'!R"&amp;BE3&amp;"C5",0)</f>
        <v>октрября</v>
      </c>
      <c r="X78" s="1266"/>
      <c r="Y78" s="1266"/>
      <c r="Z78" s="1266"/>
      <c r="AA78" s="1266"/>
      <c r="AB78" s="1266"/>
      <c r="AC78" s="1266"/>
      <c r="AE78" s="1261">
        <f ca="1">INDIRECT("'АКТЫ скрытых работ'!R"&amp;BE3&amp;"C6",0)</f>
        <v>2024</v>
      </c>
      <c r="AF78" s="1261"/>
      <c r="AG78" s="1261"/>
      <c r="AH78" s="1261"/>
      <c r="AI78" s="421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34" t="s">
        <v>90</v>
      </c>
      <c r="H79" s="1234"/>
      <c r="I79" s="1234"/>
      <c r="J79" s="1234"/>
      <c r="K79" s="1234"/>
      <c r="L79" s="1234"/>
      <c r="M79" s="1234"/>
      <c r="N79" s="1234"/>
      <c r="O79" s="1234"/>
      <c r="P79" s="1234"/>
      <c r="Q79" s="8"/>
      <c r="R79" s="103" t="s">
        <v>77</v>
      </c>
      <c r="S79" s="1265" t="str">
        <f ca="1">INDIRECT("'АКТЫ скрытых работ'!R"&amp;BE3&amp;"C7",0)</f>
        <v>29</v>
      </c>
      <c r="T79" s="1265"/>
      <c r="U79" s="1265"/>
      <c r="V79" s="103" t="s">
        <v>78</v>
      </c>
      <c r="W79" s="1267" t="str">
        <f ca="1">INDIRECT("'АКТЫ скрытых работ'!R"&amp;BE3&amp;"C8",0)</f>
        <v>октрября</v>
      </c>
      <c r="X79" s="1267"/>
      <c r="Y79" s="1267"/>
      <c r="Z79" s="1267"/>
      <c r="AA79" s="1267"/>
      <c r="AB79" s="1267"/>
      <c r="AC79" s="1267"/>
      <c r="AE79" s="1268">
        <f ca="1">INDIRECT("'АКТЫ скрытых работ'!R"&amp;BE3&amp;"C9",0)</f>
        <v>2024</v>
      </c>
      <c r="AF79" s="1268"/>
      <c r="AG79" s="1268"/>
      <c r="AH79" s="1268"/>
      <c r="AI79" s="421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70" t="s">
        <v>546</v>
      </c>
      <c r="B81" s="1270"/>
      <c r="C81" s="1270"/>
      <c r="D81" s="1270"/>
      <c r="E81" s="1270"/>
      <c r="F81" s="1270"/>
      <c r="G81" s="1270"/>
      <c r="H81" s="1270"/>
      <c r="I81" s="1270"/>
      <c r="J81" s="1270"/>
      <c r="K81" s="1270"/>
      <c r="L81" s="1270"/>
      <c r="M81" s="1270"/>
      <c r="N81" s="1270"/>
      <c r="O81" s="1270"/>
      <c r="P81" s="1270"/>
      <c r="Q81" s="1270"/>
      <c r="R81" s="1270"/>
      <c r="S81" s="1270"/>
      <c r="T81" s="1270"/>
      <c r="U81" s="1270"/>
      <c r="V81" s="1270"/>
      <c r="W81" s="1270"/>
      <c r="X81" s="1270"/>
      <c r="Y81" s="1270"/>
      <c r="Z81" s="1270"/>
      <c r="AA81" s="1270"/>
      <c r="AB81" s="1270"/>
      <c r="AC81" s="1270"/>
      <c r="AD81" s="1270"/>
      <c r="AE81" s="1270"/>
      <c r="AF81" s="1270"/>
      <c r="AG81" s="1270"/>
      <c r="AH81" s="1270"/>
      <c r="AI81" s="1270"/>
      <c r="AJ81" s="1270"/>
      <c r="AK81" s="1270"/>
      <c r="AL81" s="1270"/>
      <c r="AM81" s="1270"/>
      <c r="AN81" s="1270"/>
      <c r="AO81" s="1270"/>
      <c r="AP81" s="1270"/>
      <c r="AQ81" s="1270"/>
      <c r="AR81" s="1270"/>
      <c r="AS81" s="1270"/>
      <c r="AT81" s="1270"/>
      <c r="AU81" s="1270"/>
      <c r="AV81" s="1270"/>
      <c r="AW81" s="1270"/>
      <c r="AX81" s="1270"/>
      <c r="AY81" s="1270"/>
      <c r="AZ81" s="1270"/>
    </row>
    <row r="82" spans="1:54" x14ac:dyDescent="0.25">
      <c r="A82" s="1263" t="str">
        <f>IF(ФОРМА!B9=0,CONCATENATE('АКТЫ скрытых работ'!L3),CONCATENATE("Проект Шифр ",ФОРМА!B9,", ",'АКТЫ скрытых работ'!L3))</f>
        <v>Проект Шифр СЭС-21-052603-ЭС1, ПУЭ изд. 7, СП 76.13330.2016 "Электротехнические устройства"</v>
      </c>
      <c r="B82" s="1263"/>
      <c r="C82" s="1263"/>
      <c r="D82" s="1263"/>
      <c r="E82" s="1263"/>
      <c r="F82" s="1263"/>
      <c r="G82" s="1263"/>
      <c r="H82" s="1263"/>
      <c r="I82" s="1263"/>
      <c r="J82" s="1263"/>
      <c r="K82" s="1263"/>
      <c r="L82" s="1263"/>
      <c r="M82" s="1263"/>
      <c r="N82" s="1263"/>
      <c r="O82" s="1263"/>
      <c r="P82" s="1263"/>
      <c r="Q82" s="1263"/>
      <c r="R82" s="1263"/>
      <c r="S82" s="1263"/>
      <c r="T82" s="1263"/>
      <c r="U82" s="1263"/>
      <c r="V82" s="1263"/>
      <c r="W82" s="1263"/>
      <c r="X82" s="1263"/>
      <c r="Y82" s="1263"/>
      <c r="Z82" s="1263"/>
      <c r="AA82" s="1263"/>
      <c r="AB82" s="1263"/>
      <c r="AC82" s="1263"/>
      <c r="AD82" s="1263"/>
      <c r="AE82" s="1263"/>
      <c r="AF82" s="1263"/>
      <c r="AG82" s="1263"/>
      <c r="AH82" s="1263"/>
      <c r="AI82" s="1263"/>
      <c r="AJ82" s="1263"/>
      <c r="AK82" s="1263"/>
      <c r="AL82" s="1263"/>
      <c r="AM82" s="1263"/>
      <c r="AN82" s="1263"/>
      <c r="AO82" s="1263"/>
      <c r="AP82" s="1263"/>
      <c r="AQ82" s="1263"/>
      <c r="AR82" s="1263"/>
      <c r="AS82" s="1263"/>
      <c r="AT82" s="1263"/>
      <c r="AU82" s="1263"/>
      <c r="AV82" s="1263"/>
      <c r="AW82" s="1263"/>
      <c r="AX82" s="1263"/>
      <c r="AY82" s="1263"/>
      <c r="AZ82" s="1263"/>
    </row>
    <row r="83" spans="1:54" s="127" customFormat="1" ht="10.5" customHeight="1" x14ac:dyDescent="0.2">
      <c r="A83" s="1229" t="s">
        <v>547</v>
      </c>
      <c r="B83" s="1229"/>
      <c r="C83" s="1229"/>
      <c r="D83" s="1229"/>
      <c r="E83" s="1229"/>
      <c r="F83" s="1229"/>
      <c r="G83" s="1229"/>
      <c r="H83" s="1229"/>
      <c r="I83" s="1229"/>
      <c r="J83" s="1229"/>
      <c r="K83" s="1229"/>
      <c r="L83" s="1229"/>
      <c r="M83" s="1229"/>
      <c r="N83" s="1229"/>
      <c r="O83" s="1229"/>
      <c r="P83" s="1229"/>
      <c r="Q83" s="1229"/>
      <c r="R83" s="1229"/>
      <c r="S83" s="1229"/>
      <c r="T83" s="1229"/>
      <c r="U83" s="1229"/>
      <c r="V83" s="1229"/>
      <c r="W83" s="1229"/>
      <c r="X83" s="1229"/>
      <c r="Y83" s="1229"/>
      <c r="Z83" s="1229"/>
      <c r="AA83" s="1229"/>
      <c r="AB83" s="1229"/>
      <c r="AC83" s="1229"/>
      <c r="AD83" s="1229"/>
      <c r="AE83" s="1229"/>
      <c r="AF83" s="1229"/>
      <c r="AG83" s="1229"/>
      <c r="AH83" s="1229"/>
      <c r="AI83" s="1229"/>
      <c r="AJ83" s="1229"/>
      <c r="AK83" s="1229"/>
      <c r="AL83" s="1229"/>
      <c r="AM83" s="1229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</row>
    <row r="84" spans="1:54" ht="12" customHeight="1" x14ac:dyDescent="0.3">
      <c r="A84" s="1234" t="s">
        <v>388</v>
      </c>
      <c r="B84" s="1234"/>
      <c r="C84" s="1234"/>
      <c r="D84" s="1234"/>
      <c r="E84" s="1234"/>
      <c r="F84" s="1234"/>
      <c r="G84" s="1234"/>
      <c r="H84" s="1234"/>
      <c r="I84" s="1234"/>
      <c r="J84" s="1234"/>
      <c r="K84" s="1234"/>
      <c r="L84" s="1234"/>
      <c r="M84" s="1234"/>
      <c r="N84" s="1234"/>
      <c r="O84" s="1234"/>
      <c r="P84" s="1234"/>
      <c r="Q84" s="1234"/>
      <c r="R84" s="1234"/>
      <c r="S84" s="1234"/>
      <c r="T84" s="1234"/>
      <c r="U84" s="1234"/>
      <c r="V84" s="1234"/>
      <c r="W84" s="1234"/>
      <c r="X84" s="1234"/>
      <c r="Y84" s="1234"/>
      <c r="Z84" s="1234"/>
      <c r="AA84" s="1234"/>
      <c r="AB84" s="1234"/>
      <c r="AC84" s="1234"/>
      <c r="AD84" s="1234"/>
      <c r="AE84" s="1234"/>
      <c r="AF84" s="1234"/>
      <c r="AG84" s="1234"/>
      <c r="AH84" s="1234"/>
      <c r="AI84" s="1234"/>
      <c r="AJ84" s="1234"/>
      <c r="AK84" s="1234"/>
      <c r="AL84" s="1234"/>
      <c r="AM84" s="1234"/>
      <c r="AN84" s="1234"/>
      <c r="AO84" s="1234"/>
      <c r="AP84" s="1234"/>
      <c r="AQ84" s="1234"/>
      <c r="AR84" s="1234"/>
      <c r="AS84" s="1234"/>
      <c r="AT84" s="1234"/>
      <c r="AU84" s="1234"/>
      <c r="AV84" s="1234"/>
      <c r="AW84" s="1234"/>
      <c r="AX84" s="1234"/>
      <c r="AY84" s="1234"/>
      <c r="AZ84" s="1234"/>
      <c r="BA84" s="31"/>
    </row>
    <row r="85" spans="1:54" ht="12" customHeight="1" x14ac:dyDescent="0.3">
      <c r="A85" s="1234" t="s">
        <v>389</v>
      </c>
      <c r="B85" s="1234"/>
      <c r="C85" s="1234"/>
      <c r="D85" s="1234"/>
      <c r="E85" s="1234"/>
      <c r="F85" s="1234"/>
      <c r="G85" s="1234"/>
      <c r="H85" s="1234"/>
      <c r="I85" s="1234"/>
      <c r="J85" s="1234"/>
      <c r="K85" s="1234"/>
      <c r="L85" s="1234"/>
      <c r="M85" s="1234"/>
      <c r="N85" s="1234"/>
      <c r="O85" s="1234"/>
      <c r="P85" s="1234"/>
      <c r="Q85" s="1234"/>
      <c r="R85" s="1234"/>
      <c r="S85" s="1234"/>
      <c r="T85" s="1234"/>
      <c r="U85" s="1234"/>
      <c r="V85" s="1234"/>
      <c r="W85" s="1234"/>
      <c r="X85" s="1234"/>
      <c r="Y85" s="1234"/>
      <c r="Z85" s="1234"/>
      <c r="AA85" s="1234"/>
      <c r="AB85" s="1234"/>
      <c r="AC85" s="1234"/>
      <c r="AD85" s="1234"/>
      <c r="AE85" s="1234"/>
      <c r="AF85" s="1264" t="s">
        <v>390</v>
      </c>
      <c r="AG85" s="1264"/>
      <c r="AH85" s="1264"/>
      <c r="AI85" s="1264"/>
      <c r="AJ85" s="1264"/>
      <c r="AK85" s="1264"/>
      <c r="AL85" s="1264"/>
      <c r="AM85" s="1264"/>
      <c r="AN85" s="1264"/>
      <c r="AO85" s="1264"/>
      <c r="AP85" s="1264"/>
      <c r="AQ85" s="1264"/>
      <c r="AR85" s="1264"/>
      <c r="AS85" s="1264"/>
      <c r="AT85" s="1264"/>
      <c r="AU85" s="1264"/>
      <c r="AV85" s="1264"/>
      <c r="AW85" s="1264"/>
      <c r="AX85" s="1264"/>
      <c r="AY85" s="1264"/>
      <c r="AZ85" s="420" t="s">
        <v>391</v>
      </c>
      <c r="BA85" s="9"/>
    </row>
    <row r="86" spans="1:54" ht="12" customHeight="1" x14ac:dyDescent="0.3">
      <c r="A86" s="1234" t="s">
        <v>548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75"/>
      <c r="AU86" s="1275"/>
      <c r="AV86" s="1275"/>
      <c r="AW86" s="1275"/>
      <c r="AX86" s="1275"/>
      <c r="AY86" s="422" t="s">
        <v>392</v>
      </c>
      <c r="AZ86" s="422"/>
      <c r="BA86" s="9"/>
    </row>
    <row r="87" spans="1:54" ht="12" customHeight="1" x14ac:dyDescent="0.3">
      <c r="A87" s="1234" t="s">
        <v>549</v>
      </c>
      <c r="B87" s="1234"/>
      <c r="C87" s="1234"/>
      <c r="D87" s="1234"/>
      <c r="E87" s="1234"/>
      <c r="F87" s="1234"/>
      <c r="G87" s="1234"/>
      <c r="H87" s="1234"/>
      <c r="I87" s="1234"/>
      <c r="J87" s="1234"/>
      <c r="K87" s="1234"/>
      <c r="L87" s="1234"/>
      <c r="M87" s="1234"/>
      <c r="N87" s="1234"/>
      <c r="O87" s="1234"/>
      <c r="P87" s="1234"/>
      <c r="Q87" s="1234"/>
      <c r="R87" s="1234"/>
      <c r="S87" s="1234"/>
      <c r="T87" s="1234"/>
      <c r="U87" s="1234"/>
      <c r="V87" s="1234"/>
      <c r="W87" s="1234"/>
      <c r="X87" s="1234"/>
      <c r="Y87" s="1234"/>
      <c r="Z87" s="1234"/>
      <c r="AA87" s="1234"/>
      <c r="AB87" s="1234"/>
      <c r="AC87" s="1234"/>
      <c r="AD87" s="1234"/>
      <c r="AE87" s="1234"/>
      <c r="AF87" s="1234"/>
      <c r="AG87" s="1234"/>
      <c r="AH87" s="1234"/>
      <c r="AI87" s="1234"/>
      <c r="AJ87" s="1234"/>
      <c r="AK87" s="1234"/>
      <c r="AL87" s="1234"/>
      <c r="AM87" s="1234"/>
      <c r="AN87" s="1234"/>
      <c r="AO87" s="1234"/>
      <c r="AP87" s="1234"/>
      <c r="AQ87" s="1234"/>
      <c r="AR87" s="1234"/>
      <c r="AS87" s="1234"/>
      <c r="AT87" s="1234"/>
      <c r="AU87" s="1234"/>
      <c r="AV87" s="1234"/>
      <c r="AW87" s="1234"/>
      <c r="AX87" s="1234"/>
      <c r="AY87" s="1234"/>
      <c r="AZ87" s="1234"/>
      <c r="BA87" s="9"/>
    </row>
    <row r="88" spans="1:54" ht="12" customHeight="1" x14ac:dyDescent="0.3">
      <c r="A88" s="1234" t="s">
        <v>550</v>
      </c>
      <c r="B88" s="1234"/>
      <c r="C88" s="1234"/>
      <c r="D88" s="1234"/>
      <c r="E88" s="1234"/>
      <c r="F88" s="1234"/>
      <c r="G88" s="1234"/>
      <c r="H88" s="1234"/>
      <c r="I88" s="1234"/>
      <c r="J88" s="1234"/>
      <c r="K88" s="1234"/>
      <c r="L88" s="1234"/>
      <c r="M88" s="1234"/>
      <c r="N88" s="1234"/>
      <c r="O88" s="1234"/>
      <c r="P88" s="1234"/>
      <c r="Q88" s="1234"/>
      <c r="R88" s="1234"/>
      <c r="S88" s="1234"/>
      <c r="T88" s="1234"/>
      <c r="U88" s="1234"/>
      <c r="V88" s="1234"/>
      <c r="W88" s="1234"/>
      <c r="X88" s="1234"/>
      <c r="Y88" s="1234"/>
      <c r="Z88" s="1234"/>
      <c r="AA88" s="1234"/>
      <c r="AB88" s="1234"/>
      <c r="AC88" s="1234"/>
      <c r="AD88" s="1234"/>
      <c r="AE88" s="1234"/>
      <c r="AF88" s="1234"/>
      <c r="AG88" s="1234"/>
      <c r="AH88" s="1234"/>
      <c r="AI88" s="1234"/>
      <c r="AJ88" s="1234"/>
      <c r="AK88" s="1234"/>
      <c r="AL88" s="1234"/>
      <c r="AM88" s="1234"/>
      <c r="AN88" s="1234"/>
      <c r="AO88" s="1234"/>
      <c r="AP88" s="1234"/>
      <c r="AQ88" s="1234"/>
      <c r="AR88" s="1234"/>
      <c r="AS88" s="1234"/>
      <c r="AT88" s="1234"/>
      <c r="AU88" s="1234"/>
      <c r="AV88" s="1234"/>
      <c r="AW88" s="1234"/>
      <c r="AX88" s="1234"/>
      <c r="AY88" s="1234"/>
      <c r="AZ88" s="1234"/>
      <c r="BA88" s="9"/>
    </row>
    <row r="89" spans="1:54" ht="12" customHeight="1" x14ac:dyDescent="0.3">
      <c r="A89" s="1264"/>
      <c r="B89" s="1264"/>
      <c r="C89" s="1264"/>
      <c r="D89" s="1264"/>
      <c r="E89" s="1264"/>
      <c r="F89" s="1264"/>
      <c r="G89" s="1264"/>
      <c r="H89" s="1264"/>
      <c r="I89" s="1264"/>
      <c r="J89" s="1264"/>
      <c r="K89" s="1264"/>
      <c r="L89" s="1264"/>
      <c r="M89" s="1264"/>
      <c r="N89" s="1264"/>
      <c r="O89" s="1264"/>
      <c r="P89" s="1264"/>
      <c r="Q89" s="1264"/>
      <c r="R89" s="1264"/>
      <c r="S89" s="1264"/>
      <c r="T89" s="1264"/>
      <c r="U89" s="1264"/>
      <c r="V89" s="1264"/>
      <c r="W89" s="1264"/>
      <c r="X89" s="1264"/>
      <c r="Y89" s="1264"/>
      <c r="Z89" s="1264"/>
      <c r="AA89" s="1264"/>
      <c r="AB89" s="1264"/>
      <c r="AC89" s="1264"/>
      <c r="AD89" s="1264"/>
      <c r="AE89" s="1264"/>
      <c r="AF89" s="1264"/>
      <c r="AG89" s="1264"/>
      <c r="AH89" s="1264"/>
      <c r="AI89" s="1264"/>
      <c r="AJ89" s="1264"/>
      <c r="AK89" s="1264"/>
      <c r="AL89" s="1264"/>
      <c r="AM89" s="1264"/>
      <c r="AN89" s="1264"/>
      <c r="AO89" s="1264"/>
      <c r="AP89" s="1264"/>
      <c r="AQ89" s="1264"/>
      <c r="AR89" s="1264"/>
      <c r="AS89" s="1264"/>
      <c r="AT89" s="1264"/>
      <c r="AU89" s="1264"/>
      <c r="AV89" s="1264"/>
      <c r="AW89" s="1264"/>
      <c r="AX89" s="1264"/>
      <c r="AY89" s="1264"/>
      <c r="AZ89" s="1264"/>
      <c r="BA89" s="9"/>
    </row>
    <row r="90" spans="1:54" ht="12" customHeight="1" x14ac:dyDescent="0.3">
      <c r="A90" s="1276" t="s">
        <v>551</v>
      </c>
      <c r="B90" s="1276"/>
      <c r="C90" s="1276"/>
      <c r="D90" s="1276"/>
      <c r="E90" s="1276"/>
      <c r="F90" s="1276"/>
      <c r="G90" s="1276"/>
      <c r="H90" s="1276"/>
      <c r="I90" s="1276"/>
      <c r="J90" s="1276"/>
      <c r="K90" s="1276"/>
      <c r="L90" s="1276"/>
      <c r="M90" s="1276"/>
      <c r="N90" s="1276"/>
      <c r="O90" s="1276"/>
      <c r="P90" s="1276"/>
      <c r="Q90" s="1276"/>
      <c r="R90" s="1276"/>
      <c r="S90" s="1276"/>
      <c r="T90" s="1276"/>
      <c r="U90" s="1276"/>
      <c r="V90" s="1276"/>
      <c r="W90" s="1276"/>
      <c r="X90" s="1276"/>
      <c r="Y90" s="1276"/>
      <c r="Z90" s="1276"/>
      <c r="AA90" s="1276"/>
      <c r="AB90" s="1276"/>
      <c r="AC90" s="1276"/>
      <c r="AD90" s="1276"/>
      <c r="AE90" s="1276"/>
      <c r="AF90" s="1276"/>
      <c r="AG90" s="1276"/>
      <c r="AH90" s="1276"/>
      <c r="AI90" s="1276"/>
      <c r="AJ90" s="1276"/>
      <c r="AK90" s="1276"/>
      <c r="AL90" s="1276"/>
      <c r="AM90" s="1276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9"/>
    </row>
    <row r="91" spans="1:54" ht="12" customHeight="1" x14ac:dyDescent="0.3">
      <c r="A91" s="1238" t="str">
        <f ca="1">INDIRECT("'АКТЫ скрытых работ'!R"&amp;BE3&amp;"C13",0)</f>
        <v>Монтаж вертикальных электродов контура заземления</v>
      </c>
      <c r="B91" s="1238"/>
      <c r="C91" s="1238"/>
      <c r="D91" s="1238"/>
      <c r="E91" s="1238"/>
      <c r="F91" s="1238"/>
      <c r="G91" s="1238"/>
      <c r="H91" s="1238"/>
      <c r="I91" s="1238"/>
      <c r="J91" s="1238"/>
      <c r="K91" s="1238"/>
      <c r="L91" s="1238"/>
      <c r="M91" s="1238"/>
      <c r="N91" s="1238"/>
      <c r="O91" s="1238"/>
      <c r="P91" s="1238"/>
      <c r="Q91" s="1238"/>
      <c r="R91" s="1238"/>
      <c r="S91" s="1238"/>
      <c r="T91" s="1238"/>
      <c r="U91" s="1238"/>
      <c r="V91" s="1238"/>
      <c r="W91" s="1238"/>
      <c r="X91" s="1238"/>
      <c r="Y91" s="1238"/>
      <c r="Z91" s="1238"/>
      <c r="AA91" s="1238"/>
      <c r="AB91" s="1238"/>
      <c r="AC91" s="1238"/>
      <c r="AD91" s="1238"/>
      <c r="AE91" s="1238"/>
      <c r="AF91" s="1238"/>
      <c r="AG91" s="1238"/>
      <c r="AH91" s="1238"/>
      <c r="AI91" s="1238"/>
      <c r="AJ91" s="1238"/>
      <c r="AK91" s="1238"/>
      <c r="AL91" s="1238"/>
      <c r="AM91" s="1238"/>
      <c r="AN91" s="1238"/>
      <c r="AO91" s="1238"/>
      <c r="AP91" s="1238"/>
      <c r="AQ91" s="1238"/>
      <c r="AR91" s="1238"/>
      <c r="AS91" s="1238"/>
      <c r="AT91" s="1238"/>
      <c r="AU91" s="1238"/>
      <c r="AV91" s="1238"/>
      <c r="AW91" s="1238"/>
      <c r="AX91" s="1238"/>
      <c r="AY91" s="1238"/>
      <c r="AZ91" s="1238"/>
      <c r="BA91" s="9"/>
    </row>
    <row r="92" spans="1:54" s="127" customFormat="1" ht="8.25" customHeight="1" x14ac:dyDescent="0.2">
      <c r="A92" s="1273" t="s">
        <v>393</v>
      </c>
      <c r="B92" s="1273"/>
      <c r="C92" s="1273"/>
      <c r="D92" s="1273"/>
      <c r="E92" s="1273"/>
      <c r="F92" s="1273"/>
      <c r="G92" s="1273"/>
      <c r="H92" s="1273"/>
      <c r="I92" s="1273"/>
      <c r="J92" s="1273"/>
      <c r="K92" s="1273"/>
      <c r="L92" s="1273"/>
      <c r="M92" s="1273"/>
      <c r="N92" s="1273"/>
      <c r="O92" s="1273"/>
      <c r="P92" s="1273"/>
      <c r="Q92" s="1273"/>
      <c r="R92" s="1273"/>
      <c r="S92" s="1273"/>
      <c r="T92" s="1273"/>
      <c r="U92" s="1273"/>
      <c r="V92" s="1273"/>
      <c r="W92" s="1273"/>
      <c r="X92" s="1273"/>
      <c r="Y92" s="1273"/>
      <c r="Z92" s="1273"/>
      <c r="AA92" s="1273"/>
      <c r="AB92" s="1273"/>
      <c r="AC92" s="1273"/>
      <c r="AD92" s="1273"/>
      <c r="AE92" s="1273"/>
      <c r="AF92" s="1273"/>
      <c r="AG92" s="1273"/>
      <c r="AH92" s="1273"/>
      <c r="AI92" s="1273"/>
      <c r="AJ92" s="1273"/>
      <c r="AK92" s="1273"/>
      <c r="AL92" s="1273"/>
      <c r="AM92" s="1273"/>
      <c r="AN92" s="1273"/>
      <c r="AO92" s="1273"/>
      <c r="AP92" s="1273"/>
      <c r="AQ92" s="1273"/>
      <c r="AR92" s="1273"/>
      <c r="AS92" s="1273"/>
      <c r="AT92" s="1273"/>
      <c r="AU92" s="1273"/>
      <c r="AV92" s="1273"/>
      <c r="AW92" s="1273"/>
      <c r="AX92" s="1273"/>
      <c r="AY92" s="1273"/>
      <c r="AZ92" s="1273"/>
      <c r="BA92" s="137"/>
    </row>
    <row r="93" spans="1:54" s="138" customFormat="1" ht="12" customHeight="1" x14ac:dyDescent="0.25">
      <c r="A93" s="1277" t="s">
        <v>87</v>
      </c>
      <c r="B93" s="1277"/>
      <c r="C93" s="1277"/>
      <c r="D93" s="1277"/>
      <c r="E93" s="1277"/>
      <c r="F93" s="1277"/>
      <c r="G93" s="1277"/>
      <c r="H93" s="1277"/>
      <c r="I93" s="1277"/>
      <c r="J93" s="1277"/>
      <c r="K93" s="1277"/>
      <c r="L93" s="1277"/>
      <c r="M93" s="1277"/>
      <c r="N93" s="1277"/>
      <c r="O93" s="1277"/>
      <c r="P93" s="1278" t="s">
        <v>65</v>
      </c>
      <c r="Q93" s="1278"/>
      <c r="R93" s="1278"/>
      <c r="S93" s="1278"/>
      <c r="T93" s="1278"/>
      <c r="U93" s="1278"/>
      <c r="V93" s="1278"/>
      <c r="W93" s="1278"/>
      <c r="X93" s="1278"/>
      <c r="Y93" s="1278"/>
      <c r="Z93" s="1278"/>
      <c r="AA93" s="1278"/>
      <c r="AB93" s="1278"/>
      <c r="AC93" s="1278"/>
      <c r="AD93" s="1278"/>
      <c r="AE93" s="1278"/>
      <c r="AF93" s="1278"/>
      <c r="AG93" s="1278"/>
      <c r="AH93" s="1278"/>
      <c r="AI93" s="1278"/>
      <c r="AJ93" s="1278"/>
      <c r="AK93" s="1278"/>
      <c r="AL93" s="1278"/>
      <c r="AM93" s="1278"/>
      <c r="AN93" s="1278"/>
      <c r="AO93" s="1278"/>
      <c r="AP93" s="1278"/>
      <c r="AQ93" s="1278"/>
      <c r="AR93" s="1278"/>
      <c r="AS93" s="1278"/>
      <c r="AT93" s="1278"/>
      <c r="AU93" s="1278"/>
      <c r="AV93" s="1278"/>
      <c r="AW93" s="1278"/>
      <c r="AX93" s="1278"/>
      <c r="AY93" s="1278"/>
      <c r="AZ93" s="1278"/>
    </row>
    <row r="94" spans="1:54" ht="12" customHeight="1" x14ac:dyDescent="0.3">
      <c r="A94" s="420" t="s">
        <v>91</v>
      </c>
      <c r="J94" s="1238">
        <f>ФОРМА!F5</f>
        <v>2</v>
      </c>
      <c r="K94" s="1238"/>
      <c r="L94" s="1238"/>
      <c r="M94" s="423"/>
      <c r="N94" s="420" t="s">
        <v>92</v>
      </c>
      <c r="O94" s="423"/>
      <c r="R94" s="420"/>
    </row>
    <row r="95" spans="1:54" ht="35.25" customHeight="1" x14ac:dyDescent="0.25">
      <c r="A95" s="1234" t="s">
        <v>88</v>
      </c>
      <c r="B95" s="1234"/>
      <c r="C95" s="1234"/>
      <c r="D95" s="1234"/>
      <c r="E95" s="1234"/>
      <c r="F95" s="1234"/>
      <c r="G95" s="1234"/>
      <c r="H95" s="1255" t="str">
        <f ca="1">CONCATENATE(INDIRECT("'АКТЫ скрытых работ'!R"&amp;BE3&amp;"C11",0),", ",INDIRECT("'АКТЫ скрытых работ'!R"&amp;BE3&amp;"C14",0))</f>
        <v>Исполнительная схема №2.1 Разработка грунта под монтаж контура заземления, -</v>
      </c>
      <c r="I95" s="1255"/>
      <c r="J95" s="1255"/>
      <c r="K95" s="1255"/>
      <c r="L95" s="1255"/>
      <c r="M95" s="1255"/>
      <c r="N95" s="1255"/>
      <c r="O95" s="1255"/>
      <c r="P95" s="1255"/>
      <c r="Q95" s="1255"/>
      <c r="R95" s="1255"/>
      <c r="S95" s="1255"/>
      <c r="T95" s="1255"/>
      <c r="U95" s="1255"/>
      <c r="V95" s="1255"/>
      <c r="W95" s="1255"/>
      <c r="X95" s="1255"/>
      <c r="Y95" s="1255"/>
      <c r="Z95" s="1255"/>
      <c r="AA95" s="1255"/>
      <c r="AB95" s="1255"/>
      <c r="AC95" s="1255"/>
      <c r="AD95" s="1255"/>
      <c r="AE95" s="1255"/>
      <c r="AF95" s="1255"/>
      <c r="AG95" s="1255"/>
      <c r="AH95" s="1255"/>
      <c r="AI95" s="1255"/>
      <c r="AJ95" s="1255"/>
      <c r="AK95" s="1255"/>
      <c r="AL95" s="1255"/>
      <c r="AM95" s="1255"/>
      <c r="AN95" s="1255"/>
      <c r="AO95" s="1255"/>
      <c r="AP95" s="1255"/>
      <c r="AQ95" s="1255"/>
      <c r="AR95" s="1255"/>
      <c r="AS95" s="1255"/>
      <c r="AT95" s="1255"/>
      <c r="AU95" s="1255"/>
      <c r="AV95" s="1255"/>
      <c r="AW95" s="1255"/>
      <c r="AX95" s="1255"/>
      <c r="AY95" s="1255"/>
      <c r="AZ95" s="1255"/>
    </row>
    <row r="96" spans="1:54" ht="24" customHeight="1" x14ac:dyDescent="0.25">
      <c r="A96" s="1272" t="s">
        <v>552</v>
      </c>
      <c r="B96" s="1272"/>
      <c r="C96" s="1272"/>
      <c r="D96" s="1272"/>
      <c r="E96" s="1272"/>
      <c r="F96" s="1272"/>
      <c r="G96" s="1272"/>
      <c r="H96" s="1272"/>
      <c r="I96" s="1272"/>
      <c r="J96" s="1272"/>
      <c r="K96" s="1272"/>
      <c r="L96" s="1272"/>
      <c r="M96" s="1272"/>
      <c r="N96" s="1272"/>
      <c r="O96" s="1272"/>
      <c r="P96" s="1272"/>
      <c r="Q96" s="1272"/>
      <c r="R96" s="1272"/>
      <c r="S96" s="1272"/>
      <c r="T96" s="1272"/>
      <c r="U96" s="1272"/>
      <c r="V96" s="1272"/>
      <c r="W96" s="1272"/>
      <c r="X96" s="1272"/>
      <c r="Y96" s="1272"/>
      <c r="Z96" s="1272"/>
      <c r="AA96" s="1272"/>
      <c r="AB96" s="1272"/>
      <c r="AC96" s="1272"/>
      <c r="AD96" s="1272"/>
      <c r="AE96" s="1272"/>
      <c r="AF96" s="1272"/>
      <c r="AG96" s="1272"/>
      <c r="AH96" s="1272"/>
      <c r="AI96" s="1272"/>
      <c r="AJ96" s="1272"/>
      <c r="AK96" s="1272"/>
      <c r="AL96" s="1272"/>
      <c r="AM96" s="1272"/>
      <c r="AN96" s="1272"/>
      <c r="AO96" s="1272"/>
      <c r="AP96" s="1272"/>
      <c r="AQ96" s="1272"/>
      <c r="AR96" s="1272"/>
      <c r="AS96" s="1272"/>
      <c r="AT96" s="1272"/>
      <c r="AU96" s="1272"/>
      <c r="AV96" s="1272"/>
      <c r="AW96" s="1272"/>
      <c r="AX96" s="1272"/>
      <c r="AY96" s="1272"/>
      <c r="AZ96" s="1272"/>
      <c r="BA96" s="424"/>
      <c r="BB96" s="424"/>
    </row>
    <row r="97" spans="1:54" ht="16.5" customHeight="1" x14ac:dyDescent="0.3">
      <c r="A97" s="1050" t="str">
        <f>ПОДПИСИ!D6</f>
        <v xml:space="preserve"> </v>
      </c>
      <c r="B97" s="1050"/>
      <c r="C97" s="1050"/>
      <c r="D97" s="1050"/>
      <c r="E97" s="1050"/>
      <c r="F97" s="1050"/>
      <c r="G97" s="1050"/>
      <c r="H97" s="1050"/>
      <c r="I97" s="1050"/>
      <c r="J97" s="1050"/>
      <c r="K97" s="1050"/>
      <c r="L97" s="1050"/>
      <c r="M97" s="1050"/>
      <c r="N97" s="1050"/>
      <c r="O97" s="1050"/>
      <c r="P97" s="1050"/>
      <c r="Q97" s="1050"/>
      <c r="R97" s="1050"/>
      <c r="S97" s="1050"/>
      <c r="T97" s="1050"/>
      <c r="U97" s="1050"/>
      <c r="V97" s="105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51"/>
      <c r="AQ97" s="1051"/>
      <c r="AR97" s="1051"/>
      <c r="AS97" s="1051"/>
      <c r="AT97" s="1051"/>
      <c r="AU97" s="1051"/>
      <c r="AV97" s="1051"/>
      <c r="AW97" s="1051"/>
      <c r="AX97" s="1051"/>
      <c r="AY97" s="1051"/>
      <c r="AZ97" s="1051"/>
    </row>
    <row r="98" spans="1:54" s="496" customFormat="1" ht="6" customHeight="1" x14ac:dyDescent="0.3">
      <c r="A98" s="1274" t="s">
        <v>801</v>
      </c>
      <c r="B98" s="1274"/>
      <c r="C98" s="1274"/>
      <c r="D98" s="1274"/>
      <c r="E98" s="1274"/>
      <c r="F98" s="1274"/>
      <c r="G98" s="1274"/>
      <c r="H98" s="1274"/>
      <c r="I98" s="1274"/>
      <c r="J98" s="1274"/>
      <c r="K98" s="1274"/>
      <c r="L98" s="1274"/>
      <c r="M98" s="1274"/>
      <c r="N98" s="1274"/>
      <c r="O98" s="1274"/>
      <c r="P98" s="1274"/>
      <c r="Q98" s="1274"/>
      <c r="R98" s="1274"/>
      <c r="S98" s="1274"/>
      <c r="T98" s="1274"/>
      <c r="U98" s="1274"/>
      <c r="V98" s="1274"/>
      <c r="W98" s="491"/>
      <c r="X98" s="491"/>
      <c r="Y98" s="491"/>
      <c r="Z98" s="491"/>
      <c r="AA98" s="491"/>
      <c r="AB98" s="491"/>
      <c r="AC98" s="491"/>
      <c r="AD98" s="491"/>
      <c r="AE98" s="491"/>
      <c r="AF98" s="491"/>
      <c r="AG98" s="492"/>
      <c r="AH98" s="492"/>
      <c r="AI98" s="492"/>
      <c r="AJ98" s="492"/>
      <c r="AK98" s="492"/>
      <c r="AL98" s="492"/>
      <c r="AM98" s="492"/>
      <c r="AN98" s="492"/>
      <c r="AP98" s="1274" t="s">
        <v>49</v>
      </c>
      <c r="AQ98" s="1274"/>
      <c r="AR98" s="1274"/>
      <c r="AS98" s="1274"/>
      <c r="AT98" s="1274"/>
      <c r="AU98" s="1274"/>
      <c r="AV98" s="1274"/>
      <c r="AW98" s="1274"/>
      <c r="AX98" s="1274"/>
      <c r="AY98" s="1274"/>
      <c r="AZ98" s="1274"/>
    </row>
    <row r="99" spans="1:54" s="496" customFormat="1" ht="23.4" customHeight="1" x14ac:dyDescent="0.3">
      <c r="A99" s="1050" t="str">
        <f>IF(ПОДПИСИ!B10="","",ПОДПИСИ!D10)</f>
        <v>Жамойдин Ф.Ф.</v>
      </c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51"/>
      <c r="AQ99" s="1051"/>
      <c r="AR99" s="1051"/>
      <c r="AS99" s="1051"/>
      <c r="AT99" s="1051"/>
      <c r="AU99" s="1051"/>
      <c r="AV99" s="1051"/>
      <c r="AW99" s="1051"/>
      <c r="AX99" s="1051"/>
      <c r="AY99" s="1051"/>
      <c r="AZ99" s="1051"/>
    </row>
    <row r="100" spans="1:54" s="496" customFormat="1" ht="6" customHeight="1" x14ac:dyDescent="0.3">
      <c r="A100" s="1274" t="s">
        <v>801</v>
      </c>
      <c r="B100" s="1274"/>
      <c r="C100" s="1274"/>
      <c r="D100" s="1274"/>
      <c r="E100" s="1274"/>
      <c r="F100" s="1274"/>
      <c r="G100" s="1274"/>
      <c r="H100" s="1274"/>
      <c r="I100" s="1274"/>
      <c r="J100" s="1274"/>
      <c r="K100" s="1274"/>
      <c r="L100" s="1274"/>
      <c r="M100" s="1274"/>
      <c r="N100" s="1274"/>
      <c r="O100" s="1274"/>
      <c r="P100" s="1274"/>
      <c r="Q100" s="1274"/>
      <c r="R100" s="1274"/>
      <c r="S100" s="1274"/>
      <c r="T100" s="1274"/>
      <c r="U100" s="1274"/>
      <c r="V100" s="1274"/>
      <c r="W100" s="491"/>
      <c r="X100" s="491"/>
      <c r="Y100" s="491"/>
      <c r="Z100" s="491"/>
      <c r="AA100" s="491"/>
      <c r="AB100" s="491"/>
      <c r="AC100" s="491"/>
      <c r="AD100" s="491"/>
      <c r="AE100" s="491"/>
      <c r="AF100" s="491"/>
      <c r="AG100" s="492"/>
      <c r="AH100" s="492"/>
      <c r="AI100" s="492"/>
      <c r="AJ100" s="492"/>
      <c r="AK100" s="492"/>
      <c r="AL100" s="492"/>
      <c r="AM100" s="492"/>
      <c r="AN100" s="492"/>
      <c r="AP100" s="1274" t="s">
        <v>49</v>
      </c>
      <c r="AQ100" s="1274"/>
      <c r="AR100" s="1274"/>
      <c r="AS100" s="1274"/>
      <c r="AT100" s="1274"/>
      <c r="AU100" s="1274"/>
      <c r="AV100" s="1274"/>
      <c r="AW100" s="1274"/>
      <c r="AX100" s="1274"/>
      <c r="AY100" s="1274"/>
      <c r="AZ100" s="1274"/>
    </row>
    <row r="101" spans="1:54" ht="15" customHeight="1" x14ac:dyDescent="0.25">
      <c r="A101" s="1272" t="s">
        <v>785</v>
      </c>
      <c r="B101" s="1272"/>
      <c r="C101" s="1272"/>
      <c r="D101" s="1272"/>
      <c r="E101" s="1272"/>
      <c r="F101" s="1272"/>
      <c r="G101" s="1272"/>
      <c r="H101" s="1272"/>
      <c r="I101" s="1272"/>
      <c r="J101" s="1272"/>
      <c r="K101" s="1272"/>
      <c r="L101" s="1272"/>
      <c r="M101" s="1272"/>
      <c r="N101" s="1272"/>
      <c r="O101" s="1272"/>
      <c r="P101" s="1272"/>
      <c r="Q101" s="1272"/>
      <c r="R101" s="1272"/>
      <c r="S101" s="1272"/>
      <c r="T101" s="1272"/>
      <c r="U101" s="1272"/>
      <c r="V101" s="1272"/>
      <c r="W101" s="1272"/>
      <c r="X101" s="1272"/>
      <c r="Y101" s="1272"/>
      <c r="Z101" s="1272"/>
      <c r="AA101" s="1272"/>
      <c r="AB101" s="1272"/>
      <c r="AC101" s="1272"/>
      <c r="AD101" s="1272"/>
      <c r="AE101" s="1272"/>
      <c r="AF101" s="1272"/>
      <c r="AG101" s="1272"/>
      <c r="AH101" s="1272"/>
      <c r="AI101" s="1272"/>
      <c r="AJ101" s="1272"/>
      <c r="AK101" s="1272"/>
      <c r="AL101" s="1272"/>
      <c r="AM101" s="1272"/>
      <c r="AN101" s="1272"/>
      <c r="AO101" s="1272"/>
      <c r="AP101" s="1272"/>
      <c r="AQ101" s="1272"/>
      <c r="AR101" s="1272"/>
      <c r="AS101" s="1272"/>
      <c r="AT101" s="1272"/>
      <c r="AU101" s="1272"/>
      <c r="AV101" s="1272"/>
      <c r="AW101" s="1272"/>
      <c r="AX101" s="1272"/>
      <c r="AY101" s="1272"/>
      <c r="AZ101" s="1272"/>
      <c r="BA101" s="424"/>
      <c r="BB101" s="424"/>
    </row>
    <row r="102" spans="1:54" ht="16.5" customHeight="1" x14ac:dyDescent="0.3">
      <c r="A102" s="1050" t="str">
        <f>ПОДПИСИ!D15</f>
        <v>Шлёнский С.В.</v>
      </c>
      <c r="B102" s="1050"/>
      <c r="C102" s="1050"/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50"/>
      <c r="V102" s="1050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51"/>
      <c r="AQ102" s="1051"/>
      <c r="AR102" s="1051"/>
      <c r="AS102" s="1051"/>
      <c r="AT102" s="1051"/>
      <c r="AU102" s="1051"/>
      <c r="AV102" s="1051"/>
      <c r="AW102" s="1051"/>
      <c r="AX102" s="1051"/>
      <c r="AY102" s="1051"/>
      <c r="AZ102" s="1051"/>
      <c r="BA102" s="351"/>
      <c r="BB102" s="351"/>
    </row>
    <row r="103" spans="1:54" s="496" customFormat="1" ht="6" customHeight="1" x14ac:dyDescent="0.3">
      <c r="A103" s="1274" t="s">
        <v>801</v>
      </c>
      <c r="B103" s="1274"/>
      <c r="C103" s="1274"/>
      <c r="D103" s="1274"/>
      <c r="E103" s="1274"/>
      <c r="F103" s="1274"/>
      <c r="G103" s="1274"/>
      <c r="H103" s="1274"/>
      <c r="I103" s="1274"/>
      <c r="J103" s="1274"/>
      <c r="K103" s="1274"/>
      <c r="L103" s="1274"/>
      <c r="M103" s="1274"/>
      <c r="N103" s="1274"/>
      <c r="O103" s="1274"/>
      <c r="P103" s="1274"/>
      <c r="Q103" s="1274"/>
      <c r="R103" s="1274"/>
      <c r="S103" s="1274"/>
      <c r="T103" s="1274"/>
      <c r="U103" s="1274"/>
      <c r="V103" s="1274"/>
      <c r="W103" s="491"/>
      <c r="X103" s="491"/>
      <c r="Y103" s="491"/>
      <c r="Z103" s="491"/>
      <c r="AA103" s="491"/>
      <c r="AB103" s="491"/>
      <c r="AC103" s="491"/>
      <c r="AD103" s="491"/>
      <c r="AE103" s="491"/>
      <c r="AF103" s="491"/>
      <c r="AG103" s="492"/>
      <c r="AH103" s="492"/>
      <c r="AI103" s="492"/>
      <c r="AJ103" s="492"/>
      <c r="AK103" s="492"/>
      <c r="AL103" s="492"/>
      <c r="AM103" s="492"/>
      <c r="AN103" s="492"/>
      <c r="AO103" s="492"/>
      <c r="AP103" s="1274" t="s">
        <v>49</v>
      </c>
      <c r="AQ103" s="1274"/>
      <c r="AR103" s="1274"/>
      <c r="AS103" s="1274"/>
      <c r="AT103" s="1274"/>
      <c r="AU103" s="1274"/>
      <c r="AV103" s="1274"/>
      <c r="AW103" s="1274"/>
      <c r="AX103" s="1274"/>
      <c r="AY103" s="1274"/>
      <c r="AZ103" s="1274"/>
      <c r="BA103" s="495"/>
      <c r="BB103" s="495"/>
    </row>
    <row r="104" spans="1:54" ht="25.5" customHeight="1" x14ac:dyDescent="0.25">
      <c r="A104" s="1272" t="s">
        <v>813</v>
      </c>
      <c r="B104" s="1272"/>
      <c r="C104" s="1272"/>
      <c r="D104" s="1272"/>
      <c r="E104" s="1272"/>
      <c r="F104" s="1272"/>
      <c r="G104" s="1272"/>
      <c r="H104" s="1272"/>
      <c r="I104" s="1272"/>
      <c r="J104" s="1272"/>
      <c r="K104" s="1272"/>
      <c r="L104" s="1272"/>
      <c r="M104" s="1272"/>
      <c r="N104" s="1272"/>
      <c r="O104" s="1272"/>
      <c r="P104" s="1272"/>
      <c r="Q104" s="1272"/>
      <c r="R104" s="1272"/>
      <c r="S104" s="1272"/>
      <c r="T104" s="1272"/>
      <c r="U104" s="1272"/>
      <c r="V104" s="1272"/>
      <c r="W104" s="1272"/>
      <c r="X104" s="1272"/>
      <c r="Y104" s="1272"/>
      <c r="Z104" s="1272"/>
      <c r="AA104" s="1272"/>
      <c r="AB104" s="1272"/>
      <c r="AC104" s="1272"/>
      <c r="AD104" s="1272"/>
      <c r="AE104" s="1272"/>
      <c r="AF104" s="1272"/>
      <c r="AG104" s="1272"/>
      <c r="AH104" s="1272"/>
      <c r="AI104" s="1272"/>
      <c r="AJ104" s="1272"/>
      <c r="AK104" s="1272"/>
      <c r="AL104" s="1272"/>
      <c r="AM104" s="1272"/>
      <c r="AN104" s="1272"/>
      <c r="AO104" s="1272"/>
      <c r="AP104" s="1272"/>
      <c r="AQ104" s="1272"/>
      <c r="AR104" s="1272"/>
      <c r="AS104" s="1272"/>
      <c r="AT104" s="1272"/>
      <c r="AU104" s="1272"/>
      <c r="AV104" s="1272"/>
      <c r="AW104" s="1272"/>
      <c r="AX104" s="1272"/>
      <c r="AY104" s="1272"/>
      <c r="AZ104" s="1272"/>
      <c r="BA104" s="424"/>
      <c r="BB104" s="424"/>
    </row>
    <row r="105" spans="1:54" ht="16.5" customHeight="1" x14ac:dyDescent="0.3">
      <c r="A105" s="1050" t="str">
        <f>ПОДПИСИ!D17</f>
        <v>Шлёнский С.В.</v>
      </c>
      <c r="B105" s="1050"/>
      <c r="C105" s="1050"/>
      <c r="D105" s="1050"/>
      <c r="E105" s="1050"/>
      <c r="F105" s="1050"/>
      <c r="G105" s="1050"/>
      <c r="H105" s="1050"/>
      <c r="I105" s="1050"/>
      <c r="J105" s="1050"/>
      <c r="K105" s="1050"/>
      <c r="L105" s="1050"/>
      <c r="M105" s="1050"/>
      <c r="N105" s="1050"/>
      <c r="O105" s="1050"/>
      <c r="P105" s="1050"/>
      <c r="Q105" s="1050"/>
      <c r="R105" s="1050"/>
      <c r="S105" s="1050"/>
      <c r="T105" s="1050"/>
      <c r="U105" s="1050"/>
      <c r="V105" s="1050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51"/>
      <c r="AQ105" s="1051"/>
      <c r="AR105" s="1051"/>
      <c r="AS105" s="1051"/>
      <c r="AT105" s="1051"/>
      <c r="AU105" s="1051"/>
      <c r="AV105" s="1051"/>
      <c r="AW105" s="1051"/>
      <c r="AX105" s="1051"/>
      <c r="AY105" s="1051"/>
      <c r="AZ105" s="1051"/>
      <c r="BA105" s="351"/>
      <c r="BB105" s="351"/>
    </row>
    <row r="106" spans="1:54" s="496" customFormat="1" ht="6" customHeight="1" x14ac:dyDescent="0.3">
      <c r="A106" s="1274" t="s">
        <v>801</v>
      </c>
      <c r="B106" s="1274"/>
      <c r="C106" s="1274"/>
      <c r="D106" s="1274"/>
      <c r="E106" s="1274"/>
      <c r="F106" s="1274"/>
      <c r="G106" s="1274"/>
      <c r="H106" s="1274"/>
      <c r="I106" s="1274"/>
      <c r="J106" s="1274"/>
      <c r="K106" s="1274"/>
      <c r="L106" s="1274"/>
      <c r="M106" s="1274"/>
      <c r="N106" s="1274"/>
      <c r="O106" s="1274"/>
      <c r="P106" s="1274"/>
      <c r="Q106" s="1274"/>
      <c r="R106" s="1274"/>
      <c r="S106" s="1274"/>
      <c r="T106" s="1274"/>
      <c r="U106" s="1274"/>
      <c r="V106" s="1274"/>
      <c r="W106" s="491"/>
      <c r="X106" s="491"/>
      <c r="Y106" s="491"/>
      <c r="Z106" s="491"/>
      <c r="AA106" s="491"/>
      <c r="AB106" s="491"/>
      <c r="AC106" s="491"/>
      <c r="AD106" s="491"/>
      <c r="AE106" s="491"/>
      <c r="AF106" s="491"/>
      <c r="AG106" s="492"/>
      <c r="AH106" s="492"/>
      <c r="AI106" s="492"/>
      <c r="AJ106" s="492"/>
      <c r="AK106" s="492"/>
      <c r="AL106" s="492"/>
      <c r="AM106" s="492"/>
      <c r="AN106" s="492"/>
      <c r="AO106" s="492"/>
      <c r="AP106" s="1274" t="s">
        <v>49</v>
      </c>
      <c r="AQ106" s="1274"/>
      <c r="AR106" s="1274"/>
      <c r="AS106" s="1274"/>
      <c r="AT106" s="1274"/>
      <c r="AU106" s="1274"/>
      <c r="AV106" s="1274"/>
      <c r="AW106" s="1274"/>
      <c r="AX106" s="1274"/>
      <c r="AY106" s="1274"/>
      <c r="AZ106" s="1274"/>
      <c r="BA106" s="495"/>
      <c r="BB106" s="495"/>
    </row>
    <row r="107" spans="1:54" ht="39.75" customHeight="1" x14ac:dyDescent="0.25">
      <c r="A107" s="1272" t="s">
        <v>803</v>
      </c>
      <c r="B107" s="1272"/>
      <c r="C107" s="1272"/>
      <c r="D107" s="1272"/>
      <c r="E107" s="1272"/>
      <c r="F107" s="1272"/>
      <c r="G107" s="1272"/>
      <c r="H107" s="1272"/>
      <c r="I107" s="1272"/>
      <c r="J107" s="1272"/>
      <c r="K107" s="1272"/>
      <c r="L107" s="1272"/>
      <c r="M107" s="1272"/>
      <c r="N107" s="1272"/>
      <c r="O107" s="1272"/>
      <c r="P107" s="1272"/>
      <c r="Q107" s="1272"/>
      <c r="R107" s="1272"/>
      <c r="S107" s="1272"/>
      <c r="T107" s="1272"/>
      <c r="U107" s="1272"/>
      <c r="V107" s="1272"/>
      <c r="W107" s="1272"/>
      <c r="X107" s="1272"/>
      <c r="Y107" s="1272"/>
      <c r="Z107" s="1272"/>
      <c r="AA107" s="1272"/>
      <c r="AB107" s="1272"/>
      <c r="AC107" s="1272"/>
      <c r="AD107" s="1272"/>
      <c r="AE107" s="1272"/>
      <c r="AF107" s="1272"/>
      <c r="AG107" s="1272"/>
      <c r="AH107" s="1272"/>
      <c r="AI107" s="1272"/>
      <c r="AJ107" s="1272"/>
      <c r="AK107" s="1272"/>
      <c r="AL107" s="1272"/>
      <c r="AM107" s="1272"/>
      <c r="AN107" s="1272"/>
      <c r="AO107" s="1272"/>
      <c r="AP107" s="1272"/>
      <c r="AQ107" s="1272"/>
      <c r="AR107" s="1272"/>
      <c r="AS107" s="1272"/>
      <c r="AT107" s="1272"/>
      <c r="AU107" s="1272"/>
      <c r="AV107" s="1272"/>
      <c r="AW107" s="1272"/>
      <c r="AX107" s="1272"/>
      <c r="AY107" s="1272"/>
      <c r="AZ107" s="1272"/>
      <c r="BA107" s="424"/>
      <c r="BB107" s="424"/>
    </row>
    <row r="108" spans="1:54" ht="16.5" customHeight="1" x14ac:dyDescent="0.3">
      <c r="A108" s="1050" t="str">
        <f>ПОДПИСИ!C19</f>
        <v xml:space="preserve"> </v>
      </c>
      <c r="B108" s="1050"/>
      <c r="C108" s="1050"/>
      <c r="D108" s="1050"/>
      <c r="E108" s="1050"/>
      <c r="F108" s="1050"/>
      <c r="G108" s="1050"/>
      <c r="H108" s="1050"/>
      <c r="I108" s="1050"/>
      <c r="J108" s="1050"/>
      <c r="K108" s="1050"/>
      <c r="L108" s="1050"/>
      <c r="M108" s="1050"/>
      <c r="N108" s="1050"/>
      <c r="O108" s="1050"/>
      <c r="P108" s="1050"/>
      <c r="Q108" s="1050"/>
      <c r="R108" s="1050"/>
      <c r="S108" s="1050"/>
      <c r="T108" s="1050"/>
      <c r="U108" s="1050"/>
      <c r="V108" s="1050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51"/>
      <c r="AQ108" s="1051"/>
      <c r="AR108" s="1051"/>
      <c r="AS108" s="1051"/>
      <c r="AT108" s="1051"/>
      <c r="AU108" s="1051"/>
      <c r="AV108" s="1051"/>
      <c r="AW108" s="1051"/>
      <c r="AX108" s="1051"/>
      <c r="AY108" s="1051"/>
      <c r="AZ108" s="1051"/>
      <c r="BA108" s="351"/>
      <c r="BB108" s="351"/>
    </row>
    <row r="109" spans="1:54" s="496" customFormat="1" ht="6" customHeight="1" x14ac:dyDescent="0.3">
      <c r="A109" s="1274" t="s">
        <v>801</v>
      </c>
      <c r="B109" s="1274"/>
      <c r="C109" s="1274"/>
      <c r="D109" s="1274"/>
      <c r="E109" s="1274"/>
      <c r="F109" s="1274"/>
      <c r="G109" s="1274"/>
      <c r="H109" s="1274"/>
      <c r="I109" s="1274"/>
      <c r="J109" s="1274"/>
      <c r="K109" s="1274"/>
      <c r="L109" s="1274"/>
      <c r="M109" s="1274"/>
      <c r="N109" s="1274"/>
      <c r="O109" s="1274"/>
      <c r="P109" s="1274"/>
      <c r="Q109" s="1274"/>
      <c r="R109" s="1274"/>
      <c r="S109" s="1274"/>
      <c r="T109" s="1274"/>
      <c r="U109" s="1274"/>
      <c r="V109" s="1274"/>
      <c r="W109" s="491"/>
      <c r="X109" s="491"/>
      <c r="Y109" s="491"/>
      <c r="Z109" s="491"/>
      <c r="AA109" s="491"/>
      <c r="AB109" s="491"/>
      <c r="AC109" s="491"/>
      <c r="AD109" s="491"/>
      <c r="AE109" s="491"/>
      <c r="AF109" s="491"/>
      <c r="AG109" s="492"/>
      <c r="AH109" s="492"/>
      <c r="AI109" s="492"/>
      <c r="AJ109" s="492"/>
      <c r="AK109" s="492"/>
      <c r="AL109" s="492"/>
      <c r="AM109" s="492"/>
      <c r="AN109" s="492"/>
      <c r="AO109" s="492"/>
      <c r="AP109" s="1274" t="s">
        <v>49</v>
      </c>
      <c r="AQ109" s="1274"/>
      <c r="AR109" s="1274"/>
      <c r="AS109" s="1274"/>
      <c r="AT109" s="1274"/>
      <c r="AU109" s="1274"/>
      <c r="AV109" s="1274"/>
      <c r="AW109" s="1274"/>
      <c r="AX109" s="1274"/>
      <c r="AY109" s="1274"/>
      <c r="AZ109" s="1274"/>
      <c r="BA109" s="495"/>
      <c r="BB109" s="495"/>
    </row>
    <row r="110" spans="1:54" ht="39.75" customHeight="1" x14ac:dyDescent="0.25">
      <c r="A110" s="1272" t="s">
        <v>974</v>
      </c>
      <c r="B110" s="1272"/>
      <c r="C110" s="1272"/>
      <c r="D110" s="1272"/>
      <c r="E110" s="1272"/>
      <c r="F110" s="1272"/>
      <c r="G110" s="1272"/>
      <c r="H110" s="1272"/>
      <c r="I110" s="1272"/>
      <c r="J110" s="1272"/>
      <c r="K110" s="1272"/>
      <c r="L110" s="1272"/>
      <c r="M110" s="1272"/>
      <c r="N110" s="1272"/>
      <c r="O110" s="1272"/>
      <c r="P110" s="1272"/>
      <c r="Q110" s="1272"/>
      <c r="R110" s="1272"/>
      <c r="S110" s="1272"/>
      <c r="T110" s="1272"/>
      <c r="U110" s="1272"/>
      <c r="V110" s="1272"/>
      <c r="W110" s="1272"/>
      <c r="X110" s="1272"/>
      <c r="Y110" s="1272"/>
      <c r="Z110" s="1272"/>
      <c r="AA110" s="1272"/>
      <c r="AB110" s="1272"/>
      <c r="AC110" s="1272"/>
      <c r="AD110" s="1272"/>
      <c r="AE110" s="1272"/>
      <c r="AF110" s="1272"/>
      <c r="AG110" s="1272"/>
      <c r="AH110" s="1272"/>
      <c r="AI110" s="1272"/>
      <c r="AJ110" s="1272"/>
      <c r="AK110" s="1272"/>
      <c r="AL110" s="1272"/>
      <c r="AM110" s="1272"/>
      <c r="AN110" s="1272"/>
      <c r="AO110" s="1272"/>
      <c r="AP110" s="1272"/>
      <c r="AQ110" s="1272"/>
      <c r="AR110" s="1272"/>
      <c r="AS110" s="1272"/>
      <c r="AT110" s="1272"/>
      <c r="AU110" s="1272"/>
      <c r="AV110" s="1272"/>
      <c r="AW110" s="1272"/>
      <c r="AX110" s="1272"/>
      <c r="AY110" s="1272"/>
      <c r="AZ110" s="1272"/>
      <c r="BA110" s="424"/>
      <c r="BB110" s="424"/>
    </row>
    <row r="111" spans="1:54" ht="16.5" customHeight="1" x14ac:dyDescent="0.3">
      <c r="A111" s="1050" t="str">
        <f>ПОДПИСИ!D12</f>
        <v>Курбатов А.В.</v>
      </c>
      <c r="B111" s="1050"/>
      <c r="C111" s="1050"/>
      <c r="D111" s="1050"/>
      <c r="E111" s="1050"/>
      <c r="F111" s="1050"/>
      <c r="G111" s="1050"/>
      <c r="H111" s="1050"/>
      <c r="I111" s="1050"/>
      <c r="J111" s="1050"/>
      <c r="K111" s="1050"/>
      <c r="L111" s="1050"/>
      <c r="M111" s="1050"/>
      <c r="N111" s="1050"/>
      <c r="O111" s="1050"/>
      <c r="P111" s="1050"/>
      <c r="Q111" s="1050"/>
      <c r="R111" s="1050"/>
      <c r="S111" s="1050"/>
      <c r="T111" s="1050"/>
      <c r="U111" s="1050"/>
      <c r="V111" s="1050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51"/>
      <c r="AQ111" s="1051"/>
      <c r="AR111" s="1051"/>
      <c r="AS111" s="1051"/>
      <c r="AT111" s="1051"/>
      <c r="AU111" s="1051"/>
      <c r="AV111" s="1051"/>
      <c r="AW111" s="1051"/>
      <c r="AX111" s="1051"/>
      <c r="AY111" s="1051"/>
      <c r="AZ111" s="1051"/>
      <c r="BA111" s="351"/>
      <c r="BB111" s="351"/>
    </row>
    <row r="112" spans="1:54" s="496" customFormat="1" ht="6" customHeight="1" x14ac:dyDescent="0.3">
      <c r="A112" s="1274" t="s">
        <v>801</v>
      </c>
      <c r="B112" s="1274"/>
      <c r="C112" s="1274"/>
      <c r="D112" s="1274"/>
      <c r="E112" s="1274"/>
      <c r="F112" s="1274"/>
      <c r="G112" s="1274"/>
      <c r="H112" s="1274"/>
      <c r="I112" s="1274"/>
      <c r="J112" s="1274"/>
      <c r="K112" s="1274"/>
      <c r="L112" s="1274"/>
      <c r="M112" s="1274"/>
      <c r="N112" s="1274"/>
      <c r="O112" s="1274"/>
      <c r="P112" s="1274"/>
      <c r="Q112" s="1274"/>
      <c r="R112" s="1274"/>
      <c r="S112" s="1274"/>
      <c r="T112" s="1274"/>
      <c r="U112" s="1274"/>
      <c r="V112" s="1274"/>
      <c r="W112" s="491"/>
      <c r="X112" s="491"/>
      <c r="Y112" s="491"/>
      <c r="Z112" s="491"/>
      <c r="AA112" s="491"/>
      <c r="AB112" s="491"/>
      <c r="AC112" s="491"/>
      <c r="AD112" s="491"/>
      <c r="AE112" s="491"/>
      <c r="AF112" s="491"/>
      <c r="AG112" s="492"/>
      <c r="AH112" s="492"/>
      <c r="AI112" s="492"/>
      <c r="AJ112" s="492"/>
      <c r="AK112" s="492"/>
      <c r="AL112" s="492"/>
      <c r="AM112" s="492"/>
      <c r="AN112" s="492"/>
      <c r="AO112" s="492"/>
      <c r="AP112" s="1274" t="s">
        <v>49</v>
      </c>
      <c r="AQ112" s="1274"/>
      <c r="AR112" s="1274"/>
      <c r="AS112" s="1274"/>
      <c r="AT112" s="1274"/>
      <c r="AU112" s="1274"/>
      <c r="AV112" s="1274"/>
      <c r="AW112" s="1274"/>
      <c r="AX112" s="1274"/>
      <c r="AY112" s="1274"/>
      <c r="AZ112" s="1274"/>
      <c r="BA112" s="495"/>
      <c r="BB112" s="495"/>
    </row>
    <row r="113" spans="1:54" hidden="1" x14ac:dyDescent="0.25">
      <c r="A113" s="1272" t="s">
        <v>536</v>
      </c>
      <c r="B113" s="1272"/>
      <c r="C113" s="1272"/>
      <c r="D113" s="1272"/>
      <c r="E113" s="1272"/>
      <c r="F113" s="1272"/>
      <c r="G113" s="1272"/>
      <c r="H113" s="1272"/>
      <c r="I113" s="1272"/>
      <c r="J113" s="1272"/>
      <c r="K113" s="1272"/>
      <c r="L113" s="1272"/>
      <c r="M113" s="1272"/>
      <c r="N113" s="1272"/>
      <c r="O113" s="1272"/>
      <c r="P113" s="1272"/>
      <c r="Q113" s="1272"/>
      <c r="R113" s="1272"/>
      <c r="S113" s="1272"/>
      <c r="T113" s="1272"/>
      <c r="U113" s="1272"/>
      <c r="V113" s="1272"/>
      <c r="W113" s="1272"/>
      <c r="X113" s="1272"/>
      <c r="Y113" s="1272"/>
      <c r="Z113" s="1272"/>
      <c r="AA113" s="1272"/>
      <c r="AB113" s="1272"/>
      <c r="AC113" s="1272"/>
      <c r="AD113" s="1272"/>
      <c r="AE113" s="1272"/>
      <c r="AF113" s="1272"/>
      <c r="AG113" s="1272"/>
      <c r="AH113" s="1272"/>
      <c r="AI113" s="1272"/>
      <c r="AJ113" s="1272"/>
      <c r="AK113" s="1272"/>
      <c r="AL113" s="1272"/>
      <c r="AM113" s="1272"/>
      <c r="AN113" s="1272"/>
      <c r="AO113" s="1272"/>
      <c r="AP113" s="1272"/>
      <c r="AQ113" s="1272"/>
      <c r="AR113" s="1272"/>
      <c r="AS113" s="1272"/>
      <c r="AT113" s="1272"/>
      <c r="AU113" s="1272"/>
      <c r="AV113" s="1272"/>
      <c r="AW113" s="1272"/>
      <c r="AX113" s="1272"/>
      <c r="AY113" s="1272"/>
      <c r="AZ113" s="1272"/>
      <c r="BA113" s="1272"/>
      <c r="BB113" s="1272"/>
    </row>
    <row r="114" spans="1:54" ht="16.5" hidden="1" customHeight="1" x14ac:dyDescent="0.3">
      <c r="A114" s="1050"/>
      <c r="B114" s="1050"/>
      <c r="C114" s="1050"/>
      <c r="D114" s="1050"/>
      <c r="E114" s="1050"/>
      <c r="F114" s="1050"/>
      <c r="G114" s="1050"/>
      <c r="H114" s="1050"/>
      <c r="I114" s="1050"/>
      <c r="J114" s="1050"/>
      <c r="K114" s="1050"/>
      <c r="L114" s="1050"/>
      <c r="M114" s="1050"/>
      <c r="N114" s="1050"/>
      <c r="O114" s="1050"/>
      <c r="P114" s="1050"/>
      <c r="Q114" s="1050"/>
      <c r="R114" s="1050"/>
      <c r="S114" s="1050"/>
      <c r="T114" s="1050"/>
      <c r="U114" s="1050"/>
      <c r="V114" s="1050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51"/>
      <c r="AU114" s="1051"/>
      <c r="AV114" s="1051"/>
      <c r="AW114" s="1051"/>
      <c r="AX114" s="1051"/>
      <c r="AY114" s="1051"/>
      <c r="AZ114" s="1051"/>
      <c r="BA114" s="351"/>
      <c r="BB114" s="351"/>
    </row>
    <row r="115" spans="1:54" s="496" customFormat="1" ht="6" hidden="1" customHeight="1" x14ac:dyDescent="0.3">
      <c r="A115" s="1274" t="s">
        <v>801</v>
      </c>
      <c r="B115" s="1274"/>
      <c r="C115" s="1274"/>
      <c r="D115" s="1274"/>
      <c r="E115" s="1274"/>
      <c r="F115" s="1274"/>
      <c r="G115" s="1274"/>
      <c r="H115" s="1274"/>
      <c r="I115" s="1274"/>
      <c r="J115" s="1274"/>
      <c r="K115" s="1274"/>
      <c r="L115" s="1274"/>
      <c r="M115" s="1274"/>
      <c r="N115" s="1274"/>
      <c r="O115" s="1274"/>
      <c r="P115" s="1274"/>
      <c r="Q115" s="1274"/>
      <c r="R115" s="1274"/>
      <c r="S115" s="1274"/>
      <c r="T115" s="1274"/>
      <c r="U115" s="1274"/>
      <c r="V115" s="1274"/>
      <c r="W115" s="491"/>
      <c r="X115" s="491"/>
      <c r="Y115" s="491"/>
      <c r="Z115" s="491"/>
      <c r="AA115" s="491"/>
      <c r="AB115" s="491"/>
      <c r="AC115" s="491"/>
      <c r="AD115" s="491"/>
      <c r="AE115" s="491"/>
      <c r="AF115" s="491"/>
      <c r="AG115" s="492"/>
      <c r="AH115" s="492"/>
      <c r="AI115" s="492"/>
      <c r="AJ115" s="492"/>
      <c r="AK115" s="492"/>
      <c r="AL115" s="492"/>
      <c r="AM115" s="492"/>
      <c r="AN115" s="492"/>
      <c r="AO115" s="492"/>
      <c r="AP115" s="492"/>
      <c r="AQ115" s="493"/>
      <c r="AR115" s="493"/>
      <c r="AS115" s="494"/>
      <c r="AT115" s="1274" t="s">
        <v>49</v>
      </c>
      <c r="AU115" s="1274"/>
      <c r="AV115" s="1274"/>
      <c r="AW115" s="1274"/>
      <c r="AX115" s="1274"/>
      <c r="AY115" s="1274"/>
      <c r="AZ115" s="1274"/>
      <c r="BA115" s="495"/>
      <c r="BB115" s="495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24" t="s">
        <v>522</v>
      </c>
      <c r="V1" s="1224"/>
      <c r="W1" s="1224"/>
      <c r="X1" s="1224"/>
      <c r="Y1" s="1224"/>
      <c r="Z1" s="1224"/>
      <c r="AA1" s="1224"/>
      <c r="AB1" s="1224"/>
      <c r="AC1" s="1224"/>
      <c r="AD1" s="1224"/>
      <c r="AE1" s="1224"/>
      <c r="AF1" s="1224"/>
      <c r="AG1" s="1224"/>
      <c r="AH1" s="1224"/>
      <c r="AI1" s="1224"/>
      <c r="AJ1" s="1224"/>
      <c r="AK1" s="1224"/>
      <c r="AL1" s="1224"/>
      <c r="AM1" s="1224"/>
      <c r="AN1" s="1224"/>
      <c r="AO1" s="1224"/>
      <c r="AP1" s="1224"/>
      <c r="AQ1" s="1224"/>
      <c r="AR1" s="1224"/>
      <c r="AS1" s="1224"/>
      <c r="AT1" s="1224"/>
      <c r="AU1" s="1224"/>
      <c r="AV1" s="1224"/>
      <c r="AW1" s="1224"/>
      <c r="AX1" s="1224"/>
      <c r="AY1" s="1224"/>
      <c r="AZ1" s="1224"/>
    </row>
    <row r="2" spans="1:63" ht="14.4" x14ac:dyDescent="0.25">
      <c r="A2" s="1232" t="s">
        <v>73</v>
      </c>
      <c r="B2" s="1232"/>
      <c r="C2" s="1232"/>
      <c r="D2" s="1232"/>
      <c r="E2" s="1232"/>
      <c r="F2" s="1232"/>
      <c r="G2" s="1232"/>
      <c r="H2" s="1232"/>
      <c r="I2" s="1232"/>
      <c r="J2" s="1232"/>
      <c r="K2" s="1232"/>
      <c r="L2" s="1232"/>
      <c r="M2" s="1232"/>
      <c r="N2" s="1232"/>
      <c r="O2" s="1232"/>
      <c r="P2" s="1232"/>
      <c r="Q2" s="1232"/>
      <c r="R2" s="1232"/>
      <c r="S2" s="1232"/>
      <c r="T2" s="1232"/>
      <c r="U2" s="1232"/>
      <c r="V2" s="1232"/>
      <c r="W2" s="1232"/>
      <c r="X2" s="1232"/>
      <c r="Y2" s="1232"/>
      <c r="Z2" s="1232"/>
      <c r="AA2" s="1232"/>
      <c r="AB2" s="1232"/>
      <c r="AC2" s="1232"/>
      <c r="AD2" s="1232"/>
      <c r="AE2" s="1232"/>
      <c r="AF2" s="1232"/>
      <c r="AG2" s="1232"/>
      <c r="AH2" s="1232"/>
      <c r="AI2" s="1232"/>
      <c r="AJ2" s="1232"/>
      <c r="AK2" s="1232"/>
      <c r="AL2" s="1232"/>
      <c r="AM2" s="1232"/>
      <c r="AN2" s="1232"/>
      <c r="AO2" s="1232"/>
      <c r="AP2" s="1232"/>
      <c r="AQ2" s="1232"/>
      <c r="AR2" s="1232"/>
      <c r="AS2" s="1232"/>
      <c r="AT2" s="1232"/>
      <c r="AU2" s="1232"/>
      <c r="AV2" s="1232"/>
      <c r="AW2" s="1232"/>
      <c r="AX2" s="1232"/>
      <c r="AY2" s="1232"/>
      <c r="AZ2" s="1232"/>
      <c r="BC2" s="12"/>
      <c r="BD2" s="13"/>
      <c r="BE2" s="286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25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225"/>
      <c r="C3" s="1225"/>
      <c r="D3" s="1225"/>
      <c r="E3" s="1225"/>
      <c r="F3" s="1225"/>
      <c r="G3" s="1225"/>
      <c r="H3" s="1225"/>
      <c r="I3" s="1225"/>
      <c r="J3" s="1225"/>
      <c r="K3" s="1225"/>
      <c r="L3" s="1225"/>
      <c r="M3" s="1225"/>
      <c r="N3" s="1225"/>
      <c r="O3" s="1225"/>
      <c r="P3" s="1225"/>
      <c r="Q3" s="1225"/>
      <c r="R3" s="1225"/>
      <c r="S3" s="1225"/>
      <c r="T3" s="1225"/>
      <c r="U3" s="1225"/>
      <c r="V3" s="1225"/>
      <c r="W3" s="1225"/>
      <c r="X3" s="1225"/>
      <c r="Y3" s="1225"/>
      <c r="Z3" s="1225"/>
      <c r="AA3" s="1225"/>
      <c r="AB3" s="1225"/>
      <c r="AC3" s="1225"/>
      <c r="AD3" s="1225"/>
      <c r="AE3" s="1225"/>
      <c r="AF3" s="1225"/>
      <c r="AG3" s="1225"/>
      <c r="AH3" s="1225"/>
      <c r="AI3" s="1225"/>
      <c r="AJ3" s="1225"/>
      <c r="AK3" s="1225"/>
      <c r="AL3" s="1225"/>
      <c r="AM3" s="1225"/>
      <c r="AN3" s="1225"/>
      <c r="AO3" s="1225"/>
      <c r="AP3" s="1225"/>
      <c r="AQ3" s="1225"/>
      <c r="AR3" s="1225"/>
      <c r="AS3" s="1225"/>
      <c r="AT3" s="1225"/>
      <c r="AU3" s="1225"/>
      <c r="AV3" s="1225"/>
      <c r="AW3" s="1225"/>
      <c r="AX3" s="1225"/>
      <c r="AY3" s="1225"/>
      <c r="AZ3" s="1225"/>
      <c r="BC3" s="12"/>
      <c r="BD3" s="10"/>
      <c r="BE3" s="289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26" t="s">
        <v>521</v>
      </c>
      <c r="B4" s="1226"/>
      <c r="C4" s="1226"/>
      <c r="D4" s="1226"/>
      <c r="E4" s="1226"/>
      <c r="F4" s="1226"/>
      <c r="G4" s="1226"/>
      <c r="H4" s="1226"/>
      <c r="I4" s="1226"/>
      <c r="J4" s="1226"/>
      <c r="K4" s="1226"/>
      <c r="L4" s="1226"/>
      <c r="M4" s="1226"/>
      <c r="N4" s="1226"/>
      <c r="O4" s="1226"/>
      <c r="P4" s="1226"/>
      <c r="Q4" s="1226"/>
      <c r="R4" s="1226"/>
      <c r="S4" s="1226"/>
      <c r="T4" s="1226"/>
      <c r="U4" s="1226"/>
      <c r="V4" s="1226"/>
      <c r="W4" s="1226"/>
      <c r="X4" s="1226"/>
      <c r="Y4" s="1226"/>
      <c r="Z4" s="1226"/>
      <c r="AA4" s="1226"/>
      <c r="AB4" s="1226"/>
      <c r="AC4" s="1226"/>
      <c r="AD4" s="1226"/>
      <c r="AE4" s="1226"/>
      <c r="AF4" s="1226"/>
      <c r="AG4" s="1226"/>
      <c r="AH4" s="1226"/>
      <c r="AI4" s="1226"/>
      <c r="AJ4" s="1226"/>
      <c r="AK4" s="1226"/>
      <c r="AL4" s="1226"/>
      <c r="AM4" s="1226"/>
      <c r="AN4" s="1226"/>
      <c r="AO4" s="1226"/>
      <c r="AP4" s="1226"/>
      <c r="AQ4" s="1226"/>
      <c r="AR4" s="1226"/>
      <c r="AS4" s="1226"/>
      <c r="AT4" s="1226"/>
      <c r="AU4" s="1226"/>
      <c r="AV4" s="1226"/>
      <c r="AW4" s="1226"/>
      <c r="AX4" s="1226"/>
      <c r="AY4" s="1226"/>
      <c r="AZ4" s="1226"/>
      <c r="BD4" s="10"/>
      <c r="BF4" s="10"/>
      <c r="BG4" s="10"/>
      <c r="BH4" s="10"/>
      <c r="BI4" s="10"/>
      <c r="BJ4" s="10"/>
      <c r="BK4" s="10"/>
    </row>
    <row r="5" spans="1:63" x14ac:dyDescent="0.25">
      <c r="A5" s="1233" t="s">
        <v>381</v>
      </c>
      <c r="B5" s="1232"/>
      <c r="C5" s="1232"/>
      <c r="D5" s="1232"/>
      <c r="E5" s="1232"/>
      <c r="F5" s="1232"/>
      <c r="G5" s="1232"/>
      <c r="H5" s="1232"/>
      <c r="I5" s="1232"/>
      <c r="J5" s="1232"/>
      <c r="K5" s="1232"/>
      <c r="L5" s="1232"/>
      <c r="M5" s="1232"/>
      <c r="N5" s="1232"/>
      <c r="O5" s="1232"/>
      <c r="P5" s="1232"/>
      <c r="Q5" s="1232"/>
      <c r="R5" s="1232"/>
      <c r="S5" s="1232"/>
      <c r="T5" s="1232"/>
      <c r="U5" s="1232"/>
      <c r="V5" s="1232"/>
      <c r="W5" s="1232"/>
      <c r="X5" s="1232"/>
      <c r="Y5" s="1232"/>
      <c r="Z5" s="1232"/>
      <c r="AA5" s="1232"/>
      <c r="AB5" s="1232"/>
      <c r="AC5" s="1232"/>
      <c r="AD5" s="1232"/>
      <c r="AE5" s="1232"/>
      <c r="AF5" s="1232"/>
      <c r="AG5" s="1232"/>
      <c r="AH5" s="1232"/>
      <c r="AI5" s="1232"/>
      <c r="AJ5" s="1232"/>
      <c r="AK5" s="1232"/>
      <c r="AL5" s="1232"/>
      <c r="AM5" s="1232"/>
      <c r="AN5" s="1232"/>
      <c r="AO5" s="1232"/>
      <c r="AP5" s="1232"/>
      <c r="AQ5" s="1232"/>
      <c r="AR5" s="1232"/>
      <c r="AS5" s="1232"/>
      <c r="AT5" s="1232"/>
      <c r="AU5" s="1232"/>
      <c r="AV5" s="1232"/>
      <c r="AW5" s="1232"/>
      <c r="AX5" s="1232"/>
      <c r="AY5" s="1232"/>
      <c r="AZ5" s="1232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31" t="str">
        <f>ФОРМА!B2</f>
        <v>ПАО "Россети Ленэнерго"</v>
      </c>
      <c r="B6" s="1231"/>
      <c r="C6" s="1231"/>
      <c r="D6" s="1231"/>
      <c r="E6" s="1231"/>
      <c r="F6" s="1231"/>
      <c r="G6" s="1231"/>
      <c r="H6" s="1231"/>
      <c r="I6" s="1231"/>
      <c r="J6" s="1231"/>
      <c r="K6" s="1231"/>
      <c r="L6" s="1231"/>
      <c r="M6" s="1231"/>
      <c r="N6" s="1231"/>
      <c r="O6" s="1231"/>
      <c r="P6" s="1231"/>
      <c r="Q6" s="1231"/>
      <c r="R6" s="1231"/>
      <c r="S6" s="1231"/>
      <c r="T6" s="1231"/>
      <c r="U6" s="1231"/>
      <c r="V6" s="1231"/>
      <c r="W6" s="1231"/>
      <c r="X6" s="1231"/>
      <c r="Y6" s="1231"/>
      <c r="Z6" s="1231"/>
      <c r="AA6" s="1231"/>
      <c r="AB6" s="1231"/>
      <c r="AC6" s="1231"/>
      <c r="AD6" s="1231"/>
      <c r="AE6" s="1231"/>
      <c r="AF6" s="1231"/>
      <c r="AG6" s="1231"/>
      <c r="AH6" s="1231"/>
      <c r="AI6" s="1231"/>
      <c r="AJ6" s="1231"/>
      <c r="AK6" s="1231"/>
      <c r="AL6" s="1231"/>
      <c r="AM6" s="1231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29" t="s">
        <v>807</v>
      </c>
      <c r="B7" s="1229"/>
      <c r="C7" s="1229"/>
      <c r="D7" s="1229"/>
      <c r="E7" s="1229"/>
      <c r="F7" s="1229"/>
      <c r="G7" s="1229"/>
      <c r="H7" s="1229"/>
      <c r="I7" s="1229"/>
      <c r="J7" s="1229"/>
      <c r="K7" s="1229"/>
      <c r="L7" s="1229"/>
      <c r="M7" s="1229"/>
      <c r="N7" s="1229"/>
      <c r="O7" s="1229"/>
      <c r="P7" s="1229"/>
      <c r="Q7" s="1229"/>
      <c r="R7" s="1229"/>
      <c r="S7" s="1229"/>
      <c r="T7" s="1229"/>
      <c r="U7" s="1229"/>
      <c r="V7" s="1229"/>
      <c r="W7" s="1229"/>
      <c r="X7" s="1229"/>
      <c r="Y7" s="1229"/>
      <c r="Z7" s="1229"/>
      <c r="AA7" s="1229"/>
      <c r="AB7" s="1229"/>
      <c r="AC7" s="1229"/>
      <c r="AD7" s="1229"/>
      <c r="AE7" s="1229"/>
      <c r="AF7" s="1229"/>
      <c r="AG7" s="1229"/>
      <c r="AH7" s="1229"/>
      <c r="AI7" s="1229"/>
      <c r="AJ7" s="1229"/>
      <c r="AK7" s="1229"/>
      <c r="AL7" s="1229"/>
      <c r="AM7" s="1229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/>
      <c r="AX7" s="1229"/>
      <c r="AY7" s="1229"/>
      <c r="AZ7" s="1229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3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1"/>
      <c r="C8" s="1231"/>
      <c r="D8" s="1231"/>
      <c r="E8" s="1231"/>
      <c r="F8" s="1231"/>
      <c r="G8" s="1231"/>
      <c r="H8" s="1231"/>
      <c r="I8" s="1231"/>
      <c r="J8" s="1231"/>
      <c r="K8" s="1231"/>
      <c r="L8" s="1231"/>
      <c r="M8" s="1231"/>
      <c r="N8" s="1231"/>
      <c r="O8" s="1231"/>
      <c r="P8" s="1231"/>
      <c r="Q8" s="1231"/>
      <c r="R8" s="1231"/>
      <c r="S8" s="1231"/>
      <c r="T8" s="1231"/>
      <c r="U8" s="1231"/>
      <c r="V8" s="1231"/>
      <c r="W8" s="1231"/>
      <c r="X8" s="1231"/>
      <c r="Y8" s="1231"/>
      <c r="Z8" s="1231"/>
      <c r="AA8" s="1231"/>
      <c r="AB8" s="1231"/>
      <c r="AC8" s="1231"/>
      <c r="AD8" s="1231"/>
      <c r="AE8" s="1231"/>
      <c r="AF8" s="1231"/>
      <c r="AG8" s="1231"/>
      <c r="AH8" s="1231"/>
      <c r="AI8" s="1231"/>
      <c r="AJ8" s="1231"/>
      <c r="AK8" s="1231"/>
      <c r="AL8" s="1231"/>
      <c r="AM8" s="1231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29" t="s">
        <v>820</v>
      </c>
      <c r="B9" s="1230"/>
      <c r="C9" s="1230"/>
      <c r="D9" s="1230"/>
      <c r="E9" s="1230"/>
      <c r="F9" s="1230"/>
      <c r="G9" s="1230"/>
      <c r="H9" s="1230"/>
      <c r="I9" s="1230"/>
      <c r="J9" s="1230"/>
      <c r="K9" s="1230"/>
      <c r="L9" s="1230"/>
      <c r="M9" s="1230"/>
      <c r="N9" s="1230"/>
      <c r="O9" s="1230"/>
      <c r="P9" s="1230"/>
      <c r="Q9" s="1230"/>
      <c r="R9" s="1230"/>
      <c r="S9" s="1230"/>
      <c r="T9" s="1230"/>
      <c r="U9" s="1230"/>
      <c r="V9" s="1230"/>
      <c r="W9" s="1230"/>
      <c r="X9" s="1230"/>
      <c r="Y9" s="1230"/>
      <c r="Z9" s="1230"/>
      <c r="AA9" s="1230"/>
      <c r="AB9" s="1230"/>
      <c r="AC9" s="1230"/>
      <c r="AD9" s="1230"/>
      <c r="AE9" s="1230"/>
      <c r="AF9" s="1230"/>
      <c r="AG9" s="1230"/>
      <c r="AH9" s="1230"/>
      <c r="AI9" s="1230"/>
      <c r="AJ9" s="1230"/>
      <c r="AK9" s="1230"/>
      <c r="AL9" s="1230"/>
      <c r="AM9" s="1230"/>
      <c r="AN9" s="1230"/>
      <c r="AO9" s="1230"/>
      <c r="AP9" s="1230"/>
      <c r="AQ9" s="1230"/>
      <c r="AR9" s="1230"/>
      <c r="AS9" s="1230"/>
      <c r="AT9" s="1230"/>
      <c r="AU9" s="1230"/>
      <c r="AV9" s="1230"/>
      <c r="AW9" s="1230"/>
      <c r="AX9" s="1230"/>
      <c r="AY9" s="1230"/>
      <c r="AZ9" s="1230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34" t="s">
        <v>74</v>
      </c>
      <c r="B10" s="1234"/>
      <c r="C10" s="1234"/>
      <c r="D10" s="1234"/>
      <c r="E10" s="1234"/>
      <c r="F10" s="1234"/>
      <c r="G10" s="1234"/>
      <c r="H10" s="1234"/>
      <c r="I10" s="1234"/>
      <c r="J10" s="1234"/>
      <c r="K10" s="1234"/>
      <c r="L10" s="1234"/>
      <c r="M10" s="1234"/>
      <c r="N10" s="1234"/>
      <c r="O10" s="1234"/>
      <c r="P10" s="1234"/>
      <c r="Q10" s="1234"/>
      <c r="R10" s="1234"/>
      <c r="S10" s="1234"/>
      <c r="T10" s="1234"/>
      <c r="U10" s="1234"/>
      <c r="V10" s="1234"/>
      <c r="W10" s="1234"/>
      <c r="X10" s="1234"/>
      <c r="Y10" s="1234"/>
      <c r="Z10" s="1234"/>
      <c r="AA10" s="1234"/>
      <c r="AB10" s="1234"/>
      <c r="AC10" s="1234"/>
      <c r="AD10" s="1234"/>
      <c r="AE10" s="1234"/>
      <c r="AF10" s="1234"/>
      <c r="AG10" s="1234"/>
      <c r="AH10" s="1234"/>
      <c r="AI10" s="1234"/>
      <c r="AJ10" s="1234"/>
      <c r="AK10" s="1234"/>
      <c r="AL10" s="1234"/>
      <c r="AM10" s="1234"/>
      <c r="AN10" s="1234"/>
      <c r="AO10" s="1234"/>
      <c r="AP10" s="1234"/>
      <c r="AQ10" s="1234"/>
      <c r="AR10" s="1234"/>
      <c r="AS10" s="1234"/>
      <c r="AT10" s="1234"/>
      <c r="AU10" s="1234"/>
      <c r="AV10" s="1234"/>
      <c r="AW10" s="1234"/>
      <c r="AX10" s="1234"/>
      <c r="AY10" s="1234"/>
      <c r="AZ10" s="1234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31" t="str">
        <f>ФОРМА!B4</f>
        <v>ООО «Электромонтаж-110»</v>
      </c>
      <c r="B11" s="1231"/>
      <c r="C11" s="1231"/>
      <c r="D11" s="1231"/>
      <c r="E11" s="1231"/>
      <c r="F11" s="1231"/>
      <c r="G11" s="1231"/>
      <c r="H11" s="1231"/>
      <c r="I11" s="1231"/>
      <c r="J11" s="1231"/>
      <c r="K11" s="1231"/>
      <c r="L11" s="1231"/>
      <c r="M11" s="1231"/>
      <c r="N11" s="1231"/>
      <c r="O11" s="1231"/>
      <c r="P11" s="1231"/>
      <c r="Q11" s="1231"/>
      <c r="R11" s="1231"/>
      <c r="S11" s="1231"/>
      <c r="T11" s="1231"/>
      <c r="U11" s="1231"/>
      <c r="V11" s="1231"/>
      <c r="W11" s="1231"/>
      <c r="X11" s="1231"/>
      <c r="Y11" s="1231"/>
      <c r="Z11" s="1231"/>
      <c r="AA11" s="1231"/>
      <c r="AB11" s="1231"/>
      <c r="AC11" s="1231"/>
      <c r="AD11" s="1231"/>
      <c r="AE11" s="1231"/>
      <c r="AF11" s="1231"/>
      <c r="AG11" s="1231"/>
      <c r="AH11" s="1231"/>
      <c r="AI11" s="1231"/>
      <c r="AJ11" s="1231"/>
      <c r="AK11" s="1231"/>
      <c r="AL11" s="1231"/>
      <c r="AM11" s="1231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</row>
    <row r="12" spans="1:63" s="127" customFormat="1" ht="6.6" customHeight="1" x14ac:dyDescent="0.2">
      <c r="A12" s="1229" t="s">
        <v>822</v>
      </c>
      <c r="B12" s="1229"/>
      <c r="C12" s="1229"/>
      <c r="D12" s="1229"/>
      <c r="E12" s="1229"/>
      <c r="F12" s="1229"/>
      <c r="G12" s="1229"/>
      <c r="H12" s="1229"/>
      <c r="I12" s="1229"/>
      <c r="J12" s="1229"/>
      <c r="K12" s="1229"/>
      <c r="L12" s="1229"/>
      <c r="M12" s="1229"/>
      <c r="N12" s="1229"/>
      <c r="O12" s="1229"/>
      <c r="P12" s="1229"/>
      <c r="Q12" s="1229"/>
      <c r="R12" s="1229"/>
      <c r="S12" s="1229"/>
      <c r="T12" s="1229"/>
      <c r="U12" s="1229"/>
      <c r="V12" s="1229"/>
      <c r="W12" s="1229"/>
      <c r="X12" s="1229"/>
      <c r="Y12" s="1229"/>
      <c r="Z12" s="1229"/>
      <c r="AA12" s="1229"/>
      <c r="AB12" s="1229"/>
      <c r="AC12" s="1229"/>
      <c r="AD12" s="1229"/>
      <c r="AE12" s="1229"/>
      <c r="AF12" s="1229"/>
      <c r="AG12" s="1229"/>
      <c r="AH12" s="1229"/>
      <c r="AI12" s="1229"/>
      <c r="AJ12" s="1229"/>
      <c r="AK12" s="1229"/>
      <c r="AL12" s="1229"/>
      <c r="AM12" s="1229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</row>
    <row r="13" spans="1:63" ht="24.6" customHeight="1" x14ac:dyDescent="0.25">
      <c r="A13" s="1231" t="str">
        <f>ФОРМА!D4</f>
        <v>ОГРН 1089847302225, ИНН 7842391090, КПП 780101001, 199004, город Санкт-Петербург, пр-кт Средний В.О., д. 4 литер а, пом/ком 6н/177</v>
      </c>
      <c r="B13" s="1231"/>
      <c r="C13" s="1231"/>
      <c r="D13" s="1231"/>
      <c r="E13" s="1231"/>
      <c r="F13" s="1231"/>
      <c r="G13" s="1231"/>
      <c r="H13" s="1231"/>
      <c r="I13" s="1231"/>
      <c r="J13" s="1231"/>
      <c r="K13" s="1231"/>
      <c r="L13" s="1231"/>
      <c r="M13" s="1231"/>
      <c r="N13" s="1231"/>
      <c r="O13" s="1231"/>
      <c r="P13" s="1231"/>
      <c r="Q13" s="1231"/>
      <c r="R13" s="1231"/>
      <c r="S13" s="1231"/>
      <c r="T13" s="1231"/>
      <c r="U13" s="1231"/>
      <c r="V13" s="1231"/>
      <c r="W13" s="1231"/>
      <c r="X13" s="1231"/>
      <c r="Y13" s="1231"/>
      <c r="Z13" s="1231"/>
      <c r="AA13" s="1231"/>
      <c r="AB13" s="1231"/>
      <c r="AC13" s="1231"/>
      <c r="AD13" s="1231"/>
      <c r="AE13" s="1231"/>
      <c r="AF13" s="1231"/>
      <c r="AG13" s="1231"/>
      <c r="AH13" s="1231"/>
      <c r="AI13" s="1231"/>
      <c r="AJ13" s="1231"/>
      <c r="AK13" s="1231"/>
      <c r="AL13" s="1231"/>
      <c r="AM13" s="1231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</row>
    <row r="14" spans="1:63" s="127" customFormat="1" ht="21.6" customHeight="1" x14ac:dyDescent="0.2">
      <c r="A14" s="1229" t="s">
        <v>823</v>
      </c>
      <c r="B14" s="1229"/>
      <c r="C14" s="1229"/>
      <c r="D14" s="1229"/>
      <c r="E14" s="1229"/>
      <c r="F14" s="1229"/>
      <c r="G14" s="1229"/>
      <c r="H14" s="1229"/>
      <c r="I14" s="1229"/>
      <c r="J14" s="1229"/>
      <c r="K14" s="1229"/>
      <c r="L14" s="1229"/>
      <c r="M14" s="1229"/>
      <c r="N14" s="1229"/>
      <c r="O14" s="1229"/>
      <c r="P14" s="1229"/>
      <c r="Q14" s="1229"/>
      <c r="R14" s="1229"/>
      <c r="S14" s="1229"/>
      <c r="T14" s="1229"/>
      <c r="U14" s="1229"/>
      <c r="V14" s="1229"/>
      <c r="W14" s="1229"/>
      <c r="X14" s="1229"/>
      <c r="Y14" s="1229"/>
      <c r="Z14" s="1229"/>
      <c r="AA14" s="1229"/>
      <c r="AB14" s="1229"/>
      <c r="AC14" s="1229"/>
      <c r="AD14" s="1229"/>
      <c r="AE14" s="1229"/>
      <c r="AF14" s="1229"/>
      <c r="AG14" s="1229"/>
      <c r="AH14" s="1229"/>
      <c r="AI14" s="1229"/>
      <c r="AJ14" s="1229"/>
      <c r="AK14" s="1229"/>
      <c r="AL14" s="1229"/>
      <c r="AM14" s="1229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</row>
    <row r="15" spans="1:63" x14ac:dyDescent="0.25">
      <c r="A15" s="1234" t="s">
        <v>75</v>
      </c>
      <c r="B15" s="1234"/>
      <c r="C15" s="1234"/>
      <c r="D15" s="1234"/>
      <c r="E15" s="1234"/>
      <c r="F15" s="1234"/>
      <c r="G15" s="1234"/>
      <c r="H15" s="1234"/>
      <c r="I15" s="1234"/>
      <c r="J15" s="1234"/>
      <c r="K15" s="1234"/>
      <c r="L15" s="1234"/>
      <c r="M15" s="1234"/>
      <c r="N15" s="1234"/>
      <c r="O15" s="1234"/>
      <c r="P15" s="1234"/>
      <c r="Q15" s="1234"/>
      <c r="R15" s="1234"/>
      <c r="S15" s="1234"/>
      <c r="T15" s="1234"/>
      <c r="U15" s="1234"/>
      <c r="V15" s="1234"/>
      <c r="W15" s="1234"/>
      <c r="X15" s="1234"/>
      <c r="Y15" s="1234"/>
      <c r="Z15" s="1234"/>
      <c r="AA15" s="1234"/>
      <c r="AB15" s="1234"/>
      <c r="AC15" s="1234"/>
      <c r="AD15" s="1234"/>
      <c r="AE15" s="1234"/>
      <c r="AF15" s="1234"/>
      <c r="AG15" s="1234"/>
      <c r="AH15" s="1234"/>
      <c r="AI15" s="1234"/>
      <c r="AJ15" s="1234"/>
      <c r="AK15" s="1234"/>
      <c r="AL15" s="1234"/>
      <c r="AM15" s="1234"/>
      <c r="AN15" s="1234"/>
      <c r="AO15" s="1234"/>
      <c r="AP15" s="1234"/>
      <c r="AQ15" s="1234"/>
      <c r="AR15" s="1234"/>
      <c r="AS15" s="1234"/>
      <c r="AT15" s="1234"/>
      <c r="AU15" s="1234"/>
      <c r="AV15" s="1234"/>
      <c r="AW15" s="1234"/>
      <c r="AX15" s="1234"/>
      <c r="AY15" s="1234"/>
      <c r="AZ15" s="1234"/>
    </row>
    <row r="16" spans="1:63" ht="15" customHeight="1" x14ac:dyDescent="0.25">
      <c r="A16" s="1228" t="str">
        <f>IF(ФОРМА!B8=0," ",ФОРМА!B8)</f>
        <v>ООО «Электромонтаж-110»</v>
      </c>
      <c r="B16" s="1228"/>
      <c r="C16" s="1228"/>
      <c r="D16" s="1228"/>
      <c r="E16" s="1228"/>
      <c r="F16" s="1228"/>
      <c r="G16" s="1228"/>
      <c r="H16" s="1228"/>
      <c r="I16" s="1228"/>
      <c r="J16" s="1228"/>
      <c r="K16" s="1228"/>
      <c r="L16" s="1228"/>
      <c r="M16" s="1228"/>
      <c r="N16" s="1228"/>
      <c r="O16" s="1228"/>
      <c r="P16" s="1228"/>
      <c r="Q16" s="1228"/>
      <c r="R16" s="1228"/>
      <c r="S16" s="1228"/>
      <c r="T16" s="1228"/>
      <c r="U16" s="1228"/>
      <c r="V16" s="1228"/>
      <c r="W16" s="1228"/>
      <c r="X16" s="1228"/>
      <c r="Y16" s="1228"/>
      <c r="Z16" s="1228"/>
      <c r="AA16" s="1228"/>
      <c r="AB16" s="1228"/>
      <c r="AC16" s="1228"/>
      <c r="AD16" s="1228"/>
      <c r="AE16" s="1228"/>
      <c r="AF16" s="1228"/>
      <c r="AG16" s="1228"/>
      <c r="AH16" s="1228"/>
      <c r="AI16" s="1228"/>
      <c r="AJ16" s="1228"/>
      <c r="AK16" s="1228"/>
      <c r="AL16" s="1228"/>
      <c r="AM16" s="1228"/>
      <c r="AN16" s="1228"/>
      <c r="AO16" s="1228"/>
      <c r="AP16" s="1228"/>
      <c r="AQ16" s="1228"/>
      <c r="AR16" s="1228"/>
      <c r="AS16" s="1228"/>
      <c r="AT16" s="1228"/>
      <c r="AU16" s="1228"/>
      <c r="AV16" s="1228"/>
      <c r="AW16" s="1228"/>
      <c r="AX16" s="1228"/>
      <c r="AY16" s="1228"/>
      <c r="AZ16" s="1228"/>
    </row>
    <row r="17" spans="1:54" s="127" customFormat="1" ht="9.6" customHeight="1" x14ac:dyDescent="0.2">
      <c r="A17" s="1229" t="s">
        <v>822</v>
      </c>
      <c r="B17" s="1229"/>
      <c r="C17" s="1229"/>
      <c r="D17" s="1229"/>
      <c r="E17" s="1229"/>
      <c r="F17" s="1229"/>
      <c r="G17" s="1229"/>
      <c r="H17" s="1229"/>
      <c r="I17" s="1229"/>
      <c r="J17" s="1229"/>
      <c r="K17" s="1229"/>
      <c r="L17" s="1229"/>
      <c r="M17" s="1229"/>
      <c r="N17" s="1229"/>
      <c r="O17" s="1229"/>
      <c r="P17" s="1229"/>
      <c r="Q17" s="1229"/>
      <c r="R17" s="1229"/>
      <c r="S17" s="1229"/>
      <c r="T17" s="1229"/>
      <c r="U17" s="1229"/>
      <c r="V17" s="1229"/>
      <c r="W17" s="1229"/>
      <c r="X17" s="1229"/>
      <c r="Y17" s="1229"/>
      <c r="Z17" s="1229"/>
      <c r="AA17" s="1229"/>
      <c r="AB17" s="1229"/>
      <c r="AC17" s="1229"/>
      <c r="AD17" s="1229"/>
      <c r="AE17" s="1229"/>
      <c r="AF17" s="1229"/>
      <c r="AG17" s="1229"/>
      <c r="AH17" s="1229"/>
      <c r="AI17" s="1229"/>
      <c r="AJ17" s="1229"/>
      <c r="AK17" s="1229"/>
      <c r="AL17" s="1229"/>
      <c r="AM17" s="1229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</row>
    <row r="18" spans="1:54" ht="24" customHeight="1" x14ac:dyDescent="0.25">
      <c r="A18" s="1228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228"/>
      <c r="C18" s="1228"/>
      <c r="D18" s="1228"/>
      <c r="E18" s="1228"/>
      <c r="F18" s="1228"/>
      <c r="G18" s="1228"/>
      <c r="H18" s="1228"/>
      <c r="I18" s="1228"/>
      <c r="J18" s="1228"/>
      <c r="K18" s="1228"/>
      <c r="L18" s="1228"/>
      <c r="M18" s="1228"/>
      <c r="N18" s="1228"/>
      <c r="O18" s="1228"/>
      <c r="P18" s="1228"/>
      <c r="Q18" s="1228"/>
      <c r="R18" s="1228"/>
      <c r="S18" s="1228"/>
      <c r="T18" s="1228"/>
      <c r="U18" s="1228"/>
      <c r="V18" s="1228"/>
      <c r="W18" s="1228"/>
      <c r="X18" s="1228"/>
      <c r="Y18" s="1228"/>
      <c r="Z18" s="1228"/>
      <c r="AA18" s="1228"/>
      <c r="AB18" s="1228"/>
      <c r="AC18" s="1228"/>
      <c r="AD18" s="1228"/>
      <c r="AE18" s="1228"/>
      <c r="AF18" s="1228"/>
      <c r="AG18" s="1228"/>
      <c r="AH18" s="1228"/>
      <c r="AI18" s="1228"/>
      <c r="AJ18" s="1228"/>
      <c r="AK18" s="1228"/>
      <c r="AL18" s="1228"/>
      <c r="AM18" s="1228"/>
      <c r="AN18" s="1228"/>
      <c r="AO18" s="1228"/>
      <c r="AP18" s="1228"/>
      <c r="AQ18" s="1228"/>
      <c r="AR18" s="1228"/>
      <c r="AS18" s="1228"/>
      <c r="AT18" s="1228"/>
      <c r="AU18" s="1228"/>
      <c r="AV18" s="1228"/>
      <c r="AW18" s="1228"/>
      <c r="AX18" s="1228"/>
      <c r="AY18" s="1228"/>
      <c r="AZ18" s="1228"/>
    </row>
    <row r="19" spans="1:54" s="127" customFormat="1" ht="9.6" customHeight="1" x14ac:dyDescent="0.2">
      <c r="A19" s="1229" t="s">
        <v>767</v>
      </c>
      <c r="B19" s="1229"/>
      <c r="C19" s="1229"/>
      <c r="D19" s="1229"/>
      <c r="E19" s="1229"/>
      <c r="F19" s="1229"/>
      <c r="G19" s="1229"/>
      <c r="H19" s="1229"/>
      <c r="I19" s="1229"/>
      <c r="J19" s="1229"/>
      <c r="K19" s="1229"/>
      <c r="L19" s="1229"/>
      <c r="M19" s="1229"/>
      <c r="N19" s="1229"/>
      <c r="O19" s="1229"/>
      <c r="P19" s="1229"/>
      <c r="Q19" s="1229"/>
      <c r="R19" s="1229"/>
      <c r="S19" s="1229"/>
      <c r="T19" s="1229"/>
      <c r="U19" s="1229"/>
      <c r="V19" s="1229"/>
      <c r="W19" s="1229"/>
      <c r="X19" s="1229"/>
      <c r="Y19" s="1229"/>
      <c r="Z19" s="1229"/>
      <c r="AA19" s="1229"/>
      <c r="AB19" s="1229"/>
      <c r="AC19" s="1229"/>
      <c r="AD19" s="1229"/>
      <c r="AE19" s="1229"/>
      <c r="AF19" s="1229"/>
      <c r="AG19" s="1229"/>
      <c r="AH19" s="1229"/>
      <c r="AI19" s="1229"/>
      <c r="AJ19" s="1229"/>
      <c r="AK19" s="1229"/>
      <c r="AL19" s="1229"/>
      <c r="AM19" s="1229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</row>
    <row r="20" spans="1:54" ht="5.25" customHeight="1" x14ac:dyDescent="0.25"/>
    <row r="21" spans="1:54" ht="12.75" customHeight="1" x14ac:dyDescent="0.25">
      <c r="A21" s="1227" t="s">
        <v>68</v>
      </c>
      <c r="B21" s="1227"/>
      <c r="C21" s="1227"/>
      <c r="D21" s="1227"/>
      <c r="E21" s="1227"/>
      <c r="F21" s="1227"/>
      <c r="G21" s="1227"/>
      <c r="H21" s="1227"/>
      <c r="I21" s="1227"/>
      <c r="J21" s="1227"/>
      <c r="K21" s="1227"/>
      <c r="L21" s="1227"/>
      <c r="M21" s="1227"/>
      <c r="N21" s="1227"/>
      <c r="O21" s="1227"/>
      <c r="P21" s="1227"/>
      <c r="Q21" s="1227"/>
      <c r="R21" s="1227"/>
      <c r="S21" s="1227"/>
      <c r="T21" s="1227"/>
      <c r="U21" s="1227"/>
      <c r="V21" s="1227"/>
      <c r="W21" s="1227"/>
      <c r="X21" s="1227"/>
      <c r="Y21" s="1227"/>
      <c r="Z21" s="1227"/>
      <c r="AA21" s="1227"/>
      <c r="AB21" s="1227"/>
      <c r="AC21" s="1227"/>
      <c r="AD21" s="1227"/>
      <c r="AE21" s="1227"/>
      <c r="AF21" s="1227"/>
      <c r="AG21" s="1227"/>
      <c r="AH21" s="1227"/>
      <c r="AI21" s="1227"/>
      <c r="AJ21" s="1227"/>
      <c r="AK21" s="1227"/>
      <c r="AL21" s="1227"/>
      <c r="AM21" s="1227"/>
      <c r="AN21" s="1227"/>
      <c r="AO21" s="1227"/>
      <c r="AP21" s="1227"/>
      <c r="AQ21" s="1227"/>
      <c r="AR21" s="1227"/>
      <c r="AS21" s="1227"/>
      <c r="AT21" s="1227"/>
      <c r="AU21" s="1227"/>
      <c r="AV21" s="1227"/>
      <c r="AW21" s="1227"/>
      <c r="AX21" s="1227"/>
      <c r="AY21" s="1227"/>
      <c r="AZ21" s="1227"/>
    </row>
    <row r="22" spans="1:54" ht="12.75" customHeight="1" x14ac:dyDescent="0.25">
      <c r="A22" s="1227" t="s">
        <v>382</v>
      </c>
      <c r="B22" s="1227"/>
      <c r="C22" s="1227"/>
      <c r="D22" s="1227"/>
      <c r="E22" s="1227"/>
      <c r="F22" s="1227"/>
      <c r="G22" s="1227"/>
      <c r="H22" s="1227"/>
      <c r="I22" s="1227"/>
      <c r="J22" s="1227"/>
      <c r="K22" s="1227"/>
      <c r="L22" s="1227"/>
      <c r="M22" s="1227"/>
      <c r="N22" s="1227"/>
      <c r="O22" s="1227"/>
      <c r="P22" s="1227"/>
      <c r="Q22" s="1227"/>
      <c r="R22" s="1227"/>
      <c r="S22" s="1227"/>
      <c r="T22" s="1227"/>
      <c r="U22" s="1227"/>
      <c r="V22" s="1227"/>
      <c r="W22" s="1227"/>
      <c r="X22" s="1227"/>
      <c r="Y22" s="1227"/>
      <c r="Z22" s="1227"/>
      <c r="AA22" s="1227"/>
      <c r="AB22" s="1227"/>
      <c r="AC22" s="1227"/>
      <c r="AD22" s="1227"/>
      <c r="AE22" s="1227"/>
      <c r="AF22" s="1227"/>
      <c r="AG22" s="1227"/>
      <c r="AH22" s="1227"/>
      <c r="AI22" s="1227"/>
      <c r="AJ22" s="1227"/>
      <c r="AK22" s="1227"/>
      <c r="AL22" s="1227"/>
      <c r="AM22" s="1227"/>
      <c r="AN22" s="1227"/>
      <c r="AO22" s="1227"/>
      <c r="AP22" s="1227"/>
      <c r="AQ22" s="1227"/>
      <c r="AR22" s="1227"/>
      <c r="AS22" s="1227"/>
      <c r="AT22" s="1227"/>
      <c r="AU22" s="1227"/>
      <c r="AV22" s="1227"/>
      <c r="AW22" s="1227"/>
      <c r="AX22" s="1227"/>
      <c r="AY22" s="1227"/>
      <c r="AZ22" s="1227"/>
    </row>
    <row r="23" spans="1:54" ht="6.75" customHeight="1" x14ac:dyDescent="0.25"/>
    <row r="24" spans="1:54" ht="14.25" customHeight="1" x14ac:dyDescent="0.3">
      <c r="A24" s="7" t="s">
        <v>19</v>
      </c>
      <c r="C24" s="1238" t="str">
        <f ca="1">INDIRECT("'АКТЫ скрытых работ'!R"&amp;BE3&amp;"C2",0)</f>
        <v>2-КЗ_КТП</v>
      </c>
      <c r="D24" s="1238"/>
      <c r="E24" s="1238"/>
      <c r="F24" s="1238"/>
      <c r="G24" s="1238"/>
      <c r="H24" s="1238"/>
      <c r="I24" s="1238"/>
      <c r="J24" s="1238"/>
      <c r="K24" s="1238"/>
      <c r="AH24" s="8" t="s">
        <v>77</v>
      </c>
      <c r="AI24" s="1239" t="str">
        <f ca="1">INDIRECT("'АКТЫ скрытых работ'!R"&amp;BE3&amp;"C7",0)</f>
        <v>29</v>
      </c>
      <c r="AJ24" s="1240"/>
      <c r="AK24" s="1240"/>
      <c r="AL24" s="8" t="s">
        <v>78</v>
      </c>
      <c r="AN24" s="1250" t="str">
        <f ca="1">INDIRECT("'АКТЫ скрытых работ'!R"&amp;BE3&amp;"C8",0)</f>
        <v>октрября</v>
      </c>
      <c r="AO24" s="1250"/>
      <c r="AP24" s="1250"/>
      <c r="AQ24" s="1250"/>
      <c r="AR24" s="1250"/>
      <c r="AS24" s="1250"/>
      <c r="AT24" s="1250"/>
      <c r="AU24" s="9"/>
      <c r="AV24" s="1240">
        <f ca="1">INDIRECT("'АКТЫ скрытых работ'!R"&amp;BE3&amp;"C9",0)</f>
        <v>2024</v>
      </c>
      <c r="AW24" s="1240"/>
      <c r="AX24" s="1240"/>
      <c r="AY24" s="1240"/>
      <c r="AZ24" s="9"/>
    </row>
    <row r="25" spans="1:54" ht="4.2" customHeight="1" x14ac:dyDescent="0.25"/>
    <row r="26" spans="1:54" ht="27.6" customHeight="1" x14ac:dyDescent="0.25">
      <c r="A26" s="1244" t="s">
        <v>782</v>
      </c>
      <c r="B26" s="1245"/>
      <c r="C26" s="1245"/>
      <c r="D26" s="1245"/>
      <c r="E26" s="1245"/>
      <c r="F26" s="1245"/>
      <c r="G26" s="1245"/>
      <c r="H26" s="1245"/>
      <c r="I26" s="1245"/>
      <c r="J26" s="1245"/>
      <c r="K26" s="1245"/>
      <c r="L26" s="1245"/>
      <c r="M26" s="1245"/>
      <c r="N26" s="1245"/>
      <c r="O26" s="1245"/>
      <c r="P26" s="1245"/>
      <c r="Q26" s="1245"/>
      <c r="R26" s="1245"/>
      <c r="S26" s="1245"/>
      <c r="T26" s="1245"/>
      <c r="U26" s="1245"/>
      <c r="V26" s="1245"/>
      <c r="W26" s="1245"/>
      <c r="X26" s="1245"/>
      <c r="Y26" s="1245"/>
      <c r="Z26" s="1245"/>
      <c r="AA26" s="1245"/>
      <c r="AB26" s="1245"/>
      <c r="AC26" s="1245"/>
      <c r="AD26" s="1245"/>
      <c r="AE26" s="1245"/>
      <c r="AF26" s="1245"/>
      <c r="AG26" s="1245"/>
      <c r="AH26" s="1245"/>
      <c r="AI26" s="1245"/>
      <c r="AJ26" s="1245"/>
      <c r="AK26" s="1245"/>
      <c r="AL26" s="1245"/>
      <c r="AM26" s="1245"/>
      <c r="AN26" s="1245"/>
      <c r="AO26" s="1245"/>
      <c r="AP26" s="1245"/>
      <c r="AQ26" s="1245"/>
      <c r="AR26" s="1245"/>
      <c r="AS26" s="1245"/>
      <c r="AT26" s="1245"/>
      <c r="AU26" s="1245"/>
      <c r="AV26" s="1245"/>
      <c r="AW26" s="1245"/>
      <c r="AX26" s="1245"/>
      <c r="AY26" s="1245"/>
      <c r="AZ26" s="1245"/>
    </row>
    <row r="27" spans="1:54" ht="12" customHeight="1" x14ac:dyDescent="0.25">
      <c r="A27" s="1246" t="str">
        <f>ПОДПИСИ!B6</f>
        <v xml:space="preserve"> </v>
      </c>
      <c r="B27" s="1246"/>
      <c r="C27" s="1246"/>
      <c r="D27" s="1246"/>
      <c r="E27" s="1246"/>
      <c r="F27" s="1246"/>
      <c r="G27" s="1246"/>
      <c r="H27" s="1246"/>
      <c r="I27" s="1246"/>
      <c r="J27" s="1246"/>
      <c r="K27" s="1246"/>
      <c r="L27" s="1246"/>
      <c r="M27" s="1246"/>
      <c r="N27" s="1246"/>
      <c r="O27" s="1246"/>
      <c r="P27" s="1246"/>
      <c r="Q27" s="1246"/>
      <c r="R27" s="1246"/>
      <c r="S27" s="1246"/>
      <c r="T27" s="1246"/>
      <c r="U27" s="1246"/>
      <c r="V27" s="1246"/>
      <c r="W27" s="1246"/>
      <c r="X27" s="1246"/>
      <c r="Y27" s="1246"/>
      <c r="Z27" s="1246"/>
      <c r="AA27" s="1246"/>
      <c r="AB27" s="1246"/>
      <c r="AC27" s="1246"/>
      <c r="AD27" s="1246"/>
      <c r="AE27" s="1246"/>
      <c r="AF27" s="1246"/>
      <c r="AG27" s="1246"/>
      <c r="AH27" s="1246"/>
      <c r="AI27" s="1246"/>
      <c r="AJ27" s="1246"/>
      <c r="AK27" s="1246"/>
      <c r="AL27" s="1246"/>
      <c r="AM27" s="1246"/>
      <c r="AN27" s="1246"/>
      <c r="AO27" s="1246"/>
      <c r="AP27" s="1246"/>
      <c r="AQ27" s="1246"/>
      <c r="AR27" s="1246"/>
      <c r="AS27" s="1246"/>
      <c r="AT27" s="1246"/>
      <c r="AU27" s="1246"/>
      <c r="AV27" s="1246"/>
      <c r="AW27" s="1246"/>
      <c r="AX27" s="1246"/>
      <c r="AY27" s="1246"/>
      <c r="AZ27" s="1246"/>
    </row>
    <row r="28" spans="1:54" ht="12" customHeight="1" x14ac:dyDescent="0.25">
      <c r="A28" s="1247" t="str">
        <f>CONCATENATE(ПОДПИСИ!C6,ПОДПИСИ!F6)</f>
        <v xml:space="preserve">  </v>
      </c>
      <c r="B28" s="1247"/>
      <c r="C28" s="1247"/>
      <c r="D28" s="1247"/>
      <c r="E28" s="1247"/>
      <c r="F28" s="1247"/>
      <c r="G28" s="1247"/>
      <c r="H28" s="1247"/>
      <c r="I28" s="1247"/>
      <c r="J28" s="1247"/>
      <c r="K28" s="1247"/>
      <c r="L28" s="1247"/>
      <c r="M28" s="1247"/>
      <c r="N28" s="1247"/>
      <c r="O28" s="1247"/>
      <c r="P28" s="1247"/>
      <c r="Q28" s="1247"/>
      <c r="R28" s="1247"/>
      <c r="S28" s="1247"/>
      <c r="T28" s="1247"/>
      <c r="U28" s="1247"/>
      <c r="V28" s="1247"/>
      <c r="W28" s="1247"/>
      <c r="X28" s="1247"/>
      <c r="Y28" s="1247"/>
      <c r="Z28" s="1247"/>
      <c r="AA28" s="1247"/>
      <c r="AB28" s="1247"/>
      <c r="AC28" s="1247"/>
      <c r="AD28" s="1247"/>
      <c r="AE28" s="1247"/>
      <c r="AF28" s="1247"/>
      <c r="AG28" s="1247"/>
      <c r="AH28" s="1247"/>
      <c r="AI28" s="1247"/>
      <c r="AJ28" s="1247"/>
      <c r="AK28" s="1247"/>
      <c r="AL28" s="1247"/>
      <c r="AM28" s="1247"/>
      <c r="AN28" s="1247"/>
      <c r="AO28" s="1247"/>
      <c r="AP28" s="1247"/>
      <c r="AQ28" s="1247"/>
      <c r="AR28" s="1247"/>
      <c r="AS28" s="1247"/>
      <c r="AT28" s="1247"/>
      <c r="AU28" s="1247"/>
      <c r="AV28" s="1247"/>
      <c r="AW28" s="1247"/>
      <c r="AX28" s="1247"/>
      <c r="AY28" s="1247"/>
      <c r="AZ28" s="1247"/>
    </row>
    <row r="29" spans="1:54" ht="13.2" customHeight="1" x14ac:dyDescent="0.25">
      <c r="A29" s="1248" t="s">
        <v>825</v>
      </c>
      <c r="B29" s="1249"/>
      <c r="C29" s="1249"/>
      <c r="D29" s="1249"/>
      <c r="E29" s="1249"/>
      <c r="F29" s="1249"/>
      <c r="G29" s="1249"/>
      <c r="H29" s="1249"/>
      <c r="I29" s="1249"/>
      <c r="J29" s="1249"/>
      <c r="K29" s="1249"/>
      <c r="L29" s="1249"/>
      <c r="M29" s="1249"/>
      <c r="N29" s="1249"/>
      <c r="O29" s="1249"/>
      <c r="P29" s="1249"/>
      <c r="Q29" s="1249"/>
      <c r="R29" s="1249"/>
      <c r="S29" s="1249"/>
      <c r="T29" s="1249"/>
      <c r="U29" s="1249"/>
      <c r="V29" s="1249"/>
      <c r="W29" s="1249"/>
      <c r="X29" s="1249"/>
      <c r="Y29" s="1249"/>
      <c r="Z29" s="1249"/>
      <c r="AA29" s="1249"/>
      <c r="AB29" s="1249"/>
      <c r="AC29" s="1249"/>
      <c r="AD29" s="1249"/>
      <c r="AE29" s="1249"/>
      <c r="AF29" s="1249"/>
      <c r="AG29" s="1249"/>
      <c r="AH29" s="1249"/>
      <c r="AI29" s="1249"/>
      <c r="AJ29" s="1249"/>
      <c r="AK29" s="1249"/>
      <c r="AL29" s="1249"/>
      <c r="AM29" s="1249"/>
      <c r="AN29" s="1249"/>
      <c r="AO29" s="1249"/>
      <c r="AP29" s="1249"/>
      <c r="AQ29" s="1249"/>
      <c r="AR29" s="1249"/>
      <c r="AS29" s="1249"/>
      <c r="AT29" s="1249"/>
      <c r="AU29" s="1249"/>
      <c r="AV29" s="1249"/>
      <c r="AW29" s="1249"/>
      <c r="AX29" s="1249"/>
      <c r="AY29" s="1249"/>
      <c r="AZ29" s="1249"/>
    </row>
    <row r="30" spans="1:54" s="284" customFormat="1" x14ac:dyDescent="0.25">
      <c r="A30" s="1029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30" s="1029"/>
      <c r="C30" s="1029"/>
      <c r="D30" s="1029"/>
      <c r="E30" s="1029"/>
      <c r="F30" s="1029"/>
      <c r="G30" s="1029"/>
      <c r="H30" s="1029"/>
      <c r="I30" s="1029"/>
      <c r="J30" s="1029"/>
      <c r="K30" s="1029"/>
      <c r="L30" s="1029"/>
      <c r="M30" s="1029"/>
      <c r="N30" s="1029"/>
      <c r="O30" s="1029"/>
      <c r="P30" s="1029"/>
      <c r="Q30" s="1029"/>
      <c r="R30" s="1029"/>
      <c r="S30" s="1029"/>
      <c r="T30" s="1029"/>
      <c r="U30" s="1029"/>
      <c r="V30" s="1029"/>
      <c r="W30" s="1029"/>
      <c r="X30" s="1029"/>
      <c r="Y30" s="1029"/>
      <c r="Z30" s="1029"/>
      <c r="AA30" s="1029"/>
      <c r="AB30" s="1029"/>
      <c r="AC30" s="1029"/>
      <c r="AD30" s="1029"/>
      <c r="AE30" s="1029"/>
      <c r="AF30" s="1029"/>
      <c r="AG30" s="1029"/>
      <c r="AH30" s="1029"/>
      <c r="AI30" s="1029"/>
      <c r="AJ30" s="1029"/>
      <c r="AK30" s="1029"/>
      <c r="AL30" s="1029"/>
      <c r="AM30" s="1029"/>
      <c r="AN30" s="1029"/>
      <c r="AO30" s="1029"/>
      <c r="AP30" s="1029"/>
      <c r="AQ30" s="1029"/>
      <c r="AR30" s="1029"/>
      <c r="AS30" s="1029"/>
      <c r="AT30" s="1029"/>
      <c r="AU30" s="1029"/>
      <c r="AV30" s="1029"/>
      <c r="AW30" s="1029"/>
      <c r="AX30" s="1029"/>
      <c r="AY30" s="1029"/>
      <c r="AZ30" s="1029"/>
      <c r="BA30" s="569"/>
      <c r="BB30" s="570"/>
    </row>
    <row r="31" spans="1:54" s="284" customFormat="1" ht="21" customHeight="1" x14ac:dyDescent="0.25">
      <c r="A31" s="1031" t="s">
        <v>811</v>
      </c>
      <c r="B31" s="1031"/>
      <c r="C31" s="1031"/>
      <c r="D31" s="1031"/>
      <c r="E31" s="1031"/>
      <c r="F31" s="1031"/>
      <c r="G31" s="1031"/>
      <c r="H31" s="1031"/>
      <c r="I31" s="1031"/>
      <c r="J31" s="1031"/>
      <c r="K31" s="1031"/>
      <c r="L31" s="1031"/>
      <c r="M31" s="1031"/>
      <c r="N31" s="1031"/>
      <c r="O31" s="1031"/>
      <c r="P31" s="1031"/>
      <c r="Q31" s="1031"/>
      <c r="R31" s="1031"/>
      <c r="S31" s="1031"/>
      <c r="T31" s="1031"/>
      <c r="U31" s="1031"/>
      <c r="V31" s="1031"/>
      <c r="W31" s="1031"/>
      <c r="X31" s="1031"/>
      <c r="Y31" s="1031"/>
      <c r="Z31" s="1031"/>
      <c r="AA31" s="1031"/>
      <c r="AB31" s="1031"/>
      <c r="AC31" s="1031"/>
      <c r="AD31" s="1031"/>
      <c r="AE31" s="1031"/>
      <c r="AF31" s="1031"/>
      <c r="AG31" s="1031"/>
      <c r="AH31" s="1031"/>
      <c r="AI31" s="1031"/>
      <c r="AJ31" s="1031"/>
      <c r="AK31" s="1031"/>
      <c r="AL31" s="1031"/>
      <c r="AM31" s="1031"/>
      <c r="AN31" s="1031"/>
      <c r="AO31" s="1031"/>
      <c r="AP31" s="1031"/>
      <c r="AQ31" s="1031"/>
      <c r="AR31" s="1031"/>
      <c r="AS31" s="1031"/>
      <c r="AT31" s="1031"/>
      <c r="AU31" s="1031"/>
      <c r="AV31" s="1031"/>
      <c r="AW31" s="1031"/>
      <c r="AX31" s="1031"/>
      <c r="AY31" s="1031"/>
      <c r="AZ31" s="1031"/>
      <c r="BA31" s="568"/>
      <c r="BB31" s="571"/>
    </row>
    <row r="32" spans="1:54" ht="12" customHeight="1" x14ac:dyDescent="0.25">
      <c r="A32" s="1234" t="s">
        <v>768</v>
      </c>
      <c r="B32" s="1234"/>
      <c r="C32" s="1234"/>
      <c r="D32" s="1234"/>
      <c r="E32" s="1234"/>
      <c r="F32" s="1234"/>
      <c r="G32" s="1234"/>
      <c r="H32" s="1234"/>
      <c r="I32" s="1234"/>
      <c r="J32" s="1234"/>
      <c r="K32" s="1234"/>
      <c r="L32" s="1234"/>
      <c r="M32" s="1234"/>
      <c r="N32" s="1234"/>
      <c r="O32" s="1234"/>
      <c r="P32" s="1234"/>
      <c r="Q32" s="1234"/>
      <c r="R32" s="1234"/>
      <c r="S32" s="1234"/>
      <c r="T32" s="1234"/>
      <c r="U32" s="1234"/>
      <c r="V32" s="1234"/>
      <c r="W32" s="1234"/>
      <c r="X32" s="1234"/>
      <c r="Y32" s="1234"/>
      <c r="Z32" s="1234"/>
      <c r="AA32" s="1234"/>
      <c r="AB32" s="1234"/>
      <c r="AC32" s="1234"/>
      <c r="AD32" s="1234"/>
      <c r="AE32" s="1234"/>
      <c r="AF32" s="1234"/>
      <c r="AG32" s="1234"/>
      <c r="AH32" s="1234"/>
      <c r="AI32" s="1234"/>
      <c r="AJ32" s="1234"/>
      <c r="AK32" s="1234"/>
      <c r="AL32" s="1234"/>
      <c r="AM32" s="1234"/>
      <c r="AN32" s="1234"/>
      <c r="AO32" s="1234"/>
      <c r="AP32" s="1234"/>
      <c r="AQ32" s="1234"/>
      <c r="AR32" s="1234"/>
      <c r="AS32" s="1234"/>
      <c r="AT32" s="1234"/>
      <c r="AU32" s="1234"/>
      <c r="AV32" s="1234"/>
      <c r="AW32" s="1234"/>
      <c r="AX32" s="1234"/>
      <c r="AY32" s="1234"/>
      <c r="AZ32" s="1234"/>
    </row>
    <row r="33" spans="1:54" ht="12" customHeight="1" x14ac:dyDescent="0.25">
      <c r="A33" s="1241" t="str">
        <f>ПОДПИСИ!B15</f>
        <v>Заместитель генерального директора по капитальному  строительству ООО «Электромонтаж-110»</v>
      </c>
      <c r="B33" s="1241"/>
      <c r="C33" s="1241"/>
      <c r="D33" s="1241"/>
      <c r="E33" s="1241"/>
      <c r="F33" s="1241"/>
      <c r="G33" s="1241"/>
      <c r="H33" s="1241"/>
      <c r="I33" s="1241"/>
      <c r="J33" s="1241"/>
      <c r="K33" s="1241"/>
      <c r="L33" s="1241"/>
      <c r="M33" s="1241"/>
      <c r="N33" s="1241"/>
      <c r="O33" s="1241"/>
      <c r="P33" s="1241"/>
      <c r="Q33" s="1241"/>
      <c r="R33" s="1241"/>
      <c r="S33" s="1241"/>
      <c r="T33" s="1241"/>
      <c r="U33" s="1241"/>
      <c r="V33" s="1241"/>
      <c r="W33" s="1241"/>
      <c r="X33" s="1241"/>
      <c r="Y33" s="1241"/>
      <c r="Z33" s="1241"/>
      <c r="AA33" s="1241"/>
      <c r="AB33" s="1241"/>
      <c r="AC33" s="1241"/>
      <c r="AD33" s="1241"/>
      <c r="AE33" s="1241"/>
      <c r="AF33" s="1241"/>
      <c r="AG33" s="1241"/>
      <c r="AH33" s="1241"/>
      <c r="AI33" s="1241"/>
      <c r="AJ33" s="1241"/>
      <c r="AK33" s="1241"/>
      <c r="AL33" s="1241"/>
      <c r="AM33" s="1241"/>
      <c r="AN33" s="1241"/>
      <c r="AO33" s="1241"/>
      <c r="AP33" s="1241"/>
      <c r="AQ33" s="1241"/>
      <c r="AR33" s="1241"/>
      <c r="AS33" s="1241"/>
      <c r="AT33" s="1241"/>
      <c r="AU33" s="1241"/>
      <c r="AV33" s="1241"/>
      <c r="AW33" s="1241"/>
      <c r="AX33" s="1241"/>
      <c r="AY33" s="1241"/>
      <c r="AZ33" s="1241"/>
    </row>
    <row r="34" spans="1:54" ht="12" customHeight="1" x14ac:dyDescent="0.25">
      <c r="A34" s="1236" t="str">
        <f>CONCATENATE(ПОДПИСИ!C15,", ",ПОДПИСИ!F15)</f>
        <v>Шлёнский С.В., Приказ №365 от 01.07.2024</v>
      </c>
      <c r="B34" s="1236"/>
      <c r="C34" s="1236"/>
      <c r="D34" s="1236"/>
      <c r="E34" s="1236"/>
      <c r="F34" s="1236"/>
      <c r="G34" s="1236"/>
      <c r="H34" s="1236"/>
      <c r="I34" s="1236"/>
      <c r="J34" s="1236"/>
      <c r="K34" s="1236"/>
      <c r="L34" s="1236"/>
      <c r="M34" s="1236"/>
      <c r="N34" s="1236"/>
      <c r="O34" s="1236"/>
      <c r="P34" s="1236"/>
      <c r="Q34" s="1236"/>
      <c r="R34" s="1236"/>
      <c r="S34" s="1236"/>
      <c r="T34" s="1236"/>
      <c r="U34" s="1236"/>
      <c r="V34" s="1236"/>
      <c r="W34" s="1236"/>
      <c r="X34" s="1236"/>
      <c r="Y34" s="1236"/>
      <c r="Z34" s="1236"/>
      <c r="AA34" s="1236"/>
      <c r="AB34" s="1236"/>
      <c r="AC34" s="1236"/>
      <c r="AD34" s="1236"/>
      <c r="AE34" s="1236"/>
      <c r="AF34" s="1236"/>
      <c r="AG34" s="1236"/>
      <c r="AH34" s="1236"/>
      <c r="AI34" s="1236"/>
      <c r="AJ34" s="1236"/>
      <c r="AK34" s="1236"/>
      <c r="AL34" s="1236"/>
      <c r="AM34" s="1236"/>
      <c r="AN34" s="1236"/>
      <c r="AO34" s="1236"/>
      <c r="AP34" s="1236"/>
      <c r="AQ34" s="1236"/>
      <c r="AR34" s="1236"/>
      <c r="AS34" s="1236"/>
      <c r="AT34" s="1236"/>
      <c r="AU34" s="1236"/>
      <c r="AV34" s="1236"/>
      <c r="AW34" s="1236"/>
      <c r="AX34" s="1236"/>
      <c r="AY34" s="1236"/>
      <c r="AZ34" s="1236"/>
    </row>
    <row r="35" spans="1:54" ht="7.2" customHeight="1" x14ac:dyDescent="0.25">
      <c r="A35" s="1226" t="s">
        <v>525</v>
      </c>
      <c r="B35" s="1226"/>
      <c r="C35" s="1226"/>
      <c r="D35" s="1226"/>
      <c r="E35" s="1226"/>
      <c r="F35" s="1226"/>
      <c r="G35" s="1226"/>
      <c r="H35" s="1226"/>
      <c r="I35" s="1226"/>
      <c r="J35" s="1226"/>
      <c r="K35" s="1226"/>
      <c r="L35" s="1226"/>
      <c r="M35" s="1226"/>
      <c r="N35" s="1226"/>
      <c r="O35" s="1226"/>
      <c r="P35" s="1226"/>
      <c r="Q35" s="1226"/>
      <c r="R35" s="1226"/>
      <c r="S35" s="1226"/>
      <c r="T35" s="1226"/>
      <c r="U35" s="1226"/>
      <c r="V35" s="1226"/>
      <c r="W35" s="1226"/>
      <c r="X35" s="1226"/>
      <c r="Y35" s="1226"/>
      <c r="Z35" s="1226"/>
      <c r="AA35" s="1226"/>
      <c r="AB35" s="1226"/>
      <c r="AC35" s="1226"/>
      <c r="AD35" s="1226"/>
      <c r="AE35" s="1226"/>
      <c r="AF35" s="1226"/>
      <c r="AG35" s="1226"/>
      <c r="AH35" s="1226"/>
      <c r="AI35" s="1226"/>
      <c r="AJ35" s="1226"/>
      <c r="AK35" s="1226"/>
      <c r="AL35" s="1226"/>
      <c r="AM35" s="1226"/>
      <c r="AN35" s="1226"/>
      <c r="AO35" s="1226"/>
      <c r="AP35" s="1226"/>
      <c r="AQ35" s="1226"/>
      <c r="AR35" s="1226"/>
      <c r="AS35" s="1226"/>
      <c r="AT35" s="1226"/>
      <c r="AU35" s="1226"/>
      <c r="AV35" s="1226"/>
      <c r="AW35" s="1226"/>
      <c r="AX35" s="1226"/>
      <c r="AY35" s="1226"/>
      <c r="AZ35" s="1226"/>
    </row>
    <row r="36" spans="1:54" ht="12" customHeight="1" x14ac:dyDescent="0.25">
      <c r="A36" s="1235" t="s">
        <v>769</v>
      </c>
      <c r="B36" s="1234"/>
      <c r="C36" s="1234"/>
      <c r="D36" s="1234"/>
      <c r="E36" s="1234"/>
      <c r="F36" s="1234"/>
      <c r="G36" s="1234"/>
      <c r="H36" s="1234"/>
      <c r="I36" s="1234"/>
      <c r="J36" s="1234"/>
      <c r="K36" s="1234"/>
      <c r="L36" s="1234"/>
      <c r="M36" s="1234"/>
      <c r="N36" s="1234"/>
      <c r="O36" s="1234"/>
      <c r="P36" s="1234"/>
      <c r="Q36" s="1234"/>
      <c r="R36" s="1234"/>
      <c r="S36" s="1234"/>
      <c r="T36" s="1234"/>
      <c r="U36" s="1234"/>
      <c r="V36" s="1234"/>
      <c r="W36" s="1234"/>
      <c r="X36" s="1234"/>
      <c r="Y36" s="1234"/>
      <c r="Z36" s="1234"/>
      <c r="AA36" s="1234"/>
      <c r="AB36" s="1234"/>
      <c r="AC36" s="1234"/>
      <c r="AD36" s="1234"/>
      <c r="AE36" s="1234"/>
      <c r="AF36" s="1234"/>
      <c r="AG36" s="1234"/>
      <c r="AH36" s="1234"/>
      <c r="AI36" s="1234"/>
      <c r="AJ36" s="1234"/>
      <c r="AK36" s="1234"/>
      <c r="AL36" s="1234"/>
      <c r="AM36" s="1234"/>
      <c r="AN36" s="1234"/>
      <c r="AO36" s="1234"/>
      <c r="AP36" s="1234"/>
      <c r="AQ36" s="1234"/>
      <c r="AR36" s="1234"/>
      <c r="AS36" s="1234"/>
      <c r="AT36" s="1234"/>
      <c r="AU36" s="1234"/>
      <c r="AV36" s="1234"/>
      <c r="AW36" s="1234"/>
      <c r="AX36" s="1234"/>
      <c r="AY36" s="1234"/>
      <c r="AZ36" s="1234"/>
    </row>
    <row r="37" spans="1:54" ht="12" customHeight="1" x14ac:dyDescent="0.25">
      <c r="A37" s="1241" t="str">
        <f>ПОДПИСИ!B17</f>
        <v>Заместитель генерального директора по капитальному  строительству ООО «Электромонтаж-110»</v>
      </c>
      <c r="B37" s="1241"/>
      <c r="C37" s="1241"/>
      <c r="D37" s="1241"/>
      <c r="E37" s="1241"/>
      <c r="F37" s="1241"/>
      <c r="G37" s="1241"/>
      <c r="H37" s="1241"/>
      <c r="I37" s="1241"/>
      <c r="J37" s="1241"/>
      <c r="K37" s="1241"/>
      <c r="L37" s="1241"/>
      <c r="M37" s="1241"/>
      <c r="N37" s="1241"/>
      <c r="O37" s="1241"/>
      <c r="P37" s="1241"/>
      <c r="Q37" s="1241"/>
      <c r="R37" s="1241"/>
      <c r="S37" s="1241"/>
      <c r="T37" s="1241"/>
      <c r="U37" s="1241"/>
      <c r="V37" s="1241"/>
      <c r="W37" s="1241"/>
      <c r="X37" s="1241"/>
      <c r="Y37" s="1241"/>
      <c r="Z37" s="1241"/>
      <c r="AA37" s="1241"/>
      <c r="AB37" s="1241"/>
      <c r="AC37" s="1241"/>
      <c r="AD37" s="1241"/>
      <c r="AE37" s="1241"/>
      <c r="AF37" s="1241"/>
      <c r="AG37" s="1241"/>
      <c r="AH37" s="1241"/>
      <c r="AI37" s="1241"/>
      <c r="AJ37" s="1241"/>
      <c r="AK37" s="1241"/>
      <c r="AL37" s="1241"/>
      <c r="AM37" s="1241"/>
      <c r="AN37" s="1241"/>
      <c r="AO37" s="1241"/>
      <c r="AP37" s="1241"/>
      <c r="AQ37" s="1241"/>
      <c r="AR37" s="1241"/>
      <c r="AS37" s="1241"/>
      <c r="AT37" s="1241"/>
      <c r="AU37" s="1241"/>
      <c r="AV37" s="1241"/>
      <c r="AW37" s="1241"/>
      <c r="AX37" s="1241"/>
      <c r="AY37" s="1241"/>
      <c r="AZ37" s="1241"/>
    </row>
    <row r="38" spans="1:54" ht="12" customHeight="1" x14ac:dyDescent="0.25">
      <c r="A38" s="1236" t="str">
        <f>CONCATENATE(ПОДПИСИ!C17,", ",ПОДПИСИ!F17)</f>
        <v>Шлёнский С.В., Приказ №365 от 01.07.2024</v>
      </c>
      <c r="B38" s="1236"/>
      <c r="C38" s="1236"/>
      <c r="D38" s="1236"/>
      <c r="E38" s="1236"/>
      <c r="F38" s="1236"/>
      <c r="G38" s="1236"/>
      <c r="H38" s="1236"/>
      <c r="I38" s="1236"/>
      <c r="J38" s="1236"/>
      <c r="K38" s="1236"/>
      <c r="L38" s="1236"/>
      <c r="M38" s="1236"/>
      <c r="N38" s="1236"/>
      <c r="O38" s="1236"/>
      <c r="P38" s="1236"/>
      <c r="Q38" s="1236"/>
      <c r="R38" s="1236"/>
      <c r="S38" s="1236"/>
      <c r="T38" s="1236"/>
      <c r="U38" s="1236"/>
      <c r="V38" s="1236"/>
      <c r="W38" s="1236"/>
      <c r="X38" s="1236"/>
      <c r="Y38" s="1236"/>
      <c r="Z38" s="1236"/>
      <c r="AA38" s="1236"/>
      <c r="AB38" s="1236"/>
      <c r="AC38" s="1236"/>
      <c r="AD38" s="1236"/>
      <c r="AE38" s="1236"/>
      <c r="AF38" s="1236"/>
      <c r="AG38" s="1236"/>
      <c r="AH38" s="1236"/>
      <c r="AI38" s="1236"/>
      <c r="AJ38" s="1236"/>
      <c r="AK38" s="1236"/>
      <c r="AL38" s="1236"/>
      <c r="AM38" s="1236"/>
      <c r="AN38" s="1236"/>
      <c r="AO38" s="1236"/>
      <c r="AP38" s="1236"/>
      <c r="AQ38" s="1236"/>
      <c r="AR38" s="1236"/>
      <c r="AS38" s="1236"/>
      <c r="AT38" s="1236"/>
      <c r="AU38" s="1236"/>
      <c r="AV38" s="1236"/>
      <c r="AW38" s="1236"/>
      <c r="AX38" s="1236"/>
      <c r="AY38" s="1236"/>
      <c r="AZ38" s="1236"/>
    </row>
    <row r="39" spans="1:54" ht="16.2" customHeight="1" x14ac:dyDescent="0.25">
      <c r="A39" s="1242" t="s">
        <v>973</v>
      </c>
      <c r="B39" s="1243"/>
      <c r="C39" s="1243"/>
      <c r="D39" s="1243"/>
      <c r="E39" s="1243"/>
      <c r="F39" s="1243"/>
      <c r="G39" s="1243"/>
      <c r="H39" s="1243"/>
      <c r="I39" s="1243"/>
      <c r="J39" s="1243"/>
      <c r="K39" s="1243"/>
      <c r="L39" s="1243"/>
      <c r="M39" s="1243"/>
      <c r="N39" s="1243"/>
      <c r="O39" s="1243"/>
      <c r="P39" s="1243"/>
      <c r="Q39" s="1243"/>
      <c r="R39" s="1243"/>
      <c r="S39" s="1243"/>
      <c r="T39" s="1243"/>
      <c r="U39" s="1243"/>
      <c r="V39" s="1243"/>
      <c r="W39" s="1243"/>
      <c r="X39" s="1243"/>
      <c r="Y39" s="1243"/>
      <c r="Z39" s="1243"/>
      <c r="AA39" s="1243"/>
      <c r="AB39" s="1243"/>
      <c r="AC39" s="1243"/>
      <c r="AD39" s="1243"/>
      <c r="AE39" s="1243"/>
      <c r="AF39" s="1243"/>
      <c r="AG39" s="1243"/>
      <c r="AH39" s="1243"/>
      <c r="AI39" s="1243"/>
      <c r="AJ39" s="1243"/>
      <c r="AK39" s="1243"/>
      <c r="AL39" s="1243"/>
      <c r="AM39" s="1243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</row>
    <row r="40" spans="1:54" ht="39" customHeight="1" x14ac:dyDescent="0.25">
      <c r="A40" s="1235" t="s">
        <v>828</v>
      </c>
      <c r="B40" s="1235"/>
      <c r="C40" s="1235"/>
      <c r="D40" s="1235"/>
      <c r="E40" s="1235"/>
      <c r="F40" s="1235"/>
      <c r="G40" s="1235"/>
      <c r="H40" s="1235"/>
      <c r="I40" s="1235"/>
      <c r="J40" s="1235"/>
      <c r="K40" s="1235"/>
      <c r="L40" s="1235"/>
      <c r="M40" s="1235"/>
      <c r="N40" s="1235"/>
      <c r="O40" s="1235"/>
      <c r="P40" s="1235"/>
      <c r="Q40" s="1235"/>
      <c r="R40" s="1235"/>
      <c r="S40" s="1235"/>
      <c r="T40" s="1235"/>
      <c r="U40" s="1235"/>
      <c r="V40" s="1235"/>
      <c r="W40" s="1235"/>
      <c r="X40" s="1235"/>
      <c r="Y40" s="1235"/>
      <c r="Z40" s="1235"/>
      <c r="AA40" s="1235"/>
      <c r="AB40" s="1235"/>
      <c r="AC40" s="1235"/>
      <c r="AD40" s="1235"/>
      <c r="AE40" s="1235"/>
      <c r="AF40" s="1235"/>
      <c r="AG40" s="1235"/>
      <c r="AH40" s="1235"/>
      <c r="AI40" s="1235"/>
      <c r="AJ40" s="1235"/>
      <c r="AK40" s="1235"/>
      <c r="AL40" s="1235"/>
      <c r="AM40" s="1235"/>
      <c r="AN40" s="1235"/>
      <c r="AO40" s="1235"/>
      <c r="AP40" s="1235"/>
      <c r="AQ40" s="1235"/>
      <c r="AR40" s="1235"/>
      <c r="AS40" s="1235"/>
      <c r="AT40" s="1235"/>
      <c r="AU40" s="1235"/>
      <c r="AV40" s="1235"/>
      <c r="AW40" s="1235"/>
      <c r="AX40" s="1235"/>
      <c r="AY40" s="1235"/>
      <c r="AZ40" s="1235"/>
    </row>
    <row r="41" spans="1:54" x14ac:dyDescent="0.25">
      <c r="A41" s="1241" t="str">
        <f>IF(ПОДПИСИ!B19=0," ",ПОДПИСИ!B19)</f>
        <v xml:space="preserve"> </v>
      </c>
      <c r="B41" s="1241"/>
      <c r="C41" s="1241"/>
      <c r="D41" s="1241"/>
      <c r="E41" s="1241"/>
      <c r="F41" s="1241"/>
      <c r="G41" s="1241"/>
      <c r="H41" s="1241"/>
      <c r="I41" s="1241"/>
      <c r="J41" s="1241"/>
      <c r="K41" s="1241"/>
      <c r="L41" s="1241"/>
      <c r="M41" s="1241"/>
      <c r="N41" s="1241"/>
      <c r="O41" s="1241"/>
      <c r="P41" s="1241"/>
      <c r="Q41" s="1241"/>
      <c r="R41" s="1241"/>
      <c r="S41" s="1241"/>
      <c r="T41" s="1241"/>
      <c r="U41" s="1241"/>
      <c r="V41" s="1241"/>
      <c r="W41" s="1241"/>
      <c r="X41" s="1241"/>
      <c r="Y41" s="1241"/>
      <c r="Z41" s="1241"/>
      <c r="AA41" s="1241"/>
      <c r="AB41" s="1241"/>
      <c r="AC41" s="1241"/>
      <c r="AD41" s="1241"/>
      <c r="AE41" s="1241"/>
      <c r="AF41" s="1241"/>
      <c r="AG41" s="1241"/>
      <c r="AH41" s="1241"/>
      <c r="AI41" s="1241"/>
      <c r="AJ41" s="1241"/>
      <c r="AK41" s="1241"/>
      <c r="AL41" s="1241"/>
      <c r="AM41" s="1241"/>
      <c r="AN41" s="1241"/>
      <c r="AO41" s="1241"/>
      <c r="AP41" s="1241"/>
      <c r="AQ41" s="1241"/>
      <c r="AR41" s="1241"/>
      <c r="AS41" s="1241"/>
      <c r="AT41" s="1241"/>
      <c r="AU41" s="1241"/>
      <c r="AV41" s="1241"/>
      <c r="AW41" s="1241"/>
      <c r="AX41" s="1241"/>
      <c r="AY41" s="1241"/>
      <c r="AZ41" s="1241"/>
    </row>
    <row r="42" spans="1:54" x14ac:dyDescent="0.25">
      <c r="A42" s="1236" t="str">
        <f>CONCATENATE(ПОДПИСИ!C19," ",ПОДПИСИ!F19)</f>
        <v xml:space="preserve">  </v>
      </c>
      <c r="B42" s="1236"/>
      <c r="C42" s="1236"/>
      <c r="D42" s="1236"/>
      <c r="E42" s="1236"/>
      <c r="F42" s="1236"/>
      <c r="G42" s="1236"/>
      <c r="H42" s="1236"/>
      <c r="I42" s="1236"/>
      <c r="J42" s="1236"/>
      <c r="K42" s="1236"/>
      <c r="L42" s="1236"/>
      <c r="M42" s="1236"/>
      <c r="N42" s="1236"/>
      <c r="O42" s="1236"/>
      <c r="P42" s="1236"/>
      <c r="Q42" s="1236"/>
      <c r="R42" s="1236"/>
      <c r="S42" s="1236"/>
      <c r="T42" s="1236"/>
      <c r="U42" s="1236"/>
      <c r="V42" s="1236"/>
      <c r="W42" s="1236"/>
      <c r="X42" s="1236"/>
      <c r="Y42" s="1236"/>
      <c r="Z42" s="1236"/>
      <c r="AA42" s="1236"/>
      <c r="AB42" s="1236"/>
      <c r="AC42" s="1236"/>
      <c r="AD42" s="1236"/>
      <c r="AE42" s="1236"/>
      <c r="AF42" s="1236"/>
      <c r="AG42" s="1236"/>
      <c r="AH42" s="1236"/>
      <c r="AI42" s="1236"/>
      <c r="AJ42" s="1236"/>
      <c r="AK42" s="1236"/>
      <c r="AL42" s="1236"/>
      <c r="AM42" s="1236"/>
      <c r="AN42" s="1236"/>
      <c r="AO42" s="1236"/>
      <c r="AP42" s="1236"/>
      <c r="AQ42" s="1236"/>
      <c r="AR42" s="1236"/>
      <c r="AS42" s="1236"/>
      <c r="AT42" s="1236"/>
      <c r="AU42" s="1236"/>
      <c r="AV42" s="1236"/>
      <c r="AW42" s="1236"/>
      <c r="AX42" s="1236"/>
      <c r="AY42" s="1236"/>
      <c r="AZ42" s="1236"/>
    </row>
    <row r="43" spans="1:54" ht="13.95" customHeight="1" x14ac:dyDescent="0.25">
      <c r="A43" s="1229" t="s">
        <v>1059</v>
      </c>
      <c r="B43" s="1226"/>
      <c r="C43" s="1226"/>
      <c r="D43" s="1226"/>
      <c r="E43" s="1226"/>
      <c r="F43" s="1226"/>
      <c r="G43" s="1226"/>
      <c r="H43" s="1226"/>
      <c r="I43" s="1226"/>
      <c r="J43" s="1226"/>
      <c r="K43" s="1226"/>
      <c r="L43" s="1226"/>
      <c r="M43" s="1226"/>
      <c r="N43" s="1226"/>
      <c r="O43" s="1226"/>
      <c r="P43" s="1226"/>
      <c r="Q43" s="1226"/>
      <c r="R43" s="1226"/>
      <c r="S43" s="1226"/>
      <c r="T43" s="1226"/>
      <c r="U43" s="1226"/>
      <c r="V43" s="1226"/>
      <c r="W43" s="1226"/>
      <c r="X43" s="1226"/>
      <c r="Y43" s="1226"/>
      <c r="Z43" s="1226"/>
      <c r="AA43" s="1226"/>
      <c r="AB43" s="1226"/>
      <c r="AC43" s="1226"/>
      <c r="AD43" s="1226"/>
      <c r="AE43" s="1226"/>
      <c r="AF43" s="1226"/>
      <c r="AG43" s="1226"/>
      <c r="AH43" s="1226"/>
      <c r="AI43" s="1226"/>
      <c r="AJ43" s="1226"/>
      <c r="AK43" s="1226"/>
      <c r="AL43" s="1226"/>
      <c r="AM43" s="1226"/>
      <c r="AN43" s="1226"/>
      <c r="AO43" s="1226"/>
      <c r="AP43" s="1226"/>
      <c r="AQ43" s="1226"/>
      <c r="AR43" s="1226"/>
      <c r="AS43" s="1226"/>
      <c r="AT43" s="1226"/>
      <c r="AU43" s="1226"/>
      <c r="AV43" s="1226"/>
      <c r="AW43" s="1226"/>
      <c r="AX43" s="1226"/>
      <c r="AY43" s="1226"/>
      <c r="AZ43" s="1226"/>
    </row>
    <row r="44" spans="1:54" ht="12" customHeight="1" x14ac:dyDescent="0.25">
      <c r="A44" s="1235" t="s">
        <v>537</v>
      </c>
      <c r="B44" s="1235"/>
      <c r="C44" s="1235"/>
      <c r="D44" s="1235"/>
      <c r="E44" s="1235"/>
      <c r="F44" s="1235"/>
      <c r="G44" s="1235"/>
      <c r="H44" s="1235"/>
      <c r="I44" s="1235"/>
      <c r="J44" s="1235"/>
      <c r="K44" s="1235"/>
      <c r="L44" s="1235"/>
      <c r="M44" s="1235"/>
      <c r="N44" s="1235"/>
      <c r="O44" s="1235"/>
      <c r="P44" s="1235"/>
      <c r="Q44" s="1235"/>
      <c r="R44" s="1235"/>
      <c r="S44" s="1235"/>
      <c r="T44" s="1235"/>
      <c r="U44" s="1235"/>
      <c r="V44" s="1235"/>
      <c r="W44" s="1235"/>
      <c r="X44" s="1235"/>
      <c r="Y44" s="1235"/>
      <c r="Z44" s="1235"/>
      <c r="AA44" s="1235"/>
      <c r="AB44" s="1235"/>
      <c r="AC44" s="1235"/>
      <c r="AD44" s="1235"/>
      <c r="AE44" s="1235"/>
      <c r="AF44" s="1235"/>
      <c r="AG44" s="1235"/>
      <c r="AH44" s="1235"/>
      <c r="AI44" s="1235"/>
      <c r="AJ44" s="1235"/>
      <c r="AK44" s="1235"/>
      <c r="AL44" s="1235"/>
      <c r="AM44" s="1235"/>
      <c r="AN44" s="1235"/>
      <c r="AO44" s="1235"/>
      <c r="AP44" s="1235"/>
      <c r="AQ44" s="1235"/>
      <c r="AR44" s="1235"/>
      <c r="AS44" s="1235"/>
      <c r="AT44" s="1235"/>
      <c r="AU44" s="1235"/>
      <c r="AV44" s="1235"/>
      <c r="AW44" s="1235"/>
      <c r="AX44" s="1235"/>
      <c r="AY44" s="1235"/>
      <c r="AZ44" s="1235"/>
    </row>
    <row r="45" spans="1:54" ht="12" customHeight="1" x14ac:dyDescent="0.3">
      <c r="A45" s="1237" t="str">
        <f>ПОДПИСИ!B12</f>
        <v>Начальник участка ООО «Электромонтаж-110»</v>
      </c>
      <c r="B45" s="1237"/>
      <c r="C45" s="1237"/>
      <c r="D45" s="1237"/>
      <c r="E45" s="1237"/>
      <c r="F45" s="1237"/>
      <c r="G45" s="1237"/>
      <c r="H45" s="1237"/>
      <c r="I45" s="1237"/>
      <c r="J45" s="1237"/>
      <c r="K45" s="1237"/>
      <c r="L45" s="1237"/>
      <c r="M45" s="1237"/>
      <c r="N45" s="1237"/>
      <c r="O45" s="1237"/>
      <c r="P45" s="1237"/>
      <c r="Q45" s="1237"/>
      <c r="R45" s="1237"/>
      <c r="S45" s="1237"/>
      <c r="T45" s="1237"/>
      <c r="U45" s="1237"/>
      <c r="V45" s="1237"/>
      <c r="W45" s="1237"/>
      <c r="X45" s="1237"/>
      <c r="Y45" s="1237"/>
      <c r="Z45" s="1237"/>
      <c r="AA45" s="1237"/>
      <c r="AB45" s="1237"/>
      <c r="AC45" s="1237"/>
      <c r="AD45" s="1237"/>
      <c r="AE45" s="1237"/>
      <c r="AF45" s="1237"/>
      <c r="AG45" s="1237"/>
      <c r="AH45" s="1237"/>
      <c r="AI45" s="1237"/>
      <c r="AJ45" s="1237"/>
      <c r="AK45" s="1237"/>
      <c r="AL45" s="1237"/>
      <c r="AM45" s="1237"/>
      <c r="AN45" s="1237"/>
      <c r="AO45" s="1237"/>
      <c r="AP45" s="1237"/>
      <c r="AQ45" s="1237"/>
      <c r="AR45" s="1237"/>
      <c r="AS45" s="1237"/>
      <c r="AT45" s="1237"/>
      <c r="AU45" s="1237"/>
      <c r="AV45" s="1237"/>
      <c r="AW45" s="1237"/>
      <c r="AX45" s="1237"/>
      <c r="AY45" s="1237"/>
      <c r="AZ45" s="1237"/>
      <c r="BA45" s="31"/>
      <c r="BB45" s="9"/>
    </row>
    <row r="46" spans="1:54" ht="12" customHeight="1" x14ac:dyDescent="0.25">
      <c r="A46" s="1256" t="str">
        <f>CONCATENATE(ПОДПИСИ!C12,ПОДПИСИ!F12)</f>
        <v>Курбатов А.В.Приказ №365 от 01.07.2024</v>
      </c>
      <c r="B46" s="1256"/>
      <c r="C46" s="1256"/>
      <c r="D46" s="1256"/>
      <c r="E46" s="1256"/>
      <c r="F46" s="1256"/>
      <c r="G46" s="1256"/>
      <c r="H46" s="1256"/>
      <c r="I46" s="1256"/>
      <c r="J46" s="1256"/>
      <c r="K46" s="1256"/>
      <c r="L46" s="1256"/>
      <c r="M46" s="1256"/>
      <c r="N46" s="1256"/>
      <c r="O46" s="1256"/>
      <c r="P46" s="1256"/>
      <c r="Q46" s="1256"/>
      <c r="R46" s="1256"/>
      <c r="S46" s="1256"/>
      <c r="T46" s="1256"/>
      <c r="U46" s="1256"/>
      <c r="V46" s="1256"/>
      <c r="W46" s="1256"/>
      <c r="X46" s="1256"/>
      <c r="Y46" s="1256"/>
      <c r="Z46" s="1256"/>
      <c r="AA46" s="1256"/>
      <c r="AB46" s="1256"/>
      <c r="AC46" s="1256"/>
      <c r="AD46" s="1256"/>
      <c r="AE46" s="1256"/>
      <c r="AF46" s="1256"/>
      <c r="AG46" s="1256"/>
      <c r="AH46" s="1256"/>
      <c r="AI46" s="1256"/>
      <c r="AJ46" s="1256"/>
      <c r="AK46" s="1256"/>
      <c r="AL46" s="1256"/>
      <c r="AM46" s="1256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</row>
    <row r="47" spans="1:54" ht="7.95" customHeight="1" x14ac:dyDescent="0.25">
      <c r="A47" s="1257" t="s">
        <v>524</v>
      </c>
      <c r="B47" s="1258"/>
      <c r="C47" s="1258"/>
      <c r="D47" s="1258"/>
      <c r="E47" s="1258"/>
      <c r="F47" s="1258"/>
      <c r="G47" s="1258"/>
      <c r="H47" s="1258"/>
      <c r="I47" s="1258"/>
      <c r="J47" s="1258"/>
      <c r="K47" s="1258"/>
      <c r="L47" s="1258"/>
      <c r="M47" s="1258"/>
      <c r="N47" s="1258"/>
      <c r="O47" s="1258"/>
      <c r="P47" s="1258"/>
      <c r="Q47" s="1258"/>
      <c r="R47" s="1258"/>
      <c r="S47" s="1258"/>
      <c r="T47" s="1258"/>
      <c r="U47" s="1258"/>
      <c r="V47" s="1258"/>
      <c r="W47" s="1258"/>
      <c r="X47" s="1258"/>
      <c r="Y47" s="1258"/>
      <c r="Z47" s="1258"/>
      <c r="AA47" s="1258"/>
      <c r="AB47" s="1258"/>
      <c r="AC47" s="1258"/>
      <c r="AD47" s="1258"/>
      <c r="AE47" s="1258"/>
      <c r="AF47" s="1258"/>
      <c r="AG47" s="1258"/>
      <c r="AH47" s="1258"/>
      <c r="AI47" s="1258"/>
      <c r="AJ47" s="1258"/>
      <c r="AK47" s="1258"/>
      <c r="AL47" s="1258"/>
      <c r="AM47" s="1258"/>
      <c r="AN47" s="1258"/>
      <c r="AO47" s="1258"/>
      <c r="AP47" s="1258"/>
      <c r="AQ47" s="1258"/>
      <c r="AR47" s="1258"/>
      <c r="AS47" s="1258"/>
      <c r="AT47" s="1258"/>
      <c r="AU47" s="1258"/>
      <c r="AV47" s="1258"/>
      <c r="AW47" s="1258"/>
      <c r="AX47" s="1258"/>
      <c r="AY47" s="1258"/>
      <c r="AZ47" s="1258"/>
    </row>
    <row r="48" spans="1:54" ht="12" hidden="1" customHeight="1" x14ac:dyDescent="0.25">
      <c r="A48" s="1234" t="s">
        <v>80</v>
      </c>
      <c r="B48" s="1234"/>
      <c r="C48" s="1234"/>
      <c r="D48" s="1234"/>
      <c r="E48" s="1234"/>
      <c r="F48" s="1234"/>
      <c r="G48" s="1234"/>
      <c r="H48" s="1234"/>
      <c r="I48" s="1234"/>
      <c r="J48" s="1234"/>
      <c r="K48" s="1234"/>
      <c r="L48" s="1234"/>
      <c r="M48" s="1234"/>
      <c r="N48" s="1234"/>
      <c r="O48" s="1234"/>
      <c r="P48" s="1234"/>
      <c r="Q48" s="1234"/>
      <c r="R48" s="1234"/>
      <c r="S48" s="1234"/>
      <c r="T48" s="1234"/>
      <c r="U48" s="1234"/>
      <c r="V48" s="1234"/>
      <c r="W48" s="1234"/>
      <c r="X48" s="1234"/>
      <c r="Y48" s="1234"/>
      <c r="Z48" s="1234"/>
      <c r="AA48" s="1234"/>
      <c r="AB48" s="1234"/>
      <c r="AC48" s="1234"/>
      <c r="AD48" s="1234"/>
      <c r="AE48" s="1234"/>
      <c r="AF48" s="1234"/>
      <c r="AG48" s="1234"/>
      <c r="AH48" s="1234"/>
      <c r="AI48" s="1234"/>
      <c r="AJ48" s="1234"/>
      <c r="AK48" s="1234"/>
      <c r="AL48" s="1234"/>
      <c r="AM48" s="1234"/>
      <c r="AN48" s="1234"/>
      <c r="AO48" s="1234"/>
      <c r="AP48" s="1234"/>
      <c r="AQ48" s="1234"/>
      <c r="AR48" s="1234"/>
      <c r="AS48" s="1234"/>
      <c r="AT48" s="1234"/>
      <c r="AU48" s="1234"/>
      <c r="AV48" s="1234"/>
      <c r="AW48" s="1234"/>
      <c r="AX48" s="1234"/>
      <c r="AY48" s="1234"/>
      <c r="AZ48" s="1234"/>
    </row>
    <row r="49" spans="1:56" ht="12" hidden="1" customHeight="1" x14ac:dyDescent="0.25">
      <c r="A49" s="1255"/>
      <c r="B49" s="1255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</row>
    <row r="50" spans="1:56" ht="12" hidden="1" customHeight="1" x14ac:dyDescent="0.25">
      <c r="A50" s="1241"/>
      <c r="B50" s="1241"/>
      <c r="C50" s="1241"/>
      <c r="D50" s="1241"/>
      <c r="E50" s="1241"/>
      <c r="F50" s="1241"/>
      <c r="G50" s="1241"/>
      <c r="H50" s="1241"/>
      <c r="I50" s="1241"/>
      <c r="J50" s="1241"/>
      <c r="K50" s="1241"/>
      <c r="L50" s="1241"/>
      <c r="M50" s="1241"/>
      <c r="N50" s="1241"/>
      <c r="O50" s="1241"/>
      <c r="P50" s="1241"/>
      <c r="Q50" s="1241"/>
      <c r="R50" s="1241"/>
      <c r="S50" s="1241"/>
      <c r="T50" s="1241"/>
      <c r="U50" s="1241"/>
      <c r="V50" s="1241"/>
      <c r="W50" s="1241"/>
      <c r="X50" s="1241"/>
      <c r="Y50" s="1241"/>
      <c r="Z50" s="1241"/>
      <c r="AA50" s="1241"/>
      <c r="AB50" s="1241"/>
      <c r="AC50" s="1241"/>
      <c r="AD50" s="1241"/>
      <c r="AE50" s="1241"/>
      <c r="AF50" s="1241"/>
      <c r="AG50" s="1241"/>
      <c r="AH50" s="1241"/>
      <c r="AI50" s="1241"/>
      <c r="AJ50" s="1241"/>
      <c r="AK50" s="1241"/>
      <c r="AL50" s="1241"/>
      <c r="AM50" s="1241"/>
      <c r="AN50" s="1241"/>
      <c r="AO50" s="1241"/>
      <c r="AP50" s="1241"/>
      <c r="AQ50" s="1241"/>
      <c r="AR50" s="1241"/>
      <c r="AS50" s="1241"/>
      <c r="AT50" s="1241"/>
      <c r="AU50" s="1241"/>
      <c r="AV50" s="1241"/>
      <c r="AW50" s="1241"/>
      <c r="AX50" s="1241"/>
      <c r="AY50" s="1241"/>
      <c r="AZ50" s="1241"/>
    </row>
    <row r="51" spans="1:56" ht="7.5" hidden="1" customHeight="1" x14ac:dyDescent="0.25">
      <c r="A51" s="1226" t="s">
        <v>529</v>
      </c>
      <c r="B51" s="1226"/>
      <c r="C51" s="1226"/>
      <c r="D51" s="1226"/>
      <c r="E51" s="1226"/>
      <c r="F51" s="1226"/>
      <c r="G51" s="1226"/>
      <c r="H51" s="1226"/>
      <c r="I51" s="1226"/>
      <c r="J51" s="1226"/>
      <c r="K51" s="1226"/>
      <c r="L51" s="1226"/>
      <c r="M51" s="1226"/>
      <c r="N51" s="1226"/>
      <c r="O51" s="1226"/>
      <c r="P51" s="1226"/>
      <c r="Q51" s="1226"/>
      <c r="R51" s="1226"/>
      <c r="S51" s="1226"/>
      <c r="T51" s="1226"/>
      <c r="U51" s="1226"/>
      <c r="V51" s="1226"/>
      <c r="W51" s="1226"/>
      <c r="X51" s="1226"/>
      <c r="Y51" s="1226"/>
      <c r="Z51" s="1226"/>
      <c r="AA51" s="1226"/>
      <c r="AB51" s="1226"/>
      <c r="AC51" s="1226"/>
      <c r="AD51" s="1226"/>
      <c r="AE51" s="1226"/>
      <c r="AF51" s="1226"/>
      <c r="AG51" s="1226"/>
      <c r="AH51" s="1226"/>
      <c r="AI51" s="1226"/>
      <c r="AJ51" s="1226"/>
      <c r="AK51" s="1226"/>
      <c r="AL51" s="1226"/>
      <c r="AM51" s="1226"/>
      <c r="AN51" s="1226"/>
      <c r="AO51" s="1226"/>
      <c r="AP51" s="1226"/>
      <c r="AQ51" s="1226"/>
      <c r="AR51" s="1226"/>
      <c r="AS51" s="1226"/>
      <c r="AT51" s="1226"/>
      <c r="AU51" s="1226"/>
      <c r="AV51" s="1226"/>
      <c r="AW51" s="1226"/>
      <c r="AX51" s="1226"/>
      <c r="AY51" s="1226"/>
      <c r="AZ51" s="1226"/>
    </row>
    <row r="52" spans="1:56" ht="12" customHeight="1" x14ac:dyDescent="0.25">
      <c r="A52" s="1234" t="s">
        <v>383</v>
      </c>
      <c r="B52" s="1234"/>
      <c r="C52" s="1234"/>
      <c r="D52" s="1234"/>
      <c r="E52" s="1234"/>
      <c r="F52" s="1234"/>
      <c r="G52" s="1234"/>
      <c r="H52" s="1234"/>
      <c r="I52" s="1234"/>
      <c r="J52" s="1234"/>
      <c r="K52" s="1234"/>
      <c r="L52" s="1234"/>
      <c r="M52" s="1234"/>
      <c r="N52" s="1234"/>
      <c r="O52" s="1234"/>
      <c r="P52" s="1234"/>
      <c r="Q52" s="1234"/>
      <c r="R52" s="1234"/>
      <c r="S52" s="1234"/>
      <c r="T52" s="1234"/>
      <c r="U52" s="1234"/>
      <c r="V52" s="1234"/>
      <c r="W52" s="1234"/>
      <c r="X52" s="1234"/>
      <c r="Y52" s="1234"/>
      <c r="Z52" s="1234"/>
      <c r="AA52" s="1234"/>
      <c r="AB52" s="1234"/>
      <c r="AC52" s="1234"/>
      <c r="AD52" s="1234"/>
      <c r="AE52" s="1234"/>
      <c r="AF52" s="1234"/>
      <c r="AG52" s="1234"/>
      <c r="AH52" s="1234"/>
      <c r="AI52" s="1234"/>
      <c r="AJ52" s="1234"/>
      <c r="AK52" s="1234"/>
      <c r="AL52" s="1234"/>
      <c r="AM52" s="1234"/>
      <c r="AN52" s="1234"/>
      <c r="AO52" s="1234"/>
      <c r="AP52" s="1234"/>
      <c r="AQ52" s="1234"/>
      <c r="AR52" s="1234"/>
      <c r="AS52" s="1234"/>
      <c r="AT52" s="1234"/>
      <c r="AU52" s="1234"/>
      <c r="AV52" s="1234"/>
      <c r="AW52" s="1234"/>
      <c r="AX52" s="1234"/>
      <c r="AY52" s="1234"/>
      <c r="AZ52" s="1234"/>
    </row>
    <row r="53" spans="1:56" ht="13.5" customHeight="1" x14ac:dyDescent="0.25">
      <c r="A53" s="1238" t="str">
        <f>ФОРМА!B4</f>
        <v>ООО «Электромонтаж-110»</v>
      </c>
      <c r="B53" s="1238"/>
      <c r="C53" s="1238"/>
      <c r="D53" s="1238"/>
      <c r="E53" s="1238"/>
      <c r="F53" s="1238"/>
      <c r="G53" s="1238"/>
      <c r="H53" s="1238"/>
      <c r="I53" s="1238"/>
      <c r="J53" s="1238"/>
      <c r="K53" s="1238"/>
      <c r="L53" s="1238"/>
      <c r="M53" s="1238"/>
      <c r="N53" s="1238"/>
      <c r="O53" s="1238"/>
      <c r="P53" s="1238"/>
      <c r="Q53" s="1238"/>
      <c r="R53" s="1238"/>
      <c r="S53" s="1238"/>
      <c r="T53" s="1238"/>
      <c r="U53" s="1238"/>
      <c r="V53" s="1238"/>
      <c r="W53" s="1238"/>
      <c r="X53" s="1238"/>
      <c r="Y53" s="1238"/>
      <c r="Z53" s="1238"/>
      <c r="AA53" s="1238"/>
      <c r="AB53" s="1238"/>
      <c r="AC53" s="1238"/>
      <c r="AD53" s="1238"/>
      <c r="AE53" s="1238"/>
      <c r="AF53" s="1238"/>
      <c r="AG53" s="1238"/>
      <c r="AH53" s="1238"/>
      <c r="AI53" s="1238"/>
      <c r="AJ53" s="1238"/>
      <c r="AK53" s="1238"/>
      <c r="AL53" s="1238"/>
      <c r="AM53" s="1238"/>
      <c r="AN53" s="1238"/>
      <c r="AO53" s="1238"/>
      <c r="AP53" s="1238"/>
      <c r="AQ53" s="1238"/>
      <c r="AR53" s="1238"/>
      <c r="AS53" s="1238"/>
      <c r="AT53" s="1238"/>
      <c r="AU53" s="1238"/>
      <c r="AV53" s="1238"/>
      <c r="AW53" s="1238"/>
      <c r="AX53" s="1238"/>
      <c r="AY53" s="1238"/>
      <c r="AZ53" s="1238"/>
    </row>
    <row r="54" spans="1:56" s="127" customFormat="1" ht="7.2" customHeight="1" x14ac:dyDescent="0.2">
      <c r="A54" s="1257" t="s">
        <v>830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</row>
    <row r="55" spans="1:56" ht="12" customHeight="1" x14ac:dyDescent="0.25">
      <c r="A55" s="1234" t="s">
        <v>9</v>
      </c>
      <c r="B55" s="1234"/>
      <c r="C55" s="1234"/>
      <c r="D55" s="1234"/>
      <c r="E55" s="1234"/>
      <c r="F55" s="1234"/>
      <c r="G55" s="1234"/>
      <c r="H55" s="1234"/>
      <c r="I55" s="1234"/>
      <c r="J55" s="1234"/>
      <c r="K55" s="1234"/>
      <c r="L55" s="1234"/>
      <c r="M55" s="1234"/>
      <c r="N55" s="1234"/>
      <c r="O55" s="1234"/>
      <c r="P55" s="1234"/>
      <c r="Q55" s="1234"/>
      <c r="R55" s="1234"/>
      <c r="S55" s="1234"/>
      <c r="T55" s="1234"/>
      <c r="U55" s="1234"/>
      <c r="V55" s="1234"/>
      <c r="W55" s="1234"/>
      <c r="X55" s="1234"/>
      <c r="Y55" s="1234"/>
      <c r="Z55" s="1234"/>
      <c r="AA55" s="1234"/>
      <c r="AB55" s="1234"/>
      <c r="AC55" s="1234"/>
      <c r="AD55" s="1234"/>
      <c r="AE55" s="1234"/>
      <c r="AF55" s="1234"/>
      <c r="AG55" s="1234"/>
      <c r="AH55" s="1234"/>
      <c r="AI55" s="1234"/>
      <c r="AJ55" s="1234"/>
      <c r="AK55" s="1234"/>
      <c r="AL55" s="1234"/>
      <c r="AM55" s="1234"/>
      <c r="AN55" s="1234"/>
      <c r="AO55" s="1234"/>
      <c r="AP55" s="1234"/>
      <c r="AQ55" s="1234"/>
      <c r="AR55" s="1234"/>
      <c r="AS55" s="1234"/>
      <c r="AT55" s="1234"/>
      <c r="AU55" s="1234"/>
      <c r="AV55" s="1234"/>
      <c r="AW55" s="1234"/>
      <c r="AX55" s="1234"/>
      <c r="AY55" s="1234"/>
      <c r="AZ55" s="1234"/>
    </row>
    <row r="56" spans="1:56" ht="12" customHeight="1" x14ac:dyDescent="0.25">
      <c r="A56" s="1234" t="s">
        <v>394</v>
      </c>
      <c r="B56" s="1234"/>
      <c r="C56" s="1234"/>
      <c r="D56" s="1234"/>
      <c r="E56" s="1234"/>
      <c r="F56" s="1234"/>
      <c r="G56" s="1234"/>
      <c r="H56" s="1234"/>
      <c r="I56" s="1234"/>
      <c r="J56" s="1234"/>
      <c r="K56" s="1234"/>
      <c r="L56" s="1234"/>
      <c r="M56" s="1234"/>
      <c r="N56" s="1234"/>
      <c r="O56" s="1234"/>
      <c r="P56" s="1234"/>
      <c r="Q56" s="1234"/>
      <c r="R56" s="1234"/>
      <c r="S56" s="1234"/>
      <c r="T56" s="1234"/>
      <c r="U56" s="1234"/>
      <c r="V56" s="1234"/>
      <c r="W56" s="1234"/>
      <c r="X56" s="1234"/>
      <c r="Y56" s="1234"/>
      <c r="Z56" s="1234"/>
      <c r="AA56" s="1234"/>
      <c r="AB56" s="1234"/>
      <c r="AC56" s="1234"/>
      <c r="AD56" s="1234"/>
      <c r="AE56" s="1234"/>
      <c r="AF56" s="1234"/>
      <c r="AG56" s="1234"/>
      <c r="AH56" s="1234"/>
      <c r="AI56" s="1234"/>
      <c r="AJ56" s="1234"/>
      <c r="AK56" s="1234"/>
      <c r="AL56" s="1234"/>
      <c r="AM56" s="1234"/>
      <c r="AN56" s="1234"/>
      <c r="AO56" s="1234"/>
      <c r="AP56" s="1234"/>
      <c r="AQ56" s="1234"/>
      <c r="AR56" s="1234"/>
      <c r="AS56" s="1234"/>
      <c r="AT56" s="1234"/>
      <c r="AU56" s="1234"/>
      <c r="AV56" s="1234"/>
      <c r="AW56" s="1234"/>
      <c r="AX56" s="1234"/>
      <c r="AY56" s="1234"/>
      <c r="AZ56" s="1234"/>
    </row>
    <row r="57" spans="1:56" ht="14.25" customHeight="1" x14ac:dyDescent="0.25">
      <c r="A57" s="1261" t="str">
        <f ca="1">INDIRECT("'АКТЫ скрытых работ'!R"&amp;BE3&amp;"C3",0)</f>
        <v>Монтаж вертикальных электродов контура заземления</v>
      </c>
      <c r="B57" s="1261"/>
      <c r="C57" s="1261"/>
      <c r="D57" s="1261"/>
      <c r="E57" s="1261"/>
      <c r="F57" s="1261"/>
      <c r="G57" s="1261"/>
      <c r="H57" s="1261"/>
      <c r="I57" s="1261"/>
      <c r="J57" s="1261"/>
      <c r="K57" s="1261"/>
      <c r="L57" s="1261"/>
      <c r="M57" s="1261"/>
      <c r="N57" s="1261"/>
      <c r="O57" s="1261"/>
      <c r="P57" s="1261"/>
      <c r="Q57" s="1261"/>
      <c r="R57" s="1261"/>
      <c r="S57" s="1261"/>
      <c r="T57" s="1261"/>
      <c r="U57" s="1261"/>
      <c r="V57" s="1261"/>
      <c r="W57" s="1261"/>
      <c r="X57" s="1261"/>
      <c r="Y57" s="1261"/>
      <c r="Z57" s="1261"/>
      <c r="AA57" s="1261"/>
      <c r="AB57" s="1261"/>
      <c r="AC57" s="1261"/>
      <c r="AD57" s="1261"/>
      <c r="AE57" s="1261"/>
      <c r="AF57" s="1261"/>
      <c r="AG57" s="1261"/>
      <c r="AH57" s="1261"/>
      <c r="AI57" s="1261"/>
      <c r="AJ57" s="1261"/>
      <c r="AK57" s="1261"/>
      <c r="AL57" s="1261"/>
      <c r="AM57" s="1261"/>
      <c r="AN57" s="1261"/>
      <c r="AO57" s="1261"/>
      <c r="AP57" s="1261"/>
      <c r="AQ57" s="1261"/>
      <c r="AR57" s="1261"/>
      <c r="AS57" s="1261"/>
      <c r="AT57" s="1261"/>
      <c r="AU57" s="1261"/>
      <c r="AV57" s="1261"/>
      <c r="AW57" s="1261"/>
      <c r="AX57" s="1261"/>
      <c r="AY57" s="1261"/>
      <c r="AZ57" s="1261"/>
    </row>
    <row r="58" spans="1:56" ht="10.5" customHeight="1" x14ac:dyDescent="0.25">
      <c r="A58" s="1254" t="s">
        <v>538</v>
      </c>
      <c r="B58" s="1254"/>
      <c r="C58" s="1254"/>
      <c r="D58" s="1254"/>
      <c r="E58" s="1254"/>
      <c r="F58" s="1254"/>
      <c r="G58" s="1254"/>
      <c r="H58" s="1254"/>
      <c r="I58" s="1254"/>
      <c r="J58" s="1254"/>
      <c r="K58" s="1254"/>
      <c r="L58" s="1254"/>
      <c r="M58" s="1254"/>
      <c r="N58" s="1254"/>
      <c r="O58" s="1254"/>
      <c r="P58" s="1254"/>
      <c r="Q58" s="1254"/>
      <c r="R58" s="1254"/>
      <c r="S58" s="1254"/>
      <c r="T58" s="1254"/>
      <c r="U58" s="1254"/>
      <c r="V58" s="1254"/>
      <c r="W58" s="1254"/>
      <c r="X58" s="1254"/>
      <c r="Y58" s="1254"/>
      <c r="Z58" s="1254"/>
      <c r="AA58" s="1254"/>
      <c r="AB58" s="1254"/>
      <c r="AC58" s="1254"/>
      <c r="AD58" s="1254"/>
      <c r="AE58" s="1254"/>
      <c r="AF58" s="1254"/>
      <c r="AG58" s="1254"/>
      <c r="AH58" s="1254"/>
      <c r="AI58" s="1254"/>
      <c r="AJ58" s="1254"/>
      <c r="AK58" s="1254"/>
      <c r="AL58" s="1254"/>
      <c r="AM58" s="1254"/>
      <c r="AN58" s="1254"/>
      <c r="AO58" s="1254"/>
      <c r="AP58" s="1254"/>
      <c r="AQ58" s="1254"/>
      <c r="AR58" s="1254"/>
      <c r="AS58" s="1254"/>
      <c r="AT58" s="1254"/>
      <c r="AU58" s="1254"/>
      <c r="AV58" s="1254"/>
      <c r="AW58" s="1254"/>
      <c r="AX58" s="1254"/>
      <c r="AY58" s="1254"/>
      <c r="AZ58" s="1254"/>
    </row>
    <row r="59" spans="1:56" ht="12" customHeight="1" x14ac:dyDescent="0.3">
      <c r="A59" s="420" t="s">
        <v>395</v>
      </c>
      <c r="Z59" s="9"/>
      <c r="AA59" s="9"/>
      <c r="AB59" s="9"/>
      <c r="AC59" s="9"/>
      <c r="AD59" s="1261" t="str">
        <f>IF(ФОРМА!B8=0," ",ФОРМА!B8)</f>
        <v>ООО «Электромонтаж-110»</v>
      </c>
      <c r="AE59" s="1261"/>
      <c r="AF59" s="1261"/>
      <c r="AG59" s="1261"/>
      <c r="AH59" s="1261"/>
      <c r="AI59" s="1261"/>
      <c r="AJ59" s="1261"/>
      <c r="AK59" s="1261"/>
      <c r="AL59" s="1261"/>
      <c r="AM59" s="1261"/>
      <c r="AN59" s="1261"/>
      <c r="AO59" s="1261"/>
      <c r="AP59" s="1261"/>
      <c r="AQ59" s="1261"/>
      <c r="AR59" s="1261"/>
      <c r="AS59" s="1261"/>
      <c r="AT59" s="1261"/>
      <c r="AU59" s="1261"/>
      <c r="AV59" s="1261"/>
      <c r="AW59" s="1261"/>
      <c r="AX59" s="1261"/>
      <c r="AY59" s="1261"/>
      <c r="AZ59" s="1261"/>
    </row>
    <row r="60" spans="1:56" ht="8.25" customHeight="1" x14ac:dyDescent="0.25">
      <c r="A60" s="1259"/>
      <c r="B60" s="1259"/>
      <c r="C60" s="1259"/>
      <c r="D60" s="1259"/>
      <c r="E60" s="1259"/>
      <c r="F60" s="1259"/>
      <c r="G60" s="1259"/>
      <c r="H60" s="1259"/>
      <c r="I60" s="1259"/>
      <c r="J60" s="1259"/>
      <c r="K60" s="1259"/>
      <c r="L60" s="1259"/>
      <c r="M60" s="1259"/>
      <c r="N60" s="1259"/>
      <c r="O60" s="1259"/>
      <c r="P60" s="1259"/>
      <c r="Q60" s="1259"/>
      <c r="R60" s="1259"/>
      <c r="S60" s="1259"/>
      <c r="T60" s="1259"/>
      <c r="U60" s="1259"/>
      <c r="V60" s="1259"/>
      <c r="W60" s="1259"/>
      <c r="X60" s="1259"/>
      <c r="Y60" s="1259"/>
      <c r="Z60" s="1259"/>
      <c r="AA60" s="1259"/>
      <c r="AB60" s="1259"/>
      <c r="AC60" s="1259"/>
      <c r="AD60" s="1226" t="s">
        <v>84</v>
      </c>
      <c r="AE60" s="1226"/>
      <c r="AF60" s="1226"/>
      <c r="AG60" s="1226"/>
      <c r="AH60" s="1226"/>
      <c r="AI60" s="1226"/>
      <c r="AJ60" s="1226"/>
      <c r="AK60" s="1226"/>
      <c r="AL60" s="1226"/>
      <c r="AM60" s="1226"/>
      <c r="AN60" s="1226"/>
      <c r="AO60" s="1226"/>
      <c r="AP60" s="1226"/>
      <c r="AQ60" s="1226"/>
      <c r="AR60" s="1226"/>
      <c r="AS60" s="1226"/>
      <c r="AT60" s="1226"/>
      <c r="AU60" s="1226"/>
      <c r="AV60" s="1226"/>
      <c r="AW60" s="1226"/>
      <c r="AX60" s="1226"/>
      <c r="AY60" s="1226"/>
      <c r="AZ60" s="1226"/>
    </row>
    <row r="61" spans="1:56" ht="12" customHeight="1" x14ac:dyDescent="0.25">
      <c r="A61" s="1236" t="str">
        <f>IF(ФОРМА!B9=0," ",CONCATENATE("Проект Шифр ",ФОРМА!B9))</f>
        <v>Проект Шифр СЭС-21-052603-ЭС1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</row>
    <row r="62" spans="1:56" ht="7.2" customHeight="1" x14ac:dyDescent="0.25">
      <c r="A62" s="1226" t="s">
        <v>539</v>
      </c>
      <c r="B62" s="1226"/>
      <c r="C62" s="1226"/>
      <c r="D62" s="1226"/>
      <c r="E62" s="1226"/>
      <c r="F62" s="1226"/>
      <c r="G62" s="1226"/>
      <c r="H62" s="1226"/>
      <c r="I62" s="1226"/>
      <c r="J62" s="1226"/>
      <c r="K62" s="1226"/>
      <c r="L62" s="1226"/>
      <c r="M62" s="1226"/>
      <c r="N62" s="1226"/>
      <c r="O62" s="1226"/>
      <c r="P62" s="1226"/>
      <c r="Q62" s="1226"/>
      <c r="R62" s="1226"/>
      <c r="S62" s="1226"/>
      <c r="T62" s="1226"/>
      <c r="U62" s="1226"/>
      <c r="V62" s="1226"/>
      <c r="W62" s="1226"/>
      <c r="X62" s="1226"/>
      <c r="Y62" s="1226"/>
      <c r="Z62" s="1226"/>
      <c r="AA62" s="1226"/>
      <c r="AB62" s="1226"/>
      <c r="AC62" s="1226"/>
      <c r="AD62" s="1226"/>
      <c r="AE62" s="1226"/>
      <c r="AF62" s="1226"/>
      <c r="AG62" s="1226"/>
      <c r="AH62" s="1226"/>
      <c r="AI62" s="1226"/>
      <c r="AJ62" s="1226"/>
      <c r="AK62" s="1226"/>
      <c r="AL62" s="1226"/>
      <c r="AM62" s="1226"/>
      <c r="AN62" s="1226"/>
      <c r="AO62" s="1226"/>
      <c r="AP62" s="1226"/>
      <c r="AQ62" s="1226"/>
      <c r="AR62" s="1226"/>
      <c r="AS62" s="1226"/>
      <c r="AT62" s="1226"/>
      <c r="AU62" s="1226"/>
      <c r="AV62" s="1226"/>
      <c r="AW62" s="1226"/>
      <c r="AX62" s="1226"/>
      <c r="AY62" s="1226"/>
      <c r="AZ62" s="1226"/>
    </row>
    <row r="63" spans="1:56" ht="12" customHeight="1" x14ac:dyDescent="0.25">
      <c r="A63" s="1234" t="s">
        <v>540</v>
      </c>
      <c r="B63" s="1234"/>
      <c r="C63" s="1234"/>
      <c r="D63" s="1234"/>
      <c r="E63" s="1234"/>
      <c r="F63" s="1234"/>
      <c r="G63" s="1234"/>
      <c r="H63" s="1234"/>
      <c r="I63" s="1234"/>
      <c r="J63" s="1234"/>
      <c r="K63" s="1234"/>
      <c r="L63" s="1234"/>
      <c r="M63" s="1234"/>
      <c r="N63" s="1234"/>
      <c r="O63" s="1234"/>
      <c r="P63" s="1234"/>
      <c r="Q63" s="1234"/>
      <c r="R63" s="1234"/>
      <c r="S63" s="1234"/>
      <c r="T63" s="1234"/>
      <c r="U63" s="1234"/>
      <c r="V63" s="1234"/>
      <c r="W63" s="1234"/>
      <c r="X63" s="1234"/>
      <c r="Y63" s="1234"/>
      <c r="Z63" s="1234"/>
      <c r="AA63" s="1234"/>
      <c r="AB63" s="1234"/>
      <c r="AC63" s="1234"/>
      <c r="AD63" s="1234"/>
      <c r="AE63" s="1234"/>
      <c r="AF63" s="1234"/>
      <c r="AG63" s="1234"/>
      <c r="AH63" s="1234"/>
      <c r="AI63" s="1234"/>
      <c r="AJ63" s="1234"/>
      <c r="AK63" s="1234"/>
      <c r="AL63" s="1234"/>
      <c r="AM63" s="1234"/>
      <c r="AN63" s="1234"/>
      <c r="AO63" s="1234"/>
      <c r="AP63" s="1234"/>
      <c r="AQ63" s="1234"/>
      <c r="AR63" s="1234"/>
      <c r="AS63" s="1234"/>
      <c r="AT63" s="1234"/>
      <c r="AU63" s="1234"/>
      <c r="AV63" s="1234"/>
      <c r="AW63" s="1234"/>
      <c r="AX63" s="1234"/>
      <c r="AY63" s="1234"/>
      <c r="AZ63" s="1234"/>
      <c r="BD63" s="11"/>
    </row>
    <row r="64" spans="1:56" ht="24" customHeight="1" x14ac:dyDescent="0.25">
      <c r="A64" s="1262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55"/>
      <c r="C64" s="1255"/>
      <c r="D64" s="1255"/>
      <c r="E64" s="1255"/>
      <c r="F64" s="1255"/>
      <c r="G64" s="1255"/>
      <c r="H64" s="1255"/>
      <c r="I64" s="1255"/>
      <c r="J64" s="1255"/>
      <c r="K64" s="1255"/>
      <c r="L64" s="1255"/>
      <c r="M64" s="1255"/>
      <c r="N64" s="1255"/>
      <c r="O64" s="1255"/>
      <c r="P64" s="1255"/>
      <c r="Q64" s="1255"/>
      <c r="R64" s="1255"/>
      <c r="S64" s="1255"/>
      <c r="T64" s="1255"/>
      <c r="U64" s="1255"/>
      <c r="V64" s="1255"/>
      <c r="W64" s="1255"/>
      <c r="X64" s="1255"/>
      <c r="Y64" s="1255"/>
      <c r="Z64" s="1255"/>
      <c r="AA64" s="1255"/>
      <c r="AB64" s="1255"/>
      <c r="AC64" s="1255"/>
      <c r="AD64" s="1255"/>
      <c r="AE64" s="1255"/>
      <c r="AF64" s="1255"/>
      <c r="AG64" s="1255"/>
      <c r="AH64" s="1255"/>
      <c r="AI64" s="1255"/>
      <c r="AJ64" s="1255"/>
      <c r="AK64" s="1255"/>
      <c r="AL64" s="1255"/>
      <c r="AM64" s="1255"/>
      <c r="AN64" s="1255"/>
      <c r="AO64" s="1255"/>
      <c r="AP64" s="1255"/>
      <c r="AQ64" s="1255"/>
      <c r="AR64" s="1255"/>
      <c r="AS64" s="1255"/>
      <c r="AT64" s="1255"/>
      <c r="AU64" s="1255"/>
      <c r="AV64" s="1255"/>
      <c r="AW64" s="1255"/>
      <c r="AX64" s="1255"/>
      <c r="AY64" s="1255"/>
      <c r="AZ64" s="1255"/>
      <c r="BD64" s="15"/>
    </row>
    <row r="65" spans="1:56" ht="7.95" customHeight="1" x14ac:dyDescent="0.25">
      <c r="A65" s="1229" t="s">
        <v>384</v>
      </c>
      <c r="B65" s="1229"/>
      <c r="C65" s="1229"/>
      <c r="D65" s="1229"/>
      <c r="E65" s="1229"/>
      <c r="F65" s="1229"/>
      <c r="G65" s="1229"/>
      <c r="H65" s="1229"/>
      <c r="I65" s="1229"/>
      <c r="J65" s="1229"/>
      <c r="K65" s="1229"/>
      <c r="L65" s="1229"/>
      <c r="M65" s="1229"/>
      <c r="N65" s="1229"/>
      <c r="O65" s="1229"/>
      <c r="P65" s="1229"/>
      <c r="Q65" s="1229"/>
      <c r="R65" s="1229"/>
      <c r="S65" s="1229"/>
      <c r="T65" s="1229"/>
      <c r="U65" s="1229"/>
      <c r="V65" s="1229"/>
      <c r="W65" s="1229"/>
      <c r="X65" s="1229"/>
      <c r="Y65" s="1229"/>
      <c r="Z65" s="1229"/>
      <c r="AA65" s="1229"/>
      <c r="AB65" s="1229"/>
      <c r="AC65" s="1229"/>
      <c r="AD65" s="1229"/>
      <c r="AE65" s="1229"/>
      <c r="AF65" s="1229"/>
      <c r="AG65" s="1229"/>
      <c r="AH65" s="1229"/>
      <c r="AI65" s="1229"/>
      <c r="AJ65" s="1229"/>
      <c r="AK65" s="1229"/>
      <c r="AL65" s="1229"/>
      <c r="AM65" s="1229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</row>
    <row r="66" spans="1:56" ht="12" customHeight="1" x14ac:dyDescent="0.25">
      <c r="A66" s="1234" t="s">
        <v>542</v>
      </c>
      <c r="B66" s="1234"/>
      <c r="C66" s="1234"/>
      <c r="D66" s="1234"/>
      <c r="E66" s="1234"/>
      <c r="F66" s="1234"/>
      <c r="G66" s="1234"/>
      <c r="H66" s="1234"/>
      <c r="I66" s="1234"/>
      <c r="J66" s="1234"/>
      <c r="K66" s="1234"/>
      <c r="L66" s="1234"/>
      <c r="M66" s="1234"/>
      <c r="N66" s="1234"/>
      <c r="O66" s="1234"/>
      <c r="P66" s="1234"/>
      <c r="Q66" s="1234"/>
      <c r="R66" s="1234"/>
      <c r="S66" s="1234"/>
      <c r="T66" s="1234"/>
      <c r="U66" s="1234"/>
      <c r="V66" s="1234"/>
      <c r="W66" s="1234"/>
      <c r="X66" s="1234"/>
      <c r="Y66" s="1234"/>
      <c r="Z66" s="1234"/>
      <c r="AA66" s="1234"/>
      <c r="AB66" s="1234"/>
      <c r="AC66" s="1234"/>
      <c r="AD66" s="1234"/>
      <c r="AE66" s="1234"/>
      <c r="AF66" s="1234"/>
      <c r="AG66" s="1234"/>
      <c r="AH66" s="1234"/>
      <c r="AI66" s="1234"/>
      <c r="AJ66" s="1234"/>
      <c r="AK66" s="1234"/>
      <c r="AL66" s="1234"/>
      <c r="AM66" s="1234"/>
      <c r="AN66" s="1234"/>
      <c r="AO66" s="1234"/>
      <c r="AP66" s="1234"/>
      <c r="AQ66" s="1234"/>
      <c r="AR66" s="1234"/>
      <c r="AS66" s="1234"/>
      <c r="AT66" s="1234"/>
      <c r="AU66" s="1234"/>
      <c r="AV66" s="1234"/>
      <c r="AW66" s="1234"/>
      <c r="AX66" s="1234"/>
      <c r="AY66" s="1234"/>
      <c r="AZ66" s="1234"/>
    </row>
    <row r="67" spans="1:56" ht="25.2" customHeight="1" x14ac:dyDescent="0.25">
      <c r="A67" s="1263" t="str">
        <f ca="1">INDIRECT("'АКТЫ скрытых работ'!R"&amp;BE3&amp;"C10",0)</f>
        <v>Уголок стальной г/к 63х63х6мм. Сертификат качества №2023280106 от 07.02.2023; Электроды сварочные ОК-46, состав C 0,07-0,15%, Mn 0,9-1,2%, Si P ≤0,030%, S ≤0,030%, Ni ≤0,30%, Cr ≤0,20%, Mo ≤0,30%</v>
      </c>
      <c r="B67" s="1263"/>
      <c r="C67" s="1263"/>
      <c r="D67" s="1263"/>
      <c r="E67" s="1263"/>
      <c r="F67" s="1263"/>
      <c r="G67" s="1263"/>
      <c r="H67" s="1263"/>
      <c r="I67" s="1263"/>
      <c r="J67" s="1263"/>
      <c r="K67" s="1263"/>
      <c r="L67" s="1263"/>
      <c r="M67" s="1263"/>
      <c r="N67" s="1263"/>
      <c r="O67" s="1263"/>
      <c r="P67" s="1263"/>
      <c r="Q67" s="1263"/>
      <c r="R67" s="1263"/>
      <c r="S67" s="1263"/>
      <c r="T67" s="1263"/>
      <c r="U67" s="1263"/>
      <c r="V67" s="1263"/>
      <c r="W67" s="1263"/>
      <c r="X67" s="1263"/>
      <c r="Y67" s="1263"/>
      <c r="Z67" s="1263"/>
      <c r="AA67" s="1263"/>
      <c r="AB67" s="1263"/>
      <c r="AC67" s="1263"/>
      <c r="AD67" s="1263"/>
      <c r="AE67" s="1263"/>
      <c r="AF67" s="1263"/>
      <c r="AG67" s="1263"/>
      <c r="AH67" s="1263"/>
      <c r="AI67" s="1263"/>
      <c r="AJ67" s="1263"/>
      <c r="AK67" s="1263"/>
      <c r="AL67" s="1263"/>
      <c r="AM67" s="1263"/>
      <c r="AN67" s="1263"/>
      <c r="AO67" s="1263"/>
      <c r="AP67" s="1263"/>
      <c r="AQ67" s="1263"/>
      <c r="AR67" s="1263"/>
      <c r="AS67" s="1263"/>
      <c r="AT67" s="1263"/>
      <c r="AU67" s="1263"/>
      <c r="AV67" s="1263"/>
      <c r="AW67" s="1263"/>
      <c r="AX67" s="1263"/>
      <c r="AY67" s="1263"/>
      <c r="AZ67" s="1263"/>
      <c r="BD67" s="11"/>
    </row>
    <row r="68" spans="1:56" s="127" customFormat="1" ht="8.25" customHeight="1" x14ac:dyDescent="0.2">
      <c r="A68" s="1226" t="s">
        <v>541</v>
      </c>
      <c r="B68" s="1254"/>
      <c r="C68" s="1254"/>
      <c r="D68" s="1254"/>
      <c r="E68" s="1254"/>
      <c r="F68" s="1254"/>
      <c r="G68" s="1254"/>
      <c r="H68" s="1254"/>
      <c r="I68" s="1254"/>
      <c r="J68" s="1254"/>
      <c r="K68" s="1254"/>
      <c r="L68" s="1254"/>
      <c r="M68" s="1254"/>
      <c r="N68" s="1254"/>
      <c r="O68" s="1254"/>
      <c r="P68" s="1254"/>
      <c r="Q68" s="1254"/>
      <c r="R68" s="1254"/>
      <c r="S68" s="1254"/>
      <c r="T68" s="1254"/>
      <c r="U68" s="1254"/>
      <c r="V68" s="1254"/>
      <c r="W68" s="1254"/>
      <c r="X68" s="1254"/>
      <c r="Y68" s="1254"/>
      <c r="Z68" s="1254"/>
      <c r="AA68" s="1254"/>
      <c r="AB68" s="1254"/>
      <c r="AC68" s="1254"/>
      <c r="AD68" s="1254"/>
      <c r="AE68" s="1254"/>
      <c r="AF68" s="1254"/>
      <c r="AG68" s="1254"/>
      <c r="AH68" s="1254"/>
      <c r="AI68" s="1254"/>
      <c r="AJ68" s="1254"/>
      <c r="AK68" s="1254"/>
      <c r="AL68" s="1254"/>
      <c r="AM68" s="1254"/>
      <c r="AN68" s="1254"/>
      <c r="AO68" s="1254"/>
      <c r="AP68" s="1254"/>
      <c r="AQ68" s="1254"/>
      <c r="AR68" s="1254"/>
      <c r="AS68" s="1254"/>
      <c r="AT68" s="1254"/>
      <c r="AU68" s="1254"/>
      <c r="AV68" s="1254"/>
      <c r="AW68" s="1254"/>
      <c r="AX68" s="1254"/>
      <c r="AY68" s="1254"/>
      <c r="AZ68" s="1254"/>
      <c r="BD68" s="129"/>
    </row>
    <row r="69" spans="1:56" ht="12" customHeight="1" x14ac:dyDescent="0.25">
      <c r="A69" s="1235" t="s">
        <v>543</v>
      </c>
      <c r="B69" s="1235"/>
      <c r="C69" s="1235"/>
      <c r="D69" s="1235"/>
      <c r="E69" s="1235"/>
      <c r="F69" s="1235"/>
      <c r="G69" s="1235"/>
      <c r="H69" s="1235"/>
      <c r="I69" s="1235"/>
      <c r="J69" s="1235"/>
      <c r="K69" s="1235"/>
      <c r="L69" s="1235"/>
      <c r="M69" s="1235"/>
      <c r="N69" s="1235"/>
      <c r="O69" s="1235"/>
      <c r="P69" s="1235"/>
      <c r="Q69" s="1235"/>
      <c r="R69" s="1235"/>
      <c r="S69" s="1235"/>
      <c r="T69" s="1235"/>
      <c r="U69" s="1235"/>
      <c r="V69" s="1235"/>
      <c r="W69" s="1235"/>
      <c r="X69" s="1235"/>
      <c r="Y69" s="1235"/>
      <c r="Z69" s="1235"/>
      <c r="AA69" s="1235"/>
      <c r="AB69" s="1235"/>
      <c r="AC69" s="1235"/>
      <c r="AD69" s="1235"/>
      <c r="AE69" s="1235"/>
      <c r="AF69" s="1235"/>
      <c r="AG69" s="1235"/>
      <c r="AH69" s="1235"/>
      <c r="AI69" s="1235"/>
      <c r="AJ69" s="1235"/>
      <c r="AK69" s="1235"/>
      <c r="AL69" s="1235"/>
      <c r="AM69" s="1235"/>
      <c r="AN69" s="1235"/>
      <c r="AO69" s="1235"/>
      <c r="AP69" s="1235"/>
      <c r="AQ69" s="1235"/>
      <c r="AR69" s="1235"/>
      <c r="AS69" s="1235"/>
      <c r="AT69" s="1235"/>
      <c r="AU69" s="1235"/>
      <c r="AV69" s="1235"/>
      <c r="AW69" s="1235"/>
      <c r="AX69" s="1235"/>
      <c r="AY69" s="1235"/>
      <c r="AZ69" s="1235"/>
    </row>
    <row r="70" spans="1:56" ht="12" customHeight="1" x14ac:dyDescent="0.25">
      <c r="A70" s="1234" t="s">
        <v>385</v>
      </c>
      <c r="B70" s="1234"/>
      <c r="C70" s="1234"/>
      <c r="D70" s="1234"/>
      <c r="E70" s="1234"/>
      <c r="F70" s="1234"/>
      <c r="G70" s="1234"/>
      <c r="H70" s="1234"/>
      <c r="I70" s="1234"/>
      <c r="J70" s="1234"/>
      <c r="K70" s="1234"/>
      <c r="L70" s="1234"/>
      <c r="M70" s="1234"/>
      <c r="N70" s="1234"/>
      <c r="O70" s="1234"/>
      <c r="P70" s="1234"/>
      <c r="Q70" s="1234"/>
      <c r="R70" s="1234"/>
      <c r="S70" s="1234"/>
      <c r="T70" s="1234"/>
      <c r="U70" s="1234"/>
      <c r="V70" s="1234"/>
      <c r="W70" s="1234"/>
      <c r="X70" s="1234"/>
      <c r="Y70" s="1234"/>
      <c r="Z70" s="1234"/>
      <c r="AA70" s="1234"/>
      <c r="AB70" s="1234"/>
      <c r="AC70" s="1234"/>
      <c r="AD70" s="1234"/>
      <c r="AE70" s="1234"/>
      <c r="AF70" s="1234"/>
      <c r="AG70" s="1234"/>
      <c r="AH70" s="1234"/>
      <c r="AI70" s="1234"/>
      <c r="AJ70" s="1234"/>
      <c r="AK70" s="1234"/>
      <c r="AL70" s="1234"/>
      <c r="AM70" s="1234"/>
      <c r="AN70" s="1234"/>
      <c r="AO70" s="1234"/>
      <c r="AP70" s="1234"/>
      <c r="AQ70" s="1234"/>
      <c r="AR70" s="1234"/>
      <c r="AS70" s="1234"/>
      <c r="AT70" s="1234"/>
      <c r="AU70" s="1234"/>
      <c r="AV70" s="1234"/>
      <c r="AW70" s="1234"/>
      <c r="AX70" s="1234"/>
      <c r="AY70" s="1234"/>
      <c r="AZ70" s="1234"/>
    </row>
    <row r="71" spans="1:56" ht="24" customHeight="1" x14ac:dyDescent="0.25">
      <c r="A71" s="1255" t="str">
        <f ca="1">INDIRECT("'АКТЫ скрытых работ'!R"&amp;BE3&amp;"C11",0)</f>
        <v>Исполнительная схема №2.2 Монтаж вертикальных электродов</v>
      </c>
      <c r="B71" s="1255"/>
      <c r="C71" s="1255"/>
      <c r="D71" s="1255"/>
      <c r="E71" s="1255"/>
      <c r="F71" s="1255"/>
      <c r="G71" s="1255"/>
      <c r="H71" s="1255"/>
      <c r="I71" s="1255"/>
      <c r="J71" s="1255"/>
      <c r="K71" s="1255"/>
      <c r="L71" s="1255"/>
      <c r="M71" s="1255"/>
      <c r="N71" s="1255"/>
      <c r="O71" s="1255"/>
      <c r="P71" s="1255"/>
      <c r="Q71" s="1255"/>
      <c r="R71" s="1255"/>
      <c r="S71" s="1255"/>
      <c r="T71" s="1255"/>
      <c r="U71" s="1255"/>
      <c r="V71" s="1255"/>
      <c r="W71" s="1255"/>
      <c r="X71" s="1255"/>
      <c r="Y71" s="1255"/>
      <c r="Z71" s="1255"/>
      <c r="AA71" s="1255"/>
      <c r="AB71" s="1255"/>
      <c r="AC71" s="1255"/>
      <c r="AD71" s="1255"/>
      <c r="AE71" s="1255"/>
      <c r="AF71" s="1255"/>
      <c r="AG71" s="1255"/>
      <c r="AH71" s="1255"/>
      <c r="AI71" s="1255"/>
      <c r="AJ71" s="1255"/>
      <c r="AK71" s="1255"/>
      <c r="AL71" s="1255"/>
      <c r="AM71" s="1255"/>
      <c r="AN71" s="1255"/>
      <c r="AO71" s="1255"/>
      <c r="AP71" s="1255"/>
      <c r="AQ71" s="1255"/>
      <c r="AR71" s="1255"/>
      <c r="AS71" s="1255"/>
      <c r="AT71" s="1255"/>
      <c r="AU71" s="1255"/>
      <c r="AV71" s="1255"/>
      <c r="AW71" s="1255"/>
      <c r="AX71" s="1255"/>
      <c r="AY71" s="1255"/>
      <c r="AZ71" s="1255"/>
    </row>
    <row r="72" spans="1:56" s="127" customFormat="1" ht="9.6" x14ac:dyDescent="0.2">
      <c r="A72" s="1260" t="s">
        <v>386</v>
      </c>
      <c r="B72" s="1260"/>
      <c r="C72" s="1260"/>
      <c r="D72" s="1260"/>
      <c r="E72" s="1260"/>
      <c r="F72" s="1260"/>
      <c r="G72" s="1260"/>
      <c r="H72" s="1260"/>
      <c r="I72" s="1260"/>
      <c r="J72" s="1260"/>
      <c r="K72" s="1260"/>
      <c r="L72" s="1260"/>
      <c r="M72" s="1260"/>
      <c r="N72" s="1260"/>
      <c r="O72" s="1260"/>
      <c r="P72" s="1260"/>
      <c r="Q72" s="1260"/>
      <c r="R72" s="1260"/>
      <c r="S72" s="1260"/>
      <c r="T72" s="1260"/>
      <c r="U72" s="1260"/>
      <c r="V72" s="1260"/>
      <c r="W72" s="1260"/>
      <c r="X72" s="1260"/>
      <c r="Y72" s="1260"/>
      <c r="Z72" s="1260"/>
      <c r="AA72" s="1260"/>
      <c r="AB72" s="1260"/>
      <c r="AC72" s="1260"/>
      <c r="AD72" s="1260"/>
      <c r="AE72" s="1260"/>
      <c r="AF72" s="1260"/>
      <c r="AG72" s="1260"/>
      <c r="AH72" s="1260"/>
      <c r="AI72" s="1260"/>
      <c r="AJ72" s="1260"/>
      <c r="AK72" s="1260"/>
      <c r="AL72" s="1260"/>
      <c r="AM72" s="1260"/>
      <c r="AN72" s="1260"/>
      <c r="AO72" s="1260"/>
      <c r="AP72" s="1260"/>
      <c r="AQ72" s="1260"/>
      <c r="AR72" s="1260"/>
      <c r="AS72" s="1260"/>
      <c r="AT72" s="1260"/>
      <c r="AU72" s="1260"/>
      <c r="AV72" s="1260"/>
      <c r="AW72" s="1260"/>
      <c r="AX72" s="1260"/>
      <c r="AY72" s="1260"/>
      <c r="AZ72" s="1260"/>
    </row>
    <row r="73" spans="1:56" ht="24" customHeight="1" x14ac:dyDescent="0.25">
      <c r="A73" s="1235" t="s">
        <v>544</v>
      </c>
      <c r="B73" s="1235"/>
      <c r="C73" s="1235"/>
      <c r="D73" s="1235"/>
      <c r="E73" s="1235"/>
      <c r="F73" s="1235"/>
      <c r="G73" s="1235"/>
      <c r="H73" s="1235"/>
      <c r="I73" s="1235"/>
      <c r="J73" s="1235"/>
      <c r="K73" s="1235"/>
      <c r="L73" s="1235"/>
      <c r="M73" s="1235"/>
      <c r="N73" s="1235"/>
      <c r="O73" s="1235"/>
      <c r="P73" s="1235"/>
      <c r="Q73" s="1235"/>
      <c r="R73" s="1235"/>
      <c r="S73" s="1235"/>
      <c r="T73" s="1235"/>
      <c r="U73" s="1235"/>
      <c r="V73" s="1235"/>
      <c r="W73" s="1235"/>
      <c r="X73" s="1235"/>
      <c r="Y73" s="1235"/>
      <c r="Z73" s="1235"/>
      <c r="AA73" s="1235"/>
      <c r="AB73" s="1235"/>
      <c r="AC73" s="1235"/>
      <c r="AD73" s="1235"/>
      <c r="AE73" s="1235"/>
      <c r="AF73" s="1235"/>
      <c r="AG73" s="1235"/>
      <c r="AH73" s="1235"/>
      <c r="AI73" s="1235"/>
      <c r="AJ73" s="1235"/>
      <c r="AK73" s="1235"/>
      <c r="AL73" s="1235"/>
      <c r="AM73" s="1235"/>
      <c r="AN73" s="1235"/>
      <c r="AO73" s="1235"/>
      <c r="AP73" s="1235"/>
      <c r="AQ73" s="1235"/>
      <c r="AR73" s="1235"/>
      <c r="AS73" s="1235"/>
      <c r="AT73" s="1235"/>
      <c r="AU73" s="1235"/>
      <c r="AV73" s="1235"/>
      <c r="AW73" s="1235"/>
      <c r="AX73" s="1235"/>
      <c r="AY73" s="1235"/>
      <c r="AZ73" s="1235"/>
    </row>
    <row r="74" spans="1:56" ht="15.75" customHeight="1" x14ac:dyDescent="0.3">
      <c r="A74" s="1271"/>
      <c r="B74" s="1271"/>
      <c r="C74" s="1271"/>
      <c r="D74" s="1271"/>
      <c r="E74" s="1271"/>
      <c r="F74" s="1271"/>
      <c r="G74" s="1271"/>
      <c r="H74" s="1271"/>
      <c r="I74" s="1271"/>
      <c r="J74" s="1271"/>
      <c r="K74" s="1271"/>
      <c r="L74" s="1271"/>
      <c r="M74" s="1271"/>
      <c r="N74" s="1271"/>
      <c r="O74" s="1271"/>
      <c r="P74" s="1271"/>
      <c r="Q74" s="1271"/>
      <c r="R74" s="1271"/>
      <c r="S74" s="1271"/>
      <c r="T74" s="1271"/>
      <c r="U74" s="1271"/>
      <c r="V74" s="1271"/>
      <c r="W74" s="1271"/>
      <c r="X74" s="1271"/>
      <c r="Y74" s="1271"/>
      <c r="Z74" s="1271"/>
      <c r="AA74" s="1271"/>
      <c r="AB74" s="1271"/>
      <c r="AC74" s="1271"/>
      <c r="AD74" s="1271"/>
      <c r="AE74" s="1271"/>
      <c r="AF74" s="1271"/>
      <c r="AG74" s="1271"/>
      <c r="AH74" s="1271"/>
      <c r="AI74" s="1271"/>
      <c r="AJ74" s="1271"/>
      <c r="AK74" s="1271"/>
      <c r="AL74" s="1271"/>
      <c r="AM74" s="1271"/>
      <c r="AN74" s="1271"/>
      <c r="AO74" s="1271"/>
      <c r="AP74" s="1271"/>
      <c r="AQ74" s="1271"/>
      <c r="AR74" s="1271"/>
      <c r="AS74" s="1271"/>
      <c r="AT74" s="1271"/>
      <c r="AU74" s="1271"/>
      <c r="AV74" s="1271"/>
      <c r="AW74" s="1271"/>
      <c r="AX74" s="1271"/>
      <c r="AY74" s="1271"/>
      <c r="AZ74" s="1271"/>
    </row>
    <row r="75" spans="1:56" ht="9.75" customHeight="1" x14ac:dyDescent="0.25">
      <c r="A75" s="1251" t="s">
        <v>386</v>
      </c>
      <c r="B75" s="1252"/>
      <c r="C75" s="1252"/>
      <c r="D75" s="1252"/>
      <c r="E75" s="1252"/>
      <c r="F75" s="1252"/>
      <c r="G75" s="1252"/>
      <c r="H75" s="1252"/>
      <c r="I75" s="1252"/>
      <c r="J75" s="1252"/>
      <c r="K75" s="1252"/>
      <c r="L75" s="1252"/>
      <c r="M75" s="1252"/>
      <c r="N75" s="1252"/>
      <c r="O75" s="1252"/>
      <c r="P75" s="1252"/>
      <c r="Q75" s="1252"/>
      <c r="R75" s="1252"/>
      <c r="S75" s="1252"/>
      <c r="T75" s="1252"/>
      <c r="U75" s="1252"/>
      <c r="V75" s="1252"/>
      <c r="W75" s="1252"/>
      <c r="X75" s="1252"/>
      <c r="Y75" s="1252"/>
      <c r="Z75" s="1252"/>
      <c r="AA75" s="1252"/>
      <c r="AB75" s="1252"/>
      <c r="AC75" s="1252"/>
      <c r="AD75" s="1252"/>
      <c r="AE75" s="1252"/>
      <c r="AF75" s="1252"/>
      <c r="AG75" s="1252"/>
      <c r="AH75" s="1252"/>
      <c r="AI75" s="1252"/>
      <c r="AJ75" s="1252"/>
      <c r="AK75" s="1252"/>
      <c r="AL75" s="1252"/>
      <c r="AM75" s="1252"/>
      <c r="AN75" s="1252"/>
      <c r="AO75" s="1252"/>
      <c r="AP75" s="1252"/>
      <c r="AQ75" s="1252"/>
      <c r="AR75" s="1252"/>
      <c r="AS75" s="1252"/>
      <c r="AT75" s="1252"/>
      <c r="AU75" s="1252"/>
      <c r="AV75" s="1252"/>
      <c r="AW75" s="1252"/>
      <c r="AX75" s="1252"/>
      <c r="AY75" s="1252"/>
      <c r="AZ75" s="1252"/>
    </row>
    <row r="76" spans="1:56" ht="12" customHeight="1" x14ac:dyDescent="0.25">
      <c r="A76" s="420" t="s">
        <v>387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53"/>
      <c r="AD76" s="1253"/>
      <c r="AE76" s="1253"/>
      <c r="AF76" s="1253"/>
      <c r="AG76" s="1253"/>
      <c r="AH76" s="1253"/>
      <c r="AI76" s="1253"/>
      <c r="AJ76" s="1253"/>
      <c r="AK76" s="1253"/>
      <c r="AL76" s="1253"/>
      <c r="AM76" s="1253"/>
      <c r="AN76" s="1253"/>
      <c r="AO76" s="1253"/>
      <c r="AP76" s="1253"/>
      <c r="AQ76" s="1253"/>
      <c r="AR76" s="1253"/>
      <c r="AS76" s="1253"/>
      <c r="AT76" s="1253"/>
      <c r="AU76" s="1253"/>
      <c r="AV76" s="1253"/>
      <c r="AW76" s="1253"/>
      <c r="AX76" s="1253"/>
      <c r="AY76" s="1253"/>
      <c r="AZ76" s="1253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54" t="s">
        <v>386</v>
      </c>
      <c r="AD77" s="1254"/>
      <c r="AE77" s="1254"/>
      <c r="AF77" s="1254"/>
      <c r="AG77" s="1254"/>
      <c r="AH77" s="1254"/>
      <c r="AI77" s="1254"/>
      <c r="AJ77" s="1254"/>
      <c r="AK77" s="1254"/>
      <c r="AL77" s="1254"/>
      <c r="AM77" s="1254"/>
      <c r="AN77" s="1254"/>
      <c r="AO77" s="1254"/>
      <c r="AP77" s="1254"/>
      <c r="AQ77" s="1254"/>
      <c r="AR77" s="1254"/>
      <c r="AS77" s="1254"/>
      <c r="AT77" s="1254"/>
      <c r="AU77" s="1254"/>
      <c r="AV77" s="1254"/>
      <c r="AW77" s="1254"/>
      <c r="AX77" s="1254"/>
      <c r="AY77" s="1254"/>
      <c r="AZ77" s="1254"/>
    </row>
    <row r="78" spans="1:56" ht="14.4" x14ac:dyDescent="0.3">
      <c r="A78" s="1234" t="s">
        <v>545</v>
      </c>
      <c r="B78" s="1234"/>
      <c r="C78" s="1234"/>
      <c r="D78" s="1234"/>
      <c r="E78" s="1234"/>
      <c r="G78" s="1269" t="s">
        <v>533</v>
      </c>
      <c r="H78" s="1269"/>
      <c r="I78" s="1269"/>
      <c r="J78" s="1269"/>
      <c r="K78" s="1269"/>
      <c r="L78" s="1269"/>
      <c r="M78" s="1269"/>
      <c r="N78" s="1269"/>
      <c r="O78" s="1269"/>
      <c r="P78" s="1269"/>
      <c r="Q78" s="8"/>
      <c r="R78" s="103" t="s">
        <v>77</v>
      </c>
      <c r="S78" s="1265" t="str">
        <f ca="1">INDIRECT("'АКТЫ скрытых работ'!R"&amp;BE3&amp;"C4",0)</f>
        <v>29</v>
      </c>
      <c r="T78" s="1265"/>
      <c r="U78" s="1265"/>
      <c r="V78" s="103" t="s">
        <v>78</v>
      </c>
      <c r="W78" s="1266" t="str">
        <f ca="1">INDIRECT("'АКТЫ скрытых работ'!R"&amp;BE3&amp;"C5",0)</f>
        <v>октрября</v>
      </c>
      <c r="X78" s="1266"/>
      <c r="Y78" s="1266"/>
      <c r="Z78" s="1266"/>
      <c r="AA78" s="1266"/>
      <c r="AB78" s="1266"/>
      <c r="AC78" s="1266"/>
      <c r="AE78" s="1261">
        <f ca="1">INDIRECT("'АКТЫ скрытых работ'!R"&amp;BE3&amp;"C6",0)</f>
        <v>2024</v>
      </c>
      <c r="AF78" s="1261"/>
      <c r="AG78" s="1261"/>
      <c r="AH78" s="1261"/>
      <c r="AI78" s="421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34" t="s">
        <v>90</v>
      </c>
      <c r="H79" s="1234"/>
      <c r="I79" s="1234"/>
      <c r="J79" s="1234"/>
      <c r="K79" s="1234"/>
      <c r="L79" s="1234"/>
      <c r="M79" s="1234"/>
      <c r="N79" s="1234"/>
      <c r="O79" s="1234"/>
      <c r="P79" s="1234"/>
      <c r="Q79" s="8"/>
      <c r="R79" s="103" t="s">
        <v>77</v>
      </c>
      <c r="S79" s="1265" t="str">
        <f ca="1">INDIRECT("'АКТЫ скрытых работ'!R"&amp;BE3&amp;"C7",0)</f>
        <v>29</v>
      </c>
      <c r="T79" s="1265"/>
      <c r="U79" s="1265"/>
      <c r="V79" s="103" t="s">
        <v>78</v>
      </c>
      <c r="W79" s="1267" t="str">
        <f ca="1">INDIRECT("'АКТЫ скрытых работ'!R"&amp;BE3&amp;"C8",0)</f>
        <v>октрября</v>
      </c>
      <c r="X79" s="1267"/>
      <c r="Y79" s="1267"/>
      <c r="Z79" s="1267"/>
      <c r="AA79" s="1267"/>
      <c r="AB79" s="1267"/>
      <c r="AC79" s="1267"/>
      <c r="AE79" s="1268">
        <f ca="1">INDIRECT("'АКТЫ скрытых работ'!R"&amp;BE3&amp;"C9",0)</f>
        <v>2024</v>
      </c>
      <c r="AF79" s="1268"/>
      <c r="AG79" s="1268"/>
      <c r="AH79" s="1268"/>
      <c r="AI79" s="421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70" t="s">
        <v>546</v>
      </c>
      <c r="B81" s="1270"/>
      <c r="C81" s="1270"/>
      <c r="D81" s="1270"/>
      <c r="E81" s="1270"/>
      <c r="F81" s="1270"/>
      <c r="G81" s="1270"/>
      <c r="H81" s="1270"/>
      <c r="I81" s="1270"/>
      <c r="J81" s="1270"/>
      <c r="K81" s="1270"/>
      <c r="L81" s="1270"/>
      <c r="M81" s="1270"/>
      <c r="N81" s="1270"/>
      <c r="O81" s="1270"/>
      <c r="P81" s="1270"/>
      <c r="Q81" s="1270"/>
      <c r="R81" s="1270"/>
      <c r="S81" s="1270"/>
      <c r="T81" s="1270"/>
      <c r="U81" s="1270"/>
      <c r="V81" s="1270"/>
      <c r="W81" s="1270"/>
      <c r="X81" s="1270"/>
      <c r="Y81" s="1270"/>
      <c r="Z81" s="1270"/>
      <c r="AA81" s="1270"/>
      <c r="AB81" s="1270"/>
      <c r="AC81" s="1270"/>
      <c r="AD81" s="1270"/>
      <c r="AE81" s="1270"/>
      <c r="AF81" s="1270"/>
      <c r="AG81" s="1270"/>
      <c r="AH81" s="1270"/>
      <c r="AI81" s="1270"/>
      <c r="AJ81" s="1270"/>
      <c r="AK81" s="1270"/>
      <c r="AL81" s="1270"/>
      <c r="AM81" s="1270"/>
      <c r="AN81" s="1270"/>
      <c r="AO81" s="1270"/>
      <c r="AP81" s="1270"/>
      <c r="AQ81" s="1270"/>
      <c r="AR81" s="1270"/>
      <c r="AS81" s="1270"/>
      <c r="AT81" s="1270"/>
      <c r="AU81" s="1270"/>
      <c r="AV81" s="1270"/>
      <c r="AW81" s="1270"/>
      <c r="AX81" s="1270"/>
      <c r="AY81" s="1270"/>
      <c r="AZ81" s="1270"/>
    </row>
    <row r="82" spans="1:54" x14ac:dyDescent="0.25">
      <c r="A82" s="1263" t="str">
        <f>IF(ФОРМА!B9=0,CONCATENATE('АКТЫ скрытых работ'!L3),CONCATENATE("Проект Шифр ",ФОРМА!B9,", ",'АКТЫ скрытых работ'!L3))</f>
        <v>Проект Шифр СЭС-21-052603-ЭС1, ПУЭ изд. 7, СП 76.13330.2016 "Электротехнические устройства"</v>
      </c>
      <c r="B82" s="1263"/>
      <c r="C82" s="1263"/>
      <c r="D82" s="1263"/>
      <c r="E82" s="1263"/>
      <c r="F82" s="1263"/>
      <c r="G82" s="1263"/>
      <c r="H82" s="1263"/>
      <c r="I82" s="1263"/>
      <c r="J82" s="1263"/>
      <c r="K82" s="1263"/>
      <c r="L82" s="1263"/>
      <c r="M82" s="1263"/>
      <c r="N82" s="1263"/>
      <c r="O82" s="1263"/>
      <c r="P82" s="1263"/>
      <c r="Q82" s="1263"/>
      <c r="R82" s="1263"/>
      <c r="S82" s="1263"/>
      <c r="T82" s="1263"/>
      <c r="U82" s="1263"/>
      <c r="V82" s="1263"/>
      <c r="W82" s="1263"/>
      <c r="X82" s="1263"/>
      <c r="Y82" s="1263"/>
      <c r="Z82" s="1263"/>
      <c r="AA82" s="1263"/>
      <c r="AB82" s="1263"/>
      <c r="AC82" s="1263"/>
      <c r="AD82" s="1263"/>
      <c r="AE82" s="1263"/>
      <c r="AF82" s="1263"/>
      <c r="AG82" s="1263"/>
      <c r="AH82" s="1263"/>
      <c r="AI82" s="1263"/>
      <c r="AJ82" s="1263"/>
      <c r="AK82" s="1263"/>
      <c r="AL82" s="1263"/>
      <c r="AM82" s="1263"/>
      <c r="AN82" s="1263"/>
      <c r="AO82" s="1263"/>
      <c r="AP82" s="1263"/>
      <c r="AQ82" s="1263"/>
      <c r="AR82" s="1263"/>
      <c r="AS82" s="1263"/>
      <c r="AT82" s="1263"/>
      <c r="AU82" s="1263"/>
      <c r="AV82" s="1263"/>
      <c r="AW82" s="1263"/>
      <c r="AX82" s="1263"/>
      <c r="AY82" s="1263"/>
      <c r="AZ82" s="1263"/>
    </row>
    <row r="83" spans="1:54" s="127" customFormat="1" ht="10.5" customHeight="1" x14ac:dyDescent="0.2">
      <c r="A83" s="1229" t="s">
        <v>547</v>
      </c>
      <c r="B83" s="1229"/>
      <c r="C83" s="1229"/>
      <c r="D83" s="1229"/>
      <c r="E83" s="1229"/>
      <c r="F83" s="1229"/>
      <c r="G83" s="1229"/>
      <c r="H83" s="1229"/>
      <c r="I83" s="1229"/>
      <c r="J83" s="1229"/>
      <c r="K83" s="1229"/>
      <c r="L83" s="1229"/>
      <c r="M83" s="1229"/>
      <c r="N83" s="1229"/>
      <c r="O83" s="1229"/>
      <c r="P83" s="1229"/>
      <c r="Q83" s="1229"/>
      <c r="R83" s="1229"/>
      <c r="S83" s="1229"/>
      <c r="T83" s="1229"/>
      <c r="U83" s="1229"/>
      <c r="V83" s="1229"/>
      <c r="W83" s="1229"/>
      <c r="X83" s="1229"/>
      <c r="Y83" s="1229"/>
      <c r="Z83" s="1229"/>
      <c r="AA83" s="1229"/>
      <c r="AB83" s="1229"/>
      <c r="AC83" s="1229"/>
      <c r="AD83" s="1229"/>
      <c r="AE83" s="1229"/>
      <c r="AF83" s="1229"/>
      <c r="AG83" s="1229"/>
      <c r="AH83" s="1229"/>
      <c r="AI83" s="1229"/>
      <c r="AJ83" s="1229"/>
      <c r="AK83" s="1229"/>
      <c r="AL83" s="1229"/>
      <c r="AM83" s="1229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</row>
    <row r="84" spans="1:54" ht="12" customHeight="1" x14ac:dyDescent="0.3">
      <c r="A84" s="1234" t="s">
        <v>388</v>
      </c>
      <c r="B84" s="1234"/>
      <c r="C84" s="1234"/>
      <c r="D84" s="1234"/>
      <c r="E84" s="1234"/>
      <c r="F84" s="1234"/>
      <c r="G84" s="1234"/>
      <c r="H84" s="1234"/>
      <c r="I84" s="1234"/>
      <c r="J84" s="1234"/>
      <c r="K84" s="1234"/>
      <c r="L84" s="1234"/>
      <c r="M84" s="1234"/>
      <c r="N84" s="1234"/>
      <c r="O84" s="1234"/>
      <c r="P84" s="1234"/>
      <c r="Q84" s="1234"/>
      <c r="R84" s="1234"/>
      <c r="S84" s="1234"/>
      <c r="T84" s="1234"/>
      <c r="U84" s="1234"/>
      <c r="V84" s="1234"/>
      <c r="W84" s="1234"/>
      <c r="X84" s="1234"/>
      <c r="Y84" s="1234"/>
      <c r="Z84" s="1234"/>
      <c r="AA84" s="1234"/>
      <c r="AB84" s="1234"/>
      <c r="AC84" s="1234"/>
      <c r="AD84" s="1234"/>
      <c r="AE84" s="1234"/>
      <c r="AF84" s="1234"/>
      <c r="AG84" s="1234"/>
      <c r="AH84" s="1234"/>
      <c r="AI84" s="1234"/>
      <c r="AJ84" s="1234"/>
      <c r="AK84" s="1234"/>
      <c r="AL84" s="1234"/>
      <c r="AM84" s="1234"/>
      <c r="AN84" s="1234"/>
      <c r="AO84" s="1234"/>
      <c r="AP84" s="1234"/>
      <c r="AQ84" s="1234"/>
      <c r="AR84" s="1234"/>
      <c r="AS84" s="1234"/>
      <c r="AT84" s="1234"/>
      <c r="AU84" s="1234"/>
      <c r="AV84" s="1234"/>
      <c r="AW84" s="1234"/>
      <c r="AX84" s="1234"/>
      <c r="AY84" s="1234"/>
      <c r="AZ84" s="1234"/>
      <c r="BA84" s="31"/>
    </row>
    <row r="85" spans="1:54" ht="12" customHeight="1" x14ac:dyDescent="0.3">
      <c r="A85" s="1234" t="s">
        <v>389</v>
      </c>
      <c r="B85" s="1234"/>
      <c r="C85" s="1234"/>
      <c r="D85" s="1234"/>
      <c r="E85" s="1234"/>
      <c r="F85" s="1234"/>
      <c r="G85" s="1234"/>
      <c r="H85" s="1234"/>
      <c r="I85" s="1234"/>
      <c r="J85" s="1234"/>
      <c r="K85" s="1234"/>
      <c r="L85" s="1234"/>
      <c r="M85" s="1234"/>
      <c r="N85" s="1234"/>
      <c r="O85" s="1234"/>
      <c r="P85" s="1234"/>
      <c r="Q85" s="1234"/>
      <c r="R85" s="1234"/>
      <c r="S85" s="1234"/>
      <c r="T85" s="1234"/>
      <c r="U85" s="1234"/>
      <c r="V85" s="1234"/>
      <c r="W85" s="1234"/>
      <c r="X85" s="1234"/>
      <c r="Y85" s="1234"/>
      <c r="Z85" s="1234"/>
      <c r="AA85" s="1234"/>
      <c r="AB85" s="1234"/>
      <c r="AC85" s="1234"/>
      <c r="AD85" s="1234"/>
      <c r="AE85" s="1234"/>
      <c r="AF85" s="1264" t="s">
        <v>390</v>
      </c>
      <c r="AG85" s="1264"/>
      <c r="AH85" s="1264"/>
      <c r="AI85" s="1264"/>
      <c r="AJ85" s="1264"/>
      <c r="AK85" s="1264"/>
      <c r="AL85" s="1264"/>
      <c r="AM85" s="1264"/>
      <c r="AN85" s="1264"/>
      <c r="AO85" s="1264"/>
      <c r="AP85" s="1264"/>
      <c r="AQ85" s="1264"/>
      <c r="AR85" s="1264"/>
      <c r="AS85" s="1264"/>
      <c r="AT85" s="1264"/>
      <c r="AU85" s="1264"/>
      <c r="AV85" s="1264"/>
      <c r="AW85" s="1264"/>
      <c r="AX85" s="1264"/>
      <c r="AY85" s="1264"/>
      <c r="AZ85" s="420" t="s">
        <v>391</v>
      </c>
      <c r="BA85" s="9"/>
    </row>
    <row r="86" spans="1:54" ht="12" customHeight="1" x14ac:dyDescent="0.3">
      <c r="A86" s="1234" t="s">
        <v>548</v>
      </c>
      <c r="B86" s="1234"/>
      <c r="C86" s="1234"/>
      <c r="D86" s="1234"/>
      <c r="E86" s="1234"/>
      <c r="F86" s="1234"/>
      <c r="G86" s="1234"/>
      <c r="H86" s="1234"/>
      <c r="I86" s="1234"/>
      <c r="J86" s="1234"/>
      <c r="K86" s="1234"/>
      <c r="L86" s="1234"/>
      <c r="M86" s="1234"/>
      <c r="N86" s="1234"/>
      <c r="O86" s="1234"/>
      <c r="P86" s="1234"/>
      <c r="Q86" s="1234"/>
      <c r="R86" s="1234"/>
      <c r="S86" s="1234"/>
      <c r="T86" s="1234"/>
      <c r="U86" s="1234"/>
      <c r="V86" s="1234"/>
      <c r="W86" s="1234"/>
      <c r="X86" s="1234"/>
      <c r="Y86" s="1234"/>
      <c r="Z86" s="1234"/>
      <c r="AA86" s="1234"/>
      <c r="AB86" s="1234"/>
      <c r="AC86" s="1234"/>
      <c r="AD86" s="1234"/>
      <c r="AE86" s="1234"/>
      <c r="AF86" s="1234"/>
      <c r="AG86" s="1234"/>
      <c r="AH86" s="1234"/>
      <c r="AI86" s="1234"/>
      <c r="AJ86" s="1234"/>
      <c r="AK86" s="1234"/>
      <c r="AL86" s="1234"/>
      <c r="AM86" s="1234"/>
      <c r="AN86" s="1234"/>
      <c r="AO86" s="1234"/>
      <c r="AP86" s="1234"/>
      <c r="AQ86" s="1234"/>
      <c r="AR86" s="1234"/>
      <c r="AS86" s="1234"/>
      <c r="AT86" s="1275"/>
      <c r="AU86" s="1275"/>
      <c r="AV86" s="1275"/>
      <c r="AW86" s="1275"/>
      <c r="AX86" s="1275"/>
      <c r="AY86" s="422" t="s">
        <v>392</v>
      </c>
      <c r="AZ86" s="422"/>
      <c r="BA86" s="9"/>
    </row>
    <row r="87" spans="1:54" ht="12" customHeight="1" x14ac:dyDescent="0.3">
      <c r="A87" s="1234" t="s">
        <v>549</v>
      </c>
      <c r="B87" s="1234"/>
      <c r="C87" s="1234"/>
      <c r="D87" s="1234"/>
      <c r="E87" s="1234"/>
      <c r="F87" s="1234"/>
      <c r="G87" s="1234"/>
      <c r="H87" s="1234"/>
      <c r="I87" s="1234"/>
      <c r="J87" s="1234"/>
      <c r="K87" s="1234"/>
      <c r="L87" s="1234"/>
      <c r="M87" s="1234"/>
      <c r="N87" s="1234"/>
      <c r="O87" s="1234"/>
      <c r="P87" s="1234"/>
      <c r="Q87" s="1234"/>
      <c r="R87" s="1234"/>
      <c r="S87" s="1234"/>
      <c r="T87" s="1234"/>
      <c r="U87" s="1234"/>
      <c r="V87" s="1234"/>
      <c r="W87" s="1234"/>
      <c r="X87" s="1234"/>
      <c r="Y87" s="1234"/>
      <c r="Z87" s="1234"/>
      <c r="AA87" s="1234"/>
      <c r="AB87" s="1234"/>
      <c r="AC87" s="1234"/>
      <c r="AD87" s="1234"/>
      <c r="AE87" s="1234"/>
      <c r="AF87" s="1234"/>
      <c r="AG87" s="1234"/>
      <c r="AH87" s="1234"/>
      <c r="AI87" s="1234"/>
      <c r="AJ87" s="1234"/>
      <c r="AK87" s="1234"/>
      <c r="AL87" s="1234"/>
      <c r="AM87" s="1234"/>
      <c r="AN87" s="1234"/>
      <c r="AO87" s="1234"/>
      <c r="AP87" s="1234"/>
      <c r="AQ87" s="1234"/>
      <c r="AR87" s="1234"/>
      <c r="AS87" s="1234"/>
      <c r="AT87" s="1234"/>
      <c r="AU87" s="1234"/>
      <c r="AV87" s="1234"/>
      <c r="AW87" s="1234"/>
      <c r="AX87" s="1234"/>
      <c r="AY87" s="1234"/>
      <c r="AZ87" s="1234"/>
      <c r="BA87" s="9"/>
    </row>
    <row r="88" spans="1:54" ht="12" customHeight="1" x14ac:dyDescent="0.3">
      <c r="A88" s="1234" t="s">
        <v>550</v>
      </c>
      <c r="B88" s="1234"/>
      <c r="C88" s="1234"/>
      <c r="D88" s="1234"/>
      <c r="E88" s="1234"/>
      <c r="F88" s="1234"/>
      <c r="G88" s="1234"/>
      <c r="H88" s="1234"/>
      <c r="I88" s="1234"/>
      <c r="J88" s="1234"/>
      <c r="K88" s="1234"/>
      <c r="L88" s="1234"/>
      <c r="M88" s="1234"/>
      <c r="N88" s="1234"/>
      <c r="O88" s="1234"/>
      <c r="P88" s="1234"/>
      <c r="Q88" s="1234"/>
      <c r="R88" s="1234"/>
      <c r="S88" s="1234"/>
      <c r="T88" s="1234"/>
      <c r="U88" s="1234"/>
      <c r="V88" s="1234"/>
      <c r="W88" s="1234"/>
      <c r="X88" s="1234"/>
      <c r="Y88" s="1234"/>
      <c r="Z88" s="1234"/>
      <c r="AA88" s="1234"/>
      <c r="AB88" s="1234"/>
      <c r="AC88" s="1234"/>
      <c r="AD88" s="1234"/>
      <c r="AE88" s="1234"/>
      <c r="AF88" s="1234"/>
      <c r="AG88" s="1234"/>
      <c r="AH88" s="1234"/>
      <c r="AI88" s="1234"/>
      <c r="AJ88" s="1234"/>
      <c r="AK88" s="1234"/>
      <c r="AL88" s="1234"/>
      <c r="AM88" s="1234"/>
      <c r="AN88" s="1234"/>
      <c r="AO88" s="1234"/>
      <c r="AP88" s="1234"/>
      <c r="AQ88" s="1234"/>
      <c r="AR88" s="1234"/>
      <c r="AS88" s="1234"/>
      <c r="AT88" s="1234"/>
      <c r="AU88" s="1234"/>
      <c r="AV88" s="1234"/>
      <c r="AW88" s="1234"/>
      <c r="AX88" s="1234"/>
      <c r="AY88" s="1234"/>
      <c r="AZ88" s="1234"/>
      <c r="BA88" s="9"/>
    </row>
    <row r="89" spans="1:54" ht="12" customHeight="1" x14ac:dyDescent="0.3">
      <c r="A89" s="1264"/>
      <c r="B89" s="1264"/>
      <c r="C89" s="1264"/>
      <c r="D89" s="1264"/>
      <c r="E89" s="1264"/>
      <c r="F89" s="1264"/>
      <c r="G89" s="1264"/>
      <c r="H89" s="1264"/>
      <c r="I89" s="1264"/>
      <c r="J89" s="1264"/>
      <c r="K89" s="1264"/>
      <c r="L89" s="1264"/>
      <c r="M89" s="1264"/>
      <c r="N89" s="1264"/>
      <c r="O89" s="1264"/>
      <c r="P89" s="1264"/>
      <c r="Q89" s="1264"/>
      <c r="R89" s="1264"/>
      <c r="S89" s="1264"/>
      <c r="T89" s="1264"/>
      <c r="U89" s="1264"/>
      <c r="V89" s="1264"/>
      <c r="W89" s="1264"/>
      <c r="X89" s="1264"/>
      <c r="Y89" s="1264"/>
      <c r="Z89" s="1264"/>
      <c r="AA89" s="1264"/>
      <c r="AB89" s="1264"/>
      <c r="AC89" s="1264"/>
      <c r="AD89" s="1264"/>
      <c r="AE89" s="1264"/>
      <c r="AF89" s="1264"/>
      <c r="AG89" s="1264"/>
      <c r="AH89" s="1264"/>
      <c r="AI89" s="1264"/>
      <c r="AJ89" s="1264"/>
      <c r="AK89" s="1264"/>
      <c r="AL89" s="1264"/>
      <c r="AM89" s="1264"/>
      <c r="AN89" s="1264"/>
      <c r="AO89" s="1264"/>
      <c r="AP89" s="1264"/>
      <c r="AQ89" s="1264"/>
      <c r="AR89" s="1264"/>
      <c r="AS89" s="1264"/>
      <c r="AT89" s="1264"/>
      <c r="AU89" s="1264"/>
      <c r="AV89" s="1264"/>
      <c r="AW89" s="1264"/>
      <c r="AX89" s="1264"/>
      <c r="AY89" s="1264"/>
      <c r="AZ89" s="1264"/>
      <c r="BA89" s="9"/>
    </row>
    <row r="90" spans="1:54" ht="12" customHeight="1" x14ac:dyDescent="0.3">
      <c r="A90" s="1276" t="s">
        <v>551</v>
      </c>
      <c r="B90" s="1276"/>
      <c r="C90" s="1276"/>
      <c r="D90" s="1276"/>
      <c r="E90" s="1276"/>
      <c r="F90" s="1276"/>
      <c r="G90" s="1276"/>
      <c r="H90" s="1276"/>
      <c r="I90" s="1276"/>
      <c r="J90" s="1276"/>
      <c r="K90" s="1276"/>
      <c r="L90" s="1276"/>
      <c r="M90" s="1276"/>
      <c r="N90" s="1276"/>
      <c r="O90" s="1276"/>
      <c r="P90" s="1276"/>
      <c r="Q90" s="1276"/>
      <c r="R90" s="1276"/>
      <c r="S90" s="1276"/>
      <c r="T90" s="1276"/>
      <c r="U90" s="1276"/>
      <c r="V90" s="1276"/>
      <c r="W90" s="1276"/>
      <c r="X90" s="1276"/>
      <c r="Y90" s="1276"/>
      <c r="Z90" s="1276"/>
      <c r="AA90" s="1276"/>
      <c r="AB90" s="1276"/>
      <c r="AC90" s="1276"/>
      <c r="AD90" s="1276"/>
      <c r="AE90" s="1276"/>
      <c r="AF90" s="1276"/>
      <c r="AG90" s="1276"/>
      <c r="AH90" s="1276"/>
      <c r="AI90" s="1276"/>
      <c r="AJ90" s="1276"/>
      <c r="AK90" s="1276"/>
      <c r="AL90" s="1276"/>
      <c r="AM90" s="1276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9"/>
    </row>
    <row r="91" spans="1:54" ht="12" customHeight="1" x14ac:dyDescent="0.3">
      <c r="A91" s="1238" t="str">
        <f ca="1">INDIRECT("'АКТЫ скрытых работ'!R"&amp;BE3&amp;"C13",0)</f>
        <v>Монтаж горизонтального заземлителя</v>
      </c>
      <c r="B91" s="1238"/>
      <c r="C91" s="1238"/>
      <c r="D91" s="1238"/>
      <c r="E91" s="1238"/>
      <c r="F91" s="1238"/>
      <c r="G91" s="1238"/>
      <c r="H91" s="1238"/>
      <c r="I91" s="1238"/>
      <c r="J91" s="1238"/>
      <c r="K91" s="1238"/>
      <c r="L91" s="1238"/>
      <c r="M91" s="1238"/>
      <c r="N91" s="1238"/>
      <c r="O91" s="1238"/>
      <c r="P91" s="1238"/>
      <c r="Q91" s="1238"/>
      <c r="R91" s="1238"/>
      <c r="S91" s="1238"/>
      <c r="T91" s="1238"/>
      <c r="U91" s="1238"/>
      <c r="V91" s="1238"/>
      <c r="W91" s="1238"/>
      <c r="X91" s="1238"/>
      <c r="Y91" s="1238"/>
      <c r="Z91" s="1238"/>
      <c r="AA91" s="1238"/>
      <c r="AB91" s="1238"/>
      <c r="AC91" s="1238"/>
      <c r="AD91" s="1238"/>
      <c r="AE91" s="1238"/>
      <c r="AF91" s="1238"/>
      <c r="AG91" s="1238"/>
      <c r="AH91" s="1238"/>
      <c r="AI91" s="1238"/>
      <c r="AJ91" s="1238"/>
      <c r="AK91" s="1238"/>
      <c r="AL91" s="1238"/>
      <c r="AM91" s="1238"/>
      <c r="AN91" s="1238"/>
      <c r="AO91" s="1238"/>
      <c r="AP91" s="1238"/>
      <c r="AQ91" s="1238"/>
      <c r="AR91" s="1238"/>
      <c r="AS91" s="1238"/>
      <c r="AT91" s="1238"/>
      <c r="AU91" s="1238"/>
      <c r="AV91" s="1238"/>
      <c r="AW91" s="1238"/>
      <c r="AX91" s="1238"/>
      <c r="AY91" s="1238"/>
      <c r="AZ91" s="1238"/>
      <c r="BA91" s="9"/>
    </row>
    <row r="92" spans="1:54" s="127" customFormat="1" ht="8.25" customHeight="1" x14ac:dyDescent="0.2">
      <c r="A92" s="1273" t="s">
        <v>393</v>
      </c>
      <c r="B92" s="1273"/>
      <c r="C92" s="1273"/>
      <c r="D92" s="1273"/>
      <c r="E92" s="1273"/>
      <c r="F92" s="1273"/>
      <c r="G92" s="1273"/>
      <c r="H92" s="1273"/>
      <c r="I92" s="1273"/>
      <c r="J92" s="1273"/>
      <c r="K92" s="1273"/>
      <c r="L92" s="1273"/>
      <c r="M92" s="1273"/>
      <c r="N92" s="1273"/>
      <c r="O92" s="1273"/>
      <c r="P92" s="1273"/>
      <c r="Q92" s="1273"/>
      <c r="R92" s="1273"/>
      <c r="S92" s="1273"/>
      <c r="T92" s="1273"/>
      <c r="U92" s="1273"/>
      <c r="V92" s="1273"/>
      <c r="W92" s="1273"/>
      <c r="X92" s="1273"/>
      <c r="Y92" s="1273"/>
      <c r="Z92" s="1273"/>
      <c r="AA92" s="1273"/>
      <c r="AB92" s="1273"/>
      <c r="AC92" s="1273"/>
      <c r="AD92" s="1273"/>
      <c r="AE92" s="1273"/>
      <c r="AF92" s="1273"/>
      <c r="AG92" s="1273"/>
      <c r="AH92" s="1273"/>
      <c r="AI92" s="1273"/>
      <c r="AJ92" s="1273"/>
      <c r="AK92" s="1273"/>
      <c r="AL92" s="1273"/>
      <c r="AM92" s="1273"/>
      <c r="AN92" s="1273"/>
      <c r="AO92" s="1273"/>
      <c r="AP92" s="1273"/>
      <c r="AQ92" s="1273"/>
      <c r="AR92" s="1273"/>
      <c r="AS92" s="1273"/>
      <c r="AT92" s="1273"/>
      <c r="AU92" s="1273"/>
      <c r="AV92" s="1273"/>
      <c r="AW92" s="1273"/>
      <c r="AX92" s="1273"/>
      <c r="AY92" s="1273"/>
      <c r="AZ92" s="1273"/>
      <c r="BA92" s="137"/>
    </row>
    <row r="93" spans="1:54" s="138" customFormat="1" ht="12" customHeight="1" x14ac:dyDescent="0.25">
      <c r="A93" s="1277" t="s">
        <v>87</v>
      </c>
      <c r="B93" s="1277"/>
      <c r="C93" s="1277"/>
      <c r="D93" s="1277"/>
      <c r="E93" s="1277"/>
      <c r="F93" s="1277"/>
      <c r="G93" s="1277"/>
      <c r="H93" s="1277"/>
      <c r="I93" s="1277"/>
      <c r="J93" s="1277"/>
      <c r="K93" s="1277"/>
      <c r="L93" s="1277"/>
      <c r="M93" s="1277"/>
      <c r="N93" s="1277"/>
      <c r="O93" s="1277"/>
      <c r="P93" s="1278" t="s">
        <v>65</v>
      </c>
      <c r="Q93" s="1278"/>
      <c r="R93" s="1278"/>
      <c r="S93" s="1278"/>
      <c r="T93" s="1278"/>
      <c r="U93" s="1278"/>
      <c r="V93" s="1278"/>
      <c r="W93" s="1278"/>
      <c r="X93" s="1278"/>
      <c r="Y93" s="1278"/>
      <c r="Z93" s="1278"/>
      <c r="AA93" s="1278"/>
      <c r="AB93" s="1278"/>
      <c r="AC93" s="1278"/>
      <c r="AD93" s="1278"/>
      <c r="AE93" s="1278"/>
      <c r="AF93" s="1278"/>
      <c r="AG93" s="1278"/>
      <c r="AH93" s="1278"/>
      <c r="AI93" s="1278"/>
      <c r="AJ93" s="1278"/>
      <c r="AK93" s="1278"/>
      <c r="AL93" s="1278"/>
      <c r="AM93" s="1278"/>
      <c r="AN93" s="1278"/>
      <c r="AO93" s="1278"/>
      <c r="AP93" s="1278"/>
      <c r="AQ93" s="1278"/>
      <c r="AR93" s="1278"/>
      <c r="AS93" s="1278"/>
      <c r="AT93" s="1278"/>
      <c r="AU93" s="1278"/>
      <c r="AV93" s="1278"/>
      <c r="AW93" s="1278"/>
      <c r="AX93" s="1278"/>
      <c r="AY93" s="1278"/>
      <c r="AZ93" s="1278"/>
    </row>
    <row r="94" spans="1:54" ht="12" customHeight="1" x14ac:dyDescent="0.3">
      <c r="A94" s="420" t="s">
        <v>91</v>
      </c>
      <c r="J94" s="1238">
        <f>ФОРМА!F5</f>
        <v>2</v>
      </c>
      <c r="K94" s="1238"/>
      <c r="L94" s="1238"/>
      <c r="M94" s="423"/>
      <c r="N94" s="420" t="s">
        <v>92</v>
      </c>
      <c r="O94" s="423"/>
      <c r="R94" s="420"/>
    </row>
    <row r="95" spans="1:54" ht="35.25" customHeight="1" x14ac:dyDescent="0.25">
      <c r="A95" s="1234" t="s">
        <v>88</v>
      </c>
      <c r="B95" s="1234"/>
      <c r="C95" s="1234"/>
      <c r="D95" s="1234"/>
      <c r="E95" s="1234"/>
      <c r="F95" s="1234"/>
      <c r="G95" s="1234"/>
      <c r="H95" s="1255" t="str">
        <f ca="1">CONCATENATE(INDIRECT("'АКТЫ скрытых работ'!R"&amp;BE3&amp;"C11",0),", ",INDIRECT("'АКТЫ скрытых работ'!R"&amp;BE3&amp;"C14",0))</f>
        <v>Исполнительная схема №2.2 Монтаж вертикальных электродов, Сертификат качества №2023280106 от 07.02.2023; Электроды сварочные ОК-46, состав C 0,07-0,15%, Mn 0,9-1,2%, Si P ≤0,030%, S ≤0,030%, Ni ≤0,30%, Cr ≤0,20%, Mo ≤0,30%</v>
      </c>
      <c r="I95" s="1255"/>
      <c r="J95" s="1255"/>
      <c r="K95" s="1255"/>
      <c r="L95" s="1255"/>
      <c r="M95" s="1255"/>
      <c r="N95" s="1255"/>
      <c r="O95" s="1255"/>
      <c r="P95" s="1255"/>
      <c r="Q95" s="1255"/>
      <c r="R95" s="1255"/>
      <c r="S95" s="1255"/>
      <c r="T95" s="1255"/>
      <c r="U95" s="1255"/>
      <c r="V95" s="1255"/>
      <c r="W95" s="1255"/>
      <c r="X95" s="1255"/>
      <c r="Y95" s="1255"/>
      <c r="Z95" s="1255"/>
      <c r="AA95" s="1255"/>
      <c r="AB95" s="1255"/>
      <c r="AC95" s="1255"/>
      <c r="AD95" s="1255"/>
      <c r="AE95" s="1255"/>
      <c r="AF95" s="1255"/>
      <c r="AG95" s="1255"/>
      <c r="AH95" s="1255"/>
      <c r="AI95" s="1255"/>
      <c r="AJ95" s="1255"/>
      <c r="AK95" s="1255"/>
      <c r="AL95" s="1255"/>
      <c r="AM95" s="1255"/>
      <c r="AN95" s="1255"/>
      <c r="AO95" s="1255"/>
      <c r="AP95" s="1255"/>
      <c r="AQ95" s="1255"/>
      <c r="AR95" s="1255"/>
      <c r="AS95" s="1255"/>
      <c r="AT95" s="1255"/>
      <c r="AU95" s="1255"/>
      <c r="AV95" s="1255"/>
      <c r="AW95" s="1255"/>
      <c r="AX95" s="1255"/>
      <c r="AY95" s="1255"/>
      <c r="AZ95" s="1255"/>
    </row>
    <row r="96" spans="1:54" ht="24" customHeight="1" x14ac:dyDescent="0.25">
      <c r="A96" s="1272" t="s">
        <v>552</v>
      </c>
      <c r="B96" s="1272"/>
      <c r="C96" s="1272"/>
      <c r="D96" s="1272"/>
      <c r="E96" s="1272"/>
      <c r="F96" s="1272"/>
      <c r="G96" s="1272"/>
      <c r="H96" s="1272"/>
      <c r="I96" s="1272"/>
      <c r="J96" s="1272"/>
      <c r="K96" s="1272"/>
      <c r="L96" s="1272"/>
      <c r="M96" s="1272"/>
      <c r="N96" s="1272"/>
      <c r="O96" s="1272"/>
      <c r="P96" s="1272"/>
      <c r="Q96" s="1272"/>
      <c r="R96" s="1272"/>
      <c r="S96" s="1272"/>
      <c r="T96" s="1272"/>
      <c r="U96" s="1272"/>
      <c r="V96" s="1272"/>
      <c r="W96" s="1272"/>
      <c r="X96" s="1272"/>
      <c r="Y96" s="1272"/>
      <c r="Z96" s="1272"/>
      <c r="AA96" s="1272"/>
      <c r="AB96" s="1272"/>
      <c r="AC96" s="1272"/>
      <c r="AD96" s="1272"/>
      <c r="AE96" s="1272"/>
      <c r="AF96" s="1272"/>
      <c r="AG96" s="1272"/>
      <c r="AH96" s="1272"/>
      <c r="AI96" s="1272"/>
      <c r="AJ96" s="1272"/>
      <c r="AK96" s="1272"/>
      <c r="AL96" s="1272"/>
      <c r="AM96" s="1272"/>
      <c r="AN96" s="1272"/>
      <c r="AO96" s="1272"/>
      <c r="AP96" s="1272"/>
      <c r="AQ96" s="1272"/>
      <c r="AR96" s="1272"/>
      <c r="AS96" s="1272"/>
      <c r="AT96" s="1272"/>
      <c r="AU96" s="1272"/>
      <c r="AV96" s="1272"/>
      <c r="AW96" s="1272"/>
      <c r="AX96" s="1272"/>
      <c r="AY96" s="1272"/>
      <c r="AZ96" s="1272"/>
      <c r="BA96" s="424"/>
      <c r="BB96" s="424"/>
    </row>
    <row r="97" spans="1:54" ht="16.5" customHeight="1" x14ac:dyDescent="0.3">
      <c r="A97" s="1050" t="str">
        <f>ПОДПИСИ!D6</f>
        <v xml:space="preserve"> </v>
      </c>
      <c r="B97" s="1050"/>
      <c r="C97" s="1050"/>
      <c r="D97" s="1050"/>
      <c r="E97" s="1050"/>
      <c r="F97" s="1050"/>
      <c r="G97" s="1050"/>
      <c r="H97" s="1050"/>
      <c r="I97" s="1050"/>
      <c r="J97" s="1050"/>
      <c r="K97" s="1050"/>
      <c r="L97" s="1050"/>
      <c r="M97" s="1050"/>
      <c r="N97" s="1050"/>
      <c r="O97" s="1050"/>
      <c r="P97" s="1050"/>
      <c r="Q97" s="1050"/>
      <c r="R97" s="1050"/>
      <c r="S97" s="1050"/>
      <c r="T97" s="1050"/>
      <c r="U97" s="1050"/>
      <c r="V97" s="105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51"/>
      <c r="AQ97" s="1051"/>
      <c r="AR97" s="1051"/>
      <c r="AS97" s="1051"/>
      <c r="AT97" s="1051"/>
      <c r="AU97" s="1051"/>
      <c r="AV97" s="1051"/>
      <c r="AW97" s="1051"/>
      <c r="AX97" s="1051"/>
      <c r="AY97" s="1051"/>
      <c r="AZ97" s="1051"/>
    </row>
    <row r="98" spans="1:54" s="496" customFormat="1" ht="6" customHeight="1" x14ac:dyDescent="0.3">
      <c r="A98" s="1274" t="s">
        <v>801</v>
      </c>
      <c r="B98" s="1274"/>
      <c r="C98" s="1274"/>
      <c r="D98" s="1274"/>
      <c r="E98" s="1274"/>
      <c r="F98" s="1274"/>
      <c r="G98" s="1274"/>
      <c r="H98" s="1274"/>
      <c r="I98" s="1274"/>
      <c r="J98" s="1274"/>
      <c r="K98" s="1274"/>
      <c r="L98" s="1274"/>
      <c r="M98" s="1274"/>
      <c r="N98" s="1274"/>
      <c r="O98" s="1274"/>
      <c r="P98" s="1274"/>
      <c r="Q98" s="1274"/>
      <c r="R98" s="1274"/>
      <c r="S98" s="1274"/>
      <c r="T98" s="1274"/>
      <c r="U98" s="1274"/>
      <c r="V98" s="1274"/>
      <c r="W98" s="491"/>
      <c r="X98" s="491"/>
      <c r="Y98" s="491"/>
      <c r="Z98" s="491"/>
      <c r="AA98" s="491"/>
      <c r="AB98" s="491"/>
      <c r="AC98" s="491"/>
      <c r="AD98" s="491"/>
      <c r="AE98" s="491"/>
      <c r="AF98" s="491"/>
      <c r="AG98" s="492"/>
      <c r="AH98" s="492"/>
      <c r="AI98" s="492"/>
      <c r="AJ98" s="492"/>
      <c r="AK98" s="492"/>
      <c r="AL98" s="492"/>
      <c r="AM98" s="492"/>
      <c r="AN98" s="492"/>
      <c r="AP98" s="1274" t="s">
        <v>49</v>
      </c>
      <c r="AQ98" s="1274"/>
      <c r="AR98" s="1274"/>
      <c r="AS98" s="1274"/>
      <c r="AT98" s="1274"/>
      <c r="AU98" s="1274"/>
      <c r="AV98" s="1274"/>
      <c r="AW98" s="1274"/>
      <c r="AX98" s="1274"/>
      <c r="AY98" s="1274"/>
      <c r="AZ98" s="1274"/>
    </row>
    <row r="99" spans="1:54" s="496" customFormat="1" ht="23.4" customHeight="1" x14ac:dyDescent="0.3">
      <c r="A99" s="1050" t="str">
        <f>IF(ПОДПИСИ!B10="","",ПОДПИСИ!D10)</f>
        <v>Жамойдин Ф.Ф.</v>
      </c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51"/>
      <c r="AQ99" s="1051"/>
      <c r="AR99" s="1051"/>
      <c r="AS99" s="1051"/>
      <c r="AT99" s="1051"/>
      <c r="AU99" s="1051"/>
      <c r="AV99" s="1051"/>
      <c r="AW99" s="1051"/>
      <c r="AX99" s="1051"/>
      <c r="AY99" s="1051"/>
      <c r="AZ99" s="1051"/>
    </row>
    <row r="100" spans="1:54" s="496" customFormat="1" ht="6" customHeight="1" x14ac:dyDescent="0.3">
      <c r="A100" s="1274" t="s">
        <v>801</v>
      </c>
      <c r="B100" s="1274"/>
      <c r="C100" s="1274"/>
      <c r="D100" s="1274"/>
      <c r="E100" s="1274"/>
      <c r="F100" s="1274"/>
      <c r="G100" s="1274"/>
      <c r="H100" s="1274"/>
      <c r="I100" s="1274"/>
      <c r="J100" s="1274"/>
      <c r="K100" s="1274"/>
      <c r="L100" s="1274"/>
      <c r="M100" s="1274"/>
      <c r="N100" s="1274"/>
      <c r="O100" s="1274"/>
      <c r="P100" s="1274"/>
      <c r="Q100" s="1274"/>
      <c r="R100" s="1274"/>
      <c r="S100" s="1274"/>
      <c r="T100" s="1274"/>
      <c r="U100" s="1274"/>
      <c r="V100" s="1274"/>
      <c r="W100" s="491"/>
      <c r="X100" s="491"/>
      <c r="Y100" s="491"/>
      <c r="Z100" s="491"/>
      <c r="AA100" s="491"/>
      <c r="AB100" s="491"/>
      <c r="AC100" s="491"/>
      <c r="AD100" s="491"/>
      <c r="AE100" s="491"/>
      <c r="AF100" s="491"/>
      <c r="AG100" s="492"/>
      <c r="AH100" s="492"/>
      <c r="AI100" s="492"/>
      <c r="AJ100" s="492"/>
      <c r="AK100" s="492"/>
      <c r="AL100" s="492"/>
      <c r="AM100" s="492"/>
      <c r="AN100" s="492"/>
      <c r="AP100" s="1274" t="s">
        <v>49</v>
      </c>
      <c r="AQ100" s="1274"/>
      <c r="AR100" s="1274"/>
      <c r="AS100" s="1274"/>
      <c r="AT100" s="1274"/>
      <c r="AU100" s="1274"/>
      <c r="AV100" s="1274"/>
      <c r="AW100" s="1274"/>
      <c r="AX100" s="1274"/>
      <c r="AY100" s="1274"/>
      <c r="AZ100" s="1274"/>
    </row>
    <row r="101" spans="1:54" ht="15" customHeight="1" x14ac:dyDescent="0.25">
      <c r="A101" s="1272" t="s">
        <v>785</v>
      </c>
      <c r="B101" s="1272"/>
      <c r="C101" s="1272"/>
      <c r="D101" s="1272"/>
      <c r="E101" s="1272"/>
      <c r="F101" s="1272"/>
      <c r="G101" s="1272"/>
      <c r="H101" s="1272"/>
      <c r="I101" s="1272"/>
      <c r="J101" s="1272"/>
      <c r="K101" s="1272"/>
      <c r="L101" s="1272"/>
      <c r="M101" s="1272"/>
      <c r="N101" s="1272"/>
      <c r="O101" s="1272"/>
      <c r="P101" s="1272"/>
      <c r="Q101" s="1272"/>
      <c r="R101" s="1272"/>
      <c r="S101" s="1272"/>
      <c r="T101" s="1272"/>
      <c r="U101" s="1272"/>
      <c r="V101" s="1272"/>
      <c r="W101" s="1272"/>
      <c r="X101" s="1272"/>
      <c r="Y101" s="1272"/>
      <c r="Z101" s="1272"/>
      <c r="AA101" s="1272"/>
      <c r="AB101" s="1272"/>
      <c r="AC101" s="1272"/>
      <c r="AD101" s="1272"/>
      <c r="AE101" s="1272"/>
      <c r="AF101" s="1272"/>
      <c r="AG101" s="1272"/>
      <c r="AH101" s="1272"/>
      <c r="AI101" s="1272"/>
      <c r="AJ101" s="1272"/>
      <c r="AK101" s="1272"/>
      <c r="AL101" s="1272"/>
      <c r="AM101" s="1272"/>
      <c r="AN101" s="1272"/>
      <c r="AO101" s="1272"/>
      <c r="AP101" s="1272"/>
      <c r="AQ101" s="1272"/>
      <c r="AR101" s="1272"/>
      <c r="AS101" s="1272"/>
      <c r="AT101" s="1272"/>
      <c r="AU101" s="1272"/>
      <c r="AV101" s="1272"/>
      <c r="AW101" s="1272"/>
      <c r="AX101" s="1272"/>
      <c r="AY101" s="1272"/>
      <c r="AZ101" s="1272"/>
      <c r="BA101" s="424"/>
      <c r="BB101" s="424"/>
    </row>
    <row r="102" spans="1:54" ht="16.5" customHeight="1" x14ac:dyDescent="0.3">
      <c r="A102" s="1050" t="str">
        <f>ПОДПИСИ!D15</f>
        <v>Шлёнский С.В.</v>
      </c>
      <c r="B102" s="1050"/>
      <c r="C102" s="1050"/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50"/>
      <c r="V102" s="1050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51"/>
      <c r="AQ102" s="1051"/>
      <c r="AR102" s="1051"/>
      <c r="AS102" s="1051"/>
      <c r="AT102" s="1051"/>
      <c r="AU102" s="1051"/>
      <c r="AV102" s="1051"/>
      <c r="AW102" s="1051"/>
      <c r="AX102" s="1051"/>
      <c r="AY102" s="1051"/>
      <c r="AZ102" s="1051"/>
      <c r="BA102" s="351"/>
      <c r="BB102" s="351"/>
    </row>
    <row r="103" spans="1:54" s="496" customFormat="1" ht="6" customHeight="1" x14ac:dyDescent="0.3">
      <c r="A103" s="1274" t="s">
        <v>801</v>
      </c>
      <c r="B103" s="1274"/>
      <c r="C103" s="1274"/>
      <c r="D103" s="1274"/>
      <c r="E103" s="1274"/>
      <c r="F103" s="1274"/>
      <c r="G103" s="1274"/>
      <c r="H103" s="1274"/>
      <c r="I103" s="1274"/>
      <c r="J103" s="1274"/>
      <c r="K103" s="1274"/>
      <c r="L103" s="1274"/>
      <c r="M103" s="1274"/>
      <c r="N103" s="1274"/>
      <c r="O103" s="1274"/>
      <c r="P103" s="1274"/>
      <c r="Q103" s="1274"/>
      <c r="R103" s="1274"/>
      <c r="S103" s="1274"/>
      <c r="T103" s="1274"/>
      <c r="U103" s="1274"/>
      <c r="V103" s="1274"/>
      <c r="W103" s="491"/>
      <c r="X103" s="491"/>
      <c r="Y103" s="491"/>
      <c r="Z103" s="491"/>
      <c r="AA103" s="491"/>
      <c r="AB103" s="491"/>
      <c r="AC103" s="491"/>
      <c r="AD103" s="491"/>
      <c r="AE103" s="491"/>
      <c r="AF103" s="491"/>
      <c r="AG103" s="492"/>
      <c r="AH103" s="492"/>
      <c r="AI103" s="492"/>
      <c r="AJ103" s="492"/>
      <c r="AK103" s="492"/>
      <c r="AL103" s="492"/>
      <c r="AM103" s="492"/>
      <c r="AN103" s="492"/>
      <c r="AO103" s="492"/>
      <c r="AP103" s="1274" t="s">
        <v>49</v>
      </c>
      <c r="AQ103" s="1274"/>
      <c r="AR103" s="1274"/>
      <c r="AS103" s="1274"/>
      <c r="AT103" s="1274"/>
      <c r="AU103" s="1274"/>
      <c r="AV103" s="1274"/>
      <c r="AW103" s="1274"/>
      <c r="AX103" s="1274"/>
      <c r="AY103" s="1274"/>
      <c r="AZ103" s="1274"/>
      <c r="BA103" s="495"/>
      <c r="BB103" s="495"/>
    </row>
    <row r="104" spans="1:54" ht="25.5" customHeight="1" x14ac:dyDescent="0.25">
      <c r="A104" s="1272" t="s">
        <v>813</v>
      </c>
      <c r="B104" s="1272"/>
      <c r="C104" s="1272"/>
      <c r="D104" s="1272"/>
      <c r="E104" s="1272"/>
      <c r="F104" s="1272"/>
      <c r="G104" s="1272"/>
      <c r="H104" s="1272"/>
      <c r="I104" s="1272"/>
      <c r="J104" s="1272"/>
      <c r="K104" s="1272"/>
      <c r="L104" s="1272"/>
      <c r="M104" s="1272"/>
      <c r="N104" s="1272"/>
      <c r="O104" s="1272"/>
      <c r="P104" s="1272"/>
      <c r="Q104" s="1272"/>
      <c r="R104" s="1272"/>
      <c r="S104" s="1272"/>
      <c r="T104" s="1272"/>
      <c r="U104" s="1272"/>
      <c r="V104" s="1272"/>
      <c r="W104" s="1272"/>
      <c r="X104" s="1272"/>
      <c r="Y104" s="1272"/>
      <c r="Z104" s="1272"/>
      <c r="AA104" s="1272"/>
      <c r="AB104" s="1272"/>
      <c r="AC104" s="1272"/>
      <c r="AD104" s="1272"/>
      <c r="AE104" s="1272"/>
      <c r="AF104" s="1272"/>
      <c r="AG104" s="1272"/>
      <c r="AH104" s="1272"/>
      <c r="AI104" s="1272"/>
      <c r="AJ104" s="1272"/>
      <c r="AK104" s="1272"/>
      <c r="AL104" s="1272"/>
      <c r="AM104" s="1272"/>
      <c r="AN104" s="1272"/>
      <c r="AO104" s="1272"/>
      <c r="AP104" s="1272"/>
      <c r="AQ104" s="1272"/>
      <c r="AR104" s="1272"/>
      <c r="AS104" s="1272"/>
      <c r="AT104" s="1272"/>
      <c r="AU104" s="1272"/>
      <c r="AV104" s="1272"/>
      <c r="AW104" s="1272"/>
      <c r="AX104" s="1272"/>
      <c r="AY104" s="1272"/>
      <c r="AZ104" s="1272"/>
      <c r="BA104" s="424"/>
      <c r="BB104" s="424"/>
    </row>
    <row r="105" spans="1:54" ht="16.5" customHeight="1" x14ac:dyDescent="0.3">
      <c r="A105" s="1050" t="str">
        <f>ПОДПИСИ!D17</f>
        <v>Шлёнский С.В.</v>
      </c>
      <c r="B105" s="1050"/>
      <c r="C105" s="1050"/>
      <c r="D105" s="1050"/>
      <c r="E105" s="1050"/>
      <c r="F105" s="1050"/>
      <c r="G105" s="1050"/>
      <c r="H105" s="1050"/>
      <c r="I105" s="1050"/>
      <c r="J105" s="1050"/>
      <c r="K105" s="1050"/>
      <c r="L105" s="1050"/>
      <c r="M105" s="1050"/>
      <c r="N105" s="1050"/>
      <c r="O105" s="1050"/>
      <c r="P105" s="1050"/>
      <c r="Q105" s="1050"/>
      <c r="R105" s="1050"/>
      <c r="S105" s="1050"/>
      <c r="T105" s="1050"/>
      <c r="U105" s="1050"/>
      <c r="V105" s="1050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51"/>
      <c r="AQ105" s="1051"/>
      <c r="AR105" s="1051"/>
      <c r="AS105" s="1051"/>
      <c r="AT105" s="1051"/>
      <c r="AU105" s="1051"/>
      <c r="AV105" s="1051"/>
      <c r="AW105" s="1051"/>
      <c r="AX105" s="1051"/>
      <c r="AY105" s="1051"/>
      <c r="AZ105" s="1051"/>
      <c r="BA105" s="351"/>
      <c r="BB105" s="351"/>
    </row>
    <row r="106" spans="1:54" s="496" customFormat="1" ht="6" customHeight="1" x14ac:dyDescent="0.3">
      <c r="A106" s="1274" t="s">
        <v>801</v>
      </c>
      <c r="B106" s="1274"/>
      <c r="C106" s="1274"/>
      <c r="D106" s="1274"/>
      <c r="E106" s="1274"/>
      <c r="F106" s="1274"/>
      <c r="G106" s="1274"/>
      <c r="H106" s="1274"/>
      <c r="I106" s="1274"/>
      <c r="J106" s="1274"/>
      <c r="K106" s="1274"/>
      <c r="L106" s="1274"/>
      <c r="M106" s="1274"/>
      <c r="N106" s="1274"/>
      <c r="O106" s="1274"/>
      <c r="P106" s="1274"/>
      <c r="Q106" s="1274"/>
      <c r="R106" s="1274"/>
      <c r="S106" s="1274"/>
      <c r="T106" s="1274"/>
      <c r="U106" s="1274"/>
      <c r="V106" s="1274"/>
      <c r="W106" s="491"/>
      <c r="X106" s="491"/>
      <c r="Y106" s="491"/>
      <c r="Z106" s="491"/>
      <c r="AA106" s="491"/>
      <c r="AB106" s="491"/>
      <c r="AC106" s="491"/>
      <c r="AD106" s="491"/>
      <c r="AE106" s="491"/>
      <c r="AF106" s="491"/>
      <c r="AG106" s="492"/>
      <c r="AH106" s="492"/>
      <c r="AI106" s="492"/>
      <c r="AJ106" s="492"/>
      <c r="AK106" s="492"/>
      <c r="AL106" s="492"/>
      <c r="AM106" s="492"/>
      <c r="AN106" s="492"/>
      <c r="AO106" s="492"/>
      <c r="AP106" s="1274" t="s">
        <v>49</v>
      </c>
      <c r="AQ106" s="1274"/>
      <c r="AR106" s="1274"/>
      <c r="AS106" s="1274"/>
      <c r="AT106" s="1274"/>
      <c r="AU106" s="1274"/>
      <c r="AV106" s="1274"/>
      <c r="AW106" s="1274"/>
      <c r="AX106" s="1274"/>
      <c r="AY106" s="1274"/>
      <c r="AZ106" s="1274"/>
      <c r="BA106" s="495"/>
      <c r="BB106" s="495"/>
    </row>
    <row r="107" spans="1:54" ht="39.75" customHeight="1" x14ac:dyDescent="0.25">
      <c r="A107" s="1272" t="s">
        <v>803</v>
      </c>
      <c r="B107" s="1272"/>
      <c r="C107" s="1272"/>
      <c r="D107" s="1272"/>
      <c r="E107" s="1272"/>
      <c r="F107" s="1272"/>
      <c r="G107" s="1272"/>
      <c r="H107" s="1272"/>
      <c r="I107" s="1272"/>
      <c r="J107" s="1272"/>
      <c r="K107" s="1272"/>
      <c r="L107" s="1272"/>
      <c r="M107" s="1272"/>
      <c r="N107" s="1272"/>
      <c r="O107" s="1272"/>
      <c r="P107" s="1272"/>
      <c r="Q107" s="1272"/>
      <c r="R107" s="1272"/>
      <c r="S107" s="1272"/>
      <c r="T107" s="1272"/>
      <c r="U107" s="1272"/>
      <c r="V107" s="1272"/>
      <c r="W107" s="1272"/>
      <c r="X107" s="1272"/>
      <c r="Y107" s="1272"/>
      <c r="Z107" s="1272"/>
      <c r="AA107" s="1272"/>
      <c r="AB107" s="1272"/>
      <c r="AC107" s="1272"/>
      <c r="AD107" s="1272"/>
      <c r="AE107" s="1272"/>
      <c r="AF107" s="1272"/>
      <c r="AG107" s="1272"/>
      <c r="AH107" s="1272"/>
      <c r="AI107" s="1272"/>
      <c r="AJ107" s="1272"/>
      <c r="AK107" s="1272"/>
      <c r="AL107" s="1272"/>
      <c r="AM107" s="1272"/>
      <c r="AN107" s="1272"/>
      <c r="AO107" s="1272"/>
      <c r="AP107" s="1272"/>
      <c r="AQ107" s="1272"/>
      <c r="AR107" s="1272"/>
      <c r="AS107" s="1272"/>
      <c r="AT107" s="1272"/>
      <c r="AU107" s="1272"/>
      <c r="AV107" s="1272"/>
      <c r="AW107" s="1272"/>
      <c r="AX107" s="1272"/>
      <c r="AY107" s="1272"/>
      <c r="AZ107" s="1272"/>
      <c r="BA107" s="424"/>
      <c r="BB107" s="424"/>
    </row>
    <row r="108" spans="1:54" ht="16.5" customHeight="1" x14ac:dyDescent="0.3">
      <c r="A108" s="1050" t="str">
        <f>ПОДПИСИ!C19</f>
        <v xml:space="preserve"> </v>
      </c>
      <c r="B108" s="1050"/>
      <c r="C108" s="1050"/>
      <c r="D108" s="1050"/>
      <c r="E108" s="1050"/>
      <c r="F108" s="1050"/>
      <c r="G108" s="1050"/>
      <c r="H108" s="1050"/>
      <c r="I108" s="1050"/>
      <c r="J108" s="1050"/>
      <c r="K108" s="1050"/>
      <c r="L108" s="1050"/>
      <c r="M108" s="1050"/>
      <c r="N108" s="1050"/>
      <c r="O108" s="1050"/>
      <c r="P108" s="1050"/>
      <c r="Q108" s="1050"/>
      <c r="R108" s="1050"/>
      <c r="S108" s="1050"/>
      <c r="T108" s="1050"/>
      <c r="U108" s="1050"/>
      <c r="V108" s="1050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51"/>
      <c r="AQ108" s="1051"/>
      <c r="AR108" s="1051"/>
      <c r="AS108" s="1051"/>
      <c r="AT108" s="1051"/>
      <c r="AU108" s="1051"/>
      <c r="AV108" s="1051"/>
      <c r="AW108" s="1051"/>
      <c r="AX108" s="1051"/>
      <c r="AY108" s="1051"/>
      <c r="AZ108" s="1051"/>
      <c r="BA108" s="351"/>
      <c r="BB108" s="351"/>
    </row>
    <row r="109" spans="1:54" s="496" customFormat="1" ht="6" customHeight="1" x14ac:dyDescent="0.3">
      <c r="A109" s="1274" t="s">
        <v>801</v>
      </c>
      <c r="B109" s="1274"/>
      <c r="C109" s="1274"/>
      <c r="D109" s="1274"/>
      <c r="E109" s="1274"/>
      <c r="F109" s="1274"/>
      <c r="G109" s="1274"/>
      <c r="H109" s="1274"/>
      <c r="I109" s="1274"/>
      <c r="J109" s="1274"/>
      <c r="K109" s="1274"/>
      <c r="L109" s="1274"/>
      <c r="M109" s="1274"/>
      <c r="N109" s="1274"/>
      <c r="O109" s="1274"/>
      <c r="P109" s="1274"/>
      <c r="Q109" s="1274"/>
      <c r="R109" s="1274"/>
      <c r="S109" s="1274"/>
      <c r="T109" s="1274"/>
      <c r="U109" s="1274"/>
      <c r="V109" s="1274"/>
      <c r="W109" s="491"/>
      <c r="X109" s="491"/>
      <c r="Y109" s="491"/>
      <c r="Z109" s="491"/>
      <c r="AA109" s="491"/>
      <c r="AB109" s="491"/>
      <c r="AC109" s="491"/>
      <c r="AD109" s="491"/>
      <c r="AE109" s="491"/>
      <c r="AF109" s="491"/>
      <c r="AG109" s="492"/>
      <c r="AH109" s="492"/>
      <c r="AI109" s="492"/>
      <c r="AJ109" s="492"/>
      <c r="AK109" s="492"/>
      <c r="AL109" s="492"/>
      <c r="AM109" s="492"/>
      <c r="AN109" s="492"/>
      <c r="AO109" s="492"/>
      <c r="AP109" s="1274" t="s">
        <v>49</v>
      </c>
      <c r="AQ109" s="1274"/>
      <c r="AR109" s="1274"/>
      <c r="AS109" s="1274"/>
      <c r="AT109" s="1274"/>
      <c r="AU109" s="1274"/>
      <c r="AV109" s="1274"/>
      <c r="AW109" s="1274"/>
      <c r="AX109" s="1274"/>
      <c r="AY109" s="1274"/>
      <c r="AZ109" s="1274"/>
      <c r="BA109" s="495"/>
      <c r="BB109" s="495"/>
    </row>
    <row r="110" spans="1:54" ht="39.75" customHeight="1" x14ac:dyDescent="0.25">
      <c r="A110" s="1272" t="s">
        <v>974</v>
      </c>
      <c r="B110" s="1272"/>
      <c r="C110" s="1272"/>
      <c r="D110" s="1272"/>
      <c r="E110" s="1272"/>
      <c r="F110" s="1272"/>
      <c r="G110" s="1272"/>
      <c r="H110" s="1272"/>
      <c r="I110" s="1272"/>
      <c r="J110" s="1272"/>
      <c r="K110" s="1272"/>
      <c r="L110" s="1272"/>
      <c r="M110" s="1272"/>
      <c r="N110" s="1272"/>
      <c r="O110" s="1272"/>
      <c r="P110" s="1272"/>
      <c r="Q110" s="1272"/>
      <c r="R110" s="1272"/>
      <c r="S110" s="1272"/>
      <c r="T110" s="1272"/>
      <c r="U110" s="1272"/>
      <c r="V110" s="1272"/>
      <c r="W110" s="1272"/>
      <c r="X110" s="1272"/>
      <c r="Y110" s="1272"/>
      <c r="Z110" s="1272"/>
      <c r="AA110" s="1272"/>
      <c r="AB110" s="1272"/>
      <c r="AC110" s="1272"/>
      <c r="AD110" s="1272"/>
      <c r="AE110" s="1272"/>
      <c r="AF110" s="1272"/>
      <c r="AG110" s="1272"/>
      <c r="AH110" s="1272"/>
      <c r="AI110" s="1272"/>
      <c r="AJ110" s="1272"/>
      <c r="AK110" s="1272"/>
      <c r="AL110" s="1272"/>
      <c r="AM110" s="1272"/>
      <c r="AN110" s="1272"/>
      <c r="AO110" s="1272"/>
      <c r="AP110" s="1272"/>
      <c r="AQ110" s="1272"/>
      <c r="AR110" s="1272"/>
      <c r="AS110" s="1272"/>
      <c r="AT110" s="1272"/>
      <c r="AU110" s="1272"/>
      <c r="AV110" s="1272"/>
      <c r="AW110" s="1272"/>
      <c r="AX110" s="1272"/>
      <c r="AY110" s="1272"/>
      <c r="AZ110" s="1272"/>
      <c r="BA110" s="424"/>
      <c r="BB110" s="424"/>
    </row>
    <row r="111" spans="1:54" ht="16.5" customHeight="1" x14ac:dyDescent="0.3">
      <c r="A111" s="1050" t="str">
        <f>ПОДПИСИ!D12</f>
        <v>Курбатов А.В.</v>
      </c>
      <c r="B111" s="1050"/>
      <c r="C111" s="1050"/>
      <c r="D111" s="1050"/>
      <c r="E111" s="1050"/>
      <c r="F111" s="1050"/>
      <c r="G111" s="1050"/>
      <c r="H111" s="1050"/>
      <c r="I111" s="1050"/>
      <c r="J111" s="1050"/>
      <c r="K111" s="1050"/>
      <c r="L111" s="1050"/>
      <c r="M111" s="1050"/>
      <c r="N111" s="1050"/>
      <c r="O111" s="1050"/>
      <c r="P111" s="1050"/>
      <c r="Q111" s="1050"/>
      <c r="R111" s="1050"/>
      <c r="S111" s="1050"/>
      <c r="T111" s="1050"/>
      <c r="U111" s="1050"/>
      <c r="V111" s="1050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51"/>
      <c r="AQ111" s="1051"/>
      <c r="AR111" s="1051"/>
      <c r="AS111" s="1051"/>
      <c r="AT111" s="1051"/>
      <c r="AU111" s="1051"/>
      <c r="AV111" s="1051"/>
      <c r="AW111" s="1051"/>
      <c r="AX111" s="1051"/>
      <c r="AY111" s="1051"/>
      <c r="AZ111" s="1051"/>
      <c r="BA111" s="351"/>
      <c r="BB111" s="351"/>
    </row>
    <row r="112" spans="1:54" s="496" customFormat="1" ht="6" customHeight="1" x14ac:dyDescent="0.3">
      <c r="A112" s="1274" t="s">
        <v>801</v>
      </c>
      <c r="B112" s="1274"/>
      <c r="C112" s="1274"/>
      <c r="D112" s="1274"/>
      <c r="E112" s="1274"/>
      <c r="F112" s="1274"/>
      <c r="G112" s="1274"/>
      <c r="H112" s="1274"/>
      <c r="I112" s="1274"/>
      <c r="J112" s="1274"/>
      <c r="K112" s="1274"/>
      <c r="L112" s="1274"/>
      <c r="M112" s="1274"/>
      <c r="N112" s="1274"/>
      <c r="O112" s="1274"/>
      <c r="P112" s="1274"/>
      <c r="Q112" s="1274"/>
      <c r="R112" s="1274"/>
      <c r="S112" s="1274"/>
      <c r="T112" s="1274"/>
      <c r="U112" s="1274"/>
      <c r="V112" s="1274"/>
      <c r="W112" s="491"/>
      <c r="X112" s="491"/>
      <c r="Y112" s="491"/>
      <c r="Z112" s="491"/>
      <c r="AA112" s="491"/>
      <c r="AB112" s="491"/>
      <c r="AC112" s="491"/>
      <c r="AD112" s="491"/>
      <c r="AE112" s="491"/>
      <c r="AF112" s="491"/>
      <c r="AG112" s="492"/>
      <c r="AH112" s="492"/>
      <c r="AI112" s="492"/>
      <c r="AJ112" s="492"/>
      <c r="AK112" s="492"/>
      <c r="AL112" s="492"/>
      <c r="AM112" s="492"/>
      <c r="AN112" s="492"/>
      <c r="AO112" s="492"/>
      <c r="AP112" s="1274" t="s">
        <v>49</v>
      </c>
      <c r="AQ112" s="1274"/>
      <c r="AR112" s="1274"/>
      <c r="AS112" s="1274"/>
      <c r="AT112" s="1274"/>
      <c r="AU112" s="1274"/>
      <c r="AV112" s="1274"/>
      <c r="AW112" s="1274"/>
      <c r="AX112" s="1274"/>
      <c r="AY112" s="1274"/>
      <c r="AZ112" s="1274"/>
      <c r="BA112" s="495"/>
      <c r="BB112" s="495"/>
    </row>
    <row r="113" spans="1:54" hidden="1" x14ac:dyDescent="0.25">
      <c r="A113" s="1272" t="s">
        <v>536</v>
      </c>
      <c r="B113" s="1272"/>
      <c r="C113" s="1272"/>
      <c r="D113" s="1272"/>
      <c r="E113" s="1272"/>
      <c r="F113" s="1272"/>
      <c r="G113" s="1272"/>
      <c r="H113" s="1272"/>
      <c r="I113" s="1272"/>
      <c r="J113" s="1272"/>
      <c r="K113" s="1272"/>
      <c r="L113" s="1272"/>
      <c r="M113" s="1272"/>
      <c r="N113" s="1272"/>
      <c r="O113" s="1272"/>
      <c r="P113" s="1272"/>
      <c r="Q113" s="1272"/>
      <c r="R113" s="1272"/>
      <c r="S113" s="1272"/>
      <c r="T113" s="1272"/>
      <c r="U113" s="1272"/>
      <c r="V113" s="1272"/>
      <c r="W113" s="1272"/>
      <c r="X113" s="1272"/>
      <c r="Y113" s="1272"/>
      <c r="Z113" s="1272"/>
      <c r="AA113" s="1272"/>
      <c r="AB113" s="1272"/>
      <c r="AC113" s="1272"/>
      <c r="AD113" s="1272"/>
      <c r="AE113" s="1272"/>
      <c r="AF113" s="1272"/>
      <c r="AG113" s="1272"/>
      <c r="AH113" s="1272"/>
      <c r="AI113" s="1272"/>
      <c r="AJ113" s="1272"/>
      <c r="AK113" s="1272"/>
      <c r="AL113" s="1272"/>
      <c r="AM113" s="1272"/>
      <c r="AN113" s="1272"/>
      <c r="AO113" s="1272"/>
      <c r="AP113" s="1272"/>
      <c r="AQ113" s="1272"/>
      <c r="AR113" s="1272"/>
      <c r="AS113" s="1272"/>
      <c r="AT113" s="1272"/>
      <c r="AU113" s="1272"/>
      <c r="AV113" s="1272"/>
      <c r="AW113" s="1272"/>
      <c r="AX113" s="1272"/>
      <c r="AY113" s="1272"/>
      <c r="AZ113" s="1272"/>
      <c r="BA113" s="1272"/>
      <c r="BB113" s="1272"/>
    </row>
    <row r="114" spans="1:54" ht="16.5" hidden="1" customHeight="1" x14ac:dyDescent="0.3">
      <c r="A114" s="1050"/>
      <c r="B114" s="1050"/>
      <c r="C114" s="1050"/>
      <c r="D114" s="1050"/>
      <c r="E114" s="1050"/>
      <c r="F114" s="1050"/>
      <c r="G114" s="1050"/>
      <c r="H114" s="1050"/>
      <c r="I114" s="1050"/>
      <c r="J114" s="1050"/>
      <c r="K114" s="1050"/>
      <c r="L114" s="1050"/>
      <c r="M114" s="1050"/>
      <c r="N114" s="1050"/>
      <c r="O114" s="1050"/>
      <c r="P114" s="1050"/>
      <c r="Q114" s="1050"/>
      <c r="R114" s="1050"/>
      <c r="S114" s="1050"/>
      <c r="T114" s="1050"/>
      <c r="U114" s="1050"/>
      <c r="V114" s="1050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51"/>
      <c r="AU114" s="1051"/>
      <c r="AV114" s="1051"/>
      <c r="AW114" s="1051"/>
      <c r="AX114" s="1051"/>
      <c r="AY114" s="1051"/>
      <c r="AZ114" s="1051"/>
      <c r="BA114" s="351"/>
      <c r="BB114" s="351"/>
    </row>
    <row r="115" spans="1:54" s="496" customFormat="1" ht="6" hidden="1" customHeight="1" x14ac:dyDescent="0.3">
      <c r="A115" s="1274" t="s">
        <v>801</v>
      </c>
      <c r="B115" s="1274"/>
      <c r="C115" s="1274"/>
      <c r="D115" s="1274"/>
      <c r="E115" s="1274"/>
      <c r="F115" s="1274"/>
      <c r="G115" s="1274"/>
      <c r="H115" s="1274"/>
      <c r="I115" s="1274"/>
      <c r="J115" s="1274"/>
      <c r="K115" s="1274"/>
      <c r="L115" s="1274"/>
      <c r="M115" s="1274"/>
      <c r="N115" s="1274"/>
      <c r="O115" s="1274"/>
      <c r="P115" s="1274"/>
      <c r="Q115" s="1274"/>
      <c r="R115" s="1274"/>
      <c r="S115" s="1274"/>
      <c r="T115" s="1274"/>
      <c r="U115" s="1274"/>
      <c r="V115" s="1274"/>
      <c r="W115" s="491"/>
      <c r="X115" s="491"/>
      <c r="Y115" s="491"/>
      <c r="Z115" s="491"/>
      <c r="AA115" s="491"/>
      <c r="AB115" s="491"/>
      <c r="AC115" s="491"/>
      <c r="AD115" s="491"/>
      <c r="AE115" s="491"/>
      <c r="AF115" s="491"/>
      <c r="AG115" s="492"/>
      <c r="AH115" s="492"/>
      <c r="AI115" s="492"/>
      <c r="AJ115" s="492"/>
      <c r="AK115" s="492"/>
      <c r="AL115" s="492"/>
      <c r="AM115" s="492"/>
      <c r="AN115" s="492"/>
      <c r="AO115" s="492"/>
      <c r="AP115" s="492"/>
      <c r="AQ115" s="493"/>
      <c r="AR115" s="493"/>
      <c r="AS115" s="494"/>
      <c r="AT115" s="1274" t="s">
        <v>49</v>
      </c>
      <c r="AU115" s="1274"/>
      <c r="AV115" s="1274"/>
      <c r="AW115" s="1274"/>
      <c r="AX115" s="1274"/>
      <c r="AY115" s="1274"/>
      <c r="AZ115" s="1274"/>
      <c r="BA115" s="495"/>
      <c r="BB115" s="495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93</vt:i4>
      </vt:variant>
      <vt:variant>
        <vt:lpstr>Именованные диапазоны</vt:lpstr>
      </vt:variant>
      <vt:variant>
        <vt:i4>106</vt:i4>
      </vt:variant>
    </vt:vector>
  </HeadingPairs>
  <TitlesOfParts>
    <vt:vector size="199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Форма 1</vt:lpstr>
      <vt:lpstr>ВОР</vt:lpstr>
      <vt:lpstr>Форма 2</vt:lpstr>
      <vt:lpstr>Форма 3</vt:lpstr>
      <vt:lpstr>Форма 4</vt:lpstr>
      <vt:lpstr>Форма 5_Обор.</vt:lpstr>
      <vt:lpstr>Форма 5_Мат.</vt:lpstr>
      <vt:lpstr>Форма 6б</vt:lpstr>
      <vt:lpstr>Форма 11</vt:lpstr>
      <vt:lpstr>Форма 14а</vt:lpstr>
      <vt:lpstr>Форма 15</vt:lpstr>
      <vt:lpstr>Форма 17</vt:lpstr>
      <vt:lpstr>Форма 18</vt:lpstr>
      <vt:lpstr>Форма 19</vt:lpstr>
      <vt:lpstr>АГРО КЛ-0,4кВ</vt:lpstr>
      <vt:lpstr>АРОК КЛ-0,4кВ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Форма 8</vt:lpstr>
      <vt:lpstr>Ведомость к Ф-8</vt:lpstr>
      <vt:lpstr>Тит.</vt:lpstr>
      <vt:lpstr>Акт дем.оборуд</vt:lpstr>
      <vt:lpstr>Форма 6</vt:lpstr>
      <vt:lpstr>Форма 6а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защитного покрытия ВЛ-10кВ</vt:lpstr>
      <vt:lpstr>Акт защитного покрытия ВЛ-0,4кВ</vt:lpstr>
      <vt:lpstr>Акт про знаки 10кВ</vt:lpstr>
      <vt:lpstr>Акт про знаки 0,4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ВЛЗ-10 кВ</vt:lpstr>
      <vt:lpstr>АГРО ВЛИ-0,4 кВ</vt:lpstr>
      <vt:lpstr>АРОК ВЛЗ-10 кВ</vt:lpstr>
      <vt:lpstr>АРОК ВЛИ-0,4 кВ</vt:lpstr>
      <vt:lpstr>АГРО КЛ-10кВ</vt:lpstr>
      <vt:lpstr>АРОК КЛ-10кВ</vt:lpstr>
      <vt:lpstr>АКТ болт соед</vt:lpstr>
      <vt:lpstr>Форма 24_ТП</vt:lpstr>
      <vt:lpstr>Акт проверка швов КТП</vt:lpstr>
      <vt:lpstr>Акт защитного покрытия КТП</vt:lpstr>
      <vt:lpstr>АГРО ТП</vt:lpstr>
      <vt:lpstr>АРОК ТП</vt:lpstr>
      <vt:lpstr>АОСР 25</vt:lpstr>
      <vt:lpstr>АОСР 26</vt:lpstr>
      <vt:lpstr>АОСР 27</vt:lpstr>
      <vt:lpstr>АОСР 28</vt:lpstr>
      <vt:lpstr>АОСР 29</vt:lpstr>
      <vt:lpstr>Лист1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2024-12-24T19:51:22Z</dcterms:modified>
</cp:coreProperties>
</file>