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117859-C342-4757-8E57-8E91F524724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Проект" sheetId="3" r:id="rId1"/>
    <sheet name="Факт 1" sheetId="1" r:id="rId2"/>
    <sheet name="Оснастка опор" sheetId="4" r:id="rId3"/>
    <sheet name="Кабель" sheetId="5" r:id="rId4"/>
  </sheets>
  <definedNames>
    <definedName name="_xlnm._FilterDatabase" localSheetId="3" hidden="1">Кабель!$A$20:$F$300</definedName>
    <definedName name="_xlnm._FilterDatabase" localSheetId="0" hidden="1">Проект!$A$1:$G$105</definedName>
    <definedName name="_xlnm._FilterDatabase" localSheetId="1" hidden="1">'Факт 1'!$A$2:$H$105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5" l="1"/>
  <c r="C9" i="5"/>
  <c r="G9" i="5" s="1"/>
  <c r="U22" i="5"/>
  <c r="V22" i="5" s="1"/>
  <c r="U23" i="5"/>
  <c r="V23" i="5" s="1"/>
  <c r="U24" i="5"/>
  <c r="V24" i="5" s="1"/>
  <c r="U25" i="5"/>
  <c r="V25" i="5" s="1"/>
  <c r="U26" i="5"/>
  <c r="V26" i="5" s="1"/>
  <c r="U27" i="5"/>
  <c r="V27" i="5" s="1"/>
  <c r="U28" i="5"/>
  <c r="V28" i="5" s="1"/>
  <c r="U29" i="5"/>
  <c r="V29" i="5" s="1"/>
  <c r="U30" i="5"/>
  <c r="V30" i="5" s="1"/>
  <c r="U31" i="5"/>
  <c r="V31" i="5" s="1"/>
  <c r="U32" i="5"/>
  <c r="V32" i="5" s="1"/>
  <c r="U33" i="5"/>
  <c r="V33" i="5" s="1"/>
  <c r="U34" i="5"/>
  <c r="V34" i="5" s="1"/>
  <c r="U35" i="5"/>
  <c r="V35" i="5" s="1"/>
  <c r="U36" i="5"/>
  <c r="V36" i="5" s="1"/>
  <c r="U37" i="5"/>
  <c r="V37" i="5" s="1"/>
  <c r="U38" i="5"/>
  <c r="V38" i="5" s="1"/>
  <c r="U39" i="5"/>
  <c r="V39" i="5" s="1"/>
  <c r="U40" i="5"/>
  <c r="V40" i="5" s="1"/>
  <c r="U41" i="5"/>
  <c r="V41" i="5" s="1"/>
  <c r="U42" i="5"/>
  <c r="V42" i="5" s="1"/>
  <c r="U43" i="5"/>
  <c r="V43" i="5" s="1"/>
  <c r="U44" i="5"/>
  <c r="V44" i="5" s="1"/>
  <c r="U45" i="5"/>
  <c r="V45" i="5" s="1"/>
  <c r="U46" i="5"/>
  <c r="V46" i="5" s="1"/>
  <c r="U47" i="5"/>
  <c r="V47" i="5" s="1"/>
  <c r="U48" i="5"/>
  <c r="V48" i="5"/>
  <c r="U49" i="5"/>
  <c r="V49" i="5" s="1"/>
  <c r="U50" i="5"/>
  <c r="V50" i="5" s="1"/>
  <c r="U51" i="5"/>
  <c r="V51" i="5" s="1"/>
  <c r="U52" i="5"/>
  <c r="V52" i="5" s="1"/>
  <c r="U53" i="5"/>
  <c r="V53" i="5" s="1"/>
  <c r="U54" i="5"/>
  <c r="V54" i="5" s="1"/>
  <c r="U55" i="5"/>
  <c r="V55" i="5" s="1"/>
  <c r="U56" i="5"/>
  <c r="V56" i="5" s="1"/>
  <c r="U57" i="5"/>
  <c r="V57" i="5" s="1"/>
  <c r="U58" i="5"/>
  <c r="V58" i="5" s="1"/>
  <c r="U59" i="5"/>
  <c r="V59" i="5" s="1"/>
  <c r="U60" i="5"/>
  <c r="V60" i="5" s="1"/>
  <c r="U61" i="5"/>
  <c r="V61" i="5" s="1"/>
  <c r="U62" i="5"/>
  <c r="V62" i="5" s="1"/>
  <c r="U63" i="5"/>
  <c r="V63" i="5" s="1"/>
  <c r="U64" i="5"/>
  <c r="V64" i="5" s="1"/>
  <c r="U65" i="5"/>
  <c r="V65" i="5" s="1"/>
  <c r="U66" i="5"/>
  <c r="V66" i="5" s="1"/>
  <c r="U67" i="5"/>
  <c r="V67" i="5" s="1"/>
  <c r="U68" i="5"/>
  <c r="V68" i="5" s="1"/>
  <c r="U69" i="5"/>
  <c r="V69" i="5" s="1"/>
  <c r="U70" i="5"/>
  <c r="V70" i="5" s="1"/>
  <c r="U71" i="5"/>
  <c r="V71" i="5" s="1"/>
  <c r="U72" i="5"/>
  <c r="V72" i="5" s="1"/>
  <c r="U73" i="5"/>
  <c r="V73" i="5" s="1"/>
  <c r="U74" i="5"/>
  <c r="V74" i="5" s="1"/>
  <c r="U75" i="5"/>
  <c r="V75" i="5" s="1"/>
  <c r="U76" i="5"/>
  <c r="V76" i="5" s="1"/>
  <c r="U77" i="5"/>
  <c r="V77" i="5" s="1"/>
  <c r="U78" i="5"/>
  <c r="V78" i="5" s="1"/>
  <c r="U79" i="5"/>
  <c r="V79" i="5" s="1"/>
  <c r="U80" i="5"/>
  <c r="V80" i="5" s="1"/>
  <c r="U81" i="5"/>
  <c r="V81" i="5"/>
  <c r="U82" i="5"/>
  <c r="V82" i="5" s="1"/>
  <c r="U83" i="5"/>
  <c r="V83" i="5" s="1"/>
  <c r="U84" i="5"/>
  <c r="V84" i="5"/>
  <c r="U85" i="5"/>
  <c r="V85" i="5" s="1"/>
  <c r="U86" i="5"/>
  <c r="V86" i="5" s="1"/>
  <c r="U87" i="5"/>
  <c r="V87" i="5" s="1"/>
  <c r="U88" i="5"/>
  <c r="V88" i="5" s="1"/>
  <c r="U89" i="5"/>
  <c r="V89" i="5" s="1"/>
  <c r="U90" i="5"/>
  <c r="V90" i="5" s="1"/>
  <c r="U91" i="5"/>
  <c r="V91" i="5" s="1"/>
  <c r="U92" i="5"/>
  <c r="V92" i="5" s="1"/>
  <c r="U93" i="5"/>
  <c r="V93" i="5" s="1"/>
  <c r="U94" i="5"/>
  <c r="V94" i="5" s="1"/>
  <c r="U95" i="5"/>
  <c r="V95" i="5" s="1"/>
  <c r="U96" i="5"/>
  <c r="V96" i="5" s="1"/>
  <c r="U97" i="5"/>
  <c r="V97" i="5" s="1"/>
  <c r="U98" i="5"/>
  <c r="V98" i="5" s="1"/>
  <c r="U99" i="5"/>
  <c r="V99" i="5" s="1"/>
  <c r="U100" i="5"/>
  <c r="V100" i="5" s="1"/>
  <c r="U101" i="5"/>
  <c r="V101" i="5" s="1"/>
  <c r="U102" i="5"/>
  <c r="V102" i="5" s="1"/>
  <c r="U103" i="5"/>
  <c r="V103" i="5" s="1"/>
  <c r="U104" i="5"/>
  <c r="V104" i="5" s="1"/>
  <c r="U105" i="5"/>
  <c r="V105" i="5" s="1"/>
  <c r="U106" i="5"/>
  <c r="V106" i="5" s="1"/>
  <c r="U107" i="5"/>
  <c r="V107" i="5" s="1"/>
  <c r="U108" i="5"/>
  <c r="V108" i="5" s="1"/>
  <c r="U109" i="5"/>
  <c r="V109" i="5" s="1"/>
  <c r="U110" i="5"/>
  <c r="V110" i="5" s="1"/>
  <c r="U111" i="5"/>
  <c r="V111" i="5" s="1"/>
  <c r="U112" i="5"/>
  <c r="V112" i="5" s="1"/>
  <c r="U113" i="5"/>
  <c r="V113" i="5" s="1"/>
  <c r="U114" i="5"/>
  <c r="V114" i="5" s="1"/>
  <c r="U115" i="5"/>
  <c r="V115" i="5" s="1"/>
  <c r="U116" i="5"/>
  <c r="V116" i="5" s="1"/>
  <c r="U117" i="5"/>
  <c r="V117" i="5" s="1"/>
  <c r="U118" i="5"/>
  <c r="V118" i="5" s="1"/>
  <c r="U119" i="5"/>
  <c r="V119" i="5" s="1"/>
  <c r="U120" i="5"/>
  <c r="V120" i="5" s="1"/>
  <c r="U121" i="5"/>
  <c r="V121" i="5" s="1"/>
  <c r="U122" i="5"/>
  <c r="V122" i="5" s="1"/>
  <c r="U123" i="5"/>
  <c r="V123" i="5" s="1"/>
  <c r="U124" i="5"/>
  <c r="V124" i="5" s="1"/>
  <c r="U125" i="5"/>
  <c r="V125" i="5" s="1"/>
  <c r="U126" i="5"/>
  <c r="V126" i="5" s="1"/>
  <c r="U127" i="5"/>
  <c r="V127" i="5" s="1"/>
  <c r="U128" i="5"/>
  <c r="V128" i="5" s="1"/>
  <c r="U129" i="5"/>
  <c r="V129" i="5" s="1"/>
  <c r="U130" i="5"/>
  <c r="V130" i="5" s="1"/>
  <c r="U131" i="5"/>
  <c r="V131" i="5" s="1"/>
  <c r="U132" i="5"/>
  <c r="V132" i="5" s="1"/>
  <c r="U133" i="5"/>
  <c r="V133" i="5" s="1"/>
  <c r="U134" i="5"/>
  <c r="V134" i="5" s="1"/>
  <c r="U135" i="5"/>
  <c r="V135" i="5"/>
  <c r="U136" i="5"/>
  <c r="V136" i="5" s="1"/>
  <c r="U137" i="5"/>
  <c r="V137" i="5" s="1"/>
  <c r="U138" i="5"/>
  <c r="V138" i="5"/>
  <c r="U139" i="5"/>
  <c r="V139" i="5" s="1"/>
  <c r="U140" i="5"/>
  <c r="V140" i="5" s="1"/>
  <c r="U141" i="5"/>
  <c r="V141" i="5" s="1"/>
  <c r="U142" i="5"/>
  <c r="V142" i="5" s="1"/>
  <c r="U143" i="5"/>
  <c r="V143" i="5" s="1"/>
  <c r="U144" i="5"/>
  <c r="V144" i="5" s="1"/>
  <c r="U145" i="5"/>
  <c r="V145" i="5" s="1"/>
  <c r="U146" i="5"/>
  <c r="V146" i="5" s="1"/>
  <c r="U147" i="5"/>
  <c r="V147" i="5" s="1"/>
  <c r="U148" i="5"/>
  <c r="V148" i="5" s="1"/>
  <c r="U149" i="5"/>
  <c r="V149" i="5" s="1"/>
  <c r="U150" i="5"/>
  <c r="V150" i="5" s="1"/>
  <c r="U151" i="5"/>
  <c r="V151" i="5" s="1"/>
  <c r="U152" i="5"/>
  <c r="V152" i="5" s="1"/>
  <c r="U153" i="5"/>
  <c r="V153" i="5" s="1"/>
  <c r="U154" i="5"/>
  <c r="V154" i="5" s="1"/>
  <c r="U155" i="5"/>
  <c r="V155" i="5" s="1"/>
  <c r="U156" i="5"/>
  <c r="V156" i="5" s="1"/>
  <c r="U157" i="5"/>
  <c r="V157" i="5" s="1"/>
  <c r="U158" i="5"/>
  <c r="V158" i="5" s="1"/>
  <c r="U159" i="5"/>
  <c r="V159" i="5" s="1"/>
  <c r="U160" i="5"/>
  <c r="V160" i="5" s="1"/>
  <c r="U161" i="5"/>
  <c r="V161" i="5" s="1"/>
  <c r="U162" i="5"/>
  <c r="V162" i="5" s="1"/>
  <c r="U163" i="5"/>
  <c r="V163" i="5" s="1"/>
  <c r="U164" i="5"/>
  <c r="V164" i="5" s="1"/>
  <c r="U165" i="5"/>
  <c r="V165" i="5" s="1"/>
  <c r="U166" i="5"/>
  <c r="V166" i="5" s="1"/>
  <c r="U167" i="5"/>
  <c r="V167" i="5" s="1"/>
  <c r="U168" i="5"/>
  <c r="V168" i="5" s="1"/>
  <c r="U169" i="5"/>
  <c r="V169" i="5" s="1"/>
  <c r="U170" i="5"/>
  <c r="V170" i="5" s="1"/>
  <c r="U171" i="5"/>
  <c r="V171" i="5" s="1"/>
  <c r="U172" i="5"/>
  <c r="V172" i="5" s="1"/>
  <c r="U173" i="5"/>
  <c r="V173" i="5" s="1"/>
  <c r="U174" i="5"/>
  <c r="V174" i="5" s="1"/>
  <c r="U175" i="5"/>
  <c r="V175" i="5" s="1"/>
  <c r="U176" i="5"/>
  <c r="V176" i="5" s="1"/>
  <c r="U177" i="5"/>
  <c r="V177" i="5" s="1"/>
  <c r="U178" i="5"/>
  <c r="V178" i="5" s="1"/>
  <c r="U179" i="5"/>
  <c r="V179" i="5" s="1"/>
  <c r="U180" i="5"/>
  <c r="V180" i="5" s="1"/>
  <c r="U181" i="5"/>
  <c r="V181" i="5" s="1"/>
  <c r="U182" i="5"/>
  <c r="V182" i="5" s="1"/>
  <c r="U183" i="5"/>
  <c r="V183" i="5" s="1"/>
  <c r="U184" i="5"/>
  <c r="V184" i="5" s="1"/>
  <c r="U185" i="5"/>
  <c r="V185" i="5" s="1"/>
  <c r="U186" i="5"/>
  <c r="V186" i="5" s="1"/>
  <c r="U187" i="5"/>
  <c r="V187" i="5" s="1"/>
  <c r="U188" i="5"/>
  <c r="V188" i="5" s="1"/>
  <c r="U189" i="5"/>
  <c r="V189" i="5" s="1"/>
  <c r="U190" i="5"/>
  <c r="V190" i="5" s="1"/>
  <c r="U191" i="5"/>
  <c r="V191" i="5" s="1"/>
  <c r="U192" i="5"/>
  <c r="V192" i="5" s="1"/>
  <c r="U193" i="5"/>
  <c r="V193" i="5" s="1"/>
  <c r="U194" i="5"/>
  <c r="V194" i="5" s="1"/>
  <c r="U195" i="5"/>
  <c r="V195" i="5" s="1"/>
  <c r="U196" i="5"/>
  <c r="V196" i="5" s="1"/>
  <c r="U197" i="5"/>
  <c r="V197" i="5" s="1"/>
  <c r="U198" i="5"/>
  <c r="V198" i="5" s="1"/>
  <c r="U199" i="5"/>
  <c r="V199" i="5" s="1"/>
  <c r="U200" i="5"/>
  <c r="V200" i="5" s="1"/>
  <c r="U201" i="5"/>
  <c r="V201" i="5" s="1"/>
  <c r="U202" i="5"/>
  <c r="V202" i="5" s="1"/>
  <c r="U203" i="5"/>
  <c r="V203" i="5" s="1"/>
  <c r="U204" i="5"/>
  <c r="V204" i="5" s="1"/>
  <c r="U205" i="5"/>
  <c r="V205" i="5" s="1"/>
  <c r="U206" i="5"/>
  <c r="V206" i="5" s="1"/>
  <c r="U207" i="5"/>
  <c r="V207" i="5" s="1"/>
  <c r="U208" i="5"/>
  <c r="V208" i="5" s="1"/>
  <c r="U209" i="5"/>
  <c r="V209" i="5" s="1"/>
  <c r="U210" i="5"/>
  <c r="V210" i="5" s="1"/>
  <c r="U211" i="5"/>
  <c r="V211" i="5" s="1"/>
  <c r="U212" i="5"/>
  <c r="V212" i="5" s="1"/>
  <c r="U213" i="5"/>
  <c r="V213" i="5" s="1"/>
  <c r="U214" i="5"/>
  <c r="V214" i="5" s="1"/>
  <c r="U215" i="5"/>
  <c r="V215" i="5" s="1"/>
  <c r="U216" i="5"/>
  <c r="V216" i="5" s="1"/>
  <c r="U217" i="5"/>
  <c r="V217" i="5" s="1"/>
  <c r="U218" i="5"/>
  <c r="V218" i="5" s="1"/>
  <c r="U219" i="5"/>
  <c r="V219" i="5" s="1"/>
  <c r="U220" i="5"/>
  <c r="V220" i="5" s="1"/>
  <c r="U221" i="5"/>
  <c r="V221" i="5" s="1"/>
  <c r="U222" i="5"/>
  <c r="V222" i="5" s="1"/>
  <c r="U223" i="5"/>
  <c r="V223" i="5" s="1"/>
  <c r="U224" i="5"/>
  <c r="V224" i="5" s="1"/>
  <c r="U225" i="5"/>
  <c r="V225" i="5" s="1"/>
  <c r="U226" i="5"/>
  <c r="V226" i="5" s="1"/>
  <c r="U227" i="5"/>
  <c r="V227" i="5" s="1"/>
  <c r="U228" i="5"/>
  <c r="V228" i="5" s="1"/>
  <c r="U229" i="5"/>
  <c r="V229" i="5" s="1"/>
  <c r="U230" i="5"/>
  <c r="V230" i="5" s="1"/>
  <c r="U231" i="5"/>
  <c r="V231" i="5" s="1"/>
  <c r="U232" i="5"/>
  <c r="V232" i="5" s="1"/>
  <c r="U233" i="5"/>
  <c r="V233" i="5" s="1"/>
  <c r="U234" i="5"/>
  <c r="V234" i="5" s="1"/>
  <c r="U235" i="5"/>
  <c r="V235" i="5" s="1"/>
  <c r="U236" i="5"/>
  <c r="V236" i="5" s="1"/>
  <c r="U237" i="5"/>
  <c r="V237" i="5" s="1"/>
  <c r="U238" i="5"/>
  <c r="V238" i="5" s="1"/>
  <c r="U239" i="5"/>
  <c r="V239" i="5" s="1"/>
  <c r="U240" i="5"/>
  <c r="V240" i="5" s="1"/>
  <c r="U241" i="5"/>
  <c r="V241" i="5" s="1"/>
  <c r="U242" i="5"/>
  <c r="V242" i="5" s="1"/>
  <c r="U243" i="5"/>
  <c r="V243" i="5" s="1"/>
  <c r="U244" i="5"/>
  <c r="V244" i="5" s="1"/>
  <c r="U245" i="5"/>
  <c r="V245" i="5" s="1"/>
  <c r="U246" i="5"/>
  <c r="V246" i="5" s="1"/>
  <c r="U247" i="5"/>
  <c r="V247" i="5" s="1"/>
  <c r="U248" i="5"/>
  <c r="V248" i="5" s="1"/>
  <c r="U249" i="5"/>
  <c r="V249" i="5" s="1"/>
  <c r="U250" i="5"/>
  <c r="V250" i="5" s="1"/>
  <c r="U251" i="5"/>
  <c r="V251" i="5" s="1"/>
  <c r="U252" i="5"/>
  <c r="V252" i="5" s="1"/>
  <c r="U253" i="5"/>
  <c r="V253" i="5" s="1"/>
  <c r="U254" i="5"/>
  <c r="V254" i="5" s="1"/>
  <c r="U255" i="5"/>
  <c r="V255" i="5" s="1"/>
  <c r="U256" i="5"/>
  <c r="V256" i="5" s="1"/>
  <c r="U257" i="5"/>
  <c r="V257" i="5" s="1"/>
  <c r="U258" i="5"/>
  <c r="V258" i="5" s="1"/>
  <c r="U259" i="5"/>
  <c r="V259" i="5" s="1"/>
  <c r="U260" i="5"/>
  <c r="V260" i="5" s="1"/>
  <c r="U261" i="5"/>
  <c r="V261" i="5" s="1"/>
  <c r="U262" i="5"/>
  <c r="V262" i="5" s="1"/>
  <c r="U263" i="5"/>
  <c r="V263" i="5" s="1"/>
  <c r="U264" i="5"/>
  <c r="V264" i="5" s="1"/>
  <c r="U265" i="5"/>
  <c r="V265" i="5" s="1"/>
  <c r="U266" i="5"/>
  <c r="V266" i="5" s="1"/>
  <c r="U267" i="5"/>
  <c r="V267" i="5" s="1"/>
  <c r="U268" i="5"/>
  <c r="V268" i="5" s="1"/>
  <c r="U269" i="5"/>
  <c r="V269" i="5" s="1"/>
  <c r="U270" i="5"/>
  <c r="V270" i="5" s="1"/>
  <c r="U271" i="5"/>
  <c r="V271" i="5" s="1"/>
  <c r="U272" i="5"/>
  <c r="V272" i="5" s="1"/>
  <c r="U273" i="5"/>
  <c r="V273" i="5" s="1"/>
  <c r="U274" i="5"/>
  <c r="V274" i="5" s="1"/>
  <c r="U275" i="5"/>
  <c r="V275" i="5" s="1"/>
  <c r="U276" i="5"/>
  <c r="V276" i="5" s="1"/>
  <c r="U277" i="5"/>
  <c r="V277" i="5" s="1"/>
  <c r="U278" i="5"/>
  <c r="V278" i="5" s="1"/>
  <c r="U279" i="5"/>
  <c r="V279" i="5" s="1"/>
  <c r="U280" i="5"/>
  <c r="V280" i="5" s="1"/>
  <c r="U281" i="5"/>
  <c r="V281" i="5" s="1"/>
  <c r="U282" i="5"/>
  <c r="V282" i="5" s="1"/>
  <c r="U283" i="5"/>
  <c r="V283" i="5" s="1"/>
  <c r="U284" i="5"/>
  <c r="V284" i="5" s="1"/>
  <c r="U285" i="5"/>
  <c r="V285" i="5" s="1"/>
  <c r="U286" i="5"/>
  <c r="V286" i="5" s="1"/>
  <c r="U287" i="5"/>
  <c r="V287" i="5" s="1"/>
  <c r="U288" i="5"/>
  <c r="V288" i="5" s="1"/>
  <c r="U289" i="5"/>
  <c r="V289" i="5" s="1"/>
  <c r="U290" i="5"/>
  <c r="V290" i="5" s="1"/>
  <c r="U291" i="5"/>
  <c r="V291" i="5" s="1"/>
  <c r="U292" i="5"/>
  <c r="V292" i="5" s="1"/>
  <c r="U293" i="5"/>
  <c r="V293" i="5" s="1"/>
  <c r="U294" i="5"/>
  <c r="V294" i="5" s="1"/>
  <c r="U295" i="5"/>
  <c r="V295" i="5" s="1"/>
  <c r="U296" i="5"/>
  <c r="V296" i="5" s="1"/>
  <c r="U297" i="5"/>
  <c r="V297" i="5" s="1"/>
  <c r="U298" i="5"/>
  <c r="V298" i="5" s="1"/>
  <c r="U299" i="5"/>
  <c r="V299" i="5" s="1"/>
  <c r="U300" i="5"/>
  <c r="V300" i="5" s="1"/>
  <c r="U21" i="5"/>
  <c r="J12" i="5" s="1"/>
  <c r="R268" i="5"/>
  <c r="S268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R155" i="5"/>
  <c r="S155" i="5" s="1"/>
  <c r="R156" i="5"/>
  <c r="S156" i="5" s="1"/>
  <c r="R157" i="5"/>
  <c r="S157" i="5" s="1"/>
  <c r="R158" i="5"/>
  <c r="S158" i="5" s="1"/>
  <c r="R159" i="5"/>
  <c r="S159" i="5" s="1"/>
  <c r="R160" i="5"/>
  <c r="S160" i="5" s="1"/>
  <c r="R161" i="5"/>
  <c r="S161" i="5" s="1"/>
  <c r="R162" i="5"/>
  <c r="S162" i="5" s="1"/>
  <c r="R163" i="5"/>
  <c r="S163" i="5" s="1"/>
  <c r="R164" i="5"/>
  <c r="S164" i="5" s="1"/>
  <c r="R165" i="5"/>
  <c r="S165" i="5"/>
  <c r="R166" i="5"/>
  <c r="S166" i="5" s="1"/>
  <c r="R167" i="5"/>
  <c r="S167" i="5" s="1"/>
  <c r="R168" i="5"/>
  <c r="S168" i="5" s="1"/>
  <c r="R169" i="5"/>
  <c r="S169" i="5" s="1"/>
  <c r="R170" i="5"/>
  <c r="S170" i="5" s="1"/>
  <c r="R171" i="5"/>
  <c r="S171" i="5" s="1"/>
  <c r="R172" i="5"/>
  <c r="S172" i="5" s="1"/>
  <c r="R173" i="5"/>
  <c r="S173" i="5" s="1"/>
  <c r="R174" i="5"/>
  <c r="S174" i="5" s="1"/>
  <c r="R175" i="5"/>
  <c r="S175" i="5" s="1"/>
  <c r="R176" i="5"/>
  <c r="S176" i="5" s="1"/>
  <c r="R177" i="5"/>
  <c r="S177" i="5" s="1"/>
  <c r="R178" i="5"/>
  <c r="S178" i="5" s="1"/>
  <c r="R179" i="5"/>
  <c r="S179" i="5" s="1"/>
  <c r="R180" i="5"/>
  <c r="S180" i="5" s="1"/>
  <c r="R181" i="5"/>
  <c r="S181" i="5" s="1"/>
  <c r="R182" i="5"/>
  <c r="S182" i="5" s="1"/>
  <c r="R183" i="5"/>
  <c r="S183" i="5" s="1"/>
  <c r="R184" i="5"/>
  <c r="S184" i="5" s="1"/>
  <c r="R185" i="5"/>
  <c r="S185" i="5" s="1"/>
  <c r="R186" i="5"/>
  <c r="S186" i="5" s="1"/>
  <c r="R187" i="5"/>
  <c r="S187" i="5" s="1"/>
  <c r="R188" i="5"/>
  <c r="S188" i="5" s="1"/>
  <c r="R189" i="5"/>
  <c r="S189" i="5" s="1"/>
  <c r="R190" i="5"/>
  <c r="S190" i="5" s="1"/>
  <c r="R191" i="5"/>
  <c r="S191" i="5" s="1"/>
  <c r="R192" i="5"/>
  <c r="S192" i="5" s="1"/>
  <c r="R193" i="5"/>
  <c r="S193" i="5" s="1"/>
  <c r="R194" i="5"/>
  <c r="S194" i="5" s="1"/>
  <c r="R195" i="5"/>
  <c r="S195" i="5" s="1"/>
  <c r="R196" i="5"/>
  <c r="S196" i="5" s="1"/>
  <c r="R197" i="5"/>
  <c r="S197" i="5" s="1"/>
  <c r="R198" i="5"/>
  <c r="S198" i="5" s="1"/>
  <c r="R199" i="5"/>
  <c r="S199" i="5" s="1"/>
  <c r="R200" i="5"/>
  <c r="S200" i="5" s="1"/>
  <c r="R201" i="5"/>
  <c r="S201" i="5"/>
  <c r="R202" i="5"/>
  <c r="S202" i="5" s="1"/>
  <c r="R203" i="5"/>
  <c r="S203" i="5" s="1"/>
  <c r="R204" i="5"/>
  <c r="S204" i="5" s="1"/>
  <c r="R205" i="5"/>
  <c r="S205" i="5" s="1"/>
  <c r="R206" i="5"/>
  <c r="S206" i="5" s="1"/>
  <c r="R207" i="5"/>
  <c r="S207" i="5" s="1"/>
  <c r="R208" i="5"/>
  <c r="S208" i="5" s="1"/>
  <c r="R209" i="5"/>
  <c r="S209" i="5" s="1"/>
  <c r="R210" i="5"/>
  <c r="S210" i="5" s="1"/>
  <c r="R211" i="5"/>
  <c r="S211" i="5" s="1"/>
  <c r="R212" i="5"/>
  <c r="S212" i="5" s="1"/>
  <c r="R213" i="5"/>
  <c r="S213" i="5" s="1"/>
  <c r="R214" i="5"/>
  <c r="S214" i="5" s="1"/>
  <c r="R215" i="5"/>
  <c r="S215" i="5" s="1"/>
  <c r="R216" i="5"/>
  <c r="S216" i="5" s="1"/>
  <c r="R217" i="5"/>
  <c r="S217" i="5" s="1"/>
  <c r="R218" i="5"/>
  <c r="S218" i="5" s="1"/>
  <c r="R219" i="5"/>
  <c r="S219" i="5" s="1"/>
  <c r="R220" i="5"/>
  <c r="S220" i="5" s="1"/>
  <c r="R221" i="5"/>
  <c r="S221" i="5" s="1"/>
  <c r="R222" i="5"/>
  <c r="S222" i="5" s="1"/>
  <c r="R223" i="5"/>
  <c r="S223" i="5" s="1"/>
  <c r="R224" i="5"/>
  <c r="S224" i="5" s="1"/>
  <c r="R225" i="5"/>
  <c r="S225" i="5" s="1"/>
  <c r="R226" i="5"/>
  <c r="S226" i="5" s="1"/>
  <c r="R227" i="5"/>
  <c r="S227" i="5" s="1"/>
  <c r="R228" i="5"/>
  <c r="S228" i="5" s="1"/>
  <c r="R229" i="5"/>
  <c r="S229" i="5" s="1"/>
  <c r="R230" i="5"/>
  <c r="S230" i="5" s="1"/>
  <c r="R231" i="5"/>
  <c r="S231" i="5" s="1"/>
  <c r="R232" i="5"/>
  <c r="S232" i="5" s="1"/>
  <c r="R233" i="5"/>
  <c r="S233" i="5" s="1"/>
  <c r="R234" i="5"/>
  <c r="S234" i="5" s="1"/>
  <c r="R235" i="5"/>
  <c r="S235" i="5" s="1"/>
  <c r="R236" i="5"/>
  <c r="S236" i="5" s="1"/>
  <c r="R237" i="5"/>
  <c r="S237" i="5"/>
  <c r="R238" i="5"/>
  <c r="S238" i="5" s="1"/>
  <c r="R239" i="5"/>
  <c r="S239" i="5" s="1"/>
  <c r="R240" i="5"/>
  <c r="S240" i="5" s="1"/>
  <c r="R241" i="5"/>
  <c r="S241" i="5" s="1"/>
  <c r="R242" i="5"/>
  <c r="S242" i="5" s="1"/>
  <c r="R243" i="5"/>
  <c r="S243" i="5" s="1"/>
  <c r="R244" i="5"/>
  <c r="S244" i="5" s="1"/>
  <c r="R245" i="5"/>
  <c r="S245" i="5" s="1"/>
  <c r="R246" i="5"/>
  <c r="S246" i="5" s="1"/>
  <c r="R247" i="5"/>
  <c r="S247" i="5" s="1"/>
  <c r="R248" i="5"/>
  <c r="S248" i="5" s="1"/>
  <c r="R249" i="5"/>
  <c r="S249" i="5" s="1"/>
  <c r="R250" i="5"/>
  <c r="S250" i="5" s="1"/>
  <c r="R251" i="5"/>
  <c r="S251" i="5" s="1"/>
  <c r="R252" i="5"/>
  <c r="S252" i="5" s="1"/>
  <c r="R253" i="5"/>
  <c r="S253" i="5" s="1"/>
  <c r="R254" i="5"/>
  <c r="S254" i="5" s="1"/>
  <c r="R255" i="5"/>
  <c r="S255" i="5" s="1"/>
  <c r="R256" i="5"/>
  <c r="S256" i="5" s="1"/>
  <c r="R257" i="5"/>
  <c r="S257" i="5" s="1"/>
  <c r="R258" i="5"/>
  <c r="S258" i="5" s="1"/>
  <c r="R259" i="5"/>
  <c r="S259" i="5" s="1"/>
  <c r="R260" i="5"/>
  <c r="S260" i="5" s="1"/>
  <c r="R261" i="5"/>
  <c r="S261" i="5" s="1"/>
  <c r="R262" i="5"/>
  <c r="S262" i="5" s="1"/>
  <c r="R263" i="5"/>
  <c r="S263" i="5" s="1"/>
  <c r="R264" i="5"/>
  <c r="S264" i="5" s="1"/>
  <c r="R265" i="5"/>
  <c r="S265" i="5" s="1"/>
  <c r="R266" i="5"/>
  <c r="S266" i="5" s="1"/>
  <c r="R267" i="5"/>
  <c r="S267" i="5" s="1"/>
  <c r="R269" i="5"/>
  <c r="S269" i="5" s="1"/>
  <c r="R270" i="5"/>
  <c r="S270" i="5" s="1"/>
  <c r="R271" i="5"/>
  <c r="S271" i="5" s="1"/>
  <c r="R272" i="5"/>
  <c r="S272" i="5" s="1"/>
  <c r="R273" i="5"/>
  <c r="S273" i="5" s="1"/>
  <c r="R274" i="5"/>
  <c r="S274" i="5" s="1"/>
  <c r="R275" i="5"/>
  <c r="S275" i="5" s="1"/>
  <c r="R276" i="5"/>
  <c r="S276" i="5" s="1"/>
  <c r="R277" i="5"/>
  <c r="S277" i="5" s="1"/>
  <c r="R278" i="5"/>
  <c r="S278" i="5" s="1"/>
  <c r="R279" i="5"/>
  <c r="S279" i="5" s="1"/>
  <c r="R280" i="5"/>
  <c r="S280" i="5" s="1"/>
  <c r="R281" i="5"/>
  <c r="S281" i="5" s="1"/>
  <c r="R282" i="5"/>
  <c r="S282" i="5" s="1"/>
  <c r="R283" i="5"/>
  <c r="S283" i="5" s="1"/>
  <c r="R284" i="5"/>
  <c r="S284" i="5" s="1"/>
  <c r="R285" i="5"/>
  <c r="S285" i="5" s="1"/>
  <c r="R286" i="5"/>
  <c r="S286" i="5" s="1"/>
  <c r="R287" i="5"/>
  <c r="S287" i="5" s="1"/>
  <c r="R288" i="5"/>
  <c r="S288" i="5" s="1"/>
  <c r="R289" i="5"/>
  <c r="S289" i="5" s="1"/>
  <c r="R290" i="5"/>
  <c r="S290" i="5" s="1"/>
  <c r="R291" i="5"/>
  <c r="S291" i="5" s="1"/>
  <c r="R292" i="5"/>
  <c r="S292" i="5" s="1"/>
  <c r="R293" i="5"/>
  <c r="S293" i="5" s="1"/>
  <c r="R294" i="5"/>
  <c r="S294" i="5" s="1"/>
  <c r="R295" i="5"/>
  <c r="S295" i="5" s="1"/>
  <c r="R296" i="5"/>
  <c r="S296" i="5" s="1"/>
  <c r="R297" i="5"/>
  <c r="S297" i="5" s="1"/>
  <c r="R298" i="5"/>
  <c r="S298" i="5" s="1"/>
  <c r="R299" i="5"/>
  <c r="S299" i="5" s="1"/>
  <c r="R300" i="5"/>
  <c r="S300" i="5" s="1"/>
  <c r="R21" i="5"/>
  <c r="O21" i="5"/>
  <c r="O22" i="5"/>
  <c r="P22" i="5" s="1"/>
  <c r="O23" i="5"/>
  <c r="P23" i="5" s="1"/>
  <c r="O24" i="5"/>
  <c r="P24" i="5" s="1"/>
  <c r="O25" i="5"/>
  <c r="P25" i="5" s="1"/>
  <c r="O26" i="5"/>
  <c r="P26" i="5" s="1"/>
  <c r="O27" i="5"/>
  <c r="P27" i="5" s="1"/>
  <c r="O28" i="5"/>
  <c r="P28" i="5" s="1"/>
  <c r="O29" i="5"/>
  <c r="P29" i="5" s="1"/>
  <c r="O30" i="5"/>
  <c r="P30" i="5" s="1"/>
  <c r="O31" i="5"/>
  <c r="P31" i="5" s="1"/>
  <c r="O32" i="5"/>
  <c r="P32" i="5" s="1"/>
  <c r="O33" i="5"/>
  <c r="P33" i="5" s="1"/>
  <c r="O34" i="5"/>
  <c r="P34" i="5" s="1"/>
  <c r="O35" i="5"/>
  <c r="P35" i="5" s="1"/>
  <c r="O36" i="5"/>
  <c r="P36" i="5" s="1"/>
  <c r="O37" i="5"/>
  <c r="P37" i="5" s="1"/>
  <c r="O38" i="5"/>
  <c r="P38" i="5" s="1"/>
  <c r="O39" i="5"/>
  <c r="P39" i="5" s="1"/>
  <c r="O40" i="5"/>
  <c r="P40" i="5" s="1"/>
  <c r="O41" i="5"/>
  <c r="P41" i="5" s="1"/>
  <c r="O42" i="5"/>
  <c r="P42" i="5" s="1"/>
  <c r="O43" i="5"/>
  <c r="P43" i="5" s="1"/>
  <c r="O44" i="5"/>
  <c r="P44" i="5" s="1"/>
  <c r="O45" i="5"/>
  <c r="P45" i="5" s="1"/>
  <c r="O46" i="5"/>
  <c r="P46" i="5" s="1"/>
  <c r="O47" i="5"/>
  <c r="P47" i="5" s="1"/>
  <c r="O48" i="5"/>
  <c r="P48" i="5" s="1"/>
  <c r="O49" i="5"/>
  <c r="P49" i="5" s="1"/>
  <c r="O50" i="5"/>
  <c r="P50" i="5" s="1"/>
  <c r="O51" i="5"/>
  <c r="P51" i="5" s="1"/>
  <c r="O52" i="5"/>
  <c r="P52" i="5" s="1"/>
  <c r="O53" i="5"/>
  <c r="P53" i="5" s="1"/>
  <c r="O54" i="5"/>
  <c r="P54" i="5" s="1"/>
  <c r="O55" i="5"/>
  <c r="P55" i="5" s="1"/>
  <c r="O56" i="5"/>
  <c r="P56" i="5" s="1"/>
  <c r="O57" i="5"/>
  <c r="P57" i="5" s="1"/>
  <c r="O58" i="5"/>
  <c r="P58" i="5" s="1"/>
  <c r="O59" i="5"/>
  <c r="P59" i="5" s="1"/>
  <c r="O60" i="5"/>
  <c r="P60" i="5" s="1"/>
  <c r="O61" i="5"/>
  <c r="P61" i="5" s="1"/>
  <c r="O62" i="5"/>
  <c r="P62" i="5" s="1"/>
  <c r="O63" i="5"/>
  <c r="P63" i="5" s="1"/>
  <c r="O64" i="5"/>
  <c r="P64" i="5" s="1"/>
  <c r="O65" i="5"/>
  <c r="P65" i="5" s="1"/>
  <c r="O66" i="5"/>
  <c r="P66" i="5" s="1"/>
  <c r="O67" i="5"/>
  <c r="P67" i="5" s="1"/>
  <c r="O68" i="5"/>
  <c r="P68" i="5" s="1"/>
  <c r="O69" i="5"/>
  <c r="P69" i="5" s="1"/>
  <c r="O70" i="5"/>
  <c r="P70" i="5" s="1"/>
  <c r="O71" i="5"/>
  <c r="P71" i="5" s="1"/>
  <c r="O72" i="5"/>
  <c r="P72" i="5" s="1"/>
  <c r="O73" i="5"/>
  <c r="P73" i="5" s="1"/>
  <c r="O74" i="5"/>
  <c r="P74" i="5" s="1"/>
  <c r="O75" i="5"/>
  <c r="P75" i="5" s="1"/>
  <c r="O76" i="5"/>
  <c r="P76" i="5" s="1"/>
  <c r="O77" i="5"/>
  <c r="P77" i="5" s="1"/>
  <c r="O78" i="5"/>
  <c r="P78" i="5" s="1"/>
  <c r="O79" i="5"/>
  <c r="P79" i="5" s="1"/>
  <c r="O80" i="5"/>
  <c r="P80" i="5" s="1"/>
  <c r="O81" i="5"/>
  <c r="P81" i="5" s="1"/>
  <c r="O82" i="5"/>
  <c r="P82" i="5" s="1"/>
  <c r="O83" i="5"/>
  <c r="P83" i="5" s="1"/>
  <c r="O84" i="5"/>
  <c r="P84" i="5" s="1"/>
  <c r="O85" i="5"/>
  <c r="P85" i="5" s="1"/>
  <c r="O86" i="5"/>
  <c r="P86" i="5" s="1"/>
  <c r="O87" i="5"/>
  <c r="P87" i="5"/>
  <c r="O88" i="5"/>
  <c r="P88" i="5" s="1"/>
  <c r="O89" i="5"/>
  <c r="P89" i="5" s="1"/>
  <c r="O90" i="5"/>
  <c r="P90" i="5" s="1"/>
  <c r="O91" i="5"/>
  <c r="P91" i="5" s="1"/>
  <c r="O92" i="5"/>
  <c r="P92" i="5" s="1"/>
  <c r="O93" i="5"/>
  <c r="P93" i="5" s="1"/>
  <c r="O94" i="5"/>
  <c r="P94" i="5" s="1"/>
  <c r="O95" i="5"/>
  <c r="P95" i="5" s="1"/>
  <c r="O96" i="5"/>
  <c r="P96" i="5" s="1"/>
  <c r="O97" i="5"/>
  <c r="P97" i="5" s="1"/>
  <c r="O98" i="5"/>
  <c r="P98" i="5" s="1"/>
  <c r="O99" i="5"/>
  <c r="P99" i="5" s="1"/>
  <c r="O100" i="5"/>
  <c r="P100" i="5" s="1"/>
  <c r="O101" i="5"/>
  <c r="P101" i="5" s="1"/>
  <c r="O102" i="5"/>
  <c r="P102" i="5" s="1"/>
  <c r="O103" i="5"/>
  <c r="P103" i="5" s="1"/>
  <c r="O104" i="5"/>
  <c r="P104" i="5" s="1"/>
  <c r="O105" i="5"/>
  <c r="P105" i="5" s="1"/>
  <c r="O106" i="5"/>
  <c r="P106" i="5" s="1"/>
  <c r="O107" i="5"/>
  <c r="P107" i="5" s="1"/>
  <c r="O108" i="5"/>
  <c r="P108" i="5" s="1"/>
  <c r="O109" i="5"/>
  <c r="P109" i="5" s="1"/>
  <c r="O110" i="5"/>
  <c r="P110" i="5" s="1"/>
  <c r="O111" i="5"/>
  <c r="P111" i="5" s="1"/>
  <c r="O112" i="5"/>
  <c r="P112" i="5" s="1"/>
  <c r="O113" i="5"/>
  <c r="P113" i="5" s="1"/>
  <c r="O114" i="5"/>
  <c r="P114" i="5" s="1"/>
  <c r="O115" i="5"/>
  <c r="P115" i="5" s="1"/>
  <c r="O116" i="5"/>
  <c r="P116" i="5" s="1"/>
  <c r="O117" i="5"/>
  <c r="P117" i="5" s="1"/>
  <c r="O118" i="5"/>
  <c r="P118" i="5" s="1"/>
  <c r="O119" i="5"/>
  <c r="P119" i="5" s="1"/>
  <c r="O120" i="5"/>
  <c r="P120" i="5"/>
  <c r="O121" i="5"/>
  <c r="P121" i="5" s="1"/>
  <c r="O122" i="5"/>
  <c r="P122" i="5" s="1"/>
  <c r="O123" i="5"/>
  <c r="P123" i="5"/>
  <c r="O124" i="5"/>
  <c r="P124" i="5" s="1"/>
  <c r="O125" i="5"/>
  <c r="P125" i="5" s="1"/>
  <c r="O126" i="5"/>
  <c r="P126" i="5" s="1"/>
  <c r="O127" i="5"/>
  <c r="P127" i="5" s="1"/>
  <c r="O128" i="5"/>
  <c r="P128" i="5" s="1"/>
  <c r="O129" i="5"/>
  <c r="P129" i="5" s="1"/>
  <c r="O130" i="5"/>
  <c r="P130" i="5" s="1"/>
  <c r="O131" i="5"/>
  <c r="P131" i="5" s="1"/>
  <c r="O132" i="5"/>
  <c r="P132" i="5" s="1"/>
  <c r="O133" i="5"/>
  <c r="P133" i="5" s="1"/>
  <c r="O134" i="5"/>
  <c r="P134" i="5" s="1"/>
  <c r="O135" i="5"/>
  <c r="P135" i="5" s="1"/>
  <c r="O136" i="5"/>
  <c r="P136" i="5" s="1"/>
  <c r="O137" i="5"/>
  <c r="P137" i="5" s="1"/>
  <c r="O138" i="5"/>
  <c r="P138" i="5" s="1"/>
  <c r="O139" i="5"/>
  <c r="P139" i="5" s="1"/>
  <c r="O140" i="5"/>
  <c r="P140" i="5" s="1"/>
  <c r="O141" i="5"/>
  <c r="P141" i="5" s="1"/>
  <c r="O142" i="5"/>
  <c r="P142" i="5" s="1"/>
  <c r="O143" i="5"/>
  <c r="P143" i="5" s="1"/>
  <c r="O144" i="5"/>
  <c r="P144" i="5" s="1"/>
  <c r="O145" i="5"/>
  <c r="P145" i="5" s="1"/>
  <c r="O146" i="5"/>
  <c r="P146" i="5" s="1"/>
  <c r="O147" i="5"/>
  <c r="P147" i="5" s="1"/>
  <c r="O148" i="5"/>
  <c r="P148" i="5" s="1"/>
  <c r="O149" i="5"/>
  <c r="P149" i="5" s="1"/>
  <c r="O150" i="5"/>
  <c r="P150" i="5" s="1"/>
  <c r="O151" i="5"/>
  <c r="P151" i="5" s="1"/>
  <c r="O152" i="5"/>
  <c r="P152" i="5" s="1"/>
  <c r="O153" i="5"/>
  <c r="P153" i="5" s="1"/>
  <c r="O154" i="5"/>
  <c r="P154" i="5" s="1"/>
  <c r="O155" i="5"/>
  <c r="P155" i="5" s="1"/>
  <c r="O156" i="5"/>
  <c r="P156" i="5"/>
  <c r="O157" i="5"/>
  <c r="P157" i="5" s="1"/>
  <c r="O158" i="5"/>
  <c r="P158" i="5" s="1"/>
  <c r="O159" i="5"/>
  <c r="P159" i="5"/>
  <c r="O160" i="5"/>
  <c r="P160" i="5" s="1"/>
  <c r="O161" i="5"/>
  <c r="P161" i="5" s="1"/>
  <c r="O162" i="5"/>
  <c r="P162" i="5" s="1"/>
  <c r="O163" i="5"/>
  <c r="P163" i="5" s="1"/>
  <c r="O164" i="5"/>
  <c r="P164" i="5" s="1"/>
  <c r="O165" i="5"/>
  <c r="P165" i="5" s="1"/>
  <c r="O166" i="5"/>
  <c r="P166" i="5" s="1"/>
  <c r="O167" i="5"/>
  <c r="P167" i="5" s="1"/>
  <c r="O168" i="5"/>
  <c r="P168" i="5" s="1"/>
  <c r="O169" i="5"/>
  <c r="P169" i="5" s="1"/>
  <c r="O170" i="5"/>
  <c r="P170" i="5" s="1"/>
  <c r="O171" i="5"/>
  <c r="P171" i="5" s="1"/>
  <c r="O172" i="5"/>
  <c r="P172" i="5" s="1"/>
  <c r="O173" i="5"/>
  <c r="P173" i="5" s="1"/>
  <c r="O174" i="5"/>
  <c r="P174" i="5" s="1"/>
  <c r="O175" i="5"/>
  <c r="P175" i="5" s="1"/>
  <c r="O176" i="5"/>
  <c r="P176" i="5" s="1"/>
  <c r="O177" i="5"/>
  <c r="P177" i="5" s="1"/>
  <c r="O178" i="5"/>
  <c r="P178" i="5" s="1"/>
  <c r="O179" i="5"/>
  <c r="P179" i="5" s="1"/>
  <c r="O180" i="5"/>
  <c r="P180" i="5" s="1"/>
  <c r="O181" i="5"/>
  <c r="P181" i="5" s="1"/>
  <c r="O182" i="5"/>
  <c r="P182" i="5" s="1"/>
  <c r="O183" i="5"/>
  <c r="P183" i="5" s="1"/>
  <c r="O184" i="5"/>
  <c r="P184" i="5" s="1"/>
  <c r="O185" i="5"/>
  <c r="P185" i="5" s="1"/>
  <c r="O186" i="5"/>
  <c r="P186" i="5" s="1"/>
  <c r="O187" i="5"/>
  <c r="P187" i="5" s="1"/>
  <c r="O188" i="5"/>
  <c r="P188" i="5" s="1"/>
  <c r="O189" i="5"/>
  <c r="P189" i="5" s="1"/>
  <c r="O190" i="5"/>
  <c r="P190" i="5" s="1"/>
  <c r="O191" i="5"/>
  <c r="P191" i="5" s="1"/>
  <c r="O192" i="5"/>
  <c r="P192" i="5"/>
  <c r="O193" i="5"/>
  <c r="P193" i="5" s="1"/>
  <c r="O194" i="5"/>
  <c r="P194" i="5" s="1"/>
  <c r="O195" i="5"/>
  <c r="P195" i="5"/>
  <c r="O196" i="5"/>
  <c r="P196" i="5" s="1"/>
  <c r="O197" i="5"/>
  <c r="P197" i="5" s="1"/>
  <c r="O198" i="5"/>
  <c r="P198" i="5" s="1"/>
  <c r="O199" i="5"/>
  <c r="P199" i="5" s="1"/>
  <c r="O200" i="5"/>
  <c r="P200" i="5" s="1"/>
  <c r="O201" i="5"/>
  <c r="P201" i="5" s="1"/>
  <c r="O202" i="5"/>
  <c r="P202" i="5" s="1"/>
  <c r="O203" i="5"/>
  <c r="P203" i="5" s="1"/>
  <c r="O204" i="5"/>
  <c r="P204" i="5" s="1"/>
  <c r="O205" i="5"/>
  <c r="P205" i="5" s="1"/>
  <c r="O206" i="5"/>
  <c r="P206" i="5" s="1"/>
  <c r="O207" i="5"/>
  <c r="P207" i="5" s="1"/>
  <c r="O208" i="5"/>
  <c r="P208" i="5" s="1"/>
  <c r="O209" i="5"/>
  <c r="P209" i="5" s="1"/>
  <c r="O210" i="5"/>
  <c r="P210" i="5" s="1"/>
  <c r="O211" i="5"/>
  <c r="P211" i="5" s="1"/>
  <c r="O212" i="5"/>
  <c r="P212" i="5" s="1"/>
  <c r="O213" i="5"/>
  <c r="P213" i="5" s="1"/>
  <c r="O214" i="5"/>
  <c r="P214" i="5" s="1"/>
  <c r="O215" i="5"/>
  <c r="P215" i="5" s="1"/>
  <c r="O216" i="5"/>
  <c r="P216" i="5" s="1"/>
  <c r="O217" i="5"/>
  <c r="P217" i="5" s="1"/>
  <c r="O218" i="5"/>
  <c r="P218" i="5" s="1"/>
  <c r="O219" i="5"/>
  <c r="P219" i="5" s="1"/>
  <c r="O220" i="5"/>
  <c r="P220" i="5" s="1"/>
  <c r="O221" i="5"/>
  <c r="P221" i="5" s="1"/>
  <c r="O222" i="5"/>
  <c r="P222" i="5" s="1"/>
  <c r="O223" i="5"/>
  <c r="P223" i="5" s="1"/>
  <c r="O224" i="5"/>
  <c r="P224" i="5" s="1"/>
  <c r="O225" i="5"/>
  <c r="P225" i="5" s="1"/>
  <c r="O226" i="5"/>
  <c r="P226" i="5" s="1"/>
  <c r="O227" i="5"/>
  <c r="P227" i="5" s="1"/>
  <c r="O228" i="5"/>
  <c r="P228" i="5" s="1"/>
  <c r="O229" i="5"/>
  <c r="P229" i="5" s="1"/>
  <c r="O230" i="5"/>
  <c r="P230" i="5" s="1"/>
  <c r="O231" i="5"/>
  <c r="P231" i="5" s="1"/>
  <c r="O232" i="5"/>
  <c r="P232" i="5" s="1"/>
  <c r="O233" i="5"/>
  <c r="P233" i="5" s="1"/>
  <c r="O234" i="5"/>
  <c r="P234" i="5" s="1"/>
  <c r="O235" i="5"/>
  <c r="P235" i="5" s="1"/>
  <c r="O236" i="5"/>
  <c r="P236" i="5" s="1"/>
  <c r="O237" i="5"/>
  <c r="P237" i="5" s="1"/>
  <c r="O238" i="5"/>
  <c r="P238" i="5" s="1"/>
  <c r="O239" i="5"/>
  <c r="P239" i="5" s="1"/>
  <c r="O240" i="5"/>
  <c r="P240" i="5"/>
  <c r="O241" i="5"/>
  <c r="P241" i="5" s="1"/>
  <c r="O242" i="5"/>
  <c r="P242" i="5" s="1"/>
  <c r="O243" i="5"/>
  <c r="P243" i="5" s="1"/>
  <c r="O244" i="5"/>
  <c r="P244" i="5" s="1"/>
  <c r="O245" i="5"/>
  <c r="P245" i="5" s="1"/>
  <c r="O246" i="5"/>
  <c r="P246" i="5" s="1"/>
  <c r="O247" i="5"/>
  <c r="P247" i="5" s="1"/>
  <c r="O248" i="5"/>
  <c r="P248" i="5" s="1"/>
  <c r="O249" i="5"/>
  <c r="P249" i="5" s="1"/>
  <c r="O250" i="5"/>
  <c r="P250" i="5" s="1"/>
  <c r="O251" i="5"/>
  <c r="P251" i="5" s="1"/>
  <c r="O252" i="5"/>
  <c r="P252" i="5" s="1"/>
  <c r="O253" i="5"/>
  <c r="P253" i="5" s="1"/>
  <c r="O254" i="5"/>
  <c r="P254" i="5" s="1"/>
  <c r="O255" i="5"/>
  <c r="P255" i="5" s="1"/>
  <c r="O256" i="5"/>
  <c r="P256" i="5" s="1"/>
  <c r="O257" i="5"/>
  <c r="P257" i="5" s="1"/>
  <c r="O258" i="5"/>
  <c r="P258" i="5" s="1"/>
  <c r="O259" i="5"/>
  <c r="P259" i="5" s="1"/>
  <c r="O260" i="5"/>
  <c r="P260" i="5" s="1"/>
  <c r="O261" i="5"/>
  <c r="P261" i="5" s="1"/>
  <c r="O262" i="5"/>
  <c r="P262" i="5" s="1"/>
  <c r="O263" i="5"/>
  <c r="P263" i="5" s="1"/>
  <c r="O264" i="5"/>
  <c r="P264" i="5" s="1"/>
  <c r="O265" i="5"/>
  <c r="P265" i="5" s="1"/>
  <c r="O266" i="5"/>
  <c r="P266" i="5" s="1"/>
  <c r="O267" i="5"/>
  <c r="P267" i="5" s="1"/>
  <c r="O268" i="5"/>
  <c r="P268" i="5" s="1"/>
  <c r="O269" i="5"/>
  <c r="P269" i="5"/>
  <c r="O270" i="5"/>
  <c r="P270" i="5" s="1"/>
  <c r="O271" i="5"/>
  <c r="P271" i="5" s="1"/>
  <c r="O272" i="5"/>
  <c r="P272" i="5" s="1"/>
  <c r="O273" i="5"/>
  <c r="P273" i="5" s="1"/>
  <c r="O274" i="5"/>
  <c r="P274" i="5" s="1"/>
  <c r="O275" i="5"/>
  <c r="P275" i="5" s="1"/>
  <c r="O276" i="5"/>
  <c r="P276" i="5"/>
  <c r="O277" i="5"/>
  <c r="P277" i="5" s="1"/>
  <c r="O278" i="5"/>
  <c r="P278" i="5" s="1"/>
  <c r="O279" i="5"/>
  <c r="P279" i="5"/>
  <c r="O280" i="5"/>
  <c r="P280" i="5" s="1"/>
  <c r="O281" i="5"/>
  <c r="P281" i="5" s="1"/>
  <c r="O282" i="5"/>
  <c r="P282" i="5"/>
  <c r="O283" i="5"/>
  <c r="P283" i="5" s="1"/>
  <c r="O284" i="5"/>
  <c r="P284" i="5" s="1"/>
  <c r="O285" i="5"/>
  <c r="P285" i="5"/>
  <c r="O286" i="5"/>
  <c r="P286" i="5" s="1"/>
  <c r="O287" i="5"/>
  <c r="P287" i="5" s="1"/>
  <c r="O288" i="5"/>
  <c r="P288" i="5"/>
  <c r="O289" i="5"/>
  <c r="P289" i="5" s="1"/>
  <c r="O290" i="5"/>
  <c r="P290" i="5" s="1"/>
  <c r="O291" i="5"/>
  <c r="P291" i="5" s="1"/>
  <c r="O292" i="5"/>
  <c r="P292" i="5" s="1"/>
  <c r="O293" i="5"/>
  <c r="P293" i="5" s="1"/>
  <c r="O294" i="5"/>
  <c r="P294" i="5" s="1"/>
  <c r="O295" i="5"/>
  <c r="P295" i="5" s="1"/>
  <c r="O296" i="5"/>
  <c r="P296" i="5" s="1"/>
  <c r="O297" i="5"/>
  <c r="P297" i="5" s="1"/>
  <c r="O298" i="5"/>
  <c r="P298" i="5" s="1"/>
  <c r="O299" i="5"/>
  <c r="P299" i="5" s="1"/>
  <c r="O300" i="5"/>
  <c r="P300" i="5" s="1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M57" i="5" s="1"/>
  <c r="L58" i="5"/>
  <c r="M58" i="5" s="1"/>
  <c r="L59" i="5"/>
  <c r="M59" i="5" s="1"/>
  <c r="L60" i="5"/>
  <c r="L61" i="5"/>
  <c r="L62" i="5"/>
  <c r="M62" i="5" s="1"/>
  <c r="L63" i="5"/>
  <c r="M63" i="5" s="1"/>
  <c r="L64" i="5"/>
  <c r="L65" i="5"/>
  <c r="M65" i="5" s="1"/>
  <c r="L66" i="5"/>
  <c r="M66" i="5" s="1"/>
  <c r="L67" i="5"/>
  <c r="M67" i="5" s="1"/>
  <c r="L68" i="5"/>
  <c r="M68" i="5" s="1"/>
  <c r="L69" i="5"/>
  <c r="M69" i="5" s="1"/>
  <c r="L70" i="5"/>
  <c r="M70" i="5" s="1"/>
  <c r="L71" i="5"/>
  <c r="M71" i="5" s="1"/>
  <c r="L72" i="5"/>
  <c r="M72" i="5" s="1"/>
  <c r="L73" i="5"/>
  <c r="M73" i="5" s="1"/>
  <c r="L74" i="5"/>
  <c r="M74" i="5" s="1"/>
  <c r="L75" i="5"/>
  <c r="M75" i="5" s="1"/>
  <c r="L76" i="5"/>
  <c r="M76" i="5" s="1"/>
  <c r="L77" i="5"/>
  <c r="M77" i="5" s="1"/>
  <c r="L78" i="5"/>
  <c r="M78" i="5" s="1"/>
  <c r="L79" i="5"/>
  <c r="M79" i="5" s="1"/>
  <c r="L80" i="5"/>
  <c r="M80" i="5" s="1"/>
  <c r="L81" i="5"/>
  <c r="M81" i="5" s="1"/>
  <c r="L82" i="5"/>
  <c r="M82" i="5" s="1"/>
  <c r="L83" i="5"/>
  <c r="M83" i="5" s="1"/>
  <c r="L84" i="5"/>
  <c r="M84" i="5" s="1"/>
  <c r="L85" i="5"/>
  <c r="M85" i="5" s="1"/>
  <c r="L86" i="5"/>
  <c r="M86" i="5" s="1"/>
  <c r="L87" i="5"/>
  <c r="M87" i="5" s="1"/>
  <c r="L88" i="5"/>
  <c r="M88" i="5" s="1"/>
  <c r="L89" i="5"/>
  <c r="M89" i="5" s="1"/>
  <c r="L90" i="5"/>
  <c r="M90" i="5" s="1"/>
  <c r="L91" i="5"/>
  <c r="M91" i="5" s="1"/>
  <c r="L92" i="5"/>
  <c r="M92" i="5" s="1"/>
  <c r="L93" i="5"/>
  <c r="M93" i="5" s="1"/>
  <c r="L94" i="5"/>
  <c r="M94" i="5" s="1"/>
  <c r="L95" i="5"/>
  <c r="M95" i="5" s="1"/>
  <c r="L96" i="5"/>
  <c r="M96" i="5" s="1"/>
  <c r="L97" i="5"/>
  <c r="M97" i="5" s="1"/>
  <c r="L98" i="5"/>
  <c r="M98" i="5" s="1"/>
  <c r="L99" i="5"/>
  <c r="M99" i="5" s="1"/>
  <c r="L100" i="5"/>
  <c r="M100" i="5" s="1"/>
  <c r="L101" i="5"/>
  <c r="M101" i="5" s="1"/>
  <c r="L102" i="5"/>
  <c r="M102" i="5" s="1"/>
  <c r="L103" i="5"/>
  <c r="M103" i="5" s="1"/>
  <c r="L104" i="5"/>
  <c r="M104" i="5" s="1"/>
  <c r="L105" i="5"/>
  <c r="M105" i="5" s="1"/>
  <c r="L106" i="5"/>
  <c r="M106" i="5" s="1"/>
  <c r="L107" i="5"/>
  <c r="M107" i="5" s="1"/>
  <c r="L108" i="5"/>
  <c r="M108" i="5" s="1"/>
  <c r="L109" i="5"/>
  <c r="M109" i="5" s="1"/>
  <c r="L110" i="5"/>
  <c r="M110" i="5" s="1"/>
  <c r="L111" i="5"/>
  <c r="M111" i="5" s="1"/>
  <c r="L112" i="5"/>
  <c r="M112" i="5" s="1"/>
  <c r="L113" i="5"/>
  <c r="M113" i="5" s="1"/>
  <c r="L114" i="5"/>
  <c r="M114" i="5" s="1"/>
  <c r="L115" i="5"/>
  <c r="M115" i="5" s="1"/>
  <c r="L116" i="5"/>
  <c r="M116" i="5" s="1"/>
  <c r="L117" i="5"/>
  <c r="M117" i="5" s="1"/>
  <c r="L118" i="5"/>
  <c r="M118" i="5" s="1"/>
  <c r="L119" i="5"/>
  <c r="M119" i="5" s="1"/>
  <c r="L120" i="5"/>
  <c r="M120" i="5" s="1"/>
  <c r="L121" i="5"/>
  <c r="M121" i="5" s="1"/>
  <c r="L122" i="5"/>
  <c r="M122" i="5" s="1"/>
  <c r="L123" i="5"/>
  <c r="M123" i="5" s="1"/>
  <c r="L124" i="5"/>
  <c r="M124" i="5" s="1"/>
  <c r="L125" i="5"/>
  <c r="M125" i="5" s="1"/>
  <c r="L126" i="5"/>
  <c r="M126" i="5" s="1"/>
  <c r="L127" i="5"/>
  <c r="M127" i="5" s="1"/>
  <c r="L128" i="5"/>
  <c r="M128" i="5" s="1"/>
  <c r="L129" i="5"/>
  <c r="M129" i="5" s="1"/>
  <c r="L130" i="5"/>
  <c r="M130" i="5" s="1"/>
  <c r="L131" i="5"/>
  <c r="M131" i="5" s="1"/>
  <c r="L132" i="5"/>
  <c r="M132" i="5" s="1"/>
  <c r="L133" i="5"/>
  <c r="M133" i="5" s="1"/>
  <c r="L134" i="5"/>
  <c r="M134" i="5" s="1"/>
  <c r="L135" i="5"/>
  <c r="M135" i="5" s="1"/>
  <c r="L136" i="5"/>
  <c r="M136" i="5" s="1"/>
  <c r="L137" i="5"/>
  <c r="M137" i="5" s="1"/>
  <c r="L138" i="5"/>
  <c r="M138" i="5" s="1"/>
  <c r="L139" i="5"/>
  <c r="M139" i="5" s="1"/>
  <c r="L140" i="5"/>
  <c r="M140" i="5" s="1"/>
  <c r="L141" i="5"/>
  <c r="M141" i="5" s="1"/>
  <c r="L142" i="5"/>
  <c r="M142" i="5" s="1"/>
  <c r="L143" i="5"/>
  <c r="M143" i="5" s="1"/>
  <c r="L144" i="5"/>
  <c r="M144" i="5" s="1"/>
  <c r="L145" i="5"/>
  <c r="M145" i="5" s="1"/>
  <c r="L146" i="5"/>
  <c r="M146" i="5" s="1"/>
  <c r="L147" i="5"/>
  <c r="M147" i="5" s="1"/>
  <c r="L148" i="5"/>
  <c r="M148" i="5" s="1"/>
  <c r="L149" i="5"/>
  <c r="M149" i="5" s="1"/>
  <c r="L150" i="5"/>
  <c r="M150" i="5" s="1"/>
  <c r="L151" i="5"/>
  <c r="M151" i="5" s="1"/>
  <c r="L152" i="5"/>
  <c r="M152" i="5" s="1"/>
  <c r="L153" i="5"/>
  <c r="M153" i="5" s="1"/>
  <c r="L154" i="5"/>
  <c r="M154" i="5" s="1"/>
  <c r="L155" i="5"/>
  <c r="M155" i="5" s="1"/>
  <c r="L156" i="5"/>
  <c r="M156" i="5" s="1"/>
  <c r="L157" i="5"/>
  <c r="M157" i="5" s="1"/>
  <c r="L158" i="5"/>
  <c r="M158" i="5" s="1"/>
  <c r="L159" i="5"/>
  <c r="M159" i="5" s="1"/>
  <c r="L160" i="5"/>
  <c r="M160" i="5" s="1"/>
  <c r="L161" i="5"/>
  <c r="M161" i="5" s="1"/>
  <c r="L162" i="5"/>
  <c r="M162" i="5" s="1"/>
  <c r="L163" i="5"/>
  <c r="M163" i="5" s="1"/>
  <c r="L164" i="5"/>
  <c r="M164" i="5" s="1"/>
  <c r="L165" i="5"/>
  <c r="M165" i="5" s="1"/>
  <c r="L166" i="5"/>
  <c r="M166" i="5" s="1"/>
  <c r="L167" i="5"/>
  <c r="M167" i="5" s="1"/>
  <c r="L168" i="5"/>
  <c r="M168" i="5" s="1"/>
  <c r="L169" i="5"/>
  <c r="M169" i="5" s="1"/>
  <c r="L170" i="5"/>
  <c r="M170" i="5" s="1"/>
  <c r="L171" i="5"/>
  <c r="M171" i="5" s="1"/>
  <c r="L172" i="5"/>
  <c r="M172" i="5" s="1"/>
  <c r="L173" i="5"/>
  <c r="M173" i="5" s="1"/>
  <c r="L174" i="5"/>
  <c r="M174" i="5" s="1"/>
  <c r="L175" i="5"/>
  <c r="M175" i="5" s="1"/>
  <c r="L176" i="5"/>
  <c r="M176" i="5" s="1"/>
  <c r="L177" i="5"/>
  <c r="M177" i="5" s="1"/>
  <c r="L178" i="5"/>
  <c r="M178" i="5" s="1"/>
  <c r="L179" i="5"/>
  <c r="M179" i="5" s="1"/>
  <c r="L180" i="5"/>
  <c r="M180" i="5" s="1"/>
  <c r="L181" i="5"/>
  <c r="M181" i="5" s="1"/>
  <c r="L182" i="5"/>
  <c r="M182" i="5" s="1"/>
  <c r="L183" i="5"/>
  <c r="M183" i="5" s="1"/>
  <c r="L184" i="5"/>
  <c r="M184" i="5" s="1"/>
  <c r="L185" i="5"/>
  <c r="M185" i="5" s="1"/>
  <c r="L186" i="5"/>
  <c r="M186" i="5" s="1"/>
  <c r="L187" i="5"/>
  <c r="M187" i="5" s="1"/>
  <c r="L188" i="5"/>
  <c r="M188" i="5" s="1"/>
  <c r="L189" i="5"/>
  <c r="M189" i="5" s="1"/>
  <c r="L190" i="5"/>
  <c r="M190" i="5" s="1"/>
  <c r="L191" i="5"/>
  <c r="M191" i="5" s="1"/>
  <c r="L192" i="5"/>
  <c r="M192" i="5" s="1"/>
  <c r="L193" i="5"/>
  <c r="M193" i="5" s="1"/>
  <c r="L194" i="5"/>
  <c r="M194" i="5" s="1"/>
  <c r="L195" i="5"/>
  <c r="M195" i="5" s="1"/>
  <c r="L196" i="5"/>
  <c r="M196" i="5" s="1"/>
  <c r="L197" i="5"/>
  <c r="M197" i="5" s="1"/>
  <c r="L198" i="5"/>
  <c r="M198" i="5" s="1"/>
  <c r="L199" i="5"/>
  <c r="M199" i="5" s="1"/>
  <c r="L200" i="5"/>
  <c r="M200" i="5" s="1"/>
  <c r="L201" i="5"/>
  <c r="M201" i="5" s="1"/>
  <c r="L202" i="5"/>
  <c r="M202" i="5" s="1"/>
  <c r="L203" i="5"/>
  <c r="M203" i="5" s="1"/>
  <c r="L204" i="5"/>
  <c r="M204" i="5" s="1"/>
  <c r="L205" i="5"/>
  <c r="M205" i="5" s="1"/>
  <c r="L206" i="5"/>
  <c r="M206" i="5" s="1"/>
  <c r="L207" i="5"/>
  <c r="M207" i="5" s="1"/>
  <c r="L208" i="5"/>
  <c r="M208" i="5" s="1"/>
  <c r="L209" i="5"/>
  <c r="M209" i="5" s="1"/>
  <c r="L210" i="5"/>
  <c r="M210" i="5" s="1"/>
  <c r="L211" i="5"/>
  <c r="M211" i="5" s="1"/>
  <c r="L212" i="5"/>
  <c r="M212" i="5" s="1"/>
  <c r="L213" i="5"/>
  <c r="M213" i="5" s="1"/>
  <c r="L214" i="5"/>
  <c r="M214" i="5" s="1"/>
  <c r="L215" i="5"/>
  <c r="M215" i="5" s="1"/>
  <c r="L216" i="5"/>
  <c r="M216" i="5" s="1"/>
  <c r="L217" i="5"/>
  <c r="M217" i="5" s="1"/>
  <c r="L218" i="5"/>
  <c r="M218" i="5" s="1"/>
  <c r="L219" i="5"/>
  <c r="M219" i="5" s="1"/>
  <c r="L220" i="5"/>
  <c r="M220" i="5" s="1"/>
  <c r="L221" i="5"/>
  <c r="M221" i="5" s="1"/>
  <c r="L222" i="5"/>
  <c r="M222" i="5" s="1"/>
  <c r="L223" i="5"/>
  <c r="M223" i="5" s="1"/>
  <c r="L224" i="5"/>
  <c r="M224" i="5" s="1"/>
  <c r="L225" i="5"/>
  <c r="M225" i="5" s="1"/>
  <c r="L226" i="5"/>
  <c r="M226" i="5" s="1"/>
  <c r="L227" i="5"/>
  <c r="M227" i="5" s="1"/>
  <c r="L228" i="5"/>
  <c r="M228" i="5" s="1"/>
  <c r="L229" i="5"/>
  <c r="M229" i="5" s="1"/>
  <c r="L230" i="5"/>
  <c r="M230" i="5" s="1"/>
  <c r="L231" i="5"/>
  <c r="M231" i="5" s="1"/>
  <c r="L232" i="5"/>
  <c r="M232" i="5" s="1"/>
  <c r="L233" i="5"/>
  <c r="M233" i="5" s="1"/>
  <c r="L234" i="5"/>
  <c r="M234" i="5" s="1"/>
  <c r="L235" i="5"/>
  <c r="M235" i="5" s="1"/>
  <c r="L236" i="5"/>
  <c r="M236" i="5" s="1"/>
  <c r="L237" i="5"/>
  <c r="M237" i="5" s="1"/>
  <c r="L238" i="5"/>
  <c r="M238" i="5" s="1"/>
  <c r="L239" i="5"/>
  <c r="M239" i="5" s="1"/>
  <c r="L240" i="5"/>
  <c r="M240" i="5" s="1"/>
  <c r="L241" i="5"/>
  <c r="M241" i="5" s="1"/>
  <c r="L242" i="5"/>
  <c r="M242" i="5" s="1"/>
  <c r="L243" i="5"/>
  <c r="M243" i="5" s="1"/>
  <c r="L244" i="5"/>
  <c r="M244" i="5" s="1"/>
  <c r="L245" i="5"/>
  <c r="M245" i="5" s="1"/>
  <c r="L246" i="5"/>
  <c r="M246" i="5" s="1"/>
  <c r="L247" i="5"/>
  <c r="M247" i="5" s="1"/>
  <c r="L248" i="5"/>
  <c r="M248" i="5" s="1"/>
  <c r="L249" i="5"/>
  <c r="M249" i="5" s="1"/>
  <c r="L250" i="5"/>
  <c r="M250" i="5" s="1"/>
  <c r="L251" i="5"/>
  <c r="M251" i="5" s="1"/>
  <c r="L252" i="5"/>
  <c r="M252" i="5" s="1"/>
  <c r="L253" i="5"/>
  <c r="M253" i="5" s="1"/>
  <c r="L254" i="5"/>
  <c r="M254" i="5" s="1"/>
  <c r="L255" i="5"/>
  <c r="M255" i="5" s="1"/>
  <c r="L256" i="5"/>
  <c r="M256" i="5" s="1"/>
  <c r="L257" i="5"/>
  <c r="M257" i="5" s="1"/>
  <c r="L258" i="5"/>
  <c r="M258" i="5" s="1"/>
  <c r="L259" i="5"/>
  <c r="M259" i="5" s="1"/>
  <c r="L260" i="5"/>
  <c r="M260" i="5" s="1"/>
  <c r="L261" i="5"/>
  <c r="M261" i="5" s="1"/>
  <c r="L262" i="5"/>
  <c r="M262" i="5" s="1"/>
  <c r="L263" i="5"/>
  <c r="M263" i="5" s="1"/>
  <c r="L264" i="5"/>
  <c r="M264" i="5" s="1"/>
  <c r="L265" i="5"/>
  <c r="M265" i="5" s="1"/>
  <c r="L266" i="5"/>
  <c r="M266" i="5" s="1"/>
  <c r="L267" i="5"/>
  <c r="M267" i="5" s="1"/>
  <c r="L268" i="5"/>
  <c r="M268" i="5" s="1"/>
  <c r="L269" i="5"/>
  <c r="M269" i="5" s="1"/>
  <c r="L270" i="5"/>
  <c r="M270" i="5" s="1"/>
  <c r="L271" i="5"/>
  <c r="M271" i="5" s="1"/>
  <c r="L272" i="5"/>
  <c r="M272" i="5" s="1"/>
  <c r="L273" i="5"/>
  <c r="M273" i="5" s="1"/>
  <c r="L274" i="5"/>
  <c r="M274" i="5" s="1"/>
  <c r="L275" i="5"/>
  <c r="M275" i="5" s="1"/>
  <c r="L276" i="5"/>
  <c r="M276" i="5" s="1"/>
  <c r="L277" i="5"/>
  <c r="M277" i="5" s="1"/>
  <c r="L278" i="5"/>
  <c r="M278" i="5" s="1"/>
  <c r="L279" i="5"/>
  <c r="M279" i="5" s="1"/>
  <c r="L280" i="5"/>
  <c r="M280" i="5" s="1"/>
  <c r="L281" i="5"/>
  <c r="M281" i="5" s="1"/>
  <c r="L282" i="5"/>
  <c r="M282" i="5" s="1"/>
  <c r="L283" i="5"/>
  <c r="M283" i="5" s="1"/>
  <c r="L284" i="5"/>
  <c r="M284" i="5" s="1"/>
  <c r="L285" i="5"/>
  <c r="M285" i="5" s="1"/>
  <c r="L286" i="5"/>
  <c r="M286" i="5" s="1"/>
  <c r="L287" i="5"/>
  <c r="M287" i="5" s="1"/>
  <c r="L288" i="5"/>
  <c r="M288" i="5" s="1"/>
  <c r="L289" i="5"/>
  <c r="M289" i="5" s="1"/>
  <c r="L290" i="5"/>
  <c r="M290" i="5" s="1"/>
  <c r="L291" i="5"/>
  <c r="M291" i="5" s="1"/>
  <c r="L292" i="5"/>
  <c r="M292" i="5" s="1"/>
  <c r="L293" i="5"/>
  <c r="M293" i="5" s="1"/>
  <c r="L294" i="5"/>
  <c r="M294" i="5" s="1"/>
  <c r="L295" i="5"/>
  <c r="M295" i="5" s="1"/>
  <c r="L296" i="5"/>
  <c r="M296" i="5" s="1"/>
  <c r="L297" i="5"/>
  <c r="M297" i="5" s="1"/>
  <c r="L298" i="5"/>
  <c r="M298" i="5" s="1"/>
  <c r="L299" i="5"/>
  <c r="M299" i="5" s="1"/>
  <c r="L300" i="5"/>
  <c r="M300" i="5" s="1"/>
  <c r="L21" i="5"/>
  <c r="M21" i="5" s="1"/>
  <c r="AA5" i="5"/>
  <c r="AA6" i="5"/>
  <c r="AA7" i="5"/>
  <c r="AA8" i="5"/>
  <c r="AA9" i="5"/>
  <c r="AA10" i="5"/>
  <c r="AA11" i="5"/>
  <c r="AA12" i="5"/>
  <c r="AA3" i="5"/>
  <c r="AA4" i="5"/>
  <c r="AA2" i="5"/>
  <c r="I20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21" i="5"/>
  <c r="M55" i="5"/>
  <c r="M56" i="5"/>
  <c r="M60" i="5"/>
  <c r="M61" i="5"/>
  <c r="M64" i="5"/>
  <c r="J11" i="5" l="1"/>
  <c r="J10" i="5"/>
  <c r="J9" i="5"/>
  <c r="M43" i="5"/>
  <c r="M45" i="5"/>
  <c r="M46" i="5"/>
  <c r="M47" i="5"/>
  <c r="M48" i="5"/>
  <c r="M49" i="5"/>
  <c r="M50" i="5"/>
  <c r="M51" i="5"/>
  <c r="M52" i="5"/>
  <c r="M53" i="5"/>
  <c r="M54" i="5"/>
  <c r="AP9" i="5"/>
  <c r="AN15" i="5"/>
  <c r="AL10" i="5"/>
  <c r="AL6" i="5"/>
  <c r="AL4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AE12" i="5"/>
  <c r="AD12" i="5"/>
  <c r="AE11" i="5"/>
  <c r="AD11" i="5"/>
  <c r="AE10" i="5"/>
  <c r="AD10" i="5"/>
  <c r="AE9" i="5"/>
  <c r="AD9" i="5"/>
  <c r="AE8" i="5"/>
  <c r="AD8" i="5"/>
  <c r="AE7" i="5"/>
  <c r="AD7" i="5"/>
  <c r="AE6" i="5"/>
  <c r="AD6" i="5"/>
  <c r="AE5" i="5"/>
  <c r="AD5" i="5"/>
  <c r="AD4" i="5"/>
  <c r="AE4" i="5"/>
  <c r="AD3" i="5"/>
  <c r="AE3" i="5"/>
  <c r="AD2" i="5"/>
  <c r="AE2" i="5"/>
  <c r="B2" i="5" a="1"/>
  <c r="B2" i="5" s="1"/>
  <c r="D2" i="5" s="1"/>
  <c r="L11" i="1"/>
  <c r="L10" i="1"/>
  <c r="L4" i="1"/>
  <c r="L7" i="1"/>
  <c r="L6" i="1"/>
  <c r="L8" i="1"/>
  <c r="N2" i="1" a="1"/>
  <c r="N2" i="1" s="1"/>
  <c r="D16" i="4"/>
  <c r="D17" i="4"/>
  <c r="D18" i="4"/>
  <c r="I46" i="4"/>
  <c r="D6" i="4"/>
  <c r="D7" i="4"/>
  <c r="D8" i="4"/>
  <c r="D9" i="4"/>
  <c r="D10" i="4"/>
  <c r="D11" i="4"/>
  <c r="D12" i="4"/>
  <c r="D13" i="4"/>
  <c r="D14" i="4"/>
  <c r="D15" i="4"/>
  <c r="D19" i="4"/>
  <c r="D20" i="4"/>
  <c r="D21" i="4"/>
  <c r="D22" i="4"/>
  <c r="K12" i="5" l="1"/>
  <c r="M22" i="5"/>
  <c r="P21" i="5"/>
  <c r="J16" i="5" s="1"/>
  <c r="F2" i="5"/>
  <c r="E2" i="5"/>
  <c r="S21" i="5"/>
  <c r="J17" i="5" s="1"/>
  <c r="V21" i="5"/>
  <c r="J18" i="5" s="1"/>
  <c r="M44" i="5"/>
  <c r="AG3" i="5"/>
  <c r="B3" i="5" a="1"/>
  <c r="B3" i="5" s="1"/>
  <c r="D3" i="5" s="1"/>
  <c r="C2" i="5"/>
  <c r="O2" i="1"/>
  <c r="P2" i="1" s="1"/>
  <c r="N3" i="1" a="1"/>
  <c r="N3" i="1" s="1"/>
  <c r="O3" i="1" s="1"/>
  <c r="P3" i="1" s="1"/>
  <c r="J15" i="5" l="1"/>
  <c r="K18" i="5" s="1"/>
  <c r="E3" i="5"/>
  <c r="J5" i="5" s="1"/>
  <c r="F3" i="5"/>
  <c r="J6" i="5" s="1"/>
  <c r="J4" i="5"/>
  <c r="C3" i="5"/>
  <c r="J3" i="5" s="1"/>
  <c r="B4" i="5" a="1"/>
  <c r="B4" i="5" s="1"/>
  <c r="D4" i="5" s="1"/>
  <c r="N4" i="1" a="1"/>
  <c r="N4" i="1" s="1"/>
  <c r="G3" i="5" l="1"/>
  <c r="E4" i="5"/>
  <c r="F4" i="5"/>
  <c r="C4" i="5"/>
  <c r="B5" i="5" a="1"/>
  <c r="B5" i="5" s="1"/>
  <c r="B6" i="5" s="1" a="1"/>
  <c r="B6" i="5" s="1"/>
  <c r="D6" i="5" s="1"/>
  <c r="O4" i="1"/>
  <c r="P4" i="1" s="1"/>
  <c r="N5" i="1" a="1"/>
  <c r="N5" i="1" s="1"/>
  <c r="O5" i="1" s="1"/>
  <c r="P5" i="1" s="1"/>
  <c r="J2" i="5" l="1"/>
  <c r="C5" i="5"/>
  <c r="E5" i="5"/>
  <c r="D5" i="5"/>
  <c r="F5" i="5"/>
  <c r="G2" i="5"/>
  <c r="N7" i="1" a="1"/>
  <c r="N7" i="1" s="1"/>
  <c r="O7" i="1" s="1"/>
  <c r="N6" i="1"/>
  <c r="O6" i="1" s="1"/>
  <c r="P6" i="1" s="1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O4" i="3"/>
  <c r="Q4" i="3" s="1"/>
  <c r="K4" i="3"/>
  <c r="E4" i="3"/>
  <c r="O3" i="3"/>
  <c r="Q3" i="3" s="1"/>
  <c r="K3" i="3"/>
  <c r="K7" i="3" s="1"/>
  <c r="E3" i="3"/>
  <c r="O2" i="3"/>
  <c r="E2" i="3"/>
  <c r="K2" i="3" s="1"/>
  <c r="B7" i="5" l="1" a="1"/>
  <c r="B7" i="5" s="1"/>
  <c r="E6" i="5"/>
  <c r="C6" i="5"/>
  <c r="F6" i="5"/>
  <c r="N8" i="1" a="1"/>
  <c r="N8" i="1" s="1"/>
  <c r="O8" i="1" s="1"/>
  <c r="P8" i="1" s="1"/>
  <c r="P7" i="1"/>
  <c r="O5" i="3"/>
  <c r="Q2" i="3"/>
  <c r="Q5" i="3" s="1"/>
  <c r="L5" i="1"/>
  <c r="G6" i="5" l="1"/>
  <c r="B8" i="5" a="1"/>
  <c r="B8" i="5" s="1"/>
  <c r="C7" i="5"/>
  <c r="D7" i="5"/>
  <c r="E7" i="5"/>
  <c r="F7" i="5"/>
  <c r="G5" i="5"/>
  <c r="L3" i="1"/>
  <c r="E167" i="4"/>
  <c r="E50" i="4"/>
  <c r="E55" i="4" s="1"/>
  <c r="E72" i="4"/>
  <c r="E29" i="4"/>
  <c r="E31" i="4" s="1"/>
  <c r="E128" i="4"/>
  <c r="E136" i="4" s="1"/>
  <c r="E85" i="4"/>
  <c r="L2" i="1"/>
  <c r="E103" i="4"/>
  <c r="E143" i="4"/>
  <c r="E191" i="4"/>
  <c r="E205" i="4" s="1"/>
  <c r="D5" i="4"/>
  <c r="S6" i="5" l="1"/>
  <c r="M3" i="5"/>
  <c r="N5" i="5"/>
  <c r="P3" i="5"/>
  <c r="T5" i="5"/>
  <c r="P6" i="5"/>
  <c r="P4" i="5"/>
  <c r="K3" i="5"/>
  <c r="Q6" i="5"/>
  <c r="M5" i="5"/>
  <c r="S4" i="5"/>
  <c r="K6" i="5"/>
  <c r="L3" i="5"/>
  <c r="Q4" i="5"/>
  <c r="K5" i="5"/>
  <c r="N6" i="5"/>
  <c r="S3" i="5"/>
  <c r="V4" i="5"/>
  <c r="Q3" i="5"/>
  <c r="L2" i="5"/>
  <c r="K4" i="5"/>
  <c r="S5" i="5"/>
  <c r="T4" i="5"/>
  <c r="T3" i="5"/>
  <c r="N4" i="5"/>
  <c r="P5" i="5"/>
  <c r="M6" i="5"/>
  <c r="V3" i="5"/>
  <c r="T6" i="5"/>
  <c r="V6" i="5"/>
  <c r="N3" i="5"/>
  <c r="V5" i="5"/>
  <c r="Q5" i="5"/>
  <c r="M4" i="5"/>
  <c r="O2" i="5"/>
  <c r="R2" i="5"/>
  <c r="C8" i="5"/>
  <c r="U6" i="5"/>
  <c r="L4" i="5"/>
  <c r="L5" i="5"/>
  <c r="R4" i="5"/>
  <c r="U3" i="5"/>
  <c r="O5" i="5"/>
  <c r="U5" i="5"/>
  <c r="O6" i="5"/>
  <c r="O3" i="5"/>
  <c r="R6" i="5"/>
  <c r="L6" i="5"/>
  <c r="R5" i="5"/>
  <c r="R3" i="5"/>
  <c r="U4" i="5"/>
  <c r="O4" i="5"/>
  <c r="U2" i="5"/>
  <c r="D8" i="5"/>
  <c r="F8" i="5"/>
  <c r="E8" i="5"/>
  <c r="G4" i="5"/>
  <c r="T2" i="5" s="1"/>
  <c r="E146" i="4"/>
  <c r="E156" i="4"/>
  <c r="E185" i="4"/>
  <c r="E52" i="4"/>
  <c r="E115" i="4"/>
  <c r="E170" i="4"/>
  <c r="E168" i="4"/>
  <c r="E33" i="4"/>
  <c r="E39" i="4"/>
  <c r="E108" i="4"/>
  <c r="E155" i="4"/>
  <c r="E44" i="4"/>
  <c r="E105" i="4"/>
  <c r="E104" i="4"/>
  <c r="E65" i="4"/>
  <c r="E178" i="4"/>
  <c r="E144" i="4"/>
  <c r="E176" i="4"/>
  <c r="E162" i="4"/>
  <c r="E51" i="4"/>
  <c r="E180" i="4"/>
  <c r="E196" i="4"/>
  <c r="E179" i="4"/>
  <c r="E110" i="4"/>
  <c r="E160" i="4"/>
  <c r="E43" i="4"/>
  <c r="E169" i="4"/>
  <c r="E183" i="4"/>
  <c r="E197" i="4"/>
  <c r="E30" i="4"/>
  <c r="D2" i="4" s="1"/>
  <c r="E54" i="4"/>
  <c r="E193" i="4"/>
  <c r="E106" i="4"/>
  <c r="E174" i="4"/>
  <c r="E36" i="4"/>
  <c r="E32" i="4"/>
  <c r="E114" i="4"/>
  <c r="E118" i="4"/>
  <c r="E186" i="4"/>
  <c r="E182" i="4"/>
  <c r="E53" i="4"/>
  <c r="E159" i="4"/>
  <c r="E75" i="4"/>
  <c r="E78" i="4"/>
  <c r="E74" i="4"/>
  <c r="E79" i="4"/>
  <c r="E76" i="4"/>
  <c r="E77" i="4"/>
  <c r="E73" i="4"/>
  <c r="E212" i="4"/>
  <c r="E200" i="4"/>
  <c r="E194" i="4"/>
  <c r="E210" i="4"/>
  <c r="E211" i="4"/>
  <c r="E198" i="4"/>
  <c r="E201" i="4"/>
  <c r="E195" i="4"/>
  <c r="E209" i="4"/>
  <c r="E206" i="4"/>
  <c r="E203" i="4"/>
  <c r="E202" i="4"/>
  <c r="E199" i="4"/>
  <c r="E204" i="4"/>
  <c r="E192" i="4"/>
  <c r="E207" i="4"/>
  <c r="E94" i="4"/>
  <c r="E92" i="4"/>
  <c r="E86" i="4"/>
  <c r="E90" i="4"/>
  <c r="E88" i="4"/>
  <c r="E87" i="4"/>
  <c r="E95" i="4"/>
  <c r="E91" i="4"/>
  <c r="E89" i="4"/>
  <c r="E93" i="4"/>
  <c r="E96" i="4"/>
  <c r="E97" i="4"/>
  <c r="E60" i="4"/>
  <c r="E66" i="4"/>
  <c r="E63" i="4"/>
  <c r="E56" i="4"/>
  <c r="E61" i="4"/>
  <c r="E62" i="4"/>
  <c r="E59" i="4"/>
  <c r="E58" i="4"/>
  <c r="E64" i="4"/>
  <c r="E135" i="4"/>
  <c r="E137" i="4"/>
  <c r="E130" i="4"/>
  <c r="E129" i="4"/>
  <c r="E134" i="4"/>
  <c r="E131" i="4"/>
  <c r="E133" i="4"/>
  <c r="E132" i="4"/>
  <c r="E208" i="4"/>
  <c r="E57" i="4"/>
  <c r="E116" i="4"/>
  <c r="E150" i="4"/>
  <c r="E172" i="4"/>
  <c r="E122" i="4"/>
  <c r="E148" i="4"/>
  <c r="E181" i="4"/>
  <c r="E109" i="4"/>
  <c r="E158" i="4"/>
  <c r="E45" i="4"/>
  <c r="E154" i="4"/>
  <c r="E157" i="4"/>
  <c r="E117" i="4"/>
  <c r="E41" i="4"/>
  <c r="E107" i="4"/>
  <c r="E121" i="4"/>
  <c r="E42" i="4"/>
  <c r="E175" i="4"/>
  <c r="E40" i="4"/>
  <c r="E37" i="4"/>
  <c r="E153" i="4"/>
  <c r="E184" i="4"/>
  <c r="E171" i="4"/>
  <c r="E112" i="4"/>
  <c r="E149" i="4"/>
  <c r="E120" i="4"/>
  <c r="E173" i="4"/>
  <c r="E111" i="4"/>
  <c r="E35" i="4"/>
  <c r="E147" i="4"/>
  <c r="E34" i="4"/>
  <c r="E177" i="4"/>
  <c r="E161" i="4"/>
  <c r="E113" i="4"/>
  <c r="E119" i="4"/>
  <c r="E38" i="4"/>
  <c r="E151" i="4"/>
  <c r="E152" i="4"/>
  <c r="E145" i="4"/>
  <c r="K2" i="5" l="1"/>
  <c r="Q2" i="5"/>
  <c r="N2" i="5"/>
  <c r="S2" i="5"/>
  <c r="M2" i="5"/>
  <c r="P2" i="5"/>
  <c r="V2" i="5"/>
  <c r="E9" i="5"/>
  <c r="F9" i="5"/>
  <c r="G8" i="5"/>
  <c r="G7" i="5"/>
  <c r="D3" i="4"/>
  <c r="D4" i="4"/>
  <c r="F67" i="4"/>
  <c r="F139" i="4"/>
  <c r="F163" i="4"/>
  <c r="F47" i="4"/>
  <c r="F68" i="4"/>
  <c r="F80" i="4"/>
  <c r="F138" i="4"/>
  <c r="F46" i="4"/>
  <c r="F123" i="4"/>
  <c r="F187" i="4"/>
  <c r="F99" i="4"/>
  <c r="F98" i="4"/>
  <c r="F81" i="4"/>
  <c r="D23" i="4" l="1"/>
  <c r="E23" i="4" s="1"/>
  <c r="D24" i="4"/>
  <c r="E24" i="4" s="1"/>
</calcChain>
</file>

<file path=xl/sharedStrings.xml><?xml version="1.0" encoding="utf-8"?>
<sst xmlns="http://schemas.openxmlformats.org/spreadsheetml/2006/main" count="772" uniqueCount="196">
  <si>
    <t>АЖ20-1</t>
  </si>
  <si>
    <t>СИП</t>
  </si>
  <si>
    <t>Тип оп</t>
  </si>
  <si>
    <t>Кол-во стоек</t>
  </si>
  <si>
    <t>№</t>
  </si>
  <si>
    <t>УАЖ20-1</t>
  </si>
  <si>
    <t>Пж20-1</t>
  </si>
  <si>
    <t>ВСЕГО стоек:</t>
  </si>
  <si>
    <t>Кол-во опор</t>
  </si>
  <si>
    <t>ВСЕГО провода:</t>
  </si>
  <si>
    <t>Всего кабеля:</t>
  </si>
  <si>
    <t>Каб</t>
  </si>
  <si>
    <t>Лишняя длина?)</t>
  </si>
  <si>
    <t>ОПН</t>
  </si>
  <si>
    <t>РЛК</t>
  </si>
  <si>
    <t>Огрпн</t>
  </si>
  <si>
    <t>Разъ</t>
  </si>
  <si>
    <t>Трасса:</t>
  </si>
  <si>
    <t>Р</t>
  </si>
  <si>
    <t>ВСЕГО опор:</t>
  </si>
  <si>
    <t>А23</t>
  </si>
  <si>
    <t>П23</t>
  </si>
  <si>
    <t>УА23</t>
  </si>
  <si>
    <t>П11</t>
  </si>
  <si>
    <t>ОПН:</t>
  </si>
  <si>
    <t>Разъединители:</t>
  </si>
  <si>
    <t>Стойки</t>
  </si>
  <si>
    <t>Опоры</t>
  </si>
  <si>
    <t>Справочная инфа</t>
  </si>
  <si>
    <t>ТИП ОПОРЫ</t>
  </si>
  <si>
    <t>На 1 шт</t>
  </si>
  <si>
    <t>КОЛ-ВО</t>
  </si>
  <si>
    <t>Масса, кг</t>
  </si>
  <si>
    <t>УП20-3Н</t>
  </si>
  <si>
    <t>ж/б изделя</t>
  </si>
  <si>
    <t xml:space="preserve">Стойка </t>
  </si>
  <si>
    <t>СВ105-5</t>
  </si>
  <si>
    <t>Стальные конструкции</t>
  </si>
  <si>
    <t>Плита</t>
  </si>
  <si>
    <t>П-Зи</t>
  </si>
  <si>
    <t>МП-1</t>
  </si>
  <si>
    <t>Линейная арматура</t>
  </si>
  <si>
    <t>Крепление подкоса</t>
  </si>
  <si>
    <t>У1</t>
  </si>
  <si>
    <t>У52</t>
  </si>
  <si>
    <t>Траверса</t>
  </si>
  <si>
    <t>TM65 2002</t>
  </si>
  <si>
    <t>TM68 (2005)</t>
  </si>
  <si>
    <t>TM64</t>
  </si>
  <si>
    <t>TM66 2003</t>
  </si>
  <si>
    <t>TM67 (2004)</t>
  </si>
  <si>
    <t>Хомут</t>
  </si>
  <si>
    <t>Х51</t>
  </si>
  <si>
    <t>Заземляющий проводник</t>
  </si>
  <si>
    <t>ЗП1</t>
  </si>
  <si>
    <t>Стяжка</t>
  </si>
  <si>
    <t>Г1</t>
  </si>
  <si>
    <t>СМ-1</t>
  </si>
  <si>
    <t>Болт</t>
  </si>
  <si>
    <t>М20Х260</t>
  </si>
  <si>
    <t>Гайка</t>
  </si>
  <si>
    <t>М20</t>
  </si>
  <si>
    <t>Штыревой изолятор</t>
  </si>
  <si>
    <t>IF27 или IF20</t>
  </si>
  <si>
    <t>Колпачок</t>
  </si>
  <si>
    <t>К9</t>
  </si>
  <si>
    <t>Спиральная вязка</t>
  </si>
  <si>
    <t>СВ</t>
  </si>
  <si>
    <t>Плашечный зажим</t>
  </si>
  <si>
    <t>ПС-2-1А</t>
  </si>
  <si>
    <t>Подвесной изолятор</t>
  </si>
  <si>
    <t>SML 70/20Г</t>
  </si>
  <si>
    <t>Анкерный зажим</t>
  </si>
  <si>
    <t>DN -70Rpi</t>
  </si>
  <si>
    <t>Соединитель</t>
  </si>
  <si>
    <t>УУ 7-16</t>
  </si>
  <si>
    <t>CD35 (ПС-2-1А)</t>
  </si>
  <si>
    <t>TM63 2001</t>
  </si>
  <si>
    <t>Х1</t>
  </si>
  <si>
    <t>ОА20-3Н</t>
  </si>
  <si>
    <t>СД110</t>
  </si>
  <si>
    <t>УОА20-3Н</t>
  </si>
  <si>
    <t>СВ110-3,5</t>
  </si>
  <si>
    <t>TM63</t>
  </si>
  <si>
    <t>TM69</t>
  </si>
  <si>
    <t>TM65</t>
  </si>
  <si>
    <t>TM70</t>
  </si>
  <si>
    <t>TM67</t>
  </si>
  <si>
    <t>ППоБ10-3Н</t>
  </si>
  <si>
    <t>TM71</t>
  </si>
  <si>
    <t>СВ110-5</t>
  </si>
  <si>
    <t>TM72</t>
  </si>
  <si>
    <t>Приставка</t>
  </si>
  <si>
    <t>ПТ45</t>
  </si>
  <si>
    <t>TM73</t>
  </si>
  <si>
    <t>СТ51</t>
  </si>
  <si>
    <t xml:space="preserve">Скоба </t>
  </si>
  <si>
    <t>СК-1</t>
  </si>
  <si>
    <t>Ответвительный зажим</t>
  </si>
  <si>
    <t>RP 150</t>
  </si>
  <si>
    <t xml:space="preserve">Соединитель </t>
  </si>
  <si>
    <t>UU7-16</t>
  </si>
  <si>
    <t>PAZ</t>
  </si>
  <si>
    <t>Мсумм=</t>
  </si>
  <si>
    <t>RP150</t>
  </si>
  <si>
    <t>CD35</t>
  </si>
  <si>
    <t>ПАтБ10-16Н</t>
  </si>
  <si>
    <t>УА16.4Н</t>
  </si>
  <si>
    <t>СВ164-20</t>
  </si>
  <si>
    <t>М6-Э5</t>
  </si>
  <si>
    <t>М8-Э5</t>
  </si>
  <si>
    <t>Узел крепления подкоса</t>
  </si>
  <si>
    <t>М10-35</t>
  </si>
  <si>
    <r>
      <t>Масса провода СИП</t>
    </r>
    <r>
      <rPr>
        <sz val="10"/>
        <color rgb="FF202124"/>
        <rFont val="Arial"/>
        <family val="2"/>
        <charset val="204"/>
      </rPr>
      <t>-</t>
    </r>
    <r>
      <rPr>
        <b/>
        <sz val="10"/>
        <color rgb="FF202124"/>
        <rFont val="Arial"/>
        <family val="2"/>
        <charset val="204"/>
      </rPr>
      <t>3</t>
    </r>
    <r>
      <rPr>
        <sz val="10"/>
        <color rgb="FF202124"/>
        <rFont val="Arial"/>
        <family val="2"/>
        <charset val="204"/>
      </rPr>
      <t> 1*70: 0,282</t>
    </r>
  </si>
  <si>
    <t>TM66</t>
  </si>
  <si>
    <t>М7-З5</t>
  </si>
  <si>
    <t>ЗП2</t>
  </si>
  <si>
    <t>М12-35</t>
  </si>
  <si>
    <t>Б1</t>
  </si>
  <si>
    <t>Общая сумма</t>
  </si>
  <si>
    <t>Материал</t>
  </si>
  <si>
    <t>Кол-во</t>
  </si>
  <si>
    <t>СУММА лин.арматуры</t>
  </si>
  <si>
    <t>СУММА стали</t>
  </si>
  <si>
    <t>Вид материала</t>
  </si>
  <si>
    <t>СК</t>
  </si>
  <si>
    <t>ЛА</t>
  </si>
  <si>
    <t>Ж/б</t>
  </si>
  <si>
    <t>СА</t>
  </si>
  <si>
    <t>СУМ лин</t>
  </si>
  <si>
    <t>СУМ стал</t>
  </si>
  <si>
    <t>Провод</t>
  </si>
  <si>
    <t>Кабель</t>
  </si>
  <si>
    <t>Отпайки</t>
  </si>
  <si>
    <t>РЛНД</t>
  </si>
  <si>
    <t>Огр.</t>
  </si>
  <si>
    <t>из них:</t>
  </si>
  <si>
    <t>КЛ1</t>
  </si>
  <si>
    <t>КЛ2</t>
  </si>
  <si>
    <t>КЛ3</t>
  </si>
  <si>
    <t>КЛ4</t>
  </si>
  <si>
    <t>Плитка ПЗК</t>
  </si>
  <si>
    <t>Длина</t>
  </si>
  <si>
    <t>Ширина</t>
  </si>
  <si>
    <t>Глубина</t>
  </si>
  <si>
    <t>Площадь</t>
  </si>
  <si>
    <t>Объем</t>
  </si>
  <si>
    <t>Общее</t>
  </si>
  <si>
    <t>Котлован №1</t>
  </si>
  <si>
    <t>Сумм. Объем:</t>
  </si>
  <si>
    <t>Котлован №2</t>
  </si>
  <si>
    <t>Котлован №3</t>
  </si>
  <si>
    <t>Котлован №4</t>
  </si>
  <si>
    <t>Котлован №5</t>
  </si>
  <si>
    <t>Котлован №6</t>
  </si>
  <si>
    <t>Котлован №7</t>
  </si>
  <si>
    <t>Котлован №8</t>
  </si>
  <si>
    <t>Котлован №9</t>
  </si>
  <si>
    <t>Котлован №10</t>
  </si>
  <si>
    <t>Котлован №11</t>
  </si>
  <si>
    <t>Отсев</t>
  </si>
  <si>
    <t>Вид работы</t>
  </si>
  <si>
    <t>Траншея</t>
  </si>
  <si>
    <t>Труба</t>
  </si>
  <si>
    <t>V Засыпка:</t>
  </si>
  <si>
    <t>V Подсыпки:</t>
  </si>
  <si>
    <t>V Подушки:</t>
  </si>
  <si>
    <t>V Траншеи:</t>
  </si>
  <si>
    <t>Бентонит:</t>
  </si>
  <si>
    <t>Бентонит</t>
  </si>
  <si>
    <t>Полимер</t>
  </si>
  <si>
    <t>Глубина:</t>
  </si>
  <si>
    <t>Ширина:</t>
  </si>
  <si>
    <t>Подсыпка:</t>
  </si>
  <si>
    <t>Постель:</t>
  </si>
  <si>
    <t>Заглуб. КЛ</t>
  </si>
  <si>
    <t>КЛ1:</t>
  </si>
  <si>
    <t>КЛ2:</t>
  </si>
  <si>
    <t>КЛ4:</t>
  </si>
  <si>
    <t>Полимер:</t>
  </si>
  <si>
    <t>в т</t>
  </si>
  <si>
    <t>Опора 1</t>
  </si>
  <si>
    <t>Опора 2</t>
  </si>
  <si>
    <t>Размеры траншеи для трубы</t>
  </si>
  <si>
    <t>Размеры траншеи для кабеля</t>
  </si>
  <si>
    <t>СВОДНАЯ</t>
  </si>
  <si>
    <t>ГНБ (всего)</t>
  </si>
  <si>
    <t>ГНБ КЛ1 -&gt;</t>
  </si>
  <si>
    <t>ГНБ КЛ2 -&gt;</t>
  </si>
  <si>
    <t>ГНБ КЛ3 -&gt;</t>
  </si>
  <si>
    <t>ГНБ КЛ4 -&gt;</t>
  </si>
  <si>
    <t>Нзем</t>
  </si>
  <si>
    <t>Нтр</t>
  </si>
  <si>
    <t>k расчета</t>
  </si>
  <si>
    <t>Соединительная муфта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</si>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</sst>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&quot;₽&quot;"/>
    <numFmt numFmtId="165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0A0A0A"/>
      <name val="Segoe UI"/>
      <family val="2"/>
      <charset val="204"/>
    </font>
    <font>
      <b/>
      <sz val="10"/>
      <color rgb="FF202124"/>
      <name val="Arial"/>
      <family val="2"/>
      <charset val="204"/>
    </font>
    <font>
      <sz val="10"/>
      <color rgb="FF202124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0" fillId="3" borderId="2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4" borderId="14" xfId="0" applyFill="1" applyBorder="1"/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0" xfId="0" applyFill="1"/>
    <xf numFmtId="0" fontId="0" fillId="5" borderId="20" xfId="0" applyFill="1" applyBorder="1"/>
    <xf numFmtId="0" fontId="0" fillId="5" borderId="4" xfId="0" applyFill="1" applyBorder="1"/>
    <xf numFmtId="0" fontId="0" fillId="5" borderId="21" xfId="0" applyFill="1" applyBorder="1"/>
    <xf numFmtId="0" fontId="0" fillId="5" borderId="18" xfId="0" applyFill="1" applyBorder="1"/>
    <xf numFmtId="0" fontId="0" fillId="5" borderId="2" xfId="0" applyFill="1" applyBorder="1"/>
    <xf numFmtId="0" fontId="0" fillId="2" borderId="18" xfId="0" applyFill="1" applyBorder="1"/>
    <xf numFmtId="0" fontId="0" fillId="2" borderId="2" xfId="0" applyFill="1" applyBorder="1"/>
    <xf numFmtId="0" fontId="0" fillId="2" borderId="19" xfId="0" applyFill="1" applyBorder="1"/>
    <xf numFmtId="0" fontId="0" fillId="3" borderId="0" xfId="0" applyFill="1"/>
    <xf numFmtId="0" fontId="0" fillId="3" borderId="18" xfId="0" applyFill="1" applyBorder="1"/>
    <xf numFmtId="0" fontId="0" fillId="3" borderId="19" xfId="0" applyFill="1" applyBorder="1"/>
    <xf numFmtId="0" fontId="2" fillId="3" borderId="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7" xfId="0" applyFill="1" applyBorder="1"/>
    <xf numFmtId="0" fontId="0" fillId="0" borderId="22" xfId="0" applyBorder="1"/>
    <xf numFmtId="17" fontId="0" fillId="3" borderId="2" xfId="0" applyNumberFormat="1" applyFill="1" applyBorder="1"/>
    <xf numFmtId="0" fontId="0" fillId="0" borderId="24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5" borderId="19" xfId="0" applyFill="1" applyBorder="1"/>
    <xf numFmtId="0" fontId="2" fillId="0" borderId="2" xfId="0" applyFont="1" applyBorder="1"/>
    <xf numFmtId="0" fontId="0" fillId="0" borderId="23" xfId="0" applyBorder="1" applyAlignment="1">
      <alignment horizontal="right"/>
    </xf>
    <xf numFmtId="0" fontId="0" fillId="0" borderId="28" xfId="0" applyBorder="1"/>
    <xf numFmtId="0" fontId="0" fillId="0" borderId="29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5" fillId="0" borderId="2" xfId="0" applyFont="1" applyBorder="1"/>
    <xf numFmtId="0" fontId="6" fillId="0" borderId="2" xfId="0" applyFont="1" applyBorder="1"/>
    <xf numFmtId="0" fontId="5" fillId="0" borderId="7" xfId="0" applyFont="1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" borderId="14" xfId="0" applyFill="1" applyBorder="1" applyAlignment="1">
      <alignment horizontal="center"/>
    </xf>
    <xf numFmtId="0" fontId="5" fillId="0" borderId="6" xfId="0" applyFont="1" applyBorder="1"/>
    <xf numFmtId="2" fontId="0" fillId="0" borderId="2" xfId="0" applyNumberFormat="1" applyBorder="1"/>
    <xf numFmtId="0" fontId="0" fillId="0" borderId="0" xfId="0" applyAlignment="1">
      <alignment horizontal="right"/>
    </xf>
    <xf numFmtId="0" fontId="5" fillId="0" borderId="26" xfId="0" applyFont="1" applyBorder="1"/>
    <xf numFmtId="164" fontId="0" fillId="0" borderId="0" xfId="0" applyNumberFormat="1"/>
    <xf numFmtId="0" fontId="0" fillId="7" borderId="2" xfId="0" applyFill="1" applyBorder="1"/>
    <xf numFmtId="0" fontId="0" fillId="0" borderId="2" xfId="0" applyBorder="1" applyAlignment="1">
      <alignment horizontal="center" vertical="center"/>
    </xf>
    <xf numFmtId="1" fontId="0" fillId="7" borderId="2" xfId="0" applyNumberFormat="1" applyFill="1" applyBorder="1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0" borderId="4" xfId="0" applyBorder="1"/>
    <xf numFmtId="0" fontId="8" fillId="0" borderId="0" xfId="0" applyFont="1"/>
    <xf numFmtId="0" fontId="0" fillId="9" borderId="2" xfId="0" applyFill="1" applyBorder="1" applyAlignment="1">
      <alignment horizontal="center" vertical="center"/>
    </xf>
    <xf numFmtId="0" fontId="0" fillId="9" borderId="2" xfId="0" applyFill="1" applyBorder="1"/>
    <xf numFmtId="2" fontId="0" fillId="7" borderId="2" xfId="0" applyNumberFormat="1" applyFill="1" applyBorder="1"/>
    <xf numFmtId="0" fontId="0" fillId="0" borderId="2" xfId="0" applyBorder="1" applyAlignment="1">
      <alignment horizontal="right"/>
    </xf>
    <xf numFmtId="43" fontId="0" fillId="0" borderId="2" xfId="0" applyNumberFormat="1" applyBorder="1"/>
    <xf numFmtId="165" fontId="0" fillId="0" borderId="2" xfId="0" applyNumberFormat="1" applyBorder="1"/>
    <xf numFmtId="2" fontId="0" fillId="8" borderId="2" xfId="0" applyNumberFormat="1" applyFill="1" applyBorder="1"/>
    <xf numFmtId="2" fontId="0" fillId="9" borderId="2" xfId="0" applyNumberFormat="1" applyFill="1" applyBorder="1"/>
    <xf numFmtId="0" fontId="8" fillId="0" borderId="2" xfId="0" applyFont="1" applyBorder="1" applyAlignment="1">
      <alignment horizontal="center" vertical="center"/>
    </xf>
    <xf numFmtId="43" fontId="0" fillId="0" borderId="2" xfId="1" applyFont="1" applyBorder="1" applyAlignment="1">
      <alignment horizontal="right"/>
    </xf>
    <xf numFmtId="0" fontId="0" fillId="7" borderId="4" xfId="0" applyFill="1" applyBorder="1"/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7" borderId="6" xfId="0" applyFill="1" applyBorder="1"/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3" fontId="0" fillId="7" borderId="2" xfId="0" applyNumberFormat="1" applyFill="1" applyBorder="1" applyAlignment="1">
      <alignment horizontal="left"/>
    </xf>
    <xf numFmtId="1" fontId="0" fillId="10" borderId="2" xfId="0" applyNumberFormat="1" applyFill="1" applyBorder="1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7620</xdr:colOff>
      <xdr:row>1</xdr:row>
      <xdr:rowOff>7620</xdr:rowOff>
    </xdr:from>
    <xdr:to>
      <xdr:col>40</xdr:col>
      <xdr:colOff>790574</xdr:colOff>
      <xdr:row>13</xdr:row>
      <xdr:rowOff>162149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044E163-70EA-48E5-A825-A48520BF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91620" y="198120"/>
          <a:ext cx="2630805" cy="24517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4FC92-BABA-44BB-9D8B-10E032A7FC7C}" name="Таблица1" displayName="Таблица1" ref="A1:H1048575" totalsRowShown="0" headerRowDxfId="22" headerRowBorderDxfId="21" tableBorderDxfId="20" totalsRowBorderDxfId="19">
  <autoFilter ref="A1:H1048575" xr:uid="{7D94FC92-BABA-44BB-9D8B-10E032A7FC7C}"/>
  <tableColumns count="8">
    <tableColumn id="1" xr3:uid="{FDA1732B-3686-4836-B7D7-19F125D0CF52}" name="№" dataDxfId="18"/>
    <tableColumn id="2" xr3:uid="{08A78120-F360-4B99-8651-B2CEB96576B2}" name="Огр." dataDxfId="17"/>
    <tableColumn id="3" xr3:uid="{7A6D179F-4962-4F26-956B-06030E929BAF}" name="Тип оп" dataDxfId="16"/>
    <tableColumn id="4" xr3:uid="{4D8EE524-0FD3-43E2-958F-4B2163D2A8A4}" name="Провод" dataDxfId="15"/>
    <tableColumn id="6" xr3:uid="{839B5ACE-768C-463F-A308-EC2AF8985762}" name="Отпайки" dataDxfId="14"/>
    <tableColumn id="5" xr3:uid="{94EDE761-BAE0-4D62-BB82-687A715B1E39}" name="Кабель" dataDxfId="13"/>
    <tableColumn id="7" xr3:uid="{D627756A-05D9-4483-9ECA-4F91871A9082}" name="ОПН" dataDxfId="12"/>
    <tableColumn id="8" xr3:uid="{76BDBB0D-D421-4930-A0FF-76D60877ABE7}" name="Р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workbookViewId="0">
      <selection activeCell="O14" sqref="O14"/>
    </sheetView>
  </sheetViews>
  <sheetFormatPr defaultRowHeight="14.4" x14ac:dyDescent="0.3"/>
  <cols>
    <col min="1" max="1" width="6" customWidth="1"/>
    <col min="10" max="10" width="15.44140625" customWidth="1"/>
  </cols>
  <sheetData>
    <row r="1" spans="1:18" s="1" customFormat="1" ht="28.8" x14ac:dyDescent="0.3">
      <c r="A1" s="2" t="s">
        <v>4</v>
      </c>
      <c r="B1" s="2" t="s">
        <v>2</v>
      </c>
      <c r="C1" s="2" t="s">
        <v>1</v>
      </c>
      <c r="D1" s="2" t="s">
        <v>11</v>
      </c>
      <c r="E1" s="2" t="s">
        <v>3</v>
      </c>
      <c r="F1" s="2" t="s">
        <v>15</v>
      </c>
      <c r="G1" s="2" t="s">
        <v>16</v>
      </c>
      <c r="H1" s="2"/>
      <c r="I1" s="2"/>
      <c r="J1" s="2"/>
      <c r="K1" s="2"/>
      <c r="L1" s="2"/>
      <c r="M1" s="2"/>
      <c r="N1" s="2"/>
      <c r="O1" s="2" t="s">
        <v>8</v>
      </c>
      <c r="P1" s="2"/>
      <c r="Q1" s="2" t="s">
        <v>3</v>
      </c>
      <c r="R1" s="2"/>
    </row>
    <row r="2" spans="1:18" x14ac:dyDescent="0.3">
      <c r="A2">
        <v>1</v>
      </c>
      <c r="B2" t="s">
        <v>0</v>
      </c>
      <c r="C2">
        <v>46</v>
      </c>
      <c r="D2">
        <v>90</v>
      </c>
      <c r="E2">
        <f>IF(B2="АЖ20-1",2,IF(B2="УАЖ20-1",3,IF(B2="Пж20-1",1)))</f>
        <v>2</v>
      </c>
      <c r="G2" t="s">
        <v>14</v>
      </c>
      <c r="J2" t="s">
        <v>7</v>
      </c>
      <c r="K2">
        <f>SUM(E2:E105)</f>
        <v>143</v>
      </c>
      <c r="N2" t="s">
        <v>0</v>
      </c>
      <c r="O2" s="3">
        <f>COUNTIF(B2:B105,N2)</f>
        <v>19</v>
      </c>
      <c r="P2">
        <v>2</v>
      </c>
      <c r="Q2" s="3">
        <f>O2*P2</f>
        <v>38</v>
      </c>
    </row>
    <row r="3" spans="1:18" x14ac:dyDescent="0.3">
      <c r="A3">
        <v>2</v>
      </c>
      <c r="B3" t="s">
        <v>5</v>
      </c>
      <c r="C3">
        <v>60</v>
      </c>
      <c r="E3">
        <f t="shared" ref="E3:E66" si="0">IF(B3="АЖ20-1",2,IF(B3="УАЖ20-1",3,IF(B3="Пж20-1",1)))</f>
        <v>3</v>
      </c>
      <c r="F3" t="s">
        <v>13</v>
      </c>
      <c r="J3" t="s">
        <v>9</v>
      </c>
      <c r="K3">
        <f>SUM(C2:C105)</f>
        <v>5545</v>
      </c>
      <c r="N3" t="s">
        <v>5</v>
      </c>
      <c r="O3" s="3">
        <f>COUNTIF(B2:B105,N3)</f>
        <v>10</v>
      </c>
      <c r="P3">
        <v>3</v>
      </c>
      <c r="Q3" s="3">
        <f t="shared" ref="Q3:Q4" si="1">O3*P3</f>
        <v>30</v>
      </c>
    </row>
    <row r="4" spans="1:18" x14ac:dyDescent="0.3">
      <c r="A4">
        <v>3</v>
      </c>
      <c r="B4" t="s">
        <v>6</v>
      </c>
      <c r="C4">
        <v>60</v>
      </c>
      <c r="E4">
        <f t="shared" si="0"/>
        <v>1</v>
      </c>
      <c r="J4" t="s">
        <v>10</v>
      </c>
      <c r="K4">
        <f>SUM(D2:D105)</f>
        <v>980</v>
      </c>
      <c r="N4" t="s">
        <v>6</v>
      </c>
      <c r="O4" s="4">
        <f>COUNTIF(B2:B105,N4)</f>
        <v>75</v>
      </c>
      <c r="P4">
        <v>1</v>
      </c>
      <c r="Q4" s="4">
        <f t="shared" si="1"/>
        <v>75</v>
      </c>
    </row>
    <row r="5" spans="1:18" x14ac:dyDescent="0.3">
      <c r="A5">
        <v>4</v>
      </c>
      <c r="B5" t="s">
        <v>6</v>
      </c>
      <c r="C5">
        <v>60</v>
      </c>
      <c r="E5">
        <f t="shared" si="0"/>
        <v>1</v>
      </c>
      <c r="O5">
        <f>SUM(O2:O4)</f>
        <v>104</v>
      </c>
      <c r="Q5">
        <f>SUM(Q2:Q4)</f>
        <v>143</v>
      </c>
    </row>
    <row r="6" spans="1:18" x14ac:dyDescent="0.3">
      <c r="A6">
        <v>5</v>
      </c>
      <c r="B6" t="s">
        <v>6</v>
      </c>
      <c r="C6">
        <v>60</v>
      </c>
      <c r="E6">
        <f t="shared" si="0"/>
        <v>1</v>
      </c>
    </row>
    <row r="7" spans="1:18" x14ac:dyDescent="0.3">
      <c r="A7">
        <v>6</v>
      </c>
      <c r="B7" t="s">
        <v>6</v>
      </c>
      <c r="C7">
        <v>60</v>
      </c>
      <c r="E7">
        <f t="shared" si="0"/>
        <v>1</v>
      </c>
      <c r="J7" t="s">
        <v>12</v>
      </c>
      <c r="K7">
        <f>5950-K3</f>
        <v>405</v>
      </c>
    </row>
    <row r="8" spans="1:18" x14ac:dyDescent="0.3">
      <c r="A8">
        <v>7</v>
      </c>
      <c r="B8" t="s">
        <v>6</v>
      </c>
      <c r="C8">
        <v>60</v>
      </c>
      <c r="E8">
        <f t="shared" si="0"/>
        <v>1</v>
      </c>
    </row>
    <row r="9" spans="1:18" x14ac:dyDescent="0.3">
      <c r="A9">
        <v>8</v>
      </c>
      <c r="B9" t="s">
        <v>6</v>
      </c>
      <c r="C9">
        <v>55</v>
      </c>
      <c r="E9">
        <f t="shared" si="0"/>
        <v>1</v>
      </c>
    </row>
    <row r="10" spans="1:18" x14ac:dyDescent="0.3">
      <c r="A10">
        <v>9</v>
      </c>
      <c r="B10" t="s">
        <v>5</v>
      </c>
      <c r="C10">
        <v>32</v>
      </c>
      <c r="E10">
        <f t="shared" si="0"/>
        <v>3</v>
      </c>
      <c r="F10" t="s">
        <v>13</v>
      </c>
    </row>
    <row r="11" spans="1:18" x14ac:dyDescent="0.3">
      <c r="A11">
        <v>10</v>
      </c>
      <c r="B11" t="s">
        <v>6</v>
      </c>
      <c r="C11">
        <v>46</v>
      </c>
      <c r="E11">
        <f t="shared" si="0"/>
        <v>1</v>
      </c>
    </row>
    <row r="12" spans="1:18" x14ac:dyDescent="0.3">
      <c r="A12">
        <v>11</v>
      </c>
      <c r="B12" t="s">
        <v>6</v>
      </c>
      <c r="C12">
        <v>60</v>
      </c>
      <c r="E12">
        <f t="shared" si="0"/>
        <v>1</v>
      </c>
    </row>
    <row r="13" spans="1:18" x14ac:dyDescent="0.3">
      <c r="A13">
        <v>12</v>
      </c>
      <c r="B13" t="s">
        <v>6</v>
      </c>
      <c r="C13">
        <v>60</v>
      </c>
      <c r="E13">
        <f t="shared" si="0"/>
        <v>1</v>
      </c>
    </row>
    <row r="14" spans="1:18" x14ac:dyDescent="0.3">
      <c r="A14">
        <v>13</v>
      </c>
      <c r="B14" t="s">
        <v>6</v>
      </c>
      <c r="C14">
        <v>60</v>
      </c>
      <c r="E14">
        <f t="shared" si="0"/>
        <v>1</v>
      </c>
    </row>
    <row r="15" spans="1:18" x14ac:dyDescent="0.3">
      <c r="A15">
        <v>14</v>
      </c>
      <c r="B15" t="s">
        <v>6</v>
      </c>
      <c r="C15">
        <v>60</v>
      </c>
      <c r="E15">
        <f t="shared" si="0"/>
        <v>1</v>
      </c>
    </row>
    <row r="16" spans="1:18" x14ac:dyDescent="0.3">
      <c r="A16">
        <v>15</v>
      </c>
      <c r="B16" t="s">
        <v>6</v>
      </c>
      <c r="C16">
        <v>60</v>
      </c>
      <c r="E16">
        <f t="shared" si="0"/>
        <v>1</v>
      </c>
    </row>
    <row r="17" spans="1:6" x14ac:dyDescent="0.3">
      <c r="A17">
        <v>16</v>
      </c>
      <c r="B17" t="s">
        <v>0</v>
      </c>
      <c r="C17">
        <v>55</v>
      </c>
      <c r="E17">
        <f t="shared" si="0"/>
        <v>2</v>
      </c>
    </row>
    <row r="18" spans="1:6" x14ac:dyDescent="0.3">
      <c r="A18">
        <v>17</v>
      </c>
      <c r="B18" t="s">
        <v>5</v>
      </c>
      <c r="C18">
        <v>55</v>
      </c>
      <c r="E18">
        <f t="shared" si="0"/>
        <v>3</v>
      </c>
    </row>
    <row r="19" spans="1:6" x14ac:dyDescent="0.3">
      <c r="A19">
        <v>18</v>
      </c>
      <c r="B19" t="s">
        <v>6</v>
      </c>
      <c r="C19">
        <v>60</v>
      </c>
      <c r="E19">
        <f t="shared" si="0"/>
        <v>1</v>
      </c>
    </row>
    <row r="20" spans="1:6" x14ac:dyDescent="0.3">
      <c r="A20">
        <v>19</v>
      </c>
      <c r="B20" t="s">
        <v>6</v>
      </c>
      <c r="C20">
        <v>60</v>
      </c>
      <c r="E20">
        <f t="shared" si="0"/>
        <v>1</v>
      </c>
      <c r="F20" t="s">
        <v>13</v>
      </c>
    </row>
    <row r="21" spans="1:6" x14ac:dyDescent="0.3">
      <c r="A21">
        <v>20</v>
      </c>
      <c r="B21" t="s">
        <v>6</v>
      </c>
      <c r="C21">
        <v>60</v>
      </c>
      <c r="E21">
        <f t="shared" si="0"/>
        <v>1</v>
      </c>
    </row>
    <row r="22" spans="1:6" x14ac:dyDescent="0.3">
      <c r="A22">
        <v>21</v>
      </c>
      <c r="B22" t="s">
        <v>6</v>
      </c>
      <c r="C22">
        <v>60</v>
      </c>
      <c r="E22">
        <f t="shared" si="0"/>
        <v>1</v>
      </c>
    </row>
    <row r="23" spans="1:6" x14ac:dyDescent="0.3">
      <c r="A23">
        <v>22</v>
      </c>
      <c r="B23" t="s">
        <v>6</v>
      </c>
      <c r="C23">
        <v>60</v>
      </c>
      <c r="E23">
        <f t="shared" si="0"/>
        <v>1</v>
      </c>
    </row>
    <row r="24" spans="1:6" x14ac:dyDescent="0.3">
      <c r="A24">
        <v>23</v>
      </c>
      <c r="B24" t="s">
        <v>6</v>
      </c>
      <c r="C24">
        <v>60</v>
      </c>
      <c r="E24">
        <f t="shared" si="0"/>
        <v>1</v>
      </c>
    </row>
    <row r="25" spans="1:6" x14ac:dyDescent="0.3">
      <c r="A25">
        <v>24</v>
      </c>
      <c r="B25" t="s">
        <v>0</v>
      </c>
      <c r="C25">
        <v>60</v>
      </c>
      <c r="E25">
        <f t="shared" si="0"/>
        <v>2</v>
      </c>
    </row>
    <row r="26" spans="1:6" x14ac:dyDescent="0.3">
      <c r="A26">
        <v>25</v>
      </c>
      <c r="B26" t="s">
        <v>6</v>
      </c>
      <c r="C26">
        <v>60</v>
      </c>
      <c r="E26">
        <f t="shared" si="0"/>
        <v>1</v>
      </c>
    </row>
    <row r="27" spans="1:6" x14ac:dyDescent="0.3">
      <c r="A27">
        <v>26</v>
      </c>
      <c r="B27" t="s">
        <v>6</v>
      </c>
      <c r="C27">
        <v>60</v>
      </c>
      <c r="E27">
        <f t="shared" si="0"/>
        <v>1</v>
      </c>
    </row>
    <row r="28" spans="1:6" x14ac:dyDescent="0.3">
      <c r="A28">
        <v>27</v>
      </c>
      <c r="B28" t="s">
        <v>6</v>
      </c>
      <c r="C28">
        <v>60</v>
      </c>
      <c r="E28">
        <f t="shared" si="0"/>
        <v>1</v>
      </c>
    </row>
    <row r="29" spans="1:6" x14ac:dyDescent="0.3">
      <c r="A29">
        <v>28</v>
      </c>
      <c r="B29" t="s">
        <v>6</v>
      </c>
      <c r="C29">
        <v>60</v>
      </c>
      <c r="E29">
        <f t="shared" si="0"/>
        <v>1</v>
      </c>
    </row>
    <row r="30" spans="1:6" x14ac:dyDescent="0.3">
      <c r="A30">
        <v>29</v>
      </c>
      <c r="B30" t="s">
        <v>6</v>
      </c>
      <c r="C30">
        <v>55</v>
      </c>
      <c r="E30">
        <f t="shared" si="0"/>
        <v>1</v>
      </c>
    </row>
    <row r="31" spans="1:6" x14ac:dyDescent="0.3">
      <c r="A31">
        <v>30</v>
      </c>
      <c r="B31" t="s">
        <v>5</v>
      </c>
      <c r="C31">
        <v>39</v>
      </c>
      <c r="E31">
        <f t="shared" si="0"/>
        <v>3</v>
      </c>
    </row>
    <row r="32" spans="1:6" x14ac:dyDescent="0.3">
      <c r="A32">
        <v>31</v>
      </c>
      <c r="B32" t="s">
        <v>6</v>
      </c>
      <c r="C32">
        <v>60</v>
      </c>
      <c r="E32">
        <f t="shared" si="0"/>
        <v>1</v>
      </c>
    </row>
    <row r="33" spans="1:7" x14ac:dyDescent="0.3">
      <c r="A33">
        <v>32</v>
      </c>
      <c r="B33" t="s">
        <v>6</v>
      </c>
      <c r="C33">
        <v>60</v>
      </c>
      <c r="E33">
        <f t="shared" si="0"/>
        <v>1</v>
      </c>
    </row>
    <row r="34" spans="1:7" x14ac:dyDescent="0.3">
      <c r="A34">
        <v>33</v>
      </c>
      <c r="B34" t="s">
        <v>6</v>
      </c>
      <c r="C34">
        <v>60</v>
      </c>
      <c r="E34">
        <f t="shared" si="0"/>
        <v>1</v>
      </c>
    </row>
    <row r="35" spans="1:7" x14ac:dyDescent="0.3">
      <c r="A35">
        <v>34</v>
      </c>
      <c r="B35" t="s">
        <v>6</v>
      </c>
      <c r="C35">
        <v>40</v>
      </c>
      <c r="E35">
        <f t="shared" si="0"/>
        <v>1</v>
      </c>
    </row>
    <row r="36" spans="1:7" x14ac:dyDescent="0.3">
      <c r="A36">
        <v>35</v>
      </c>
      <c r="B36" t="s">
        <v>6</v>
      </c>
      <c r="C36">
        <v>45</v>
      </c>
      <c r="E36">
        <f t="shared" si="0"/>
        <v>1</v>
      </c>
    </row>
    <row r="37" spans="1:7" x14ac:dyDescent="0.3">
      <c r="A37">
        <v>36</v>
      </c>
      <c r="B37" t="s">
        <v>6</v>
      </c>
      <c r="C37">
        <v>60</v>
      </c>
      <c r="E37">
        <f t="shared" si="0"/>
        <v>1</v>
      </c>
    </row>
    <row r="38" spans="1:7" x14ac:dyDescent="0.3">
      <c r="A38">
        <v>37</v>
      </c>
      <c r="B38" t="s">
        <v>6</v>
      </c>
      <c r="C38">
        <v>60</v>
      </c>
      <c r="E38">
        <f t="shared" si="0"/>
        <v>1</v>
      </c>
    </row>
    <row r="39" spans="1:7" x14ac:dyDescent="0.3">
      <c r="A39">
        <v>38</v>
      </c>
      <c r="B39" t="s">
        <v>6</v>
      </c>
      <c r="C39">
        <v>55</v>
      </c>
      <c r="E39">
        <f t="shared" si="0"/>
        <v>1</v>
      </c>
    </row>
    <row r="40" spans="1:7" x14ac:dyDescent="0.3">
      <c r="A40">
        <v>39</v>
      </c>
      <c r="B40" t="s">
        <v>0</v>
      </c>
      <c r="C40">
        <v>30</v>
      </c>
      <c r="E40">
        <f t="shared" si="0"/>
        <v>2</v>
      </c>
      <c r="F40" t="s">
        <v>13</v>
      </c>
    </row>
    <row r="41" spans="1:7" x14ac:dyDescent="0.3">
      <c r="A41">
        <v>40</v>
      </c>
      <c r="B41" t="s">
        <v>0</v>
      </c>
      <c r="D41">
        <v>330</v>
      </c>
      <c r="E41">
        <f t="shared" si="0"/>
        <v>2</v>
      </c>
      <c r="G41" t="s">
        <v>14</v>
      </c>
    </row>
    <row r="42" spans="1:7" x14ac:dyDescent="0.3">
      <c r="A42">
        <v>41</v>
      </c>
      <c r="B42" t="s">
        <v>0</v>
      </c>
      <c r="C42">
        <v>55</v>
      </c>
      <c r="E42">
        <f t="shared" si="0"/>
        <v>2</v>
      </c>
      <c r="G42" t="s">
        <v>14</v>
      </c>
    </row>
    <row r="43" spans="1:7" x14ac:dyDescent="0.3">
      <c r="A43">
        <v>42</v>
      </c>
      <c r="B43" t="s">
        <v>6</v>
      </c>
      <c r="C43">
        <v>55</v>
      </c>
      <c r="E43">
        <f t="shared" si="0"/>
        <v>1</v>
      </c>
      <c r="F43" t="s">
        <v>13</v>
      </c>
    </row>
    <row r="44" spans="1:7" x14ac:dyDescent="0.3">
      <c r="A44">
        <v>43</v>
      </c>
      <c r="B44" t="s">
        <v>5</v>
      </c>
      <c r="C44">
        <v>34</v>
      </c>
      <c r="E44">
        <f t="shared" si="0"/>
        <v>3</v>
      </c>
    </row>
    <row r="45" spans="1:7" x14ac:dyDescent="0.3">
      <c r="A45">
        <v>44</v>
      </c>
      <c r="B45" t="s">
        <v>6</v>
      </c>
      <c r="C45">
        <v>60</v>
      </c>
      <c r="E45">
        <f t="shared" si="0"/>
        <v>1</v>
      </c>
    </row>
    <row r="46" spans="1:7" x14ac:dyDescent="0.3">
      <c r="A46">
        <v>45</v>
      </c>
      <c r="B46" t="s">
        <v>6</v>
      </c>
      <c r="C46">
        <v>60</v>
      </c>
      <c r="E46">
        <f t="shared" si="0"/>
        <v>1</v>
      </c>
    </row>
    <row r="47" spans="1:7" x14ac:dyDescent="0.3">
      <c r="A47">
        <v>46</v>
      </c>
      <c r="B47" t="s">
        <v>6</v>
      </c>
      <c r="C47">
        <v>60</v>
      </c>
      <c r="E47">
        <f t="shared" si="0"/>
        <v>1</v>
      </c>
    </row>
    <row r="48" spans="1:7" x14ac:dyDescent="0.3">
      <c r="A48">
        <v>47</v>
      </c>
      <c r="B48" t="s">
        <v>6</v>
      </c>
      <c r="C48">
        <v>60</v>
      </c>
      <c r="E48">
        <f t="shared" si="0"/>
        <v>1</v>
      </c>
    </row>
    <row r="49" spans="1:7" x14ac:dyDescent="0.3">
      <c r="A49">
        <v>48</v>
      </c>
      <c r="B49" t="s">
        <v>6</v>
      </c>
      <c r="C49">
        <v>60</v>
      </c>
      <c r="E49">
        <f t="shared" si="0"/>
        <v>1</v>
      </c>
    </row>
    <row r="50" spans="1:7" x14ac:dyDescent="0.3">
      <c r="A50">
        <v>49</v>
      </c>
      <c r="B50" t="s">
        <v>6</v>
      </c>
      <c r="C50">
        <v>55</v>
      </c>
      <c r="E50">
        <f t="shared" si="0"/>
        <v>1</v>
      </c>
      <c r="F50" t="s">
        <v>13</v>
      </c>
    </row>
    <row r="51" spans="1:7" x14ac:dyDescent="0.3">
      <c r="A51">
        <v>50</v>
      </c>
      <c r="B51" t="s">
        <v>0</v>
      </c>
      <c r="D51">
        <v>560</v>
      </c>
      <c r="E51">
        <f t="shared" si="0"/>
        <v>2</v>
      </c>
      <c r="G51" t="s">
        <v>14</v>
      </c>
    </row>
    <row r="52" spans="1:7" x14ac:dyDescent="0.3">
      <c r="A52">
        <v>51</v>
      </c>
      <c r="B52" t="s">
        <v>0</v>
      </c>
      <c r="C52">
        <v>45</v>
      </c>
      <c r="E52">
        <f t="shared" si="0"/>
        <v>2</v>
      </c>
      <c r="G52" t="s">
        <v>14</v>
      </c>
    </row>
    <row r="53" spans="1:7" x14ac:dyDescent="0.3">
      <c r="A53">
        <v>52</v>
      </c>
      <c r="B53" t="s">
        <v>6</v>
      </c>
      <c r="C53">
        <v>60</v>
      </c>
      <c r="E53">
        <f t="shared" si="0"/>
        <v>1</v>
      </c>
    </row>
    <row r="54" spans="1:7" x14ac:dyDescent="0.3">
      <c r="A54">
        <v>53</v>
      </c>
      <c r="B54" t="s">
        <v>6</v>
      </c>
      <c r="C54">
        <v>60</v>
      </c>
      <c r="E54">
        <f t="shared" si="0"/>
        <v>1</v>
      </c>
      <c r="F54" t="s">
        <v>13</v>
      </c>
    </row>
    <row r="55" spans="1:7" x14ac:dyDescent="0.3">
      <c r="A55">
        <v>54</v>
      </c>
      <c r="B55" t="s">
        <v>6</v>
      </c>
      <c r="C55">
        <v>55</v>
      </c>
      <c r="E55">
        <f t="shared" si="0"/>
        <v>1</v>
      </c>
    </row>
    <row r="56" spans="1:7" x14ac:dyDescent="0.3">
      <c r="A56">
        <v>55</v>
      </c>
      <c r="B56" t="s">
        <v>5</v>
      </c>
      <c r="C56">
        <v>45</v>
      </c>
      <c r="E56">
        <f t="shared" si="0"/>
        <v>3</v>
      </c>
    </row>
    <row r="57" spans="1:7" x14ac:dyDescent="0.3">
      <c r="A57">
        <v>56</v>
      </c>
      <c r="B57" t="s">
        <v>6</v>
      </c>
      <c r="C57">
        <v>60</v>
      </c>
      <c r="E57">
        <f t="shared" si="0"/>
        <v>1</v>
      </c>
    </row>
    <row r="58" spans="1:7" x14ac:dyDescent="0.3">
      <c r="A58">
        <v>57</v>
      </c>
      <c r="B58" t="s">
        <v>6</v>
      </c>
      <c r="C58">
        <v>60</v>
      </c>
      <c r="E58">
        <f t="shared" si="0"/>
        <v>1</v>
      </c>
    </row>
    <row r="59" spans="1:7" x14ac:dyDescent="0.3">
      <c r="A59">
        <v>58</v>
      </c>
      <c r="B59" t="s">
        <v>6</v>
      </c>
      <c r="C59">
        <v>60</v>
      </c>
      <c r="E59">
        <f t="shared" si="0"/>
        <v>1</v>
      </c>
    </row>
    <row r="60" spans="1:7" x14ac:dyDescent="0.3">
      <c r="A60">
        <v>59</v>
      </c>
      <c r="B60" t="s">
        <v>6</v>
      </c>
      <c r="C60">
        <v>60</v>
      </c>
      <c r="E60">
        <f t="shared" si="0"/>
        <v>1</v>
      </c>
    </row>
    <row r="61" spans="1:7" x14ac:dyDescent="0.3">
      <c r="A61">
        <v>60</v>
      </c>
      <c r="B61" t="s">
        <v>6</v>
      </c>
      <c r="C61">
        <v>60</v>
      </c>
      <c r="E61">
        <f t="shared" si="0"/>
        <v>1</v>
      </c>
    </row>
    <row r="62" spans="1:7" x14ac:dyDescent="0.3">
      <c r="A62">
        <v>61</v>
      </c>
      <c r="B62" t="s">
        <v>6</v>
      </c>
      <c r="C62">
        <v>60</v>
      </c>
      <c r="E62">
        <f t="shared" si="0"/>
        <v>1</v>
      </c>
    </row>
    <row r="63" spans="1:7" x14ac:dyDescent="0.3">
      <c r="A63">
        <v>62</v>
      </c>
      <c r="B63" t="s">
        <v>5</v>
      </c>
      <c r="C63">
        <v>41</v>
      </c>
      <c r="E63">
        <f t="shared" si="0"/>
        <v>3</v>
      </c>
    </row>
    <row r="64" spans="1:7" x14ac:dyDescent="0.3">
      <c r="A64">
        <v>63</v>
      </c>
      <c r="B64" t="s">
        <v>0</v>
      </c>
      <c r="C64">
        <v>35</v>
      </c>
      <c r="E64">
        <f t="shared" si="0"/>
        <v>2</v>
      </c>
      <c r="F64" t="s">
        <v>13</v>
      </c>
    </row>
    <row r="65" spans="1:6" x14ac:dyDescent="0.3">
      <c r="A65">
        <v>64</v>
      </c>
      <c r="B65" t="s">
        <v>0</v>
      </c>
      <c r="C65">
        <v>30</v>
      </c>
      <c r="E65">
        <f t="shared" si="0"/>
        <v>2</v>
      </c>
    </row>
    <row r="66" spans="1:6" x14ac:dyDescent="0.3">
      <c r="A66">
        <v>65</v>
      </c>
      <c r="B66" t="s">
        <v>0</v>
      </c>
      <c r="C66">
        <v>40</v>
      </c>
      <c r="E66">
        <f t="shared" si="0"/>
        <v>2</v>
      </c>
    </row>
    <row r="67" spans="1:6" x14ac:dyDescent="0.3">
      <c r="A67">
        <v>66</v>
      </c>
      <c r="B67" t="s">
        <v>0</v>
      </c>
      <c r="C67">
        <v>53</v>
      </c>
      <c r="E67">
        <f t="shared" ref="E67:E105" si="2">IF(B67="АЖ20-1",2,IF(B67="УАЖ20-1",3,IF(B67="Пж20-1",1)))</f>
        <v>2</v>
      </c>
    </row>
    <row r="68" spans="1:6" x14ac:dyDescent="0.3">
      <c r="A68">
        <v>67</v>
      </c>
      <c r="B68" t="s">
        <v>6</v>
      </c>
      <c r="C68">
        <v>60</v>
      </c>
      <c r="E68">
        <f t="shared" si="2"/>
        <v>1</v>
      </c>
    </row>
    <row r="69" spans="1:6" x14ac:dyDescent="0.3">
      <c r="A69">
        <v>68</v>
      </c>
      <c r="B69" t="s">
        <v>6</v>
      </c>
      <c r="C69">
        <v>60</v>
      </c>
      <c r="E69">
        <f t="shared" si="2"/>
        <v>1</v>
      </c>
    </row>
    <row r="70" spans="1:6" x14ac:dyDescent="0.3">
      <c r="A70">
        <v>69</v>
      </c>
      <c r="B70" t="s">
        <v>6</v>
      </c>
      <c r="C70">
        <v>60</v>
      </c>
      <c r="E70">
        <f t="shared" si="2"/>
        <v>1</v>
      </c>
    </row>
    <row r="71" spans="1:6" x14ac:dyDescent="0.3">
      <c r="A71">
        <v>70</v>
      </c>
      <c r="B71" t="s">
        <v>6</v>
      </c>
      <c r="C71">
        <v>60</v>
      </c>
      <c r="E71">
        <f t="shared" si="2"/>
        <v>1</v>
      </c>
    </row>
    <row r="72" spans="1:6" x14ac:dyDescent="0.3">
      <c r="A72">
        <v>71</v>
      </c>
      <c r="B72" t="s">
        <v>6</v>
      </c>
      <c r="C72">
        <v>60</v>
      </c>
      <c r="E72">
        <f t="shared" si="2"/>
        <v>1</v>
      </c>
    </row>
    <row r="73" spans="1:6" x14ac:dyDescent="0.3">
      <c r="A73">
        <v>72</v>
      </c>
      <c r="B73" t="s">
        <v>6</v>
      </c>
      <c r="C73">
        <v>60</v>
      </c>
      <c r="E73">
        <f t="shared" si="2"/>
        <v>1</v>
      </c>
    </row>
    <row r="74" spans="1:6" x14ac:dyDescent="0.3">
      <c r="A74">
        <v>73</v>
      </c>
      <c r="B74" t="s">
        <v>0</v>
      </c>
      <c r="C74">
        <v>53</v>
      </c>
      <c r="E74">
        <f t="shared" si="2"/>
        <v>2</v>
      </c>
      <c r="F74" t="s">
        <v>13</v>
      </c>
    </row>
    <row r="75" spans="1:6" x14ac:dyDescent="0.3">
      <c r="A75">
        <v>74</v>
      </c>
      <c r="B75" t="s">
        <v>0</v>
      </c>
      <c r="C75">
        <v>60</v>
      </c>
      <c r="E75">
        <f t="shared" si="2"/>
        <v>2</v>
      </c>
    </row>
    <row r="76" spans="1:6" x14ac:dyDescent="0.3">
      <c r="A76">
        <v>75</v>
      </c>
      <c r="B76" t="s">
        <v>6</v>
      </c>
      <c r="C76">
        <v>60</v>
      </c>
      <c r="E76">
        <f t="shared" si="2"/>
        <v>1</v>
      </c>
    </row>
    <row r="77" spans="1:6" x14ac:dyDescent="0.3">
      <c r="A77">
        <v>76</v>
      </c>
      <c r="B77" t="s">
        <v>6</v>
      </c>
      <c r="C77">
        <v>60</v>
      </c>
      <c r="E77">
        <f t="shared" si="2"/>
        <v>1</v>
      </c>
    </row>
    <row r="78" spans="1:6" x14ac:dyDescent="0.3">
      <c r="A78">
        <v>77</v>
      </c>
      <c r="B78" t="s">
        <v>6</v>
      </c>
      <c r="C78">
        <v>60</v>
      </c>
      <c r="E78">
        <f t="shared" si="2"/>
        <v>1</v>
      </c>
    </row>
    <row r="79" spans="1:6" x14ac:dyDescent="0.3">
      <c r="A79">
        <v>78</v>
      </c>
      <c r="B79" t="s">
        <v>6</v>
      </c>
      <c r="C79">
        <v>60</v>
      </c>
      <c r="E79">
        <f t="shared" si="2"/>
        <v>1</v>
      </c>
    </row>
    <row r="80" spans="1:6" x14ac:dyDescent="0.3">
      <c r="A80">
        <v>79</v>
      </c>
      <c r="B80" t="s">
        <v>6</v>
      </c>
      <c r="C80">
        <v>60</v>
      </c>
      <c r="E80">
        <f t="shared" si="2"/>
        <v>1</v>
      </c>
    </row>
    <row r="81" spans="1:6" x14ac:dyDescent="0.3">
      <c r="A81">
        <v>80</v>
      </c>
      <c r="B81" t="s">
        <v>6</v>
      </c>
      <c r="C81">
        <v>60</v>
      </c>
      <c r="E81">
        <f t="shared" si="2"/>
        <v>1</v>
      </c>
    </row>
    <row r="82" spans="1:6" x14ac:dyDescent="0.3">
      <c r="A82">
        <v>81</v>
      </c>
      <c r="B82" t="s">
        <v>6</v>
      </c>
      <c r="C82">
        <v>60</v>
      </c>
      <c r="E82">
        <f t="shared" si="2"/>
        <v>1</v>
      </c>
    </row>
    <row r="83" spans="1:6" x14ac:dyDescent="0.3">
      <c r="A83">
        <v>82</v>
      </c>
      <c r="B83" t="s">
        <v>6</v>
      </c>
      <c r="C83">
        <v>60</v>
      </c>
      <c r="E83">
        <f t="shared" si="2"/>
        <v>1</v>
      </c>
    </row>
    <row r="84" spans="1:6" x14ac:dyDescent="0.3">
      <c r="A84">
        <v>83</v>
      </c>
      <c r="B84" t="s">
        <v>6</v>
      </c>
      <c r="C84">
        <v>60</v>
      </c>
      <c r="E84">
        <f t="shared" si="2"/>
        <v>1</v>
      </c>
    </row>
    <row r="85" spans="1:6" x14ac:dyDescent="0.3">
      <c r="A85">
        <v>84</v>
      </c>
      <c r="B85" t="s">
        <v>6</v>
      </c>
      <c r="C85">
        <v>60</v>
      </c>
      <c r="E85">
        <f t="shared" si="2"/>
        <v>1</v>
      </c>
    </row>
    <row r="86" spans="1:6" x14ac:dyDescent="0.3">
      <c r="A86">
        <v>85</v>
      </c>
      <c r="B86" t="s">
        <v>6</v>
      </c>
      <c r="C86">
        <v>60</v>
      </c>
      <c r="E86">
        <f t="shared" si="2"/>
        <v>1</v>
      </c>
    </row>
    <row r="87" spans="1:6" x14ac:dyDescent="0.3">
      <c r="A87">
        <v>86</v>
      </c>
      <c r="B87" t="s">
        <v>6</v>
      </c>
      <c r="C87">
        <v>60</v>
      </c>
      <c r="E87">
        <f t="shared" si="2"/>
        <v>1</v>
      </c>
    </row>
    <row r="88" spans="1:6" x14ac:dyDescent="0.3">
      <c r="A88">
        <v>87</v>
      </c>
      <c r="B88" t="s">
        <v>6</v>
      </c>
      <c r="C88">
        <v>60</v>
      </c>
      <c r="E88">
        <f t="shared" si="2"/>
        <v>1</v>
      </c>
    </row>
    <row r="89" spans="1:6" x14ac:dyDescent="0.3">
      <c r="A89">
        <v>88</v>
      </c>
      <c r="B89" t="s">
        <v>6</v>
      </c>
      <c r="C89">
        <v>60</v>
      </c>
      <c r="E89">
        <f t="shared" si="2"/>
        <v>1</v>
      </c>
    </row>
    <row r="90" spans="1:6" x14ac:dyDescent="0.3">
      <c r="A90">
        <v>89</v>
      </c>
      <c r="B90" t="s">
        <v>6</v>
      </c>
      <c r="C90">
        <v>60</v>
      </c>
      <c r="E90">
        <f t="shared" si="2"/>
        <v>1</v>
      </c>
    </row>
    <row r="91" spans="1:6" x14ac:dyDescent="0.3">
      <c r="A91">
        <v>90</v>
      </c>
      <c r="B91" t="s">
        <v>5</v>
      </c>
      <c r="C91">
        <v>41</v>
      </c>
      <c r="E91">
        <f t="shared" si="2"/>
        <v>3</v>
      </c>
    </row>
    <row r="92" spans="1:6" x14ac:dyDescent="0.3">
      <c r="A92">
        <v>91</v>
      </c>
      <c r="B92" t="s">
        <v>6</v>
      </c>
      <c r="C92">
        <v>52</v>
      </c>
      <c r="E92">
        <f t="shared" si="2"/>
        <v>1</v>
      </c>
    </row>
    <row r="93" spans="1:6" x14ac:dyDescent="0.3">
      <c r="A93">
        <v>92</v>
      </c>
      <c r="B93" t="s">
        <v>5</v>
      </c>
      <c r="C93">
        <v>52</v>
      </c>
      <c r="E93">
        <f t="shared" si="2"/>
        <v>3</v>
      </c>
    </row>
    <row r="94" spans="1:6" x14ac:dyDescent="0.3">
      <c r="A94">
        <v>93</v>
      </c>
      <c r="B94" t="s">
        <v>0</v>
      </c>
      <c r="C94">
        <v>60</v>
      </c>
      <c r="E94">
        <f t="shared" si="2"/>
        <v>2</v>
      </c>
      <c r="F94" t="s">
        <v>13</v>
      </c>
    </row>
    <row r="95" spans="1:6" x14ac:dyDescent="0.3">
      <c r="A95">
        <v>94</v>
      </c>
      <c r="B95" t="s">
        <v>6</v>
      </c>
      <c r="C95">
        <v>60</v>
      </c>
      <c r="E95">
        <f t="shared" si="2"/>
        <v>1</v>
      </c>
    </row>
    <row r="96" spans="1:6" x14ac:dyDescent="0.3">
      <c r="A96">
        <v>95</v>
      </c>
      <c r="B96" t="s">
        <v>0</v>
      </c>
      <c r="C96">
        <v>45</v>
      </c>
      <c r="E96">
        <f t="shared" si="2"/>
        <v>2</v>
      </c>
    </row>
    <row r="97" spans="1:7" x14ac:dyDescent="0.3">
      <c r="A97">
        <v>96</v>
      </c>
      <c r="B97" t="s">
        <v>6</v>
      </c>
      <c r="C97">
        <v>45</v>
      </c>
      <c r="E97">
        <f t="shared" si="2"/>
        <v>1</v>
      </c>
    </row>
    <row r="98" spans="1:7" x14ac:dyDescent="0.3">
      <c r="A98">
        <v>97</v>
      </c>
      <c r="B98" t="s">
        <v>6</v>
      </c>
      <c r="C98">
        <v>40</v>
      </c>
      <c r="E98">
        <f t="shared" si="2"/>
        <v>1</v>
      </c>
    </row>
    <row r="99" spans="1:7" x14ac:dyDescent="0.3">
      <c r="A99">
        <v>98</v>
      </c>
      <c r="B99" t="s">
        <v>0</v>
      </c>
      <c r="C99">
        <v>40</v>
      </c>
      <c r="E99">
        <f t="shared" si="2"/>
        <v>2</v>
      </c>
    </row>
    <row r="100" spans="1:7" x14ac:dyDescent="0.3">
      <c r="A100">
        <v>99</v>
      </c>
      <c r="B100" t="s">
        <v>6</v>
      </c>
      <c r="C100">
        <v>40</v>
      </c>
      <c r="E100">
        <f t="shared" si="2"/>
        <v>1</v>
      </c>
    </row>
    <row r="101" spans="1:7" x14ac:dyDescent="0.3">
      <c r="A101">
        <v>100</v>
      </c>
      <c r="B101" t="s">
        <v>6</v>
      </c>
      <c r="C101">
        <v>60</v>
      </c>
      <c r="E101">
        <f t="shared" si="2"/>
        <v>1</v>
      </c>
    </row>
    <row r="102" spans="1:7" x14ac:dyDescent="0.3">
      <c r="A102">
        <v>101</v>
      </c>
      <c r="B102" t="s">
        <v>6</v>
      </c>
      <c r="C102">
        <v>60</v>
      </c>
      <c r="E102">
        <f t="shared" si="2"/>
        <v>1</v>
      </c>
    </row>
    <row r="103" spans="1:7" x14ac:dyDescent="0.3">
      <c r="A103">
        <v>102</v>
      </c>
      <c r="B103" t="s">
        <v>0</v>
      </c>
      <c r="C103">
        <v>49</v>
      </c>
      <c r="E103">
        <f t="shared" si="2"/>
        <v>2</v>
      </c>
    </row>
    <row r="104" spans="1:7" x14ac:dyDescent="0.3">
      <c r="A104">
        <v>103</v>
      </c>
      <c r="B104" t="s">
        <v>5</v>
      </c>
      <c r="C104">
        <v>32</v>
      </c>
      <c r="E104">
        <f t="shared" si="2"/>
        <v>3</v>
      </c>
      <c r="F104" t="s">
        <v>13</v>
      </c>
    </row>
    <row r="105" spans="1:7" x14ac:dyDescent="0.3">
      <c r="A105">
        <v>104</v>
      </c>
      <c r="B105" t="s">
        <v>0</v>
      </c>
      <c r="E105">
        <f t="shared" si="2"/>
        <v>2</v>
      </c>
      <c r="G105" t="s">
        <v>14</v>
      </c>
    </row>
  </sheetData>
  <autoFilter ref="A1:G10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T72"/>
  <sheetViews>
    <sheetView workbookViewId="0">
      <selection activeCell="S7" sqref="S7"/>
    </sheetView>
  </sheetViews>
  <sheetFormatPr defaultRowHeight="14.4" outlineLevelCol="1" x14ac:dyDescent="0.3"/>
  <cols>
    <col min="1" max="1" width="11.109375" style="9" customWidth="1"/>
    <col min="2" max="2" width="11.109375" style="10" customWidth="1" outlineLevel="1"/>
    <col min="3" max="3" width="11.109375" style="10" customWidth="1"/>
    <col min="4" max="4" width="11.109375" style="10" customWidth="1" collapsed="1"/>
    <col min="5" max="5" width="11.109375" style="10" hidden="1" customWidth="1" outlineLevel="1"/>
    <col min="6" max="7" width="11.109375" style="10" customWidth="1"/>
    <col min="8" max="8" width="11.109375" style="11" customWidth="1"/>
    <col min="11" max="11" width="15.44140625" customWidth="1"/>
    <col min="12" max="12" width="11.33203125" customWidth="1"/>
    <col min="19" max="19" width="11.109375" customWidth="1"/>
  </cols>
  <sheetData>
    <row r="1" spans="1:20" ht="26.4" customHeight="1" x14ac:dyDescent="0.3">
      <c r="A1" s="6" t="s">
        <v>4</v>
      </c>
      <c r="B1" s="7" t="s">
        <v>135</v>
      </c>
      <c r="C1" s="7" t="s">
        <v>2</v>
      </c>
      <c r="D1" s="7" t="s">
        <v>131</v>
      </c>
      <c r="E1" s="7" t="s">
        <v>133</v>
      </c>
      <c r="F1" s="7" t="s">
        <v>132</v>
      </c>
      <c r="G1" s="7" t="s">
        <v>13</v>
      </c>
      <c r="H1" s="8" t="s">
        <v>18</v>
      </c>
      <c r="K1" s="2"/>
      <c r="L1" s="2"/>
      <c r="M1" s="2"/>
      <c r="N1" s="2"/>
      <c r="O1" s="2" t="s">
        <v>27</v>
      </c>
      <c r="P1" s="2" t="s">
        <v>26</v>
      </c>
      <c r="Q1" s="2"/>
      <c r="R1" s="1"/>
      <c r="S1" s="101" t="s">
        <v>28</v>
      </c>
      <c r="T1" s="101"/>
    </row>
    <row r="2" spans="1:20" x14ac:dyDescent="0.3">
      <c r="A2" s="9">
        <v>1</v>
      </c>
      <c r="B2" s="10">
        <v>1</v>
      </c>
      <c r="C2" s="10" t="s">
        <v>5</v>
      </c>
      <c r="D2" s="10">
        <v>19.649999999999999</v>
      </c>
      <c r="K2" t="s">
        <v>19</v>
      </c>
      <c r="L2">
        <f>SUM(O:O)</f>
        <v>71</v>
      </c>
      <c r="N2" t="str">
        <f t="array" ref="N2">INDEX($C$2:$C$1048575,MATCH(0,COUNTIF($N$1:N1,$C$2:$C$1048575),0))</f>
        <v>УАЖ20-1</v>
      </c>
      <c r="O2">
        <f t="shared" ref="O2:O8" si="0">IFERROR(COUNTIFS(C$1:C$1048575,N2,B$1:B$1048575,1),0)</f>
        <v>5</v>
      </c>
      <c r="P2">
        <f t="shared" ref="P2:P8" si="1">IFERROR(O2*VLOOKUP(N2,S:T,2,FALSE),0)</f>
        <v>15</v>
      </c>
      <c r="S2" s="5" t="s">
        <v>5</v>
      </c>
      <c r="T2" s="5">
        <v>3</v>
      </c>
    </row>
    <row r="3" spans="1:20" x14ac:dyDescent="0.3">
      <c r="A3" s="9">
        <v>2</v>
      </c>
      <c r="B3" s="10">
        <v>1</v>
      </c>
      <c r="C3" s="10" t="s">
        <v>6</v>
      </c>
      <c r="D3" s="10">
        <v>22.825700000000001</v>
      </c>
      <c r="K3" t="s">
        <v>7</v>
      </c>
      <c r="L3">
        <f>SUM(P:P)</f>
        <v>97</v>
      </c>
      <c r="N3" t="str">
        <f t="array" ref="N3">INDEX($C$2:$C$1048575,MATCH(0,COUNTIF($N$1:N2,$C$2:$C$1048575),0))</f>
        <v>Пж20-1</v>
      </c>
      <c r="O3">
        <f t="shared" si="0"/>
        <v>50</v>
      </c>
      <c r="P3">
        <f t="shared" si="1"/>
        <v>50</v>
      </c>
      <c r="S3" s="5" t="s">
        <v>6</v>
      </c>
      <c r="T3" s="5">
        <v>1</v>
      </c>
    </row>
    <row r="4" spans="1:20" x14ac:dyDescent="0.3">
      <c r="A4" s="9">
        <v>3</v>
      </c>
      <c r="B4" s="10">
        <v>1</v>
      </c>
      <c r="C4" s="10" t="s">
        <v>0</v>
      </c>
      <c r="D4" s="10">
        <v>20.687799999999999</v>
      </c>
      <c r="K4" t="s">
        <v>9</v>
      </c>
      <c r="L4">
        <f>SUMIF(B$1:B$1048575,1,D:E)</f>
        <v>2907.1659000000004</v>
      </c>
      <c r="N4" t="str">
        <f t="array" ref="N4">INDEX($C$2:$C$1048575,MATCH(0,COUNTIF($N$1:N3,$C$2:$C$1048575),0))</f>
        <v>АЖ20-1</v>
      </c>
      <c r="O4">
        <f t="shared" si="0"/>
        <v>16</v>
      </c>
      <c r="P4">
        <f t="shared" si="1"/>
        <v>32</v>
      </c>
      <c r="S4" s="5" t="s">
        <v>0</v>
      </c>
      <c r="T4" s="5">
        <v>2</v>
      </c>
    </row>
    <row r="5" spans="1:20" x14ac:dyDescent="0.3">
      <c r="A5" s="9">
        <v>4</v>
      </c>
      <c r="B5" s="10">
        <v>1</v>
      </c>
      <c r="C5" s="10" t="s">
        <v>6</v>
      </c>
      <c r="D5" s="10">
        <v>21.9239</v>
      </c>
      <c r="K5" t="s">
        <v>10</v>
      </c>
      <c r="L5">
        <f>SUM(F2:F105)</f>
        <v>0</v>
      </c>
      <c r="N5">
        <f t="array" ref="N5">INDEX($C$2:$C$1048575,MATCH(0,COUNTIF($N$1:N4,$C$2:$C$1048575),0))</f>
        <v>0</v>
      </c>
      <c r="O5">
        <f t="shared" si="0"/>
        <v>0</v>
      </c>
      <c r="P5">
        <f t="shared" si="1"/>
        <v>0</v>
      </c>
      <c r="S5" s="5" t="s">
        <v>21</v>
      </c>
      <c r="T5" s="5">
        <v>1</v>
      </c>
    </row>
    <row r="6" spans="1:20" x14ac:dyDescent="0.3">
      <c r="A6" s="9">
        <v>5</v>
      </c>
      <c r="B6" s="10">
        <v>1</v>
      </c>
      <c r="C6" s="10" t="s">
        <v>6</v>
      </c>
      <c r="D6" s="10">
        <v>48.535499999999999</v>
      </c>
      <c r="K6" t="s">
        <v>17</v>
      </c>
      <c r="L6">
        <f>SUM(D$1:D$1048575)</f>
        <v>2907.1659000000004</v>
      </c>
      <c r="N6" t="e">
        <f>INDEX($C$2:$C$1048575,MATCH(0,COUNTIF($N$1:N5,$C$2:$C$1048575),0))</f>
        <v>#N/A</v>
      </c>
      <c r="O6">
        <f t="shared" si="0"/>
        <v>0</v>
      </c>
      <c r="P6">
        <f t="shared" si="1"/>
        <v>0</v>
      </c>
      <c r="S6" s="5" t="s">
        <v>20</v>
      </c>
      <c r="T6" s="5">
        <v>2</v>
      </c>
    </row>
    <row r="7" spans="1:20" x14ac:dyDescent="0.3">
      <c r="A7" s="9">
        <v>6</v>
      </c>
      <c r="B7" s="10">
        <v>1</v>
      </c>
      <c r="C7" s="10" t="s">
        <v>0</v>
      </c>
      <c r="D7" s="10">
        <v>46.972700000000003</v>
      </c>
      <c r="K7" t="s">
        <v>24</v>
      </c>
      <c r="L7">
        <f>COUNTIF(G$2:G$1048575,"ОПН")</f>
        <v>0</v>
      </c>
      <c r="N7" t="e">
        <f t="array" ref="N7">INDEX($C$2:$C$1048575,MATCH(0,COUNTIF($N$1:N6,$C$2:$C$1048575),0))</f>
        <v>#N/A</v>
      </c>
      <c r="O7">
        <f t="shared" si="0"/>
        <v>0</v>
      </c>
      <c r="P7">
        <f t="shared" si="1"/>
        <v>0</v>
      </c>
      <c r="S7" s="5" t="s">
        <v>22</v>
      </c>
      <c r="T7" s="5">
        <v>3</v>
      </c>
    </row>
    <row r="8" spans="1:20" x14ac:dyDescent="0.3">
      <c r="A8" s="9">
        <v>7</v>
      </c>
      <c r="B8" s="10">
        <v>1</v>
      </c>
      <c r="C8" s="10" t="s">
        <v>0</v>
      </c>
      <c r="D8" s="10">
        <v>36.815399999999997</v>
      </c>
      <c r="K8" t="s">
        <v>25</v>
      </c>
      <c r="L8">
        <f>SUM(COUNTIF(H$2:H$1048575,"РЛК"),COUNTIF(H$2:H$1048575,"РЛНД"))</f>
        <v>0</v>
      </c>
      <c r="N8" t="e">
        <f t="array" ref="N8">INDEX($C$2:$C$1048575,MATCH(0,COUNTIF($N$1:N7,$C$2:$C$1048575),0))</f>
        <v>#N/A</v>
      </c>
      <c r="O8">
        <f t="shared" si="0"/>
        <v>0</v>
      </c>
      <c r="P8">
        <f t="shared" si="1"/>
        <v>0</v>
      </c>
      <c r="S8" s="5" t="s">
        <v>23</v>
      </c>
      <c r="T8" s="5">
        <v>1</v>
      </c>
    </row>
    <row r="9" spans="1:20" x14ac:dyDescent="0.3">
      <c r="A9" s="9">
        <v>8</v>
      </c>
      <c r="B9" s="10">
        <v>1</v>
      </c>
      <c r="C9" s="10" t="s">
        <v>6</v>
      </c>
      <c r="D9" s="10">
        <v>32.004800000000003</v>
      </c>
      <c r="K9" s="74" t="s">
        <v>136</v>
      </c>
      <c r="S9" s="5" t="s">
        <v>81</v>
      </c>
      <c r="T9" s="5">
        <v>3</v>
      </c>
    </row>
    <row r="10" spans="1:20" x14ac:dyDescent="0.3">
      <c r="A10" s="9">
        <v>9</v>
      </c>
      <c r="B10" s="10">
        <v>1</v>
      </c>
      <c r="C10" s="10" t="s">
        <v>6</v>
      </c>
      <c r="D10" s="10">
        <v>37.644799999999996</v>
      </c>
      <c r="K10" s="74" t="s">
        <v>14</v>
      </c>
      <c r="L10">
        <f>COUNTIF(H:H,K10)</f>
        <v>0</v>
      </c>
      <c r="S10" s="5" t="s">
        <v>107</v>
      </c>
      <c r="T10" s="5">
        <v>3</v>
      </c>
    </row>
    <row r="11" spans="1:20" x14ac:dyDescent="0.3">
      <c r="A11" s="9">
        <v>10</v>
      </c>
      <c r="B11" s="10">
        <v>1</v>
      </c>
      <c r="C11" s="10" t="s">
        <v>0</v>
      </c>
      <c r="D11" s="10">
        <v>45.649799999999999</v>
      </c>
      <c r="K11" s="74" t="s">
        <v>134</v>
      </c>
      <c r="L11">
        <f>COUNTIF(H:H,K11)</f>
        <v>0</v>
      </c>
      <c r="S11" s="5" t="s">
        <v>106</v>
      </c>
      <c r="T11" s="5">
        <v>2</v>
      </c>
    </row>
    <row r="12" spans="1:20" x14ac:dyDescent="0.3">
      <c r="A12" s="9">
        <v>11</v>
      </c>
      <c r="B12" s="10">
        <v>1</v>
      </c>
      <c r="C12" s="10" t="s">
        <v>6</v>
      </c>
      <c r="D12" s="10">
        <v>43.470799999999997</v>
      </c>
      <c r="S12" s="5" t="s">
        <v>88</v>
      </c>
      <c r="T12" s="5">
        <v>1</v>
      </c>
    </row>
    <row r="13" spans="1:20" x14ac:dyDescent="0.3">
      <c r="A13" s="9">
        <v>12</v>
      </c>
      <c r="B13" s="10">
        <v>1</v>
      </c>
      <c r="C13" s="10" t="s">
        <v>0</v>
      </c>
      <c r="D13" s="10">
        <v>41.575099999999999</v>
      </c>
      <c r="S13" s="5" t="s">
        <v>79</v>
      </c>
      <c r="T13" s="5">
        <v>2</v>
      </c>
    </row>
    <row r="14" spans="1:20" x14ac:dyDescent="0.3">
      <c r="A14" s="9">
        <v>13</v>
      </c>
      <c r="B14" s="10">
        <v>1</v>
      </c>
      <c r="C14" s="10" t="s">
        <v>0</v>
      </c>
      <c r="D14" s="10">
        <v>40.8797</v>
      </c>
      <c r="S14" s="5" t="s">
        <v>33</v>
      </c>
      <c r="T14" s="5">
        <v>2</v>
      </c>
    </row>
    <row r="15" spans="1:20" x14ac:dyDescent="0.3">
      <c r="A15" s="9">
        <v>14</v>
      </c>
      <c r="B15" s="10">
        <v>1</v>
      </c>
      <c r="C15" s="10" t="s">
        <v>0</v>
      </c>
      <c r="D15" s="10">
        <v>32.837400000000002</v>
      </c>
      <c r="S15" s="5"/>
      <c r="T15" s="5"/>
    </row>
    <row r="16" spans="1:20" x14ac:dyDescent="0.3">
      <c r="A16" s="9">
        <v>15</v>
      </c>
      <c r="B16" s="10">
        <v>1</v>
      </c>
      <c r="C16" s="10" t="s">
        <v>6</v>
      </c>
      <c r="D16" s="10">
        <v>33.543399999999998</v>
      </c>
      <c r="S16" s="5"/>
      <c r="T16" s="5"/>
    </row>
    <row r="17" spans="1:20" x14ac:dyDescent="0.3">
      <c r="A17" s="9">
        <v>16</v>
      </c>
      <c r="B17" s="10">
        <v>1</v>
      </c>
      <c r="C17" s="10" t="s">
        <v>0</v>
      </c>
      <c r="D17" s="10">
        <v>16.798999999999999</v>
      </c>
      <c r="S17" s="5"/>
      <c r="T17" s="5"/>
    </row>
    <row r="18" spans="1:20" x14ac:dyDescent="0.3">
      <c r="A18" s="9">
        <v>17</v>
      </c>
      <c r="B18" s="10">
        <v>1</v>
      </c>
      <c r="C18" s="10" t="s">
        <v>0</v>
      </c>
      <c r="D18" s="10">
        <v>33.914400000000001</v>
      </c>
      <c r="S18" s="5"/>
      <c r="T18" s="5"/>
    </row>
    <row r="19" spans="1:20" x14ac:dyDescent="0.3">
      <c r="A19" s="9">
        <v>18</v>
      </c>
      <c r="B19" s="10">
        <v>1</v>
      </c>
      <c r="C19" s="10" t="s">
        <v>0</v>
      </c>
      <c r="D19" s="10">
        <v>8.2598000000000003</v>
      </c>
      <c r="S19" s="5"/>
      <c r="T19" s="5"/>
    </row>
    <row r="20" spans="1:20" x14ac:dyDescent="0.3">
      <c r="A20" s="9">
        <v>19</v>
      </c>
      <c r="B20" s="10">
        <v>1</v>
      </c>
      <c r="C20" s="10" t="s">
        <v>0</v>
      </c>
      <c r="D20" s="10">
        <v>43.9953</v>
      </c>
      <c r="S20" s="5"/>
      <c r="T20" s="5"/>
    </row>
    <row r="21" spans="1:20" x14ac:dyDescent="0.3">
      <c r="A21" s="9">
        <v>20</v>
      </c>
      <c r="B21" s="10">
        <v>1</v>
      </c>
      <c r="C21" s="10" t="s">
        <v>6</v>
      </c>
      <c r="D21" s="10">
        <v>45.3583</v>
      </c>
    </row>
    <row r="22" spans="1:20" x14ac:dyDescent="0.3">
      <c r="A22" s="9">
        <v>21</v>
      </c>
      <c r="B22" s="10">
        <v>1</v>
      </c>
      <c r="C22" s="10" t="s">
        <v>0</v>
      </c>
      <c r="D22" s="10">
        <v>31.1996</v>
      </c>
    </row>
    <row r="23" spans="1:20" x14ac:dyDescent="0.3">
      <c r="A23" s="9">
        <v>22</v>
      </c>
      <c r="B23" s="10">
        <v>1</v>
      </c>
      <c r="C23" s="10" t="s">
        <v>5</v>
      </c>
      <c r="D23" s="10">
        <v>28.206499999999998</v>
      </c>
      <c r="G23" s="22"/>
    </row>
    <row r="24" spans="1:20" x14ac:dyDescent="0.3">
      <c r="A24" s="9">
        <v>23</v>
      </c>
      <c r="B24" s="10">
        <v>1</v>
      </c>
      <c r="C24" s="10" t="s">
        <v>6</v>
      </c>
      <c r="D24" s="10">
        <v>49.334499999999998</v>
      </c>
    </row>
    <row r="25" spans="1:20" x14ac:dyDescent="0.3">
      <c r="A25" s="9">
        <v>24</v>
      </c>
      <c r="B25" s="10">
        <v>1</v>
      </c>
      <c r="C25" s="10" t="s">
        <v>6</v>
      </c>
      <c r="D25" s="10">
        <v>49.6783</v>
      </c>
    </row>
    <row r="26" spans="1:20" x14ac:dyDescent="0.3">
      <c r="A26" s="9">
        <v>25</v>
      </c>
      <c r="B26" s="10">
        <v>1</v>
      </c>
      <c r="C26" s="10" t="s">
        <v>6</v>
      </c>
      <c r="D26" s="10">
        <v>48.967100000000002</v>
      </c>
    </row>
    <row r="27" spans="1:20" x14ac:dyDescent="0.3">
      <c r="A27" s="9">
        <v>26</v>
      </c>
      <c r="B27" s="10">
        <v>1</v>
      </c>
      <c r="C27" s="10" t="s">
        <v>6</v>
      </c>
      <c r="D27" s="10">
        <v>48.965000000000003</v>
      </c>
    </row>
    <row r="28" spans="1:20" x14ac:dyDescent="0.3">
      <c r="A28" s="9">
        <v>27</v>
      </c>
      <c r="B28" s="10">
        <v>1</v>
      </c>
      <c r="C28" s="10" t="s">
        <v>6</v>
      </c>
      <c r="D28" s="10">
        <v>49.735999999999997</v>
      </c>
    </row>
    <row r="29" spans="1:20" x14ac:dyDescent="0.3">
      <c r="A29" s="9">
        <v>28</v>
      </c>
      <c r="B29" s="10">
        <v>1</v>
      </c>
      <c r="C29" s="10" t="s">
        <v>6</v>
      </c>
      <c r="D29" s="10">
        <v>48.200200000000002</v>
      </c>
    </row>
    <row r="30" spans="1:20" x14ac:dyDescent="0.3">
      <c r="A30" s="9">
        <v>29</v>
      </c>
      <c r="B30" s="10">
        <v>1</v>
      </c>
      <c r="C30" s="10" t="s">
        <v>6</v>
      </c>
      <c r="D30" s="10">
        <v>49.954799999999999</v>
      </c>
    </row>
    <row r="31" spans="1:20" x14ac:dyDescent="0.3">
      <c r="A31" s="9">
        <v>30</v>
      </c>
      <c r="B31" s="10">
        <v>1</v>
      </c>
      <c r="C31" s="10" t="s">
        <v>6</v>
      </c>
      <c r="D31" s="10">
        <v>48.3613</v>
      </c>
    </row>
    <row r="32" spans="1:20" x14ac:dyDescent="0.3">
      <c r="A32" s="9">
        <v>31</v>
      </c>
      <c r="B32" s="10">
        <v>1</v>
      </c>
      <c r="C32" s="10" t="s">
        <v>6</v>
      </c>
      <c r="D32" s="10">
        <v>49.396299999999997</v>
      </c>
    </row>
    <row r="33" spans="1:4" x14ac:dyDescent="0.3">
      <c r="A33" s="9">
        <v>32</v>
      </c>
      <c r="B33" s="10">
        <v>1</v>
      </c>
      <c r="C33" s="10" t="s">
        <v>6</v>
      </c>
      <c r="D33" s="10">
        <v>48.848999999999997</v>
      </c>
    </row>
    <row r="34" spans="1:4" x14ac:dyDescent="0.3">
      <c r="A34" s="9">
        <v>33</v>
      </c>
      <c r="B34" s="10">
        <v>1</v>
      </c>
      <c r="C34" s="10" t="s">
        <v>6</v>
      </c>
      <c r="D34" s="10">
        <v>49.851100000000002</v>
      </c>
    </row>
    <row r="35" spans="1:4" x14ac:dyDescent="0.3">
      <c r="A35" s="9">
        <v>34</v>
      </c>
      <c r="B35" s="10">
        <v>1</v>
      </c>
      <c r="C35" s="10" t="s">
        <v>6</v>
      </c>
      <c r="D35" s="10">
        <v>48.368600000000001</v>
      </c>
    </row>
    <row r="36" spans="1:4" x14ac:dyDescent="0.3">
      <c r="A36" s="9">
        <v>35</v>
      </c>
      <c r="B36" s="10">
        <v>1</v>
      </c>
      <c r="C36" s="10" t="s">
        <v>6</v>
      </c>
      <c r="D36" s="10">
        <v>49.918999999999997</v>
      </c>
    </row>
    <row r="37" spans="1:4" x14ac:dyDescent="0.3">
      <c r="A37" s="9">
        <v>36</v>
      </c>
      <c r="B37" s="10">
        <v>1</v>
      </c>
      <c r="C37" s="10" t="s">
        <v>6</v>
      </c>
      <c r="D37" s="10">
        <v>50.438099999999999</v>
      </c>
    </row>
    <row r="38" spans="1:4" x14ac:dyDescent="0.3">
      <c r="A38" s="9">
        <v>37</v>
      </c>
      <c r="B38" s="10">
        <v>1</v>
      </c>
      <c r="C38" s="10" t="s">
        <v>6</v>
      </c>
      <c r="D38" s="10">
        <v>47.518599999999999</v>
      </c>
    </row>
    <row r="39" spans="1:4" x14ac:dyDescent="0.3">
      <c r="A39" s="9">
        <v>38</v>
      </c>
      <c r="B39" s="10">
        <v>1</v>
      </c>
      <c r="C39" s="10" t="s">
        <v>6</v>
      </c>
      <c r="D39" s="10">
        <v>48.781199999999998</v>
      </c>
    </row>
    <row r="40" spans="1:4" x14ac:dyDescent="0.3">
      <c r="A40" s="9">
        <v>39</v>
      </c>
      <c r="B40" s="10">
        <v>1</v>
      </c>
      <c r="C40" s="10" t="s">
        <v>6</v>
      </c>
      <c r="D40" s="10">
        <v>50.558799999999998</v>
      </c>
    </row>
    <row r="41" spans="1:4" x14ac:dyDescent="0.3">
      <c r="A41" s="9">
        <v>40</v>
      </c>
      <c r="B41" s="10">
        <v>1</v>
      </c>
      <c r="C41" s="10" t="s">
        <v>6</v>
      </c>
      <c r="D41" s="10">
        <v>49.3277</v>
      </c>
    </row>
    <row r="42" spans="1:4" x14ac:dyDescent="0.3">
      <c r="A42" s="9">
        <v>41</v>
      </c>
      <c r="B42" s="10">
        <v>1</v>
      </c>
      <c r="C42" s="10" t="s">
        <v>6</v>
      </c>
      <c r="D42" s="10">
        <v>49.461500000000001</v>
      </c>
    </row>
    <row r="43" spans="1:4" x14ac:dyDescent="0.3">
      <c r="A43" s="9">
        <v>42</v>
      </c>
      <c r="B43" s="10">
        <v>1</v>
      </c>
      <c r="C43" s="10" t="s">
        <v>0</v>
      </c>
      <c r="D43" s="10">
        <v>23.948699999999999</v>
      </c>
    </row>
    <row r="44" spans="1:4" x14ac:dyDescent="0.3">
      <c r="A44" s="9">
        <v>43</v>
      </c>
      <c r="B44" s="10">
        <v>1</v>
      </c>
      <c r="C44" s="10" t="s">
        <v>6</v>
      </c>
      <c r="D44" s="10">
        <v>25.321100000000001</v>
      </c>
    </row>
    <row r="45" spans="1:4" x14ac:dyDescent="0.3">
      <c r="A45" s="9">
        <v>44</v>
      </c>
      <c r="B45" s="10">
        <v>1</v>
      </c>
      <c r="C45" s="10" t="s">
        <v>0</v>
      </c>
      <c r="D45" s="10">
        <v>49.398499999999999</v>
      </c>
    </row>
    <row r="46" spans="1:4" x14ac:dyDescent="0.3">
      <c r="A46" s="9">
        <v>45</v>
      </c>
      <c r="B46" s="10">
        <v>1</v>
      </c>
      <c r="C46" s="10" t="s">
        <v>6</v>
      </c>
      <c r="D46" s="10">
        <v>49.684199999999997</v>
      </c>
    </row>
    <row r="47" spans="1:4" x14ac:dyDescent="0.3">
      <c r="A47" s="9">
        <v>46</v>
      </c>
      <c r="B47" s="10">
        <v>1</v>
      </c>
      <c r="C47" s="10" t="s">
        <v>6</v>
      </c>
      <c r="D47" s="10">
        <v>49.556699999999999</v>
      </c>
    </row>
    <row r="48" spans="1:4" x14ac:dyDescent="0.3">
      <c r="A48" s="9">
        <v>47</v>
      </c>
      <c r="B48" s="10">
        <v>1</v>
      </c>
      <c r="C48" s="10" t="s">
        <v>6</v>
      </c>
      <c r="D48" s="10">
        <v>48.6967</v>
      </c>
    </row>
    <row r="49" spans="1:4" x14ac:dyDescent="0.3">
      <c r="A49" s="9">
        <v>48</v>
      </c>
      <c r="B49" s="10">
        <v>1</v>
      </c>
      <c r="C49" s="10" t="s">
        <v>6</v>
      </c>
      <c r="D49" s="10">
        <v>49.923999999999999</v>
      </c>
    </row>
    <row r="50" spans="1:4" x14ac:dyDescent="0.3">
      <c r="A50" s="9">
        <v>49</v>
      </c>
      <c r="B50" s="10">
        <v>1</v>
      </c>
      <c r="C50" s="10" t="s">
        <v>6</v>
      </c>
      <c r="D50" s="10">
        <v>49.480499999999999</v>
      </c>
    </row>
    <row r="51" spans="1:4" x14ac:dyDescent="0.3">
      <c r="A51" s="9">
        <v>50</v>
      </c>
      <c r="B51" s="10">
        <v>1</v>
      </c>
      <c r="C51" s="10" t="s">
        <v>6</v>
      </c>
      <c r="D51" s="10">
        <v>47.967300000000002</v>
      </c>
    </row>
    <row r="52" spans="1:4" x14ac:dyDescent="0.3">
      <c r="A52" s="9">
        <v>51</v>
      </c>
      <c r="B52" s="10">
        <v>1</v>
      </c>
      <c r="C52" s="10" t="s">
        <v>6</v>
      </c>
      <c r="D52" s="10">
        <v>49.09</v>
      </c>
    </row>
    <row r="53" spans="1:4" x14ac:dyDescent="0.3">
      <c r="A53" s="9">
        <v>52</v>
      </c>
      <c r="B53" s="10">
        <v>1</v>
      </c>
      <c r="C53" s="10" t="s">
        <v>0</v>
      </c>
      <c r="D53" s="10">
        <v>49.493000000000002</v>
      </c>
    </row>
    <row r="54" spans="1:4" x14ac:dyDescent="0.3">
      <c r="A54" s="9">
        <v>53</v>
      </c>
      <c r="B54" s="10">
        <v>1</v>
      </c>
      <c r="C54" s="10" t="s">
        <v>5</v>
      </c>
      <c r="D54" s="10">
        <v>46.022300000000001</v>
      </c>
    </row>
    <row r="55" spans="1:4" x14ac:dyDescent="0.3">
      <c r="A55" s="9">
        <v>54</v>
      </c>
      <c r="B55" s="10">
        <v>1</v>
      </c>
      <c r="C55" s="10" t="s">
        <v>6</v>
      </c>
      <c r="D55" s="10">
        <v>41.610300000000002</v>
      </c>
    </row>
    <row r="56" spans="1:4" x14ac:dyDescent="0.3">
      <c r="A56" s="9">
        <v>55</v>
      </c>
      <c r="B56" s="10">
        <v>1</v>
      </c>
      <c r="C56" s="10" t="s">
        <v>5</v>
      </c>
      <c r="D56" s="10">
        <v>43.5304</v>
      </c>
    </row>
    <row r="57" spans="1:4" x14ac:dyDescent="0.3">
      <c r="A57" s="9">
        <v>56</v>
      </c>
      <c r="B57" s="10">
        <v>1</v>
      </c>
      <c r="C57" s="10" t="s">
        <v>6</v>
      </c>
      <c r="D57" s="10">
        <v>23.305599999999998</v>
      </c>
    </row>
    <row r="58" spans="1:4" x14ac:dyDescent="0.3">
      <c r="A58" s="9">
        <v>57</v>
      </c>
      <c r="B58" s="10">
        <v>1</v>
      </c>
      <c r="C58" s="10" t="s">
        <v>6</v>
      </c>
      <c r="D58" s="10">
        <v>43.226999999999997</v>
      </c>
    </row>
    <row r="59" spans="1:4" x14ac:dyDescent="0.3">
      <c r="A59" s="9">
        <v>58</v>
      </c>
      <c r="B59" s="10">
        <v>1</v>
      </c>
      <c r="C59" s="10" t="s">
        <v>6</v>
      </c>
      <c r="D59" s="10">
        <v>48.344700000000003</v>
      </c>
    </row>
    <row r="60" spans="1:4" x14ac:dyDescent="0.3">
      <c r="A60" s="9">
        <v>59</v>
      </c>
      <c r="B60" s="10">
        <v>1</v>
      </c>
      <c r="C60" s="10" t="s">
        <v>6</v>
      </c>
      <c r="D60" s="10">
        <v>47.067999999999998</v>
      </c>
    </row>
    <row r="61" spans="1:4" x14ac:dyDescent="0.3">
      <c r="A61" s="9">
        <v>60</v>
      </c>
      <c r="B61" s="10">
        <v>1</v>
      </c>
      <c r="C61" s="10" t="s">
        <v>6</v>
      </c>
      <c r="D61" s="10">
        <v>45.836300000000001</v>
      </c>
    </row>
    <row r="62" spans="1:4" x14ac:dyDescent="0.3">
      <c r="A62" s="9">
        <v>61</v>
      </c>
      <c r="B62" s="10">
        <v>1</v>
      </c>
      <c r="C62" s="10" t="s">
        <v>6</v>
      </c>
      <c r="D62" s="10">
        <v>44.635599999999997</v>
      </c>
    </row>
    <row r="63" spans="1:4" x14ac:dyDescent="0.3">
      <c r="A63" s="9">
        <v>62</v>
      </c>
      <c r="B63" s="10">
        <v>1</v>
      </c>
      <c r="C63" s="10" t="s">
        <v>6</v>
      </c>
      <c r="D63" s="10">
        <v>48.151200000000003</v>
      </c>
    </row>
    <row r="64" spans="1:4" x14ac:dyDescent="0.3">
      <c r="A64" s="9">
        <v>63</v>
      </c>
      <c r="B64" s="10">
        <v>1</v>
      </c>
      <c r="C64" s="10" t="s">
        <v>6</v>
      </c>
      <c r="D64" s="10">
        <v>24.7822</v>
      </c>
    </row>
    <row r="65" spans="1:4" x14ac:dyDescent="0.3">
      <c r="A65" s="9">
        <v>64</v>
      </c>
      <c r="B65" s="10">
        <v>1</v>
      </c>
      <c r="C65" s="10" t="s">
        <v>6</v>
      </c>
      <c r="D65" s="10">
        <v>29.6723</v>
      </c>
    </row>
    <row r="66" spans="1:4" x14ac:dyDescent="0.3">
      <c r="A66" s="9">
        <v>65</v>
      </c>
      <c r="B66" s="10">
        <v>1</v>
      </c>
      <c r="C66" s="10" t="s">
        <v>5</v>
      </c>
      <c r="D66" s="10">
        <v>47.234200000000001</v>
      </c>
    </row>
    <row r="67" spans="1:4" x14ac:dyDescent="0.3">
      <c r="A67" s="9">
        <v>66</v>
      </c>
      <c r="B67" s="10">
        <v>1</v>
      </c>
      <c r="C67" s="10" t="s">
        <v>6</v>
      </c>
      <c r="D67" s="10">
        <v>47.451500000000003</v>
      </c>
    </row>
    <row r="68" spans="1:4" x14ac:dyDescent="0.3">
      <c r="A68" s="9">
        <v>67</v>
      </c>
      <c r="B68" s="10">
        <v>1</v>
      </c>
      <c r="C68" s="10" t="s">
        <v>6</v>
      </c>
      <c r="D68" s="10">
        <v>46.759799999999998</v>
      </c>
    </row>
    <row r="69" spans="1:4" x14ac:dyDescent="0.3">
      <c r="A69" s="9">
        <v>68</v>
      </c>
      <c r="B69" s="10">
        <v>1</v>
      </c>
      <c r="C69" s="10" t="s">
        <v>6</v>
      </c>
      <c r="D69" s="10">
        <v>48.960099999999997</v>
      </c>
    </row>
    <row r="70" spans="1:4" x14ac:dyDescent="0.3">
      <c r="A70" s="9">
        <v>69</v>
      </c>
      <c r="B70" s="10">
        <v>1</v>
      </c>
      <c r="C70" s="10" t="s">
        <v>6</v>
      </c>
      <c r="D70" s="10">
        <v>33.117899999999999</v>
      </c>
    </row>
    <row r="71" spans="1:4" x14ac:dyDescent="0.3">
      <c r="A71" s="9">
        <v>70</v>
      </c>
      <c r="B71" s="10">
        <v>1</v>
      </c>
      <c r="C71" s="10" t="s">
        <v>6</v>
      </c>
      <c r="D71" s="10">
        <v>36.478999999999999</v>
      </c>
    </row>
    <row r="72" spans="1:4" x14ac:dyDescent="0.3">
      <c r="A72" s="9">
        <v>71</v>
      </c>
      <c r="B72" s="10">
        <v>1</v>
      </c>
      <c r="C72" s="10" t="s">
        <v>0</v>
      </c>
    </row>
  </sheetData>
  <mergeCells count="1">
    <mergeCell ref="S1:T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6FD2-1FF4-4D6C-8864-F47C8646F45E}">
  <sheetPr>
    <outlinePr summaryBelow="0" summaryRight="0"/>
  </sheetPr>
  <dimension ref="A1:O212"/>
  <sheetViews>
    <sheetView zoomScale="85" zoomScaleNormal="85" workbookViewId="0">
      <selection activeCell="D3" sqref="D3"/>
    </sheetView>
  </sheetViews>
  <sheetFormatPr defaultRowHeight="14.4" outlineLevelRow="1" outlineLevelCol="1" x14ac:dyDescent="0.3"/>
  <cols>
    <col min="1" max="1" width="23.33203125" customWidth="1"/>
    <col min="2" max="2" width="12.6640625" customWidth="1" collapsed="1"/>
    <col min="3" max="3" width="9.88671875" hidden="1" customWidth="1" outlineLevel="1"/>
    <col min="5" max="5" width="9" bestFit="1" customWidth="1"/>
    <col min="6" max="6" width="14.6640625" customWidth="1"/>
    <col min="7" max="7" width="7.5546875" customWidth="1"/>
    <col min="8" max="8" width="24.33203125" customWidth="1"/>
    <col min="9" max="9" width="14" customWidth="1"/>
    <col min="13" max="13" width="7.6640625" customWidth="1"/>
    <col min="14" max="14" width="23.33203125" customWidth="1"/>
    <col min="15" max="15" width="14" customWidth="1"/>
    <col min="20" max="20" width="20.33203125" customWidth="1"/>
  </cols>
  <sheetData>
    <row r="1" spans="1:6" ht="15.6" x14ac:dyDescent="0.3">
      <c r="A1" s="57" t="s">
        <v>119</v>
      </c>
      <c r="B1" s="56" t="s">
        <v>120</v>
      </c>
      <c r="C1" s="56"/>
      <c r="D1" s="56" t="s">
        <v>121</v>
      </c>
      <c r="E1" s="75"/>
    </row>
    <row r="2" spans="1:6" outlineLevel="1" x14ac:dyDescent="0.3">
      <c r="A2" s="56"/>
      <c r="B2" s="56" t="s">
        <v>36</v>
      </c>
      <c r="C2" s="56"/>
      <c r="D2" s="56">
        <f>SUMIF(B$30:B$1048576,B2,E$30:E$1048576)</f>
        <v>97</v>
      </c>
      <c r="F2" s="76"/>
    </row>
    <row r="3" spans="1:6" outlineLevel="1" x14ac:dyDescent="0.3">
      <c r="A3" s="56"/>
      <c r="B3" s="56" t="s">
        <v>67</v>
      </c>
      <c r="C3" s="56"/>
      <c r="D3" s="56">
        <f>SUMIF(B$30:B$1048576,B3,E$30:E$1048576)</f>
        <v>458</v>
      </c>
      <c r="F3" s="76"/>
    </row>
    <row r="4" spans="1:6" outlineLevel="1" x14ac:dyDescent="0.3">
      <c r="A4" s="56"/>
      <c r="B4" s="56" t="s">
        <v>65</v>
      </c>
      <c r="C4" s="56"/>
      <c r="D4" s="56">
        <f>SUMIF(B$30:B$1048576,B4,E$30:E$1048576)</f>
        <v>245</v>
      </c>
      <c r="F4" s="76"/>
    </row>
    <row r="5" spans="1:6" outlineLevel="1" x14ac:dyDescent="0.3">
      <c r="A5" s="56"/>
      <c r="B5" s="56"/>
      <c r="C5" s="56"/>
      <c r="D5" s="56">
        <f t="shared" ref="D5:D15" si="0">SUMIF(B$30:B$1048576,B5,E$30:E$1048576)</f>
        <v>0</v>
      </c>
      <c r="F5" s="76"/>
    </row>
    <row r="6" spans="1:6" outlineLevel="1" x14ac:dyDescent="0.3">
      <c r="A6" s="56"/>
      <c r="B6" s="56"/>
      <c r="C6" s="56"/>
      <c r="D6" s="56">
        <f t="shared" si="0"/>
        <v>0</v>
      </c>
      <c r="F6" s="76"/>
    </row>
    <row r="7" spans="1:6" outlineLevel="1" x14ac:dyDescent="0.3">
      <c r="A7" s="56"/>
      <c r="B7" s="56"/>
      <c r="C7" s="56"/>
      <c r="D7" s="56">
        <f t="shared" si="0"/>
        <v>0</v>
      </c>
      <c r="F7" s="76"/>
    </row>
    <row r="8" spans="1:6" outlineLevel="1" x14ac:dyDescent="0.3">
      <c r="A8" s="56"/>
      <c r="B8" s="56"/>
      <c r="C8" s="56"/>
      <c r="D8" s="56">
        <f t="shared" si="0"/>
        <v>0</v>
      </c>
      <c r="F8" s="76"/>
    </row>
    <row r="9" spans="1:6" outlineLevel="1" x14ac:dyDescent="0.3">
      <c r="A9" s="56"/>
      <c r="B9" s="56"/>
      <c r="C9" s="56"/>
      <c r="D9" s="56">
        <f t="shared" si="0"/>
        <v>0</v>
      </c>
      <c r="F9" s="76"/>
    </row>
    <row r="10" spans="1:6" outlineLevel="1" x14ac:dyDescent="0.3">
      <c r="A10" s="56"/>
      <c r="B10" s="56"/>
      <c r="C10" s="56"/>
      <c r="D10" s="56">
        <f t="shared" si="0"/>
        <v>0</v>
      </c>
      <c r="F10" s="76"/>
    </row>
    <row r="11" spans="1:6" outlineLevel="1" x14ac:dyDescent="0.3">
      <c r="A11" s="56"/>
      <c r="B11" s="56"/>
      <c r="C11" s="56"/>
      <c r="D11" s="56">
        <f t="shared" si="0"/>
        <v>0</v>
      </c>
      <c r="F11" s="76"/>
    </row>
    <row r="12" spans="1:6" outlineLevel="1" x14ac:dyDescent="0.3">
      <c r="A12" s="56"/>
      <c r="B12" s="56"/>
      <c r="C12" s="56"/>
      <c r="D12" s="56">
        <f t="shared" si="0"/>
        <v>0</v>
      </c>
      <c r="F12" s="76"/>
    </row>
    <row r="13" spans="1:6" outlineLevel="1" x14ac:dyDescent="0.3">
      <c r="A13" s="56"/>
      <c r="B13" s="56"/>
      <c r="C13" s="56"/>
      <c r="D13" s="56">
        <f t="shared" si="0"/>
        <v>0</v>
      </c>
      <c r="F13" s="76"/>
    </row>
    <row r="14" spans="1:6" outlineLevel="1" x14ac:dyDescent="0.3">
      <c r="A14" s="56"/>
      <c r="B14" s="56"/>
      <c r="C14" s="56"/>
      <c r="D14" s="56">
        <f t="shared" si="0"/>
        <v>0</v>
      </c>
      <c r="F14" s="76"/>
    </row>
    <row r="15" spans="1:6" outlineLevel="1" x14ac:dyDescent="0.3">
      <c r="A15" s="56"/>
      <c r="B15" s="56"/>
      <c r="C15" s="56"/>
      <c r="D15" s="56">
        <f t="shared" si="0"/>
        <v>0</v>
      </c>
      <c r="F15" s="76"/>
    </row>
    <row r="16" spans="1:6" outlineLevel="1" x14ac:dyDescent="0.3">
      <c r="A16" s="56"/>
      <c r="B16" s="56"/>
      <c r="C16" s="56"/>
      <c r="D16" s="56">
        <f t="shared" ref="D16:D18" si="1">SUMIF(B$30:B$1048576,B16,E$30:E$1048576)</f>
        <v>0</v>
      </c>
      <c r="F16" s="76"/>
    </row>
    <row r="17" spans="1:10" outlineLevel="1" x14ac:dyDescent="0.3">
      <c r="A17" s="56"/>
      <c r="B17" s="56"/>
      <c r="C17" s="56"/>
      <c r="D17" s="56">
        <f t="shared" si="1"/>
        <v>0</v>
      </c>
      <c r="F17" s="76"/>
    </row>
    <row r="18" spans="1:10" outlineLevel="1" x14ac:dyDescent="0.3">
      <c r="A18" s="56"/>
      <c r="B18" s="56"/>
      <c r="C18" s="56"/>
      <c r="D18" s="56">
        <f t="shared" si="1"/>
        <v>0</v>
      </c>
      <c r="F18" s="76"/>
    </row>
    <row r="19" spans="1:10" outlineLevel="1" x14ac:dyDescent="0.3">
      <c r="A19" s="56"/>
      <c r="B19" s="56"/>
      <c r="C19" s="56"/>
      <c r="D19" s="56">
        <f>SUMIF(B$30:B$1048576,B19,E$30:E$1048576)</f>
        <v>0</v>
      </c>
      <c r="F19" s="76"/>
    </row>
    <row r="20" spans="1:10" outlineLevel="1" x14ac:dyDescent="0.3">
      <c r="A20" s="56"/>
      <c r="B20" s="56"/>
      <c r="C20" s="56"/>
      <c r="D20" s="56">
        <f>SUMIF(B$30:B$1048576,B20,E$30:E$1048576)</f>
        <v>0</v>
      </c>
      <c r="F20" s="76"/>
    </row>
    <row r="21" spans="1:10" outlineLevel="1" x14ac:dyDescent="0.3">
      <c r="A21" s="56"/>
      <c r="B21" s="56"/>
      <c r="C21" s="56"/>
      <c r="D21" s="56">
        <f>SUMIF(B$30:B$1048576,B21,E$30:E$1048576)</f>
        <v>0</v>
      </c>
      <c r="F21" s="76"/>
    </row>
    <row r="22" spans="1:10" outlineLevel="1" x14ac:dyDescent="0.3">
      <c r="A22" s="56"/>
      <c r="B22" s="56"/>
      <c r="C22" s="56"/>
      <c r="D22" s="56">
        <f>SUMIF(B$30:B$1048576,B22,E$30:E$1048576)</f>
        <v>0</v>
      </c>
      <c r="F22" s="76"/>
    </row>
    <row r="23" spans="1:10" outlineLevel="1" x14ac:dyDescent="0.3">
      <c r="A23" s="56" t="s">
        <v>122</v>
      </c>
      <c r="B23" s="58"/>
      <c r="C23" s="10" t="s">
        <v>130</v>
      </c>
      <c r="D23" s="72">
        <f>SUMIF(E$30:E$1048576,C23,F$30:F$1048576)</f>
        <v>48246.474000000002</v>
      </c>
      <c r="E23" s="73">
        <f>D23/1000</f>
        <v>48.246473999999999</v>
      </c>
    </row>
    <row r="24" spans="1:10" outlineLevel="1" x14ac:dyDescent="0.3">
      <c r="A24" s="56" t="s">
        <v>123</v>
      </c>
      <c r="B24" s="58"/>
      <c r="C24" s="10" t="s">
        <v>129</v>
      </c>
      <c r="D24" s="72">
        <f>SUMIF(E$30:E$1048576,C24,F$30:F$1048576)</f>
        <v>1166.6019999999999</v>
      </c>
      <c r="E24" s="73">
        <f>D24/1000</f>
        <v>1.1666019999999999</v>
      </c>
    </row>
    <row r="27" spans="1:10" ht="15" thickBot="1" x14ac:dyDescent="0.35"/>
    <row r="28" spans="1:10" x14ac:dyDescent="0.3">
      <c r="A28" s="106" t="s">
        <v>29</v>
      </c>
      <c r="B28" s="107"/>
      <c r="C28" s="112" t="s">
        <v>124</v>
      </c>
      <c r="D28" s="102" t="s">
        <v>30</v>
      </c>
      <c r="E28" s="14" t="s">
        <v>31</v>
      </c>
      <c r="F28" s="104" t="s">
        <v>32</v>
      </c>
    </row>
    <row r="29" spans="1:10" ht="15" thickBot="1" x14ac:dyDescent="0.35">
      <c r="A29" s="114" t="s">
        <v>0</v>
      </c>
      <c r="B29" s="115"/>
      <c r="C29" s="113"/>
      <c r="D29" s="103"/>
      <c r="E29" s="19">
        <f>SUMIF('Факт 1'!N:N,'Оснастка опор'!A29,'Факт 1'!O:O)</f>
        <v>16</v>
      </c>
      <c r="F29" s="105"/>
    </row>
    <row r="30" spans="1:10" outlineLevel="1" x14ac:dyDescent="0.3">
      <c r="A30" s="24" t="s">
        <v>35</v>
      </c>
      <c r="B30" s="25" t="s">
        <v>36</v>
      </c>
      <c r="C30" s="63" t="s">
        <v>127</v>
      </c>
      <c r="D30" s="25">
        <v>2</v>
      </c>
      <c r="E30" s="25">
        <f>$E$29*D30</f>
        <v>32</v>
      </c>
      <c r="F30" s="26">
        <v>1180</v>
      </c>
    </row>
    <row r="31" spans="1:10" outlineLevel="1" x14ac:dyDescent="0.3">
      <c r="A31" s="29" t="s">
        <v>38</v>
      </c>
      <c r="B31" s="30" t="s">
        <v>39</v>
      </c>
      <c r="C31" s="64" t="s">
        <v>125</v>
      </c>
      <c r="D31" s="30">
        <v>2</v>
      </c>
      <c r="E31" s="30">
        <f t="shared" ref="E31:E42" si="2">$E$29*D31</f>
        <v>32</v>
      </c>
      <c r="F31" s="31">
        <v>110</v>
      </c>
      <c r="I31" s="23" t="s">
        <v>34</v>
      </c>
      <c r="J31" t="s">
        <v>127</v>
      </c>
    </row>
    <row r="32" spans="1:10" outlineLevel="1" x14ac:dyDescent="0.3">
      <c r="A32" s="29" t="s">
        <v>42</v>
      </c>
      <c r="B32" s="30" t="s">
        <v>43</v>
      </c>
      <c r="C32" s="64" t="s">
        <v>125</v>
      </c>
      <c r="D32" s="30">
        <v>1</v>
      </c>
      <c r="E32" s="30">
        <f t="shared" si="2"/>
        <v>16</v>
      </c>
      <c r="F32" s="31">
        <v>7.5</v>
      </c>
      <c r="I32" s="3" t="s">
        <v>37</v>
      </c>
      <c r="J32" t="s">
        <v>125</v>
      </c>
    </row>
    <row r="33" spans="1:15" outlineLevel="1" x14ac:dyDescent="0.3">
      <c r="A33" s="29" t="s">
        <v>45</v>
      </c>
      <c r="B33" s="30" t="s">
        <v>46</v>
      </c>
      <c r="C33" s="64" t="s">
        <v>125</v>
      </c>
      <c r="D33" s="30">
        <v>1</v>
      </c>
      <c r="E33" s="30">
        <f t="shared" si="2"/>
        <v>16</v>
      </c>
      <c r="F33" s="31">
        <v>18.8</v>
      </c>
      <c r="I33" s="32" t="s">
        <v>41</v>
      </c>
      <c r="J33" t="s">
        <v>128</v>
      </c>
    </row>
    <row r="34" spans="1:15" outlineLevel="1" x14ac:dyDescent="0.3">
      <c r="A34" s="29" t="s">
        <v>45</v>
      </c>
      <c r="B34" s="30" t="s">
        <v>49</v>
      </c>
      <c r="C34" s="64" t="s">
        <v>125</v>
      </c>
      <c r="D34" s="30">
        <v>1</v>
      </c>
      <c r="E34" s="30">
        <f t="shared" si="2"/>
        <v>16</v>
      </c>
      <c r="F34" s="31">
        <v>6.7</v>
      </c>
    </row>
    <row r="35" spans="1:15" outlineLevel="1" x14ac:dyDescent="0.3">
      <c r="A35" s="29" t="s">
        <v>53</v>
      </c>
      <c r="B35" s="30" t="s">
        <v>54</v>
      </c>
      <c r="C35" s="64" t="s">
        <v>125</v>
      </c>
      <c r="D35" s="30">
        <v>1</v>
      </c>
      <c r="E35" s="30">
        <f t="shared" si="2"/>
        <v>16</v>
      </c>
      <c r="F35" s="31">
        <v>0.6</v>
      </c>
    </row>
    <row r="36" spans="1:15" outlineLevel="1" x14ac:dyDescent="0.3">
      <c r="A36" s="29" t="s">
        <v>55</v>
      </c>
      <c r="B36" s="30" t="s">
        <v>57</v>
      </c>
      <c r="C36" s="64" t="s">
        <v>125</v>
      </c>
      <c r="D36" s="30">
        <v>2</v>
      </c>
      <c r="E36" s="30">
        <f t="shared" si="2"/>
        <v>32</v>
      </c>
      <c r="F36" s="31">
        <v>5.3</v>
      </c>
    </row>
    <row r="37" spans="1:15" outlineLevel="1" x14ac:dyDescent="0.3">
      <c r="A37" s="33" t="s">
        <v>58</v>
      </c>
      <c r="B37" s="5" t="s">
        <v>59</v>
      </c>
      <c r="C37" s="65" t="s">
        <v>126</v>
      </c>
      <c r="D37" s="5">
        <v>2</v>
      </c>
      <c r="E37" s="5">
        <f t="shared" si="2"/>
        <v>32</v>
      </c>
      <c r="F37" s="34">
        <v>0.71</v>
      </c>
    </row>
    <row r="38" spans="1:15" outlineLevel="1" x14ac:dyDescent="0.3">
      <c r="A38" s="33" t="s">
        <v>60</v>
      </c>
      <c r="B38" s="5" t="s">
        <v>61</v>
      </c>
      <c r="C38" s="65" t="s">
        <v>126</v>
      </c>
      <c r="D38" s="5">
        <v>3</v>
      </c>
      <c r="E38" s="5">
        <f t="shared" si="2"/>
        <v>48</v>
      </c>
      <c r="F38" s="34">
        <v>6.3E-2</v>
      </c>
    </row>
    <row r="39" spans="1:15" outlineLevel="1" x14ac:dyDescent="0.3">
      <c r="A39" s="33" t="s">
        <v>62</v>
      </c>
      <c r="B39" s="5" t="s">
        <v>63</v>
      </c>
      <c r="C39" s="65" t="s">
        <v>126</v>
      </c>
      <c r="D39" s="5">
        <v>3</v>
      </c>
      <c r="E39" s="5">
        <f t="shared" si="2"/>
        <v>48</v>
      </c>
      <c r="F39" s="34">
        <v>3.4</v>
      </c>
      <c r="O39" s="55" t="s">
        <v>113</v>
      </c>
    </row>
    <row r="40" spans="1:15" outlineLevel="1" x14ac:dyDescent="0.3">
      <c r="A40" s="33" t="s">
        <v>64</v>
      </c>
      <c r="B40" s="35" t="s">
        <v>65</v>
      </c>
      <c r="C40" s="65" t="s">
        <v>126</v>
      </c>
      <c r="D40" s="5">
        <v>3</v>
      </c>
      <c r="E40" s="5">
        <f t="shared" si="2"/>
        <v>48</v>
      </c>
      <c r="F40" s="34">
        <v>0.02</v>
      </c>
    </row>
    <row r="41" spans="1:15" outlineLevel="1" x14ac:dyDescent="0.3">
      <c r="A41" s="33" t="s">
        <v>66</v>
      </c>
      <c r="B41" s="5" t="s">
        <v>67</v>
      </c>
      <c r="C41" s="65" t="s">
        <v>126</v>
      </c>
      <c r="D41" s="5">
        <v>2</v>
      </c>
      <c r="E41" s="5">
        <f t="shared" si="2"/>
        <v>32</v>
      </c>
      <c r="F41" s="34">
        <v>0.65</v>
      </c>
    </row>
    <row r="42" spans="1:15" outlineLevel="1" x14ac:dyDescent="0.3">
      <c r="A42" s="33" t="s">
        <v>70</v>
      </c>
      <c r="B42" s="5" t="s">
        <v>71</v>
      </c>
      <c r="C42" s="65" t="s">
        <v>126</v>
      </c>
      <c r="D42" s="5">
        <v>6</v>
      </c>
      <c r="E42" s="5">
        <f t="shared" si="2"/>
        <v>96</v>
      </c>
      <c r="F42" s="34">
        <v>0.8</v>
      </c>
    </row>
    <row r="43" spans="1:15" outlineLevel="1" x14ac:dyDescent="0.3">
      <c r="A43" s="33" t="s">
        <v>72</v>
      </c>
      <c r="B43" s="5" t="s">
        <v>73</v>
      </c>
      <c r="C43" s="65" t="s">
        <v>126</v>
      </c>
      <c r="D43" s="5">
        <v>6</v>
      </c>
      <c r="E43" s="5">
        <f>$E$29*D43</f>
        <v>96</v>
      </c>
      <c r="F43" s="34">
        <v>0.438</v>
      </c>
    </row>
    <row r="44" spans="1:15" outlineLevel="1" x14ac:dyDescent="0.3">
      <c r="A44" s="33" t="s">
        <v>74</v>
      </c>
      <c r="B44" s="40" t="s">
        <v>75</v>
      </c>
      <c r="C44" s="65" t="s">
        <v>126</v>
      </c>
      <c r="D44" s="5">
        <v>6</v>
      </c>
      <c r="E44" s="5">
        <f>E29*D44</f>
        <v>96</v>
      </c>
      <c r="F44" s="34">
        <v>0.4</v>
      </c>
    </row>
    <row r="45" spans="1:15" ht="15" outlineLevel="1" thickBot="1" x14ac:dyDescent="0.35">
      <c r="A45" s="36" t="s">
        <v>68</v>
      </c>
      <c r="B45" s="37" t="s">
        <v>76</v>
      </c>
      <c r="C45" s="71" t="s">
        <v>126</v>
      </c>
      <c r="D45" s="37">
        <v>3</v>
      </c>
      <c r="E45" s="37">
        <f>$E$29*D45</f>
        <v>48</v>
      </c>
      <c r="F45" s="38">
        <v>0.22</v>
      </c>
    </row>
    <row r="46" spans="1:15" ht="15" thickBot="1" x14ac:dyDescent="0.35">
      <c r="D46" s="68" t="s">
        <v>125</v>
      </c>
      <c r="E46" s="69" t="s">
        <v>130</v>
      </c>
      <c r="F46" s="70">
        <f>SUMPRODUCT(E31:E36,F31:F36)</f>
        <v>4227.2</v>
      </c>
      <c r="I46" t="e">
        <f ca="1">SUMIF(C30:C45,J31,ПРОИЗВ(E30:E45,F30:F45))</f>
        <v>#NAME?</v>
      </c>
    </row>
    <row r="47" spans="1:15" ht="15" thickBot="1" x14ac:dyDescent="0.35">
      <c r="D47" s="66" t="s">
        <v>128</v>
      </c>
      <c r="E47" s="67" t="s">
        <v>129</v>
      </c>
      <c r="F47" s="39">
        <f>SUMPRODUCT(E37:E45,F37:F45)</f>
        <v>378.512</v>
      </c>
    </row>
    <row r="48" spans="1:15" ht="15" thickBot="1" x14ac:dyDescent="0.35"/>
    <row r="49" spans="1:6" x14ac:dyDescent="0.3">
      <c r="A49" s="106" t="s">
        <v>29</v>
      </c>
      <c r="B49" s="107"/>
      <c r="C49" s="12"/>
      <c r="D49" s="108" t="s">
        <v>30</v>
      </c>
      <c r="E49" s="12" t="s">
        <v>31</v>
      </c>
      <c r="F49" s="110" t="s">
        <v>32</v>
      </c>
    </row>
    <row r="50" spans="1:6" ht="15" collapsed="1" thickBot="1" x14ac:dyDescent="0.35">
      <c r="A50" s="114" t="s">
        <v>5</v>
      </c>
      <c r="B50" s="115"/>
      <c r="C50" s="17"/>
      <c r="D50" s="109"/>
      <c r="E50" s="19">
        <f>SUMIF('Факт 1'!N:N,'Оснастка опор'!A50,'Факт 1'!O:O)</f>
        <v>5</v>
      </c>
      <c r="F50" s="111"/>
    </row>
    <row r="51" spans="1:6" hidden="1" outlineLevel="1" x14ac:dyDescent="0.3">
      <c r="A51" s="24" t="s">
        <v>35</v>
      </c>
      <c r="B51" s="25" t="s">
        <v>36</v>
      </c>
      <c r="C51" s="25"/>
      <c r="D51" s="25">
        <v>3</v>
      </c>
      <c r="E51" s="25">
        <f t="shared" ref="E51:E66" si="3">$E$50*D51</f>
        <v>15</v>
      </c>
      <c r="F51" s="26">
        <v>1180</v>
      </c>
    </row>
    <row r="52" spans="1:6" hidden="1" outlineLevel="1" x14ac:dyDescent="0.3">
      <c r="A52" s="29" t="s">
        <v>38</v>
      </c>
      <c r="B52" s="30" t="s">
        <v>40</v>
      </c>
      <c r="C52" s="64" t="s">
        <v>125</v>
      </c>
      <c r="D52" s="30">
        <v>3</v>
      </c>
      <c r="E52" s="30">
        <f t="shared" si="3"/>
        <v>15</v>
      </c>
      <c r="F52" s="31">
        <v>110</v>
      </c>
    </row>
    <row r="53" spans="1:6" hidden="1" outlineLevel="1" x14ac:dyDescent="0.3">
      <c r="A53" s="29" t="s">
        <v>42</v>
      </c>
      <c r="B53" s="30" t="s">
        <v>43</v>
      </c>
      <c r="C53" s="64" t="s">
        <v>125</v>
      </c>
      <c r="D53" s="30">
        <v>2</v>
      </c>
      <c r="E53" s="30">
        <f t="shared" si="3"/>
        <v>10</v>
      </c>
      <c r="F53" s="31">
        <v>7.1</v>
      </c>
    </row>
    <row r="54" spans="1:6" hidden="1" outlineLevel="1" x14ac:dyDescent="0.3">
      <c r="A54" s="29" t="s">
        <v>45</v>
      </c>
      <c r="B54" s="30" t="s">
        <v>47</v>
      </c>
      <c r="C54" s="64" t="s">
        <v>125</v>
      </c>
      <c r="D54" s="30">
        <v>1</v>
      </c>
      <c r="E54" s="30">
        <f t="shared" si="3"/>
        <v>5</v>
      </c>
      <c r="F54" s="31">
        <v>33</v>
      </c>
    </row>
    <row r="55" spans="1:6" hidden="1" outlineLevel="1" x14ac:dyDescent="0.3">
      <c r="A55" s="29" t="s">
        <v>45</v>
      </c>
      <c r="B55" s="30" t="s">
        <v>50</v>
      </c>
      <c r="C55" s="64" t="s">
        <v>125</v>
      </c>
      <c r="D55" s="30">
        <v>1</v>
      </c>
      <c r="E55" s="30">
        <f t="shared" si="3"/>
        <v>5</v>
      </c>
      <c r="F55" s="31">
        <v>3.9</v>
      </c>
    </row>
    <row r="56" spans="1:6" hidden="1" outlineLevel="1" x14ac:dyDescent="0.3">
      <c r="A56" s="29" t="s">
        <v>53</v>
      </c>
      <c r="B56" s="30" t="s">
        <v>54</v>
      </c>
      <c r="C56" s="64" t="s">
        <v>125</v>
      </c>
      <c r="D56" s="30">
        <v>2</v>
      </c>
      <c r="E56" s="30">
        <f t="shared" si="3"/>
        <v>10</v>
      </c>
      <c r="F56" s="31">
        <v>0.74</v>
      </c>
    </row>
    <row r="57" spans="1:6" hidden="1" outlineLevel="1" x14ac:dyDescent="0.3">
      <c r="A57" s="29" t="s">
        <v>55</v>
      </c>
      <c r="B57" s="30" t="s">
        <v>56</v>
      </c>
      <c r="C57" s="64" t="s">
        <v>125</v>
      </c>
      <c r="D57" s="30">
        <v>3</v>
      </c>
      <c r="E57" s="30">
        <f t="shared" si="3"/>
        <v>15</v>
      </c>
      <c r="F57" s="31">
        <v>5.85</v>
      </c>
    </row>
    <row r="58" spans="1:6" hidden="1" outlineLevel="1" x14ac:dyDescent="0.3">
      <c r="A58" s="33" t="s">
        <v>58</v>
      </c>
      <c r="B58" s="5" t="s">
        <v>59</v>
      </c>
      <c r="C58" s="65" t="s">
        <v>126</v>
      </c>
      <c r="D58" s="5">
        <v>2</v>
      </c>
      <c r="E58" s="5">
        <f t="shared" si="3"/>
        <v>10</v>
      </c>
      <c r="F58" s="34">
        <v>0.71</v>
      </c>
    </row>
    <row r="59" spans="1:6" hidden="1" outlineLevel="1" x14ac:dyDescent="0.3">
      <c r="A59" s="33" t="s">
        <v>60</v>
      </c>
      <c r="B59" s="5" t="s">
        <v>61</v>
      </c>
      <c r="C59" s="65" t="s">
        <v>126</v>
      </c>
      <c r="D59" s="5">
        <v>4</v>
      </c>
      <c r="E59" s="5">
        <f t="shared" si="3"/>
        <v>20</v>
      </c>
      <c r="F59" s="34">
        <v>6.3E-2</v>
      </c>
    </row>
    <row r="60" spans="1:6" hidden="1" outlineLevel="1" x14ac:dyDescent="0.3">
      <c r="A60" s="33" t="s">
        <v>62</v>
      </c>
      <c r="B60" s="5" t="s">
        <v>63</v>
      </c>
      <c r="C60" s="65" t="s">
        <v>126</v>
      </c>
      <c r="D60" s="5">
        <v>3</v>
      </c>
      <c r="E60" s="5">
        <f t="shared" si="3"/>
        <v>15</v>
      </c>
      <c r="F60" s="34">
        <v>3.4</v>
      </c>
    </row>
    <row r="61" spans="1:6" hidden="1" outlineLevel="1" x14ac:dyDescent="0.3">
      <c r="A61" s="33" t="s">
        <v>64</v>
      </c>
      <c r="B61" s="35" t="s">
        <v>65</v>
      </c>
      <c r="C61" s="65" t="s">
        <v>126</v>
      </c>
      <c r="D61" s="5">
        <v>3</v>
      </c>
      <c r="E61" s="5">
        <f t="shared" si="3"/>
        <v>15</v>
      </c>
      <c r="F61" s="34">
        <v>0.02</v>
      </c>
    </row>
    <row r="62" spans="1:6" hidden="1" outlineLevel="1" x14ac:dyDescent="0.3">
      <c r="A62" s="33" t="s">
        <v>66</v>
      </c>
      <c r="B62" s="5" t="s">
        <v>67</v>
      </c>
      <c r="C62" s="65" t="s">
        <v>126</v>
      </c>
      <c r="D62" s="5">
        <v>6</v>
      </c>
      <c r="E62" s="5">
        <f t="shared" si="3"/>
        <v>30</v>
      </c>
      <c r="F62" s="34">
        <v>0.65</v>
      </c>
    </row>
    <row r="63" spans="1:6" hidden="1" outlineLevel="1" x14ac:dyDescent="0.3">
      <c r="A63" s="33" t="s">
        <v>70</v>
      </c>
      <c r="B63" s="5" t="s">
        <v>71</v>
      </c>
      <c r="C63" s="65" t="s">
        <v>126</v>
      </c>
      <c r="D63" s="5">
        <v>6</v>
      </c>
      <c r="E63" s="5">
        <f t="shared" si="3"/>
        <v>30</v>
      </c>
      <c r="F63" s="34">
        <v>0.8</v>
      </c>
    </row>
    <row r="64" spans="1:6" hidden="1" outlineLevel="1" x14ac:dyDescent="0.3">
      <c r="A64" s="33" t="s">
        <v>72</v>
      </c>
      <c r="B64" s="5" t="s">
        <v>73</v>
      </c>
      <c r="C64" s="65" t="s">
        <v>126</v>
      </c>
      <c r="D64" s="5">
        <v>6</v>
      </c>
      <c r="E64" s="5">
        <f t="shared" si="3"/>
        <v>30</v>
      </c>
      <c r="F64" s="34">
        <v>0.438</v>
      </c>
    </row>
    <row r="65" spans="1:6" hidden="1" outlineLevel="1" x14ac:dyDescent="0.3">
      <c r="A65" s="33" t="s">
        <v>74</v>
      </c>
      <c r="B65" s="40" t="s">
        <v>75</v>
      </c>
      <c r="C65" s="65" t="s">
        <v>126</v>
      </c>
      <c r="D65" s="5">
        <v>6</v>
      </c>
      <c r="E65" s="5">
        <f t="shared" si="3"/>
        <v>30</v>
      </c>
      <c r="F65" s="34">
        <v>0.4</v>
      </c>
    </row>
    <row r="66" spans="1:6" ht="15" hidden="1" outlineLevel="1" thickBot="1" x14ac:dyDescent="0.35">
      <c r="A66" s="36" t="s">
        <v>68</v>
      </c>
      <c r="B66" s="37" t="s">
        <v>76</v>
      </c>
      <c r="C66" s="65" t="s">
        <v>126</v>
      </c>
      <c r="D66" s="37">
        <v>5</v>
      </c>
      <c r="E66" s="37">
        <f t="shared" si="3"/>
        <v>25</v>
      </c>
      <c r="F66" s="38">
        <v>0.22</v>
      </c>
    </row>
    <row r="67" spans="1:6" ht="15" thickBot="1" x14ac:dyDescent="0.35">
      <c r="D67" s="68" t="s">
        <v>125</v>
      </c>
      <c r="E67" s="69" t="s">
        <v>130</v>
      </c>
      <c r="F67" s="41">
        <f>SUMPRODUCT(E52:E57,F52:F57)</f>
        <v>2000.65</v>
      </c>
    </row>
    <row r="68" spans="1:6" ht="15" thickBot="1" x14ac:dyDescent="0.35">
      <c r="D68" s="66" t="s">
        <v>128</v>
      </c>
      <c r="E68" s="67" t="s">
        <v>129</v>
      </c>
      <c r="F68" s="39">
        <f>SUMPRODUCT(E58:E66,F58:F66)</f>
        <v>133.80000000000001</v>
      </c>
    </row>
    <row r="70" spans="1:6" ht="15" thickBot="1" x14ac:dyDescent="0.35"/>
    <row r="71" spans="1:6" x14ac:dyDescent="0.3">
      <c r="A71" s="118" t="s">
        <v>29</v>
      </c>
      <c r="B71" s="108"/>
      <c r="C71" s="15"/>
      <c r="D71" s="108" t="s">
        <v>30</v>
      </c>
      <c r="E71" s="15" t="s">
        <v>31</v>
      </c>
      <c r="F71" s="110" t="s">
        <v>32</v>
      </c>
    </row>
    <row r="72" spans="1:6" ht="15" collapsed="1" thickBot="1" x14ac:dyDescent="0.35">
      <c r="A72" s="119" t="s">
        <v>6</v>
      </c>
      <c r="B72" s="109"/>
      <c r="C72" s="20"/>
      <c r="D72" s="109"/>
      <c r="E72" s="19">
        <f>SUMIF('Факт 1'!N:N,'Оснастка опор'!A72,'Факт 1'!O:O)</f>
        <v>50</v>
      </c>
      <c r="F72" s="111"/>
    </row>
    <row r="73" spans="1:6" hidden="1" outlineLevel="1" x14ac:dyDescent="0.3">
      <c r="A73" s="24" t="s">
        <v>35</v>
      </c>
      <c r="B73" s="25" t="s">
        <v>36</v>
      </c>
      <c r="C73" s="25"/>
      <c r="D73" s="25">
        <v>1</v>
      </c>
      <c r="E73" s="25">
        <f t="shared" ref="E73:E79" si="4">$E$72*D73</f>
        <v>50</v>
      </c>
      <c r="F73" s="26">
        <v>1180</v>
      </c>
    </row>
    <row r="74" spans="1:6" hidden="1" outlineLevel="1" x14ac:dyDescent="0.3">
      <c r="A74" s="29" t="s">
        <v>45</v>
      </c>
      <c r="B74" s="30" t="s">
        <v>77</v>
      </c>
      <c r="C74" s="30"/>
      <c r="D74" s="30">
        <v>1</v>
      </c>
      <c r="E74" s="30">
        <f t="shared" si="4"/>
        <v>50</v>
      </c>
      <c r="F74" s="31">
        <v>22.3</v>
      </c>
    </row>
    <row r="75" spans="1:6" hidden="1" outlineLevel="1" x14ac:dyDescent="0.3">
      <c r="A75" s="29" t="s">
        <v>51</v>
      </c>
      <c r="B75" s="30" t="s">
        <v>78</v>
      </c>
      <c r="C75" s="30"/>
      <c r="D75" s="30">
        <v>1</v>
      </c>
      <c r="E75" s="30">
        <f t="shared" si="4"/>
        <v>50</v>
      </c>
      <c r="F75" s="31">
        <v>1.9</v>
      </c>
    </row>
    <row r="76" spans="1:6" hidden="1" outlineLevel="1" x14ac:dyDescent="0.3">
      <c r="A76" s="33" t="s">
        <v>62</v>
      </c>
      <c r="B76" s="5" t="s">
        <v>63</v>
      </c>
      <c r="C76" s="5"/>
      <c r="D76" s="5">
        <v>3</v>
      </c>
      <c r="E76" s="5">
        <f t="shared" si="4"/>
        <v>150</v>
      </c>
      <c r="F76" s="34">
        <v>3.4</v>
      </c>
    </row>
    <row r="77" spans="1:6" hidden="1" outlineLevel="1" x14ac:dyDescent="0.3">
      <c r="A77" s="33" t="s">
        <v>64</v>
      </c>
      <c r="B77" s="35" t="s">
        <v>65</v>
      </c>
      <c r="C77" s="35"/>
      <c r="D77" s="5">
        <v>3</v>
      </c>
      <c r="E77" s="5">
        <f t="shared" si="4"/>
        <v>150</v>
      </c>
      <c r="F77" s="34">
        <v>0.02</v>
      </c>
    </row>
    <row r="78" spans="1:6" hidden="1" outlineLevel="1" x14ac:dyDescent="0.3">
      <c r="A78" s="33" t="s">
        <v>66</v>
      </c>
      <c r="B78" s="5" t="s">
        <v>67</v>
      </c>
      <c r="C78" s="5"/>
      <c r="D78" s="5">
        <v>6</v>
      </c>
      <c r="E78" s="5">
        <f t="shared" si="4"/>
        <v>300</v>
      </c>
      <c r="F78" s="34">
        <v>0.65</v>
      </c>
    </row>
    <row r="79" spans="1:6" ht="15" hidden="1" outlineLevel="1" thickBot="1" x14ac:dyDescent="0.35">
      <c r="A79" s="36" t="s">
        <v>68</v>
      </c>
      <c r="B79" s="37" t="s">
        <v>80</v>
      </c>
      <c r="C79" s="37"/>
      <c r="D79" s="37">
        <v>1</v>
      </c>
      <c r="E79" s="37">
        <f t="shared" si="4"/>
        <v>50</v>
      </c>
      <c r="F79" s="38">
        <v>0.22</v>
      </c>
    </row>
    <row r="80" spans="1:6" ht="15" thickBot="1" x14ac:dyDescent="0.35">
      <c r="D80" s="68" t="s">
        <v>125</v>
      </c>
      <c r="E80" s="69" t="s">
        <v>130</v>
      </c>
      <c r="F80" s="39">
        <f>SUMPRODUCT(E74:E75,F74:F75)</f>
        <v>1210</v>
      </c>
    </row>
    <row r="81" spans="1:6" ht="15" thickBot="1" x14ac:dyDescent="0.35">
      <c r="D81" s="66" t="s">
        <v>128</v>
      </c>
      <c r="E81" s="67" t="s">
        <v>129</v>
      </c>
      <c r="F81" s="39">
        <f>SUM(E76:E79,F76:F79)</f>
        <v>654.29</v>
      </c>
    </row>
    <row r="83" spans="1:6" ht="15" thickBot="1" x14ac:dyDescent="0.35"/>
    <row r="84" spans="1:6" x14ac:dyDescent="0.3">
      <c r="A84" s="106" t="s">
        <v>29</v>
      </c>
      <c r="B84" s="107"/>
      <c r="C84" s="59"/>
      <c r="D84" s="102" t="s">
        <v>30</v>
      </c>
      <c r="E84" s="14" t="s">
        <v>31</v>
      </c>
      <c r="F84" s="110" t="s">
        <v>32</v>
      </c>
    </row>
    <row r="85" spans="1:6" ht="15" collapsed="1" thickBot="1" x14ac:dyDescent="0.35">
      <c r="A85" s="116" t="s">
        <v>33</v>
      </c>
      <c r="B85" s="117"/>
      <c r="C85" s="61"/>
      <c r="D85" s="120"/>
      <c r="E85" s="19">
        <f>SUMIF('Факт 1'!N:N,'Оснастка опор'!A85,'Факт 1'!O:O)</f>
        <v>0</v>
      </c>
      <c r="F85" s="121"/>
    </row>
    <row r="86" spans="1:6" hidden="1" outlineLevel="1" x14ac:dyDescent="0.3">
      <c r="A86" s="27" t="s">
        <v>35</v>
      </c>
      <c r="B86" s="25" t="s">
        <v>36</v>
      </c>
      <c r="C86" s="25"/>
      <c r="D86" s="28">
        <v>2</v>
      </c>
      <c r="E86" s="28">
        <f t="shared" ref="E86:E97" si="5">$E$85*D86</f>
        <v>0</v>
      </c>
      <c r="F86" s="26">
        <v>1180</v>
      </c>
    </row>
    <row r="87" spans="1:6" hidden="1" outlineLevel="1" x14ac:dyDescent="0.3">
      <c r="A87" s="29" t="s">
        <v>38</v>
      </c>
      <c r="B87" s="30" t="s">
        <v>39</v>
      </c>
      <c r="C87" s="30"/>
      <c r="D87" s="30">
        <v>2</v>
      </c>
      <c r="E87" s="30">
        <f t="shared" si="5"/>
        <v>0</v>
      </c>
      <c r="F87" s="31">
        <v>110</v>
      </c>
    </row>
    <row r="88" spans="1:6" hidden="1" outlineLevel="1" x14ac:dyDescent="0.3">
      <c r="A88" s="29" t="s">
        <v>42</v>
      </c>
      <c r="B88" s="30" t="s">
        <v>44</v>
      </c>
      <c r="C88" s="30"/>
      <c r="D88" s="30">
        <v>1</v>
      </c>
      <c r="E88" s="30">
        <f t="shared" si="5"/>
        <v>0</v>
      </c>
      <c r="F88" s="31">
        <v>7.1</v>
      </c>
    </row>
    <row r="89" spans="1:6" hidden="1" outlineLevel="1" x14ac:dyDescent="0.3">
      <c r="A89" s="29" t="s">
        <v>45</v>
      </c>
      <c r="B89" s="30" t="s">
        <v>48</v>
      </c>
      <c r="C89" s="30"/>
      <c r="D89" s="30">
        <v>1</v>
      </c>
      <c r="E89" s="30">
        <f t="shared" si="5"/>
        <v>0</v>
      </c>
      <c r="F89" s="31">
        <v>33.4</v>
      </c>
    </row>
    <row r="90" spans="1:6" hidden="1" outlineLevel="1" x14ac:dyDescent="0.3">
      <c r="A90" s="29" t="s">
        <v>51</v>
      </c>
      <c r="B90" s="30" t="s">
        <v>52</v>
      </c>
      <c r="C90" s="30"/>
      <c r="D90" s="30">
        <v>1</v>
      </c>
      <c r="E90" s="30">
        <f t="shared" si="5"/>
        <v>0</v>
      </c>
      <c r="F90" s="31">
        <v>1.9</v>
      </c>
    </row>
    <row r="91" spans="1:6" hidden="1" outlineLevel="1" x14ac:dyDescent="0.3">
      <c r="A91" s="29" t="s">
        <v>55</v>
      </c>
      <c r="B91" s="30" t="s">
        <v>56</v>
      </c>
      <c r="C91" s="30"/>
      <c r="D91" s="30">
        <v>2</v>
      </c>
      <c r="E91" s="30">
        <f t="shared" si="5"/>
        <v>0</v>
      </c>
      <c r="F91" s="31">
        <v>5.85</v>
      </c>
    </row>
    <row r="92" spans="1:6" hidden="1" outlineLevel="1" x14ac:dyDescent="0.3">
      <c r="A92" s="29" t="s">
        <v>53</v>
      </c>
      <c r="B92" s="30" t="s">
        <v>54</v>
      </c>
      <c r="C92" s="30"/>
      <c r="D92" s="30">
        <v>1</v>
      </c>
      <c r="E92" s="30">
        <f t="shared" si="5"/>
        <v>0</v>
      </c>
      <c r="F92" s="31">
        <v>0.74</v>
      </c>
    </row>
    <row r="93" spans="1:6" hidden="1" outlineLevel="1" x14ac:dyDescent="0.3">
      <c r="A93" s="33" t="s">
        <v>60</v>
      </c>
      <c r="B93" s="5" t="s">
        <v>61</v>
      </c>
      <c r="C93" s="5"/>
      <c r="D93" s="5">
        <v>1</v>
      </c>
      <c r="E93" s="5">
        <f t="shared" si="5"/>
        <v>0</v>
      </c>
      <c r="F93" s="34">
        <v>6.3E-2</v>
      </c>
    </row>
    <row r="94" spans="1:6" hidden="1" outlineLevel="1" x14ac:dyDescent="0.3">
      <c r="A94" s="33" t="s">
        <v>62</v>
      </c>
      <c r="B94" s="5" t="s">
        <v>63</v>
      </c>
      <c r="C94" s="5"/>
      <c r="D94" s="5">
        <v>3</v>
      </c>
      <c r="E94" s="5">
        <f t="shared" si="5"/>
        <v>0</v>
      </c>
      <c r="F94" s="34">
        <v>3.4</v>
      </c>
    </row>
    <row r="95" spans="1:6" hidden="1" outlineLevel="1" x14ac:dyDescent="0.3">
      <c r="A95" s="33" t="s">
        <v>64</v>
      </c>
      <c r="B95" s="35" t="s">
        <v>65</v>
      </c>
      <c r="C95" s="35"/>
      <c r="D95" s="5">
        <v>3</v>
      </c>
      <c r="E95" s="5">
        <f t="shared" si="5"/>
        <v>0</v>
      </c>
      <c r="F95" s="34">
        <v>0.02</v>
      </c>
    </row>
    <row r="96" spans="1:6" hidden="1" outlineLevel="1" x14ac:dyDescent="0.3">
      <c r="A96" s="33" t="s">
        <v>66</v>
      </c>
      <c r="B96" s="5" t="s">
        <v>67</v>
      </c>
      <c r="C96" s="5"/>
      <c r="D96" s="5">
        <v>6</v>
      </c>
      <c r="E96" s="5">
        <f t="shared" si="5"/>
        <v>0</v>
      </c>
      <c r="F96" s="34">
        <v>0.65</v>
      </c>
    </row>
    <row r="97" spans="1:6" ht="15" hidden="1" outlineLevel="1" thickBot="1" x14ac:dyDescent="0.35">
      <c r="A97" s="36" t="s">
        <v>68</v>
      </c>
      <c r="B97" s="37" t="s">
        <v>69</v>
      </c>
      <c r="C97" s="37"/>
      <c r="D97" s="37">
        <v>3</v>
      </c>
      <c r="E97" s="37">
        <f t="shared" si="5"/>
        <v>0</v>
      </c>
      <c r="F97" s="38">
        <v>0.22</v>
      </c>
    </row>
    <row r="98" spans="1:6" ht="15" thickBot="1" x14ac:dyDescent="0.35">
      <c r="D98" s="68" t="s">
        <v>125</v>
      </c>
      <c r="E98" s="69" t="s">
        <v>130</v>
      </c>
      <c r="F98" s="39">
        <f>SUM(F87*E87+F88*E88+F89*E89+F90*E90+F91*E91+F92*E92)</f>
        <v>0</v>
      </c>
    </row>
    <row r="99" spans="1:6" ht="15" thickBot="1" x14ac:dyDescent="0.35">
      <c r="D99" s="66" t="s">
        <v>128</v>
      </c>
      <c r="E99" s="67" t="s">
        <v>129</v>
      </c>
      <c r="F99" s="39">
        <f>SUM(F93*E93+F94*E94+F95*E95+F96*E96+F97*E97)</f>
        <v>0</v>
      </c>
    </row>
    <row r="101" spans="1:6" ht="15" thickBot="1" x14ac:dyDescent="0.35"/>
    <row r="102" spans="1:6" x14ac:dyDescent="0.3">
      <c r="A102" s="122" t="s">
        <v>29</v>
      </c>
      <c r="B102" s="123"/>
      <c r="C102" s="59"/>
      <c r="D102" s="13" t="s">
        <v>30</v>
      </c>
      <c r="E102" s="15" t="s">
        <v>31</v>
      </c>
      <c r="F102" s="16" t="s">
        <v>32</v>
      </c>
    </row>
    <row r="103" spans="1:6" ht="15" thickBot="1" x14ac:dyDescent="0.35">
      <c r="A103" s="124" t="s">
        <v>79</v>
      </c>
      <c r="B103" s="125"/>
      <c r="C103" s="60"/>
      <c r="D103" s="18"/>
      <c r="E103" s="19">
        <f>SUMIF('Факт 1'!N:N,'Оснастка опор'!A103,'Факт 1'!O:O)</f>
        <v>0</v>
      </c>
      <c r="F103" s="21"/>
    </row>
    <row r="104" spans="1:6" outlineLevel="1" x14ac:dyDescent="0.3">
      <c r="A104" s="24" t="s">
        <v>35</v>
      </c>
      <c r="B104" s="25" t="s">
        <v>82</v>
      </c>
      <c r="C104" s="25"/>
      <c r="D104" s="25">
        <v>2</v>
      </c>
      <c r="E104" s="25">
        <f>$E$29*D104</f>
        <v>32</v>
      </c>
      <c r="F104" s="26">
        <v>1125</v>
      </c>
    </row>
    <row r="105" spans="1:6" outlineLevel="1" x14ac:dyDescent="0.3">
      <c r="A105" s="29" t="s">
        <v>38</v>
      </c>
      <c r="B105" s="30" t="s">
        <v>39</v>
      </c>
      <c r="C105" s="30"/>
      <c r="D105" s="30">
        <v>2</v>
      </c>
      <c r="E105" s="30">
        <f t="shared" ref="E105:E122" si="6">$E$29*D105</f>
        <v>32</v>
      </c>
      <c r="F105" s="31">
        <v>110</v>
      </c>
    </row>
    <row r="106" spans="1:6" outlineLevel="1" x14ac:dyDescent="0.3">
      <c r="A106" s="29" t="s">
        <v>42</v>
      </c>
      <c r="B106" s="30" t="s">
        <v>44</v>
      </c>
      <c r="C106" s="30"/>
      <c r="D106" s="30">
        <v>1</v>
      </c>
      <c r="E106" s="30">
        <f t="shared" si="6"/>
        <v>16</v>
      </c>
      <c r="F106" s="31">
        <v>7.1</v>
      </c>
    </row>
    <row r="107" spans="1:6" outlineLevel="1" x14ac:dyDescent="0.3">
      <c r="A107" s="29" t="s">
        <v>45</v>
      </c>
      <c r="B107" s="30" t="s">
        <v>83</v>
      </c>
      <c r="C107" s="30"/>
      <c r="D107" s="30">
        <v>1</v>
      </c>
      <c r="E107" s="30">
        <f t="shared" si="6"/>
        <v>16</v>
      </c>
      <c r="F107" s="31">
        <v>22.3</v>
      </c>
    </row>
    <row r="108" spans="1:6" outlineLevel="1" x14ac:dyDescent="0.3">
      <c r="A108" s="29" t="s">
        <v>45</v>
      </c>
      <c r="B108" s="30" t="s">
        <v>85</v>
      </c>
      <c r="C108" s="30"/>
      <c r="D108" s="30">
        <v>1</v>
      </c>
      <c r="E108" s="30">
        <f t="shared" si="6"/>
        <v>16</v>
      </c>
      <c r="F108" s="31">
        <v>18.8</v>
      </c>
    </row>
    <row r="109" spans="1:6" outlineLevel="1" x14ac:dyDescent="0.3">
      <c r="A109" s="29" t="s">
        <v>45</v>
      </c>
      <c r="B109" s="30" t="s">
        <v>87</v>
      </c>
      <c r="C109" s="30"/>
      <c r="D109" s="30">
        <v>1</v>
      </c>
      <c r="E109" s="30">
        <f t="shared" si="6"/>
        <v>16</v>
      </c>
      <c r="F109" s="31">
        <v>3.9</v>
      </c>
    </row>
    <row r="110" spans="1:6" outlineLevel="1" x14ac:dyDescent="0.3">
      <c r="A110" s="45" t="s">
        <v>51</v>
      </c>
      <c r="B110" s="46" t="s">
        <v>52</v>
      </c>
      <c r="C110" s="46"/>
      <c r="D110" s="46">
        <v>1</v>
      </c>
      <c r="E110" s="46">
        <f t="shared" si="6"/>
        <v>16</v>
      </c>
      <c r="F110" s="47">
        <v>1.9</v>
      </c>
    </row>
    <row r="111" spans="1:6" outlineLevel="1" x14ac:dyDescent="0.3">
      <c r="A111" s="29" t="s">
        <v>53</v>
      </c>
      <c r="B111" s="30" t="s">
        <v>54</v>
      </c>
      <c r="C111" s="30"/>
      <c r="D111" s="30">
        <v>1</v>
      </c>
      <c r="E111" s="30">
        <f t="shared" si="6"/>
        <v>16</v>
      </c>
      <c r="F111" s="31">
        <v>0.74</v>
      </c>
    </row>
    <row r="112" spans="1:6" outlineLevel="1" x14ac:dyDescent="0.3">
      <c r="A112" s="29" t="s">
        <v>55</v>
      </c>
      <c r="B112" s="30" t="s">
        <v>56</v>
      </c>
      <c r="C112" s="30"/>
      <c r="D112" s="30">
        <v>2</v>
      </c>
      <c r="E112" s="30">
        <f t="shared" si="6"/>
        <v>32</v>
      </c>
      <c r="F112" s="31">
        <v>5.85</v>
      </c>
    </row>
    <row r="113" spans="1:6" outlineLevel="1" x14ac:dyDescent="0.3">
      <c r="A113" s="33" t="s">
        <v>58</v>
      </c>
      <c r="B113" s="5" t="s">
        <v>59</v>
      </c>
      <c r="C113" s="5"/>
      <c r="D113" s="5">
        <v>2</v>
      </c>
      <c r="E113" s="5">
        <f t="shared" si="6"/>
        <v>32</v>
      </c>
      <c r="F113" s="34">
        <v>0.71</v>
      </c>
    </row>
    <row r="114" spans="1:6" outlineLevel="1" x14ac:dyDescent="0.3">
      <c r="A114" s="33" t="s">
        <v>60</v>
      </c>
      <c r="B114" s="5" t="s">
        <v>61</v>
      </c>
      <c r="C114" s="5"/>
      <c r="D114" s="5">
        <v>3</v>
      </c>
      <c r="E114" s="5">
        <f t="shared" si="6"/>
        <v>48</v>
      </c>
      <c r="F114" s="34">
        <v>6.3E-2</v>
      </c>
    </row>
    <row r="115" spans="1:6" outlineLevel="1" x14ac:dyDescent="0.3">
      <c r="A115" s="33" t="s">
        <v>62</v>
      </c>
      <c r="B115" s="5" t="s">
        <v>63</v>
      </c>
      <c r="C115" s="5"/>
      <c r="D115" s="5">
        <v>1</v>
      </c>
      <c r="E115" s="5">
        <f t="shared" si="6"/>
        <v>16</v>
      </c>
      <c r="F115" s="34">
        <v>3.4</v>
      </c>
    </row>
    <row r="116" spans="1:6" outlineLevel="1" x14ac:dyDescent="0.3">
      <c r="A116" s="33" t="s">
        <v>64</v>
      </c>
      <c r="B116" s="35" t="s">
        <v>65</v>
      </c>
      <c r="C116" s="35"/>
      <c r="D116" s="5">
        <v>1</v>
      </c>
      <c r="E116" s="5">
        <f t="shared" si="6"/>
        <v>16</v>
      </c>
      <c r="F116" s="34">
        <v>1</v>
      </c>
    </row>
    <row r="117" spans="1:6" outlineLevel="1" x14ac:dyDescent="0.3">
      <c r="A117" s="33" t="s">
        <v>66</v>
      </c>
      <c r="B117" s="5" t="s">
        <v>67</v>
      </c>
      <c r="C117" s="5"/>
      <c r="D117" s="5">
        <v>2</v>
      </c>
      <c r="E117" s="5">
        <f t="shared" si="6"/>
        <v>32</v>
      </c>
      <c r="F117" s="34">
        <v>0.65</v>
      </c>
    </row>
    <row r="118" spans="1:6" outlineLevel="1" x14ac:dyDescent="0.3">
      <c r="A118" s="33" t="s">
        <v>70</v>
      </c>
      <c r="B118" s="5" t="s">
        <v>71</v>
      </c>
      <c r="C118" s="5"/>
      <c r="D118" s="5">
        <v>3</v>
      </c>
      <c r="E118" s="5">
        <f t="shared" si="6"/>
        <v>48</v>
      </c>
      <c r="F118" s="34">
        <v>0.8</v>
      </c>
    </row>
    <row r="119" spans="1:6" outlineLevel="1" x14ac:dyDescent="0.3">
      <c r="A119" s="33" t="s">
        <v>72</v>
      </c>
      <c r="B119" s="5" t="s">
        <v>73</v>
      </c>
      <c r="C119" s="5"/>
      <c r="D119" s="5">
        <v>3</v>
      </c>
      <c r="E119" s="5">
        <f t="shared" si="6"/>
        <v>48</v>
      </c>
      <c r="F119" s="34">
        <v>0.438</v>
      </c>
    </row>
    <row r="120" spans="1:6" outlineLevel="1" x14ac:dyDescent="0.3">
      <c r="A120" s="33" t="s">
        <v>96</v>
      </c>
      <c r="B120" s="5" t="s">
        <v>97</v>
      </c>
      <c r="C120" s="5"/>
      <c r="D120" s="5">
        <v>3</v>
      </c>
      <c r="E120" s="5">
        <f t="shared" si="6"/>
        <v>48</v>
      </c>
      <c r="F120" s="34">
        <v>0.38</v>
      </c>
    </row>
    <row r="121" spans="1:6" outlineLevel="1" x14ac:dyDescent="0.3">
      <c r="A121" s="33" t="s">
        <v>98</v>
      </c>
      <c r="B121" s="5" t="s">
        <v>99</v>
      </c>
      <c r="C121" s="5"/>
      <c r="D121" s="5">
        <v>3</v>
      </c>
      <c r="E121" s="5">
        <f t="shared" si="6"/>
        <v>48</v>
      </c>
      <c r="F121" s="34">
        <v>0.35199999999999998</v>
      </c>
    </row>
    <row r="122" spans="1:6" ht="15" outlineLevel="1" thickBot="1" x14ac:dyDescent="0.35">
      <c r="A122" s="36" t="s">
        <v>68</v>
      </c>
      <c r="B122" s="37" t="s">
        <v>76</v>
      </c>
      <c r="C122" s="37"/>
      <c r="D122" s="37">
        <v>4</v>
      </c>
      <c r="E122" s="37">
        <f t="shared" si="6"/>
        <v>64</v>
      </c>
      <c r="F122" s="38">
        <v>0.22</v>
      </c>
    </row>
    <row r="123" spans="1:6" ht="15" thickBot="1" x14ac:dyDescent="0.35">
      <c r="D123" s="68" t="s">
        <v>125</v>
      </c>
      <c r="E123" s="69" t="s">
        <v>130</v>
      </c>
      <c r="F123" s="39">
        <f>SUM(F104*E104+F105*E105+F106*E106+F107*E107+F108*E108+F109*E109+F110*E110+F111*E111+F112*E112+F113*E113+F114*E114+F115*E115+F116*E116+F117*E117+F118*E118+F119*E119+F120*E120+F121*E121+F122*E122)</f>
        <v>40808.624000000003</v>
      </c>
    </row>
    <row r="124" spans="1:6" ht="15" thickBot="1" x14ac:dyDescent="0.35">
      <c r="D124" s="66" t="s">
        <v>128</v>
      </c>
      <c r="E124" s="67" t="s">
        <v>129</v>
      </c>
    </row>
    <row r="126" spans="1:6" ht="15" thickBot="1" x14ac:dyDescent="0.35"/>
    <row r="127" spans="1:6" x14ac:dyDescent="0.3">
      <c r="A127" s="106" t="s">
        <v>29</v>
      </c>
      <c r="B127" s="107"/>
      <c r="C127" s="59"/>
      <c r="D127" s="102" t="s">
        <v>30</v>
      </c>
      <c r="E127" s="12" t="s">
        <v>31</v>
      </c>
      <c r="F127" s="110" t="s">
        <v>32</v>
      </c>
    </row>
    <row r="128" spans="1:6" ht="15" collapsed="1" thickBot="1" x14ac:dyDescent="0.35">
      <c r="A128" s="114" t="s">
        <v>88</v>
      </c>
      <c r="B128" s="115"/>
      <c r="C128" s="60"/>
      <c r="D128" s="103"/>
      <c r="E128" s="19">
        <f>SUMIF('Факт 1'!N:N,'Оснастка опор'!A128,'Факт 1'!O:O)</f>
        <v>0</v>
      </c>
      <c r="F128" s="111"/>
    </row>
    <row r="129" spans="1:6" hidden="1" outlineLevel="1" x14ac:dyDescent="0.3">
      <c r="A129" s="24" t="s">
        <v>35</v>
      </c>
      <c r="B129" s="25" t="s">
        <v>90</v>
      </c>
      <c r="C129" s="25"/>
      <c r="D129" s="25">
        <v>1</v>
      </c>
      <c r="E129" s="30">
        <f t="shared" ref="E129:E137" si="7">$E$128*D129</f>
        <v>0</v>
      </c>
      <c r="F129" s="26">
        <v>1125</v>
      </c>
    </row>
    <row r="130" spans="1:6" hidden="1" outlineLevel="1" x14ac:dyDescent="0.3">
      <c r="A130" s="27" t="s">
        <v>92</v>
      </c>
      <c r="B130" s="28" t="s">
        <v>93</v>
      </c>
      <c r="C130" s="28"/>
      <c r="D130" s="28">
        <v>2</v>
      </c>
      <c r="E130" s="30">
        <f t="shared" si="7"/>
        <v>0</v>
      </c>
      <c r="F130" s="48">
        <v>22.3</v>
      </c>
    </row>
    <row r="131" spans="1:6" hidden="1" outlineLevel="1" x14ac:dyDescent="0.3">
      <c r="A131" s="29" t="s">
        <v>55</v>
      </c>
      <c r="B131" s="30" t="s">
        <v>95</v>
      </c>
      <c r="C131" s="30"/>
      <c r="D131" s="30">
        <v>4</v>
      </c>
      <c r="E131" s="30">
        <f t="shared" si="7"/>
        <v>0</v>
      </c>
      <c r="F131" s="31">
        <v>5</v>
      </c>
    </row>
    <row r="132" spans="1:6" hidden="1" outlineLevel="1" x14ac:dyDescent="0.3">
      <c r="A132" s="29" t="s">
        <v>45</v>
      </c>
      <c r="B132" s="30" t="s">
        <v>83</v>
      </c>
      <c r="C132" s="30"/>
      <c r="D132" s="30">
        <v>1</v>
      </c>
      <c r="E132" s="30">
        <f t="shared" si="7"/>
        <v>0</v>
      </c>
      <c r="F132" s="31">
        <v>1</v>
      </c>
    </row>
    <row r="133" spans="1:6" hidden="1" outlineLevel="1" x14ac:dyDescent="0.3">
      <c r="A133" s="29" t="s">
        <v>51</v>
      </c>
      <c r="B133" s="30" t="s">
        <v>52</v>
      </c>
      <c r="C133" s="30"/>
      <c r="D133" s="30">
        <v>1</v>
      </c>
      <c r="E133" s="30">
        <f t="shared" si="7"/>
        <v>0</v>
      </c>
      <c r="F133" s="31">
        <v>1</v>
      </c>
    </row>
    <row r="134" spans="1:6" hidden="1" outlineLevel="1" x14ac:dyDescent="0.3">
      <c r="A134" s="33" t="s">
        <v>62</v>
      </c>
      <c r="B134" s="5" t="s">
        <v>63</v>
      </c>
      <c r="C134" s="5"/>
      <c r="D134" s="5">
        <v>3</v>
      </c>
      <c r="E134" s="5">
        <f t="shared" si="7"/>
        <v>0</v>
      </c>
      <c r="F134" s="34">
        <v>3.4</v>
      </c>
    </row>
    <row r="135" spans="1:6" hidden="1" outlineLevel="1" x14ac:dyDescent="0.3">
      <c r="A135" s="33" t="s">
        <v>64</v>
      </c>
      <c r="B135" s="35" t="s">
        <v>65</v>
      </c>
      <c r="C135" s="35"/>
      <c r="D135" s="5">
        <v>3</v>
      </c>
      <c r="E135" s="5">
        <f t="shared" si="7"/>
        <v>0</v>
      </c>
      <c r="F135" s="34">
        <v>0.02</v>
      </c>
    </row>
    <row r="136" spans="1:6" hidden="1" outlineLevel="1" x14ac:dyDescent="0.3">
      <c r="A136" s="33" t="s">
        <v>66</v>
      </c>
      <c r="B136" s="5" t="s">
        <v>67</v>
      </c>
      <c r="C136" s="5"/>
      <c r="D136" s="5">
        <v>6</v>
      </c>
      <c r="E136" s="5">
        <f t="shared" si="7"/>
        <v>0</v>
      </c>
      <c r="F136" s="34">
        <v>0.65</v>
      </c>
    </row>
    <row r="137" spans="1:6" ht="15" hidden="1" outlineLevel="1" thickBot="1" x14ac:dyDescent="0.35">
      <c r="A137" s="36" t="s">
        <v>68</v>
      </c>
      <c r="B137" s="37" t="s">
        <v>69</v>
      </c>
      <c r="C137" s="37"/>
      <c r="D137" s="37">
        <v>1</v>
      </c>
      <c r="E137" s="5">
        <f t="shared" si="7"/>
        <v>0</v>
      </c>
      <c r="F137" s="38">
        <v>0.22</v>
      </c>
    </row>
    <row r="138" spans="1:6" ht="15" thickBot="1" x14ac:dyDescent="0.35">
      <c r="D138" s="68" t="s">
        <v>125</v>
      </c>
      <c r="E138" s="69" t="s">
        <v>130</v>
      </c>
      <c r="F138" s="39">
        <f>SUM(F131*E131+F132*E132+F133*E133)</f>
        <v>0</v>
      </c>
    </row>
    <row r="139" spans="1:6" ht="15" thickBot="1" x14ac:dyDescent="0.35">
      <c r="D139" s="66" t="s">
        <v>128</v>
      </c>
      <c r="E139" s="67" t="s">
        <v>129</v>
      </c>
      <c r="F139" s="39">
        <f>SUM(F134*E134+F135*E135+F136*E136+F137*E137)</f>
        <v>0</v>
      </c>
    </row>
    <row r="141" spans="1:6" ht="15" thickBot="1" x14ac:dyDescent="0.35"/>
    <row r="142" spans="1:6" x14ac:dyDescent="0.3">
      <c r="A142" s="106" t="s">
        <v>29</v>
      </c>
      <c r="B142" s="107"/>
      <c r="C142" s="59"/>
      <c r="D142" s="102" t="s">
        <v>30</v>
      </c>
      <c r="E142" s="15" t="s">
        <v>31</v>
      </c>
      <c r="F142" s="110" t="s">
        <v>32</v>
      </c>
    </row>
    <row r="143" spans="1:6" ht="15" collapsed="1" thickBot="1" x14ac:dyDescent="0.35">
      <c r="A143" s="114" t="s">
        <v>106</v>
      </c>
      <c r="B143" s="115"/>
      <c r="C143" s="60"/>
      <c r="D143" s="103"/>
      <c r="E143" s="19">
        <f>SUMIF('Факт 1'!N:N,'Оснастка опор'!A143,'Факт 1'!O:O)</f>
        <v>0</v>
      </c>
      <c r="F143" s="111"/>
    </row>
    <row r="144" spans="1:6" ht="15" hidden="1" outlineLevel="1" thickBot="1" x14ac:dyDescent="0.35">
      <c r="A144" s="24" t="s">
        <v>35</v>
      </c>
      <c r="B144" s="25" t="s">
        <v>82</v>
      </c>
      <c r="C144" s="25"/>
      <c r="D144" s="25">
        <v>2</v>
      </c>
      <c r="E144" s="25">
        <f>$E$29*D144</f>
        <v>32</v>
      </c>
      <c r="F144" s="26">
        <v>1125</v>
      </c>
    </row>
    <row r="145" spans="1:6" ht="15" hidden="1" outlineLevel="1" thickBot="1" x14ac:dyDescent="0.35">
      <c r="A145" s="29" t="s">
        <v>38</v>
      </c>
      <c r="B145" s="30" t="s">
        <v>39</v>
      </c>
      <c r="C145" s="30"/>
      <c r="D145" s="30">
        <v>2</v>
      </c>
      <c r="E145" s="30">
        <f t="shared" ref="E145:E162" si="8">$E$29*D145</f>
        <v>32</v>
      </c>
      <c r="F145" s="31">
        <v>110</v>
      </c>
    </row>
    <row r="146" spans="1:6" ht="15" hidden="1" outlineLevel="1" thickBot="1" x14ac:dyDescent="0.35">
      <c r="A146" s="29" t="s">
        <v>42</v>
      </c>
      <c r="B146" s="30" t="s">
        <v>44</v>
      </c>
      <c r="C146" s="30"/>
      <c r="D146" s="30">
        <v>1</v>
      </c>
      <c r="E146" s="30">
        <f t="shared" si="8"/>
        <v>16</v>
      </c>
      <c r="F146" s="31">
        <v>7.1</v>
      </c>
    </row>
    <row r="147" spans="1:6" ht="15" hidden="1" outlineLevel="1" thickBot="1" x14ac:dyDescent="0.35">
      <c r="A147" s="29" t="s">
        <v>45</v>
      </c>
      <c r="B147" s="30" t="s">
        <v>85</v>
      </c>
      <c r="C147" s="30"/>
      <c r="D147" s="30">
        <v>1</v>
      </c>
      <c r="E147" s="30">
        <f t="shared" si="8"/>
        <v>16</v>
      </c>
      <c r="F147" s="31">
        <v>18.8</v>
      </c>
    </row>
    <row r="148" spans="1:6" ht="15" hidden="1" outlineLevel="1" thickBot="1" x14ac:dyDescent="0.35">
      <c r="A148" s="29" t="s">
        <v>45</v>
      </c>
      <c r="B148" s="30" t="s">
        <v>114</v>
      </c>
      <c r="C148" s="30"/>
      <c r="D148" s="30">
        <v>1</v>
      </c>
      <c r="E148" s="30">
        <f t="shared" si="8"/>
        <v>16</v>
      </c>
      <c r="F148" s="31">
        <v>6.7</v>
      </c>
    </row>
    <row r="149" spans="1:6" ht="15" hidden="1" outlineLevel="1" thickBot="1" x14ac:dyDescent="0.35">
      <c r="A149" s="29" t="s">
        <v>53</v>
      </c>
      <c r="B149" s="30" t="s">
        <v>54</v>
      </c>
      <c r="C149" s="30"/>
      <c r="D149" s="30">
        <v>1</v>
      </c>
      <c r="E149" s="30">
        <f t="shared" si="8"/>
        <v>16</v>
      </c>
      <c r="F149" s="31">
        <v>0.74</v>
      </c>
    </row>
    <row r="150" spans="1:6" ht="15" hidden="1" outlineLevel="1" thickBot="1" x14ac:dyDescent="0.35">
      <c r="A150" s="29" t="s">
        <v>55</v>
      </c>
      <c r="B150" s="30" t="s">
        <v>56</v>
      </c>
      <c r="C150" s="30"/>
      <c r="D150" s="30">
        <v>2</v>
      </c>
      <c r="E150" s="30">
        <f t="shared" si="8"/>
        <v>32</v>
      </c>
      <c r="F150" s="31">
        <v>5.85</v>
      </c>
    </row>
    <row r="151" spans="1:6" ht="15" hidden="1" outlineLevel="1" thickBot="1" x14ac:dyDescent="0.35">
      <c r="A151" s="33" t="s">
        <v>58</v>
      </c>
      <c r="B151" s="5" t="s">
        <v>59</v>
      </c>
      <c r="C151" s="5"/>
      <c r="D151" s="5">
        <v>2</v>
      </c>
      <c r="E151" s="5">
        <f t="shared" si="8"/>
        <v>32</v>
      </c>
      <c r="F151" s="34">
        <v>0.71</v>
      </c>
    </row>
    <row r="152" spans="1:6" ht="15" hidden="1" outlineLevel="1" thickBot="1" x14ac:dyDescent="0.35">
      <c r="A152" s="33" t="s">
        <v>60</v>
      </c>
      <c r="B152" s="5" t="s">
        <v>61</v>
      </c>
      <c r="C152" s="5"/>
      <c r="D152" s="5">
        <v>3</v>
      </c>
      <c r="E152" s="5">
        <f t="shared" si="8"/>
        <v>48</v>
      </c>
      <c r="F152" s="34">
        <v>6.3E-2</v>
      </c>
    </row>
    <row r="153" spans="1:6" ht="15" hidden="1" outlineLevel="1" thickBot="1" x14ac:dyDescent="0.35">
      <c r="A153" s="33" t="s">
        <v>62</v>
      </c>
      <c r="B153" s="5" t="s">
        <v>63</v>
      </c>
      <c r="C153" s="5"/>
      <c r="D153" s="5">
        <v>1</v>
      </c>
      <c r="E153" s="5">
        <f t="shared" si="8"/>
        <v>16</v>
      </c>
      <c r="F153" s="34">
        <v>3.4</v>
      </c>
    </row>
    <row r="154" spans="1:6" ht="15" hidden="1" outlineLevel="1" thickBot="1" x14ac:dyDescent="0.35">
      <c r="A154" s="33" t="s">
        <v>64</v>
      </c>
      <c r="B154" s="35" t="s">
        <v>65</v>
      </c>
      <c r="C154" s="35"/>
      <c r="D154" s="5">
        <v>1</v>
      </c>
      <c r="E154" s="5">
        <f t="shared" si="8"/>
        <v>16</v>
      </c>
      <c r="F154" s="34">
        <v>1</v>
      </c>
    </row>
    <row r="155" spans="1:6" ht="15" hidden="1" outlineLevel="1" thickBot="1" x14ac:dyDescent="0.35">
      <c r="A155" s="33" t="s">
        <v>66</v>
      </c>
      <c r="B155" s="5" t="s">
        <v>67</v>
      </c>
      <c r="C155" s="5"/>
      <c r="D155" s="5">
        <v>2</v>
      </c>
      <c r="E155" s="5">
        <f t="shared" si="8"/>
        <v>32</v>
      </c>
      <c r="F155" s="34">
        <v>0.65</v>
      </c>
    </row>
    <row r="156" spans="1:6" ht="15" hidden="1" outlineLevel="1" thickBot="1" x14ac:dyDescent="0.35">
      <c r="A156" s="33" t="s">
        <v>70</v>
      </c>
      <c r="B156" s="5" t="s">
        <v>71</v>
      </c>
      <c r="C156" s="5"/>
      <c r="D156" s="5">
        <v>6</v>
      </c>
      <c r="E156" s="5">
        <f t="shared" si="8"/>
        <v>96</v>
      </c>
      <c r="F156" s="34">
        <v>0.8</v>
      </c>
    </row>
    <row r="157" spans="1:6" ht="15" hidden="1" outlineLevel="1" thickBot="1" x14ac:dyDescent="0.35">
      <c r="A157" s="33" t="s">
        <v>72</v>
      </c>
      <c r="B157" s="5" t="s">
        <v>73</v>
      </c>
      <c r="C157" s="5"/>
      <c r="D157" s="5">
        <v>6</v>
      </c>
      <c r="E157" s="5">
        <f t="shared" si="8"/>
        <v>96</v>
      </c>
      <c r="F157" s="34">
        <v>0.438</v>
      </c>
    </row>
    <row r="158" spans="1:6" ht="15" hidden="1" outlineLevel="1" thickBot="1" x14ac:dyDescent="0.35">
      <c r="A158" s="33" t="s">
        <v>96</v>
      </c>
      <c r="B158" s="5" t="s">
        <v>97</v>
      </c>
      <c r="C158" s="5"/>
      <c r="D158" s="5">
        <v>6</v>
      </c>
      <c r="E158" s="5">
        <f t="shared" si="8"/>
        <v>96</v>
      </c>
      <c r="F158" s="34">
        <v>0.38</v>
      </c>
    </row>
    <row r="159" spans="1:6" ht="15" hidden="1" outlineLevel="1" thickBot="1" x14ac:dyDescent="0.35">
      <c r="A159" s="33" t="s">
        <v>98</v>
      </c>
      <c r="B159" s="5" t="s">
        <v>99</v>
      </c>
      <c r="C159" s="5"/>
      <c r="D159" s="5">
        <v>3</v>
      </c>
      <c r="E159" s="5">
        <f t="shared" si="8"/>
        <v>48</v>
      </c>
      <c r="F159" s="34">
        <v>0.35199999999999998</v>
      </c>
    </row>
    <row r="160" spans="1:6" ht="15" hidden="1" outlineLevel="1" thickBot="1" x14ac:dyDescent="0.35">
      <c r="A160" s="27" t="s">
        <v>92</v>
      </c>
      <c r="B160" s="28" t="s">
        <v>93</v>
      </c>
      <c r="C160" s="28"/>
      <c r="D160" s="28">
        <v>4</v>
      </c>
      <c r="E160" s="28">
        <f t="shared" si="8"/>
        <v>64</v>
      </c>
      <c r="F160" s="48">
        <v>510</v>
      </c>
    </row>
    <row r="161" spans="1:6" ht="15" hidden="1" outlineLevel="1" thickBot="1" x14ac:dyDescent="0.35">
      <c r="A161" s="29" t="s">
        <v>55</v>
      </c>
      <c r="B161" s="30" t="s">
        <v>95</v>
      </c>
      <c r="C161" s="30"/>
      <c r="D161" s="30">
        <v>8</v>
      </c>
      <c r="E161" s="30">
        <f t="shared" si="8"/>
        <v>128</v>
      </c>
      <c r="F161" s="31">
        <v>5</v>
      </c>
    </row>
    <row r="162" spans="1:6" ht="15" hidden="1" outlineLevel="1" thickBot="1" x14ac:dyDescent="0.35">
      <c r="A162" s="36" t="s">
        <v>68</v>
      </c>
      <c r="B162" s="37" t="s">
        <v>76</v>
      </c>
      <c r="C162" s="37"/>
      <c r="D162" s="37">
        <v>3</v>
      </c>
      <c r="E162" s="37">
        <f t="shared" si="8"/>
        <v>48</v>
      </c>
      <c r="F162" s="38">
        <v>0.22</v>
      </c>
    </row>
    <row r="163" spans="1:6" ht="15" thickBot="1" x14ac:dyDescent="0.35">
      <c r="E163" s="50" t="s">
        <v>103</v>
      </c>
      <c r="F163" s="39">
        <f>SUM(F144*E144+F145*E145+F146*E146+F147*E147+F148*E148+F149*E149+F150*E150+F151*E151+F152*E152+F153*E153+F154*E154+F155*E155+F156*E156+F157*E157+F158*E158+F159*E159+F160*E160+F161*E161+F162*E162)</f>
        <v>73820.368000000002</v>
      </c>
    </row>
    <row r="165" spans="1:6" ht="15" thickBot="1" x14ac:dyDescent="0.35"/>
    <row r="166" spans="1:6" x14ac:dyDescent="0.3">
      <c r="A166" s="106" t="s">
        <v>29</v>
      </c>
      <c r="B166" s="107"/>
      <c r="C166" s="59"/>
      <c r="D166" s="102" t="s">
        <v>30</v>
      </c>
      <c r="E166" s="15" t="s">
        <v>31</v>
      </c>
      <c r="F166" s="110" t="s">
        <v>32</v>
      </c>
    </row>
    <row r="167" spans="1:6" ht="15" collapsed="1" thickBot="1" x14ac:dyDescent="0.35">
      <c r="A167" s="126" t="s">
        <v>107</v>
      </c>
      <c r="B167" s="127"/>
      <c r="C167" s="62"/>
      <c r="D167" s="103"/>
      <c r="E167" s="19">
        <f>SUMIF('Факт 1'!N:N,'Оснастка опор'!A167,'Факт 1'!O:O)</f>
        <v>0</v>
      </c>
      <c r="F167" s="111"/>
    </row>
    <row r="168" spans="1:6" ht="15" hidden="1" outlineLevel="1" thickBot="1" x14ac:dyDescent="0.35">
      <c r="A168" s="24" t="s">
        <v>35</v>
      </c>
      <c r="B168" s="25" t="s">
        <v>108</v>
      </c>
      <c r="C168" s="25"/>
      <c r="D168" s="25">
        <v>3</v>
      </c>
      <c r="E168" s="25">
        <f t="shared" ref="E168:E186" si="9">$E$29*D168</f>
        <v>48</v>
      </c>
      <c r="F168" s="26">
        <v>3550</v>
      </c>
    </row>
    <row r="169" spans="1:6" ht="15" hidden="1" outlineLevel="1" thickBot="1" x14ac:dyDescent="0.35">
      <c r="A169" s="29" t="s">
        <v>45</v>
      </c>
      <c r="B169" s="30" t="s">
        <v>109</v>
      </c>
      <c r="C169" s="30"/>
      <c r="D169" s="30">
        <v>1</v>
      </c>
      <c r="E169" s="30">
        <f t="shared" si="9"/>
        <v>16</v>
      </c>
      <c r="F169" s="31">
        <v>11</v>
      </c>
    </row>
    <row r="170" spans="1:6" ht="15" hidden="1" outlineLevel="1" thickBot="1" x14ac:dyDescent="0.35">
      <c r="A170" s="29" t="s">
        <v>45</v>
      </c>
      <c r="B170" s="30" t="s">
        <v>110</v>
      </c>
      <c r="C170" s="30"/>
      <c r="D170" s="30">
        <v>1</v>
      </c>
      <c r="E170" s="30">
        <f t="shared" si="9"/>
        <v>16</v>
      </c>
      <c r="F170" s="31">
        <v>84.1</v>
      </c>
    </row>
    <row r="171" spans="1:6" ht="15" hidden="1" outlineLevel="1" thickBot="1" x14ac:dyDescent="0.35">
      <c r="A171" s="29" t="s">
        <v>111</v>
      </c>
      <c r="B171" s="30" t="s">
        <v>112</v>
      </c>
      <c r="C171" s="30"/>
      <c r="D171" s="30">
        <v>2</v>
      </c>
      <c r="E171" s="30">
        <f t="shared" si="9"/>
        <v>32</v>
      </c>
      <c r="F171" s="31">
        <v>33</v>
      </c>
    </row>
    <row r="172" spans="1:6" ht="15" hidden="1" outlineLevel="1" thickBot="1" x14ac:dyDescent="0.35">
      <c r="A172" s="29" t="s">
        <v>55</v>
      </c>
      <c r="B172" s="30" t="s">
        <v>115</v>
      </c>
      <c r="C172" s="30"/>
      <c r="D172" s="30">
        <v>1</v>
      </c>
      <c r="E172" s="30">
        <f t="shared" si="9"/>
        <v>16</v>
      </c>
      <c r="F172" s="31">
        <v>2.2999999999999998</v>
      </c>
    </row>
    <row r="173" spans="1:6" ht="15" hidden="1" outlineLevel="1" thickBot="1" x14ac:dyDescent="0.35">
      <c r="A173" s="29" t="s">
        <v>53</v>
      </c>
      <c r="B173" s="30" t="s">
        <v>116</v>
      </c>
      <c r="C173" s="30"/>
      <c r="D173" s="30">
        <v>1</v>
      </c>
      <c r="E173" s="30">
        <f t="shared" si="9"/>
        <v>16</v>
      </c>
      <c r="F173" s="31">
        <v>0.57999999999999996</v>
      </c>
    </row>
    <row r="174" spans="1:6" ht="15" hidden="1" outlineLevel="1" thickBot="1" x14ac:dyDescent="0.35">
      <c r="A174" s="29" t="s">
        <v>55</v>
      </c>
      <c r="B174" s="30" t="s">
        <v>117</v>
      </c>
      <c r="C174" s="30"/>
      <c r="D174" s="30">
        <v>2</v>
      </c>
      <c r="E174" s="30">
        <f t="shared" si="9"/>
        <v>32</v>
      </c>
      <c r="F174" s="31">
        <v>3.6</v>
      </c>
    </row>
    <row r="175" spans="1:6" ht="15" hidden="1" outlineLevel="1" thickBot="1" x14ac:dyDescent="0.35">
      <c r="A175" s="29" t="s">
        <v>58</v>
      </c>
      <c r="B175" s="30" t="s">
        <v>118</v>
      </c>
      <c r="C175" s="30"/>
      <c r="D175" s="30">
        <v>3</v>
      </c>
      <c r="E175" s="30">
        <f t="shared" si="9"/>
        <v>48</v>
      </c>
      <c r="F175" s="31">
        <v>0.7</v>
      </c>
    </row>
    <row r="176" spans="1:6" ht="15" hidden="1" outlineLevel="1" thickBot="1" x14ac:dyDescent="0.35">
      <c r="A176" s="33" t="s">
        <v>70</v>
      </c>
      <c r="B176" s="5" t="s">
        <v>71</v>
      </c>
      <c r="C176" s="5"/>
      <c r="D176" s="5">
        <v>6</v>
      </c>
      <c r="E176" s="5">
        <f t="shared" si="9"/>
        <v>96</v>
      </c>
      <c r="F176" s="34">
        <v>0.8</v>
      </c>
    </row>
    <row r="177" spans="1:6" ht="15" hidden="1" outlineLevel="1" thickBot="1" x14ac:dyDescent="0.35">
      <c r="A177" s="33" t="s">
        <v>72</v>
      </c>
      <c r="B177" s="5" t="s">
        <v>73</v>
      </c>
      <c r="C177" s="5"/>
      <c r="D177" s="5">
        <v>6</v>
      </c>
      <c r="E177" s="5">
        <f t="shared" si="9"/>
        <v>96</v>
      </c>
      <c r="F177" s="34">
        <v>0.438</v>
      </c>
    </row>
    <row r="178" spans="1:6" ht="15" hidden="1" outlineLevel="1" thickBot="1" x14ac:dyDescent="0.35">
      <c r="A178" s="33" t="s">
        <v>96</v>
      </c>
      <c r="B178" s="5" t="s">
        <v>97</v>
      </c>
      <c r="C178" s="5"/>
      <c r="D178" s="5">
        <v>6</v>
      </c>
      <c r="E178" s="5">
        <f t="shared" si="9"/>
        <v>96</v>
      </c>
      <c r="F178" s="34">
        <v>0.38</v>
      </c>
    </row>
    <row r="179" spans="1:6" ht="15" hidden="1" outlineLevel="1" thickBot="1" x14ac:dyDescent="0.35">
      <c r="A179" s="33" t="s">
        <v>66</v>
      </c>
      <c r="B179" s="5" t="s">
        <v>67</v>
      </c>
      <c r="C179" s="5"/>
      <c r="D179" s="5">
        <v>2</v>
      </c>
      <c r="E179" s="5">
        <f t="shared" si="9"/>
        <v>32</v>
      </c>
      <c r="F179" s="34">
        <v>0.65</v>
      </c>
    </row>
    <row r="180" spans="1:6" ht="15" hidden="1" outlineLevel="1" thickBot="1" x14ac:dyDescent="0.35">
      <c r="A180" s="33" t="s">
        <v>70</v>
      </c>
      <c r="B180" s="5" t="s">
        <v>71</v>
      </c>
      <c r="C180" s="5"/>
      <c r="D180" s="5">
        <v>6</v>
      </c>
      <c r="E180" s="5">
        <f t="shared" si="9"/>
        <v>96</v>
      </c>
      <c r="F180" s="34">
        <v>0.8</v>
      </c>
    </row>
    <row r="181" spans="1:6" ht="15" hidden="1" outlineLevel="1" thickBot="1" x14ac:dyDescent="0.35">
      <c r="A181" s="33" t="s">
        <v>72</v>
      </c>
      <c r="B181" s="5" t="s">
        <v>73</v>
      </c>
      <c r="C181" s="5"/>
      <c r="D181" s="5">
        <v>6</v>
      </c>
      <c r="E181" s="5">
        <f t="shared" si="9"/>
        <v>96</v>
      </c>
      <c r="F181" s="34">
        <v>0.438</v>
      </c>
    </row>
    <row r="182" spans="1:6" ht="15" hidden="1" outlineLevel="1" thickBot="1" x14ac:dyDescent="0.35">
      <c r="A182" s="33" t="s">
        <v>96</v>
      </c>
      <c r="B182" s="5" t="s">
        <v>97</v>
      </c>
      <c r="C182" s="5"/>
      <c r="D182" s="5">
        <v>6</v>
      </c>
      <c r="E182" s="5">
        <f t="shared" si="9"/>
        <v>96</v>
      </c>
      <c r="F182" s="34">
        <v>0.38</v>
      </c>
    </row>
    <row r="183" spans="1:6" ht="15" hidden="1" outlineLevel="1" thickBot="1" x14ac:dyDescent="0.35">
      <c r="A183" s="33" t="s">
        <v>98</v>
      </c>
      <c r="B183" s="5" t="s">
        <v>99</v>
      </c>
      <c r="C183" s="5"/>
      <c r="D183" s="5">
        <v>3</v>
      </c>
      <c r="E183" s="5">
        <f t="shared" si="9"/>
        <v>48</v>
      </c>
      <c r="F183" s="34">
        <v>0.35199999999999998</v>
      </c>
    </row>
    <row r="184" spans="1:6" ht="15" hidden="1" outlineLevel="1" thickBot="1" x14ac:dyDescent="0.35">
      <c r="A184" s="27" t="s">
        <v>92</v>
      </c>
      <c r="B184" s="28" t="s">
        <v>93</v>
      </c>
      <c r="C184" s="28"/>
      <c r="D184" s="28">
        <v>4</v>
      </c>
      <c r="E184" s="28">
        <f t="shared" si="9"/>
        <v>64</v>
      </c>
      <c r="F184" s="48">
        <v>510</v>
      </c>
    </row>
    <row r="185" spans="1:6" ht="15" hidden="1" outlineLevel="1" thickBot="1" x14ac:dyDescent="0.35">
      <c r="A185" s="29" t="s">
        <v>55</v>
      </c>
      <c r="B185" s="30" t="s">
        <v>95</v>
      </c>
      <c r="C185" s="30"/>
      <c r="D185" s="30">
        <v>8</v>
      </c>
      <c r="E185" s="30">
        <f t="shared" si="9"/>
        <v>128</v>
      </c>
      <c r="F185" s="31">
        <v>5</v>
      </c>
    </row>
    <row r="186" spans="1:6" ht="15" hidden="1" outlineLevel="1" thickBot="1" x14ac:dyDescent="0.35">
      <c r="A186" s="36" t="s">
        <v>68</v>
      </c>
      <c r="B186" s="37" t="s">
        <v>76</v>
      </c>
      <c r="C186" s="37"/>
      <c r="D186" s="37">
        <v>3</v>
      </c>
      <c r="E186" s="37">
        <f t="shared" si="9"/>
        <v>48</v>
      </c>
      <c r="F186" s="38">
        <v>0.22</v>
      </c>
    </row>
    <row r="187" spans="1:6" ht="15" thickBot="1" x14ac:dyDescent="0.35">
      <c r="E187" s="50" t="s">
        <v>103</v>
      </c>
      <c r="F187" s="39">
        <f>SUM(F168*E168+F169*E169+F170*E170+F171*E171+F172*E172+F173*E173+F174*E174+F175*E175+F176*E176+F177*E177+F178*E178+F179*E179+F180*E180+F181*E181+F182*E182+F183*E183+F184*E184+F185*E185+F186*E186)</f>
        <v>206811.39200000002</v>
      </c>
    </row>
    <row r="189" spans="1:6" ht="15" thickBot="1" x14ac:dyDescent="0.35"/>
    <row r="190" spans="1:6" x14ac:dyDescent="0.3">
      <c r="A190" s="106" t="s">
        <v>29</v>
      </c>
      <c r="B190" s="107"/>
      <c r="C190" s="12"/>
      <c r="D190" s="14" t="s">
        <v>30</v>
      </c>
      <c r="E190" s="42" t="s">
        <v>31</v>
      </c>
    </row>
    <row r="191" spans="1:6" ht="15" collapsed="1" thickBot="1" x14ac:dyDescent="0.35">
      <c r="A191" s="116" t="s">
        <v>81</v>
      </c>
      <c r="B191" s="117"/>
      <c r="C191" s="22"/>
      <c r="D191" s="10"/>
      <c r="E191" s="19">
        <f>SUMIF('Факт 1'!N:N,'Оснастка опор'!A191,'Факт 1'!O:O)</f>
        <v>0</v>
      </c>
    </row>
    <row r="192" spans="1:6" hidden="1" outlineLevel="1" x14ac:dyDescent="0.3">
      <c r="A192" s="43" t="s">
        <v>35</v>
      </c>
      <c r="B192" s="10" t="s">
        <v>82</v>
      </c>
      <c r="C192" s="10"/>
      <c r="D192" s="10">
        <v>3</v>
      </c>
      <c r="E192" s="44">
        <f t="shared" ref="E192:E212" si="10">$E$191*D192</f>
        <v>0</v>
      </c>
    </row>
    <row r="193" spans="1:5" hidden="1" outlineLevel="1" x14ac:dyDescent="0.3">
      <c r="A193" s="43" t="s">
        <v>38</v>
      </c>
      <c r="B193" s="10" t="s">
        <v>39</v>
      </c>
      <c r="C193" s="10"/>
      <c r="D193" s="10">
        <v>3</v>
      </c>
      <c r="E193" s="44">
        <f t="shared" si="10"/>
        <v>0</v>
      </c>
    </row>
    <row r="194" spans="1:5" hidden="1" outlineLevel="1" x14ac:dyDescent="0.3">
      <c r="A194" s="43" t="s">
        <v>42</v>
      </c>
      <c r="B194" s="10" t="s">
        <v>44</v>
      </c>
      <c r="C194" s="10"/>
      <c r="D194" s="10">
        <v>2</v>
      </c>
      <c r="E194" s="44">
        <f t="shared" si="10"/>
        <v>0</v>
      </c>
    </row>
    <row r="195" spans="1:5" hidden="1" outlineLevel="1" x14ac:dyDescent="0.3">
      <c r="A195" s="43" t="s">
        <v>45</v>
      </c>
      <c r="B195" s="10" t="s">
        <v>84</v>
      </c>
      <c r="C195" s="10"/>
      <c r="D195" s="10">
        <v>1</v>
      </c>
      <c r="E195" s="44">
        <f t="shared" si="10"/>
        <v>0</v>
      </c>
    </row>
    <row r="196" spans="1:5" hidden="1" outlineLevel="1" x14ac:dyDescent="0.3">
      <c r="A196" s="43" t="s">
        <v>45</v>
      </c>
      <c r="B196" s="10" t="s">
        <v>86</v>
      </c>
      <c r="C196" s="10"/>
      <c r="D196" s="10">
        <v>1</v>
      </c>
      <c r="E196" s="44">
        <f t="shared" si="10"/>
        <v>0</v>
      </c>
    </row>
    <row r="197" spans="1:5" hidden="1" outlineLevel="1" x14ac:dyDescent="0.3">
      <c r="A197" s="43" t="s">
        <v>45</v>
      </c>
      <c r="B197" s="10" t="s">
        <v>89</v>
      </c>
      <c r="C197" s="10"/>
      <c r="D197" s="10">
        <v>1</v>
      </c>
      <c r="E197" s="44">
        <f t="shared" si="10"/>
        <v>0</v>
      </c>
    </row>
    <row r="198" spans="1:5" hidden="1" outlineLevel="1" x14ac:dyDescent="0.3">
      <c r="A198" s="43" t="s">
        <v>45</v>
      </c>
      <c r="B198" s="10" t="s">
        <v>91</v>
      </c>
      <c r="C198" s="10"/>
      <c r="D198" s="10">
        <v>1</v>
      </c>
      <c r="E198" s="44">
        <f t="shared" si="10"/>
        <v>0</v>
      </c>
    </row>
    <row r="199" spans="1:5" hidden="1" outlineLevel="1" x14ac:dyDescent="0.3">
      <c r="A199" s="43" t="s">
        <v>45</v>
      </c>
      <c r="B199" s="10" t="s">
        <v>94</v>
      </c>
      <c r="C199" s="10"/>
      <c r="D199" s="10">
        <v>1</v>
      </c>
      <c r="E199" s="44">
        <f t="shared" si="10"/>
        <v>0</v>
      </c>
    </row>
    <row r="200" spans="1:5" hidden="1" outlineLevel="1" x14ac:dyDescent="0.3">
      <c r="A200" s="43" t="s">
        <v>53</v>
      </c>
      <c r="B200" s="10" t="s">
        <v>54</v>
      </c>
      <c r="C200" s="10"/>
      <c r="D200" s="10">
        <v>1.5</v>
      </c>
      <c r="E200" s="44">
        <f t="shared" si="10"/>
        <v>0</v>
      </c>
    </row>
    <row r="201" spans="1:5" hidden="1" outlineLevel="1" x14ac:dyDescent="0.3">
      <c r="A201" s="43" t="s">
        <v>55</v>
      </c>
      <c r="B201" s="10" t="s">
        <v>56</v>
      </c>
      <c r="C201" s="10"/>
      <c r="D201" s="10">
        <v>3</v>
      </c>
      <c r="E201" s="44">
        <f t="shared" si="10"/>
        <v>0</v>
      </c>
    </row>
    <row r="202" spans="1:5" hidden="1" outlineLevel="1" x14ac:dyDescent="0.3">
      <c r="A202" s="43" t="s">
        <v>51</v>
      </c>
      <c r="B202" s="10" t="s">
        <v>52</v>
      </c>
      <c r="C202" s="10"/>
      <c r="D202" s="10">
        <v>1</v>
      </c>
      <c r="E202" s="44">
        <f t="shared" si="10"/>
        <v>0</v>
      </c>
    </row>
    <row r="203" spans="1:5" hidden="1" outlineLevel="1" x14ac:dyDescent="0.3">
      <c r="A203" s="43" t="s">
        <v>58</v>
      </c>
      <c r="B203" s="10" t="s">
        <v>59</v>
      </c>
      <c r="C203" s="10"/>
      <c r="D203" s="10">
        <v>4</v>
      </c>
      <c r="E203" s="44">
        <f t="shared" si="10"/>
        <v>0</v>
      </c>
    </row>
    <row r="204" spans="1:5" hidden="1" outlineLevel="1" x14ac:dyDescent="0.3">
      <c r="A204" s="43" t="s">
        <v>60</v>
      </c>
      <c r="B204" s="10" t="s">
        <v>61</v>
      </c>
      <c r="C204" s="10"/>
      <c r="D204" s="10">
        <v>6</v>
      </c>
      <c r="E204" s="44">
        <f t="shared" si="10"/>
        <v>0</v>
      </c>
    </row>
    <row r="205" spans="1:5" hidden="1" outlineLevel="1" x14ac:dyDescent="0.3">
      <c r="A205" s="43" t="s">
        <v>62</v>
      </c>
      <c r="B205" s="10" t="s">
        <v>63</v>
      </c>
      <c r="C205" s="10"/>
      <c r="D205" s="10">
        <v>5</v>
      </c>
      <c r="E205" s="44">
        <f t="shared" si="10"/>
        <v>0</v>
      </c>
    </row>
    <row r="206" spans="1:5" hidden="1" outlineLevel="1" x14ac:dyDescent="0.3">
      <c r="A206" s="43" t="s">
        <v>64</v>
      </c>
      <c r="B206" s="49" t="s">
        <v>65</v>
      </c>
      <c r="C206" s="49"/>
      <c r="D206" s="10">
        <v>5</v>
      </c>
      <c r="E206" s="44">
        <f t="shared" si="10"/>
        <v>0</v>
      </c>
    </row>
    <row r="207" spans="1:5" hidden="1" outlineLevel="1" x14ac:dyDescent="0.3">
      <c r="A207" s="43" t="s">
        <v>66</v>
      </c>
      <c r="B207" s="10" t="s">
        <v>67</v>
      </c>
      <c r="C207" s="10"/>
      <c r="D207" s="10">
        <v>10</v>
      </c>
      <c r="E207" s="44">
        <f t="shared" si="10"/>
        <v>0</v>
      </c>
    </row>
    <row r="208" spans="1:5" hidden="1" outlineLevel="1" x14ac:dyDescent="0.3">
      <c r="A208" s="43" t="s">
        <v>70</v>
      </c>
      <c r="B208" s="10" t="s">
        <v>71</v>
      </c>
      <c r="C208" s="10"/>
      <c r="D208" s="10">
        <v>9</v>
      </c>
      <c r="E208" s="44">
        <f t="shared" si="10"/>
        <v>0</v>
      </c>
    </row>
    <row r="209" spans="1:5" hidden="1" outlineLevel="1" x14ac:dyDescent="0.3">
      <c r="A209" s="43" t="s">
        <v>100</v>
      </c>
      <c r="B209" s="10" t="s">
        <v>101</v>
      </c>
      <c r="C209" s="10"/>
      <c r="D209" s="10">
        <v>9</v>
      </c>
      <c r="E209" s="44">
        <f t="shared" si="10"/>
        <v>0</v>
      </c>
    </row>
    <row r="210" spans="1:5" hidden="1" outlineLevel="1" x14ac:dyDescent="0.3">
      <c r="A210" s="43" t="s">
        <v>72</v>
      </c>
      <c r="B210" s="10" t="s">
        <v>102</v>
      </c>
      <c r="C210" s="10"/>
      <c r="D210" s="10">
        <v>9</v>
      </c>
      <c r="E210" s="44">
        <f t="shared" si="10"/>
        <v>0</v>
      </c>
    </row>
    <row r="211" spans="1:5" hidden="1" outlineLevel="1" x14ac:dyDescent="0.3">
      <c r="A211" s="51" t="s">
        <v>98</v>
      </c>
      <c r="B211" s="52" t="s">
        <v>104</v>
      </c>
      <c r="C211" s="52"/>
      <c r="D211" s="52">
        <v>3</v>
      </c>
      <c r="E211" s="44">
        <f t="shared" si="10"/>
        <v>0</v>
      </c>
    </row>
    <row r="212" spans="1:5" ht="15" hidden="1" outlineLevel="1" thickBot="1" x14ac:dyDescent="0.35">
      <c r="A212" s="53" t="s">
        <v>68</v>
      </c>
      <c r="B212" s="54" t="s">
        <v>105</v>
      </c>
      <c r="C212" s="54"/>
      <c r="D212" s="54">
        <v>6</v>
      </c>
      <c r="E212" s="44">
        <f t="shared" si="10"/>
        <v>0</v>
      </c>
    </row>
  </sheetData>
  <mergeCells count="33">
    <mergeCell ref="D142:D143"/>
    <mergeCell ref="F142:F143"/>
    <mergeCell ref="A166:B166"/>
    <mergeCell ref="D166:D167"/>
    <mergeCell ref="A127:B127"/>
    <mergeCell ref="D127:D128"/>
    <mergeCell ref="F127:F128"/>
    <mergeCell ref="A128:B128"/>
    <mergeCell ref="A190:B190"/>
    <mergeCell ref="A191:B191"/>
    <mergeCell ref="A71:B71"/>
    <mergeCell ref="D71:D72"/>
    <mergeCell ref="F71:F72"/>
    <mergeCell ref="A72:B72"/>
    <mergeCell ref="A84:B84"/>
    <mergeCell ref="D84:D85"/>
    <mergeCell ref="F84:F85"/>
    <mergeCell ref="A85:B85"/>
    <mergeCell ref="A102:B102"/>
    <mergeCell ref="A103:B103"/>
    <mergeCell ref="F166:F167"/>
    <mergeCell ref="A143:B143"/>
    <mergeCell ref="A167:B167"/>
    <mergeCell ref="A142:B142"/>
    <mergeCell ref="D28:D29"/>
    <mergeCell ref="F28:F29"/>
    <mergeCell ref="A49:B49"/>
    <mergeCell ref="D49:D50"/>
    <mergeCell ref="F49:F50"/>
    <mergeCell ref="C28:C29"/>
    <mergeCell ref="A29:B29"/>
    <mergeCell ref="A50:B50"/>
    <mergeCell ref="A28:B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9AC1-531C-46BD-915A-0600638D6E81}">
  <sheetPr>
    <outlinePr summaryRight="0"/>
  </sheetPr>
  <dimension ref="A1:AP300"/>
  <sheetViews>
    <sheetView tabSelected="1" zoomScale="85" zoomScaleNormal="85" workbookViewId="0">
      <selection activeCell="G10" sqref="G10"/>
    </sheetView>
  </sheetViews>
  <sheetFormatPr defaultRowHeight="14.4" outlineLevelCol="1" x14ac:dyDescent="0.3"/>
  <cols>
    <col min="1" max="1" width="8.33203125" bestFit="1" customWidth="1"/>
    <col min="2" max="2" width="10.44140625" bestFit="1" customWidth="1"/>
    <col min="4" max="4" width="10.109375" customWidth="1"/>
    <col min="5" max="5" width="10.33203125" customWidth="1"/>
    <col min="6" max="6" width="10.44140625" bestFit="1" customWidth="1"/>
    <col min="8" max="8" width="11" customWidth="1"/>
    <col min="9" max="9" width="9.5546875" customWidth="1"/>
    <col min="10" max="10" width="11.6640625" customWidth="1"/>
    <col min="11" max="11" width="11.44140625" bestFit="1" customWidth="1"/>
    <col min="12" max="13" width="11.6640625" customWidth="1" outlineLevel="1"/>
    <col min="14" max="14" width="11.5546875" bestFit="1" customWidth="1"/>
    <col min="15" max="16" width="11.33203125" customWidth="1" outlineLevel="1"/>
    <col min="17" max="17" width="12.44140625" bestFit="1" customWidth="1"/>
    <col min="18" max="19" width="10.33203125" customWidth="1" outlineLevel="1"/>
    <col min="20" max="20" width="10.6640625" bestFit="1" customWidth="1"/>
    <col min="21" max="22" width="9.109375" customWidth="1" outlineLevel="1"/>
    <col min="24" max="24" width="16.33203125" customWidth="1"/>
    <col min="25" max="25" width="6.88671875" bestFit="1" customWidth="1"/>
    <col min="26" max="26" width="8.44140625" bestFit="1" customWidth="1"/>
    <col min="27" max="27" width="9.88671875" customWidth="1"/>
    <col min="28" max="28" width="8.44140625" customWidth="1" outlineLevel="1"/>
    <col min="29" max="29" width="9.109375" customWidth="1" outlineLevel="1"/>
    <col min="30" max="30" width="9.33203125" bestFit="1" customWidth="1"/>
    <col min="31" max="31" width="10.5546875" customWidth="1"/>
    <col min="32" max="32" width="9.88671875" customWidth="1"/>
    <col min="33" max="33" width="13.33203125" bestFit="1" customWidth="1"/>
    <col min="39" max="39" width="15.44140625" customWidth="1"/>
    <col min="40" max="40" width="12.33203125" customWidth="1"/>
    <col min="41" max="41" width="12.88671875" customWidth="1"/>
  </cols>
  <sheetData>
    <row r="1" spans="2:42" x14ac:dyDescent="0.3">
      <c r="B1" s="84" t="s">
        <v>185</v>
      </c>
      <c r="C1" s="96" t="s">
        <v>137</v>
      </c>
      <c r="D1" s="96" t="s">
        <v>138</v>
      </c>
      <c r="E1" s="96" t="s">
        <v>139</v>
      </c>
      <c r="F1" s="96" t="s">
        <v>140</v>
      </c>
      <c r="I1" s="10"/>
      <c r="J1" s="78" t="s">
        <v>141</v>
      </c>
      <c r="K1" s="82" t="s">
        <v>167</v>
      </c>
      <c r="L1" s="81" t="s">
        <v>162</v>
      </c>
      <c r="M1" s="85" t="s">
        <v>163</v>
      </c>
      <c r="N1" s="82" t="s">
        <v>166</v>
      </c>
      <c r="O1" s="81" t="s">
        <v>162</v>
      </c>
      <c r="P1" s="85" t="s">
        <v>163</v>
      </c>
      <c r="Q1" s="82" t="s">
        <v>165</v>
      </c>
      <c r="R1" s="81" t="s">
        <v>162</v>
      </c>
      <c r="S1" s="85" t="s">
        <v>163</v>
      </c>
      <c r="T1" s="82" t="s">
        <v>164</v>
      </c>
      <c r="U1" s="81" t="s">
        <v>162</v>
      </c>
      <c r="V1" s="85" t="s">
        <v>163</v>
      </c>
      <c r="X1" s="10"/>
      <c r="Y1" s="10" t="s">
        <v>142</v>
      </c>
      <c r="Z1" s="10" t="s">
        <v>143</v>
      </c>
      <c r="AA1" s="10" t="s">
        <v>144</v>
      </c>
      <c r="AB1" s="10" t="s">
        <v>191</v>
      </c>
      <c r="AC1" s="10" t="s">
        <v>192</v>
      </c>
      <c r="AD1" s="10" t="s">
        <v>145</v>
      </c>
      <c r="AE1" s="10" t="s">
        <v>146</v>
      </c>
    </row>
    <row r="2" spans="2:42" x14ac:dyDescent="0.3">
      <c r="B2" t="str">
        <f t="array" ref="B2">INDEX($B$21:$B$1048576,MATCH(0,COUNTIF($B$1:B1,$B$21:$B$1048576),0))</f>
        <v>Опора 1</v>
      </c>
      <c r="C2" s="97">
        <f t="shared" ref="C2" si="0">SUMIF(B$21:B$10004,B2,C$21:C$10004)</f>
        <v>8</v>
      </c>
      <c r="D2" s="97">
        <f>SUMIF(B$21:B$10004,B2,D$21:D$10004)</f>
        <v>0</v>
      </c>
      <c r="E2" s="97">
        <f>SUMIF(B$21:B$10004,B2,E$21:E$10004)</f>
        <v>0</v>
      </c>
      <c r="F2" s="97">
        <f>SUMIF(B$21:B$10004,B2,F$21:F$10004)</f>
        <v>0</v>
      </c>
      <c r="G2" s="99">
        <f>SUM(C2:F2)</f>
        <v>8</v>
      </c>
      <c r="I2" s="10" t="s">
        <v>147</v>
      </c>
      <c r="J2" s="79">
        <f>ROUND(G3/0.48,0)</f>
        <v>1161</v>
      </c>
      <c r="K2" s="87">
        <f>SUMIF($B$2:$B$8,$L$1,$G$2:$G$8)*$C$12*$C$13+SUMIF($B$2:$B$8,$M$1,$G$2:$G$8)*$C$16*$C$17</f>
        <v>389.08000000000004</v>
      </c>
      <c r="L2" s="87">
        <f>SUMIF($B$2:$B$8,$L$1,$G$2:$G$8)*$AL$6*$AN$15</f>
        <v>222.88000000000002</v>
      </c>
      <c r="M2" s="87">
        <f>SUMIF($B$2:$B$8,$M$1,$G$2:$G$8)*C16*C17</f>
        <v>166.20000000000002</v>
      </c>
      <c r="N2" s="87">
        <f>SUMIF($B$2:$B$8,$O$1,$G$2:$G$8)*$C$13*$E$12+SUMIF($B$2:$B$8,$P$1,$G$2:$G$8)*$C$17*$E$16</f>
        <v>33.368000000000009</v>
      </c>
      <c r="O2" s="87">
        <f>SUMIF($B$2:$B$8,$O$1,$G$2:$G$8)*$C$13*$E$12</f>
        <v>22.288000000000004</v>
      </c>
      <c r="P2" s="87">
        <f>+SUMIF($B$2:$B$8,$P$1,$G$2:$G$8)*$C$17*$E$16</f>
        <v>11.080000000000002</v>
      </c>
      <c r="Q2" s="87">
        <f>SUMIF($B$2:$B$8,$R$1,$G$2:$G$8)*$C$13*($E$13-$E$12)+SUMIF($B$2:$B$8,$S$1,$G$2:$G$8)*$C$17*($E$17-E16)</f>
        <v>66.736000000000004</v>
      </c>
      <c r="R2" s="87">
        <f>SUMIF($B$2:$B$8,$R$1,$G$2:$G$8)*$AN$15*($AP$9-$AL$10)</f>
        <v>44.576000000000001</v>
      </c>
      <c r="S2" s="87">
        <f>SUMIF($B$2:$B$8,$S$1,$G$2:$G$8)*$AN$15*(E17-E16)</f>
        <v>22.16</v>
      </c>
      <c r="T2" s="87">
        <f>SUMIF($B$2:$B$8,$U$1,$G$2:$G$8)*$AN$15*($AL$6-$AP$9)+SUMIF($B$2:$B$8,V1,$G$2:$G$8)*$C$17*($C$16-$E$17)</f>
        <v>288.976</v>
      </c>
      <c r="U2" s="87">
        <f>SUMIF($B$2:$B$8,$U$1,$G$2:$G$8)*$AN$15*($AL$6-$AP$9)</f>
        <v>156.01600000000002</v>
      </c>
      <c r="V2" s="77">
        <f>SUMIF($B$2:$B$8,V1,$G$2:$G$8)*$AN$15*(C16-E17)</f>
        <v>132.96</v>
      </c>
      <c r="X2" s="10" t="s">
        <v>148</v>
      </c>
      <c r="Y2" s="28">
        <v>2.2000000000000002</v>
      </c>
      <c r="Z2" s="28">
        <v>1.1000000000000001</v>
      </c>
      <c r="AA2" s="10">
        <f>AB2-AC2</f>
        <v>0.65000000000000036</v>
      </c>
      <c r="AB2" s="28">
        <v>7.5</v>
      </c>
      <c r="AC2" s="28">
        <v>6.85</v>
      </c>
      <c r="AD2" s="10">
        <f t="shared" ref="AD2:AD12" si="1">Y2*Z2</f>
        <v>2.4200000000000004</v>
      </c>
      <c r="AE2" s="10">
        <f t="shared" ref="AE2:AE12" si="2">Y2*Z2*AA2</f>
        <v>1.5730000000000011</v>
      </c>
      <c r="AG2" t="s">
        <v>149</v>
      </c>
      <c r="AM2" s="117"/>
      <c r="AN2" s="117"/>
      <c r="AO2" s="117"/>
    </row>
    <row r="3" spans="2:42" x14ac:dyDescent="0.3">
      <c r="B3" t="str">
        <f t="array" ref="B3">INDEX($B$21:$B$1048576,MATCH(0,COUNTIF($B$1:B2,$B$21:$B$1048576),0))</f>
        <v>Траншея</v>
      </c>
      <c r="C3" s="97">
        <f>SUMIF(B$21:B$10004,B3,C$21:C$10004)</f>
        <v>163.6</v>
      </c>
      <c r="D3" s="97">
        <f>SUMIF(B$21:B$10004,B3,D$21:D$10004)</f>
        <v>393.60000000000008</v>
      </c>
      <c r="E3" s="97">
        <f t="shared" ref="E3:E8" si="3">SUMIF(B$21:B$10004,B3,E$21:E$10004)</f>
        <v>0</v>
      </c>
      <c r="F3" s="97">
        <f t="shared" ref="F3:F8" si="4">SUMIF(B$21:B$10004,B3,F$21:F$10004)</f>
        <v>0</v>
      </c>
      <c r="G3" s="99">
        <f>SUM(C3:F3)</f>
        <v>557.20000000000005</v>
      </c>
      <c r="I3" s="10" t="s">
        <v>137</v>
      </c>
      <c r="J3" s="133">
        <f>ROUND(C3/0.48,0)</f>
        <v>341</v>
      </c>
      <c r="K3" s="87">
        <f>SUMIF($B$2:$B$8,$L$1,$C$2:$C$8)*$C$12*$C$13+SUMIF($B$2:$B$8,$M$1,$C$2:$C$8)*$C$16*$C$17</f>
        <v>199.84</v>
      </c>
      <c r="L3" s="91">
        <f>SUMIF($B$2:$B$8,$L$1,$C$2:$C$8)*$AL$6*$AN$15</f>
        <v>65.44</v>
      </c>
      <c r="M3" s="92">
        <f>SUMIF($B$2:$B$8,$M$1,$C$2:$C$8)*C16*C17</f>
        <v>134.4</v>
      </c>
      <c r="N3" s="87">
        <f>SUMIF($B$2:$B$8,$O$1,$C$2:$C$8)*$AN$15*$AL$10+SUMIF($B$2:$B$8,$P$1,$C$2:$C$8)*$C$17*$E$16</f>
        <v>15.504000000000001</v>
      </c>
      <c r="O3" s="91">
        <f>SUMIF($B$2:$B$8,$O$1,$C$2:$C$8)*$C$13*$E$12</f>
        <v>6.5440000000000005</v>
      </c>
      <c r="P3" s="92">
        <f>SUMIF($B$2:$B$8,$P$1,$C$2:$C$8)*$C$17*$E$16</f>
        <v>8.9600000000000009</v>
      </c>
      <c r="Q3" s="87">
        <f>SUMIF($B$2:$B$8,$R$1,$C$2:$C$8)*$AN$15*($AP$9-$AL$10)+SUMIF($B$2:$B$8,$S$1,$C$2:$C$8)*$C$17*($E$17-$E$16)</f>
        <v>31.008000000000003</v>
      </c>
      <c r="R3" s="91">
        <f>SUMIF($B$2:$B$8,$R$1,$C$2:$C$8)*$AN$15*($AP$9-$AL$10)</f>
        <v>13.087999999999999</v>
      </c>
      <c r="S3" s="92">
        <f>SUMIF($B$2:$B$8,$S$1,$C$2:$C$8)*$AN$15*(E17-E16)</f>
        <v>17.920000000000002</v>
      </c>
      <c r="T3" s="87">
        <f>SUMIF($B$2:$B$8,$U$1,$C$2:$C$8)*$AN$15*($AL$6-$AP$9)+SUMIF($B$2:$B$8,V1,$C$2:$C$8)*$C$17*($C$16-$E$17)</f>
        <v>153.328</v>
      </c>
      <c r="U3" s="91">
        <f>SUMIF($B$2:$B$8,$U$1,$C$2:$C$8)*$AN$15*($AL$6-$AP$9)</f>
        <v>45.807999999999993</v>
      </c>
      <c r="V3" s="86">
        <f>SUMIF($B$2:$B$8,V1,$C$2:$C$8)*$AN$15*(C16-E17)</f>
        <v>107.52000000000001</v>
      </c>
      <c r="X3" s="10" t="s">
        <v>150</v>
      </c>
      <c r="Y3" s="28">
        <v>2.2999999999999998</v>
      </c>
      <c r="Z3" s="28">
        <v>1.3</v>
      </c>
      <c r="AA3" s="10">
        <f t="shared" ref="AA3:AA12" si="5">AB3-AC3</f>
        <v>0.55999999999999961</v>
      </c>
      <c r="AB3" s="28">
        <v>7.5</v>
      </c>
      <c r="AC3" s="28">
        <v>6.94</v>
      </c>
      <c r="AD3" s="10">
        <f t="shared" si="1"/>
        <v>2.9899999999999998</v>
      </c>
      <c r="AE3" s="10">
        <f t="shared" si="2"/>
        <v>1.6743999999999988</v>
      </c>
      <c r="AG3">
        <f>SUM(AE2:AE13)</f>
        <v>13.543399999999998</v>
      </c>
      <c r="AM3" s="117"/>
      <c r="AN3" s="117"/>
      <c r="AO3" s="117"/>
    </row>
    <row r="4" spans="2:42" x14ac:dyDescent="0.3">
      <c r="B4" t="str">
        <f t="array" ref="B4">INDEX($B$21:$B$1048576,MATCH(0,COUNTIF($B$1:B3,$B$21:$B$1048576),0))</f>
        <v>Труба</v>
      </c>
      <c r="C4" s="97">
        <f>SUMIF(B$21:B$10004,B4,C$21:C$10004)</f>
        <v>224</v>
      </c>
      <c r="D4" s="97">
        <f>SUMIF(B$21:B$10004,B4,D$21:D$10004)</f>
        <v>53</v>
      </c>
      <c r="E4" s="97">
        <f t="shared" si="3"/>
        <v>0</v>
      </c>
      <c r="F4" s="97">
        <f t="shared" si="4"/>
        <v>0</v>
      </c>
      <c r="G4" s="99">
        <f t="shared" ref="G4:G8" si="6">SUM(C4:F4)</f>
        <v>277</v>
      </c>
      <c r="I4" s="10" t="s">
        <v>138</v>
      </c>
      <c r="J4" s="133">
        <f>ROUND(D3/0.48,0)</f>
        <v>820</v>
      </c>
      <c r="K4" s="87">
        <f>SUMIF($B$2:$B$8,$L$1,$D$2:$D$8)*$C$12*$C$13+SUMIF($B$2:$B$8,$M$1,$D$2:$D$8)*$C$16*$C$17</f>
        <v>189.24000000000007</v>
      </c>
      <c r="L4" s="91">
        <f>SUMIF($B$2:$B$8,$L$1,$D$2:$D$8)*$AL$6*$AN$15</f>
        <v>157.44000000000005</v>
      </c>
      <c r="M4" s="92">
        <f>SUMIF($B$2:$B$8,$M$1,$D$2:$D$8)*C16*C17</f>
        <v>31.8</v>
      </c>
      <c r="N4" s="87">
        <f>SUMIF($B$2:$B$8,$O$1,$D$2:$D$8)*$AN$15*$AL$10+SUMIF($B$2:$B$8,$P$1,$D$2:$D$8)*$C$17*$E$16</f>
        <v>17.864000000000008</v>
      </c>
      <c r="O4" s="91">
        <f>SUMIF($B$2:$B$8,$O$1,$D$2:$D$8)*$C$13*$E$12</f>
        <v>15.744000000000007</v>
      </c>
      <c r="P4" s="92">
        <f>SUMIF($B$2:$B$8,$P$1,$D$2:$D$8)*$C$17*$E$16</f>
        <v>2.1200000000000006</v>
      </c>
      <c r="Q4" s="87">
        <f>SUMIF($B$2:$B$8,$R$1,$D$2:$D$8)*$AN$15*($AP$9-$AL$10)+SUMIF($B$2:$B$8,$S$1,$D$2:$D$8)*$C$17*($E$17-$E$16)</f>
        <v>35.728000000000009</v>
      </c>
      <c r="R4" s="91">
        <f>SUMIF($B$2:$B$8,$R$1,$D$2:$D$8)*$AN$15*($AP$9-$AL$10)</f>
        <v>31.488000000000007</v>
      </c>
      <c r="S4" s="92">
        <f>SUMIF($B$2:$B$8,$S$1,$D$2:$D$8)*$AN$15*(E17-E16)</f>
        <v>4.24</v>
      </c>
      <c r="T4" s="87">
        <f>SUMIF($B$2:$B$8,$U$1,$D$2:$D$8)*$AN$15*($AL$6-$AP$9)+SUMIF($B$2:$B$8,V1,$D$2:$D$8)*$C$17*($C$16-$E$17)</f>
        <v>135.64800000000002</v>
      </c>
      <c r="U4" s="91">
        <f>SUMIF($B$2:$B$8,$U$1,$D$2:$D$8)*$AN$15*($AL$6-$AP$9)</f>
        <v>110.20800000000003</v>
      </c>
      <c r="V4" s="86">
        <f>SUMIF($B$2:$B$8,V1,$D$2:$D$8)*$AN$15*(C16-E17)</f>
        <v>25.44</v>
      </c>
      <c r="X4" s="10" t="s">
        <v>151</v>
      </c>
      <c r="Y4" s="28">
        <v>2.6</v>
      </c>
      <c r="Z4" s="28">
        <v>2.2000000000000002</v>
      </c>
      <c r="AA4" s="10">
        <f t="shared" si="5"/>
        <v>1.7999999999999998</v>
      </c>
      <c r="AB4" s="28">
        <v>7.3</v>
      </c>
      <c r="AC4" s="28">
        <v>5.5</v>
      </c>
      <c r="AD4" s="10">
        <f t="shared" si="1"/>
        <v>5.7200000000000006</v>
      </c>
      <c r="AE4" s="10">
        <f t="shared" si="2"/>
        <v>10.295999999999999</v>
      </c>
      <c r="AL4" s="22">
        <f>G12</f>
        <v>0.85</v>
      </c>
      <c r="AM4" s="117"/>
      <c r="AN4" s="117"/>
      <c r="AO4" s="117"/>
    </row>
    <row r="5" spans="2:42" x14ac:dyDescent="0.3">
      <c r="B5" t="str">
        <f t="array" ref="B5">INDEX($B$21:$B$1048576,MATCH(0,COUNTIF($B$1:B4,$B$21:$B$1048576),0))</f>
        <v>Опора 2</v>
      </c>
      <c r="C5" s="97">
        <f>SUMIF(B$21:B$10004,B5,C$21:C$10004)</f>
        <v>0</v>
      </c>
      <c r="D5" s="97">
        <f t="shared" ref="D5:D8" si="7">SUMIF(B$21:B$10004,B5,D$21:D$10004)</f>
        <v>8</v>
      </c>
      <c r="E5" s="97">
        <f t="shared" si="3"/>
        <v>0</v>
      </c>
      <c r="F5" s="97">
        <f t="shared" si="4"/>
        <v>0</v>
      </c>
      <c r="G5" s="99">
        <f t="shared" si="6"/>
        <v>8</v>
      </c>
      <c r="I5" s="10" t="s">
        <v>139</v>
      </c>
      <c r="J5" s="133">
        <f>ROUND(E3/0.48,0)</f>
        <v>0</v>
      </c>
      <c r="K5" s="87">
        <f>SUMIF($B$2:$B$8,$L$1,$E$2:$E$8)*$C$12*$C$13+SUMIF($B$2:$B$8,$M$1,$E$2:$E$8)*$C$16*$C$17</f>
        <v>0</v>
      </c>
      <c r="L5" s="91">
        <f>SUMIF($B$2:$B$8,$L$1,$E$2:$E$8)*$AL$6*$AN$15</f>
        <v>0</v>
      </c>
      <c r="M5" s="92">
        <f>SUMIF($B$2:$B$8,$M$1,$E$2:$E$8)*$AL$6*$AN$15</f>
        <v>0</v>
      </c>
      <c r="N5" s="87">
        <f>SUMIF($B$2:$B$8,$O$1,$E$2:$E$8)*$AN$15*$AL$10+SUMIF($B$2:$B$8,$P$1,$E$2:$E$8)*$C$17*$E$16</f>
        <v>0</v>
      </c>
      <c r="O5" s="91">
        <f>SUMIF($B$2:$B$8,$O$1,$E$2:$E$8)*$C$13*$E$12</f>
        <v>0</v>
      </c>
      <c r="P5" s="92">
        <f>SUMIF($B$2:$B$8,$P$1,$E$2:$E$8)*$C$17*$E$16</f>
        <v>0</v>
      </c>
      <c r="Q5" s="87">
        <f>SUMIF($B$2:$B$8,$R$1,$E$2:$E$8)*$AN$15*($AP$9-$AL$10)+SUMIF($B$2:$B$8,$S$1,$E$2:$E$8)*$C$17*($E$17-$E$16)</f>
        <v>0</v>
      </c>
      <c r="R5" s="91">
        <f>SUMIF($B$2:$B$8,$R$1,$E$2:$E$8)*$AN$15*($AP$9-$AL$10)</f>
        <v>0</v>
      </c>
      <c r="S5" s="92">
        <f>SUMIF($B$2:$B$8,$S$1,$E$2:$E$8)*$AN$15*(E17-E16)</f>
        <v>0</v>
      </c>
      <c r="T5" s="87">
        <f>SUMIF($B$2:$B$8,$U$1,$E$2:$E$8)*$AN$15*($AL$6-$AP$9)+SUMIF($B$2:$B$8,V1,$E$2:$E$8)*$C$17*($C$16-$E$17)</f>
        <v>0</v>
      </c>
      <c r="U5" s="91">
        <f>SUMIF($B$2:$B$8,$U$1,$E$2:$E$8)*$AN$15*($AL$6-$AP$9)</f>
        <v>0</v>
      </c>
      <c r="V5" s="86">
        <f>SUMIF($B$2:$B$8,V1,$E$2:$E$8)*$AN$15*(C16-E17)</f>
        <v>0</v>
      </c>
      <c r="X5" s="10" t="s">
        <v>152</v>
      </c>
      <c r="Y5" s="28"/>
      <c r="Z5" s="28"/>
      <c r="AA5" s="10">
        <f t="shared" si="5"/>
        <v>0</v>
      </c>
      <c r="AB5" s="28"/>
      <c r="AC5" s="28"/>
      <c r="AD5" s="10">
        <f t="shared" si="1"/>
        <v>0</v>
      </c>
      <c r="AE5" s="10">
        <f t="shared" si="2"/>
        <v>0</v>
      </c>
      <c r="AM5" s="117"/>
      <c r="AN5" s="117"/>
      <c r="AO5" s="117"/>
    </row>
    <row r="6" spans="2:42" x14ac:dyDescent="0.3">
      <c r="B6">
        <f t="array" ref="B6">INDEX($B$21:$B$1048576,MATCH(0,COUNTIF($B$1:B5,$B$21:$B$1048576),0))</f>
        <v>0</v>
      </c>
      <c r="C6" s="97">
        <f t="shared" ref="C6:C8" si="8">SUMIF(B$21:B$10004,B6,C$21:C$10004)</f>
        <v>0</v>
      </c>
      <c r="D6" s="97">
        <f>SUMIF(B$21:B$10004,B6,D$21:D$10004)</f>
        <v>0</v>
      </c>
      <c r="E6" s="97">
        <f t="shared" si="3"/>
        <v>0</v>
      </c>
      <c r="F6" s="97">
        <f t="shared" si="4"/>
        <v>0</v>
      </c>
      <c r="G6" s="99">
        <f t="shared" si="6"/>
        <v>0</v>
      </c>
      <c r="I6" s="10" t="s">
        <v>140</v>
      </c>
      <c r="J6" s="133">
        <f>ROUND(F3/0.48,0)</f>
        <v>0</v>
      </c>
      <c r="K6" s="87">
        <f>SUMIF($B$2:$B$8,$L$1,$F$2:$F$8)*$C$12*$C$13+SUMIF($B$2:$B$8,$M$1,$F$2:$F$8)*$C$16*$C$17</f>
        <v>0</v>
      </c>
      <c r="L6" s="91">
        <f>SUMIF($B$2:$B$8,$L$1,$F$2:$F$8)*$AL$6*$AN$15</f>
        <v>0</v>
      </c>
      <c r="M6" s="92">
        <f>SUMIF($B$2:$B$8,$M$1,$F$2:$F$8)*C16*C17</f>
        <v>0</v>
      </c>
      <c r="N6" s="87">
        <f>SUMIF($B$2:$B$8,$O$1,$F$2:$F$8)*$AN$15*$AL$10+SUMIF($B$2:$B$8,$P$1,$F$2:$F$8)*$C$17*$E$16</f>
        <v>0</v>
      </c>
      <c r="O6" s="91">
        <f>SUMIF($B$2:$B$8,$O$1,$F$2:$F$8)*$C$13*$E$12</f>
        <v>0</v>
      </c>
      <c r="P6" s="92">
        <f>SUMIF($B$2:$B$8,$P$1,$F$2:$F$8)*$C$17*$E$16</f>
        <v>0</v>
      </c>
      <c r="Q6" s="87">
        <f>SUMIF($B$2:$B$8,$R$1,$F$2:$F$8)*$AN$15*($AP$9-$AL$10)+SUMIF($B$2:$B$8,$S$1,$F$2:$F$8)*$C$17*($E$17-$E$16)</f>
        <v>0</v>
      </c>
      <c r="R6" s="91">
        <f>SUMIF($B$2:$B$8,$R$1,$F$2:$F$8)*$AN$15*($AP$9-$AL$10)</f>
        <v>0</v>
      </c>
      <c r="S6" s="92">
        <f>SUMIF($B$2:$B$8,$S$1,$F$2:$F$8)*$AN$15*(E17-E16)</f>
        <v>0</v>
      </c>
      <c r="T6" s="87">
        <f>SUMIF($B$2:$B$8,$U$1,$F$2:$F$8)*$AN$15*($AL$6-$AP$9)+SUMIF($B$2:$B$8,V1,$F$2:$F$8)*$C$17*($C$16-$E$17)</f>
        <v>0</v>
      </c>
      <c r="U6" s="91">
        <f>SUMIF($B$2:$B$8,$U$1,$F$2:$F$8)*$AN$15*($AL$6-$AP$9)</f>
        <v>0</v>
      </c>
      <c r="V6" s="86">
        <f>SUMIF($B$2:$B$8,V1,$F$2:$F$8)*$AN$15*(C16-E17)</f>
        <v>0</v>
      </c>
      <c r="X6" s="10" t="s">
        <v>153</v>
      </c>
      <c r="Y6" s="28"/>
      <c r="Z6" s="28"/>
      <c r="AA6" s="10">
        <f t="shared" si="5"/>
        <v>0</v>
      </c>
      <c r="AB6" s="28"/>
      <c r="AC6" s="28"/>
      <c r="AD6" s="10">
        <f t="shared" si="1"/>
        <v>0</v>
      </c>
      <c r="AE6" s="10">
        <f t="shared" si="2"/>
        <v>0</v>
      </c>
      <c r="AL6" s="22">
        <f>C12</f>
        <v>1</v>
      </c>
      <c r="AM6" s="117"/>
      <c r="AN6" s="117"/>
      <c r="AO6" s="117"/>
    </row>
    <row r="7" spans="2:42" x14ac:dyDescent="0.3">
      <c r="B7" t="e">
        <f t="array" ref="B7">INDEX($B$21:$B$1048576,MATCH(0,COUNTIF($B$1:B6,$B$21:$B$1048576),0))</f>
        <v>#N/A</v>
      </c>
      <c r="C7" s="97">
        <f t="shared" si="8"/>
        <v>0</v>
      </c>
      <c r="D7" s="97">
        <f t="shared" si="7"/>
        <v>0</v>
      </c>
      <c r="E7" s="97">
        <f t="shared" si="3"/>
        <v>0</v>
      </c>
      <c r="F7" s="97">
        <f t="shared" si="4"/>
        <v>0</v>
      </c>
      <c r="G7" s="99">
        <f t="shared" si="6"/>
        <v>0</v>
      </c>
      <c r="X7" s="10" t="s">
        <v>154</v>
      </c>
      <c r="Y7" s="28"/>
      <c r="Z7" s="28"/>
      <c r="AA7" s="10">
        <f t="shared" si="5"/>
        <v>0</v>
      </c>
      <c r="AB7" s="28"/>
      <c r="AC7" s="28"/>
      <c r="AD7" s="10">
        <f t="shared" si="1"/>
        <v>0</v>
      </c>
      <c r="AE7" s="10">
        <f t="shared" si="2"/>
        <v>0</v>
      </c>
      <c r="AM7" s="117"/>
      <c r="AN7" s="117"/>
      <c r="AO7" s="117"/>
    </row>
    <row r="8" spans="2:42" ht="15" thickBot="1" x14ac:dyDescent="0.35">
      <c r="B8" t="e">
        <f t="array" ref="B8">INDEX($B$21:$B$1048576,MATCH(0,COUNTIF($B$1:B7,$B$21:$B$1048576),0))</f>
        <v>#N/A</v>
      </c>
      <c r="C8" s="98">
        <f t="shared" si="8"/>
        <v>0</v>
      </c>
      <c r="D8" s="98">
        <f t="shared" si="7"/>
        <v>0</v>
      </c>
      <c r="E8" s="98">
        <f t="shared" si="3"/>
        <v>0</v>
      </c>
      <c r="F8" s="98">
        <f t="shared" si="4"/>
        <v>0</v>
      </c>
      <c r="G8" s="99">
        <f t="shared" si="6"/>
        <v>0</v>
      </c>
      <c r="I8" s="93" t="s">
        <v>168</v>
      </c>
      <c r="J8" s="88" t="s">
        <v>180</v>
      </c>
      <c r="K8" s="100" t="s">
        <v>193</v>
      </c>
      <c r="X8" s="10" t="s">
        <v>155</v>
      </c>
      <c r="Y8" s="28"/>
      <c r="Z8" s="28"/>
      <c r="AA8" s="10">
        <f t="shared" si="5"/>
        <v>0</v>
      </c>
      <c r="AB8" s="28"/>
      <c r="AC8" s="28"/>
      <c r="AD8" s="10">
        <f t="shared" si="1"/>
        <v>0</v>
      </c>
      <c r="AE8" s="10">
        <f t="shared" si="2"/>
        <v>0</v>
      </c>
      <c r="AM8" s="117"/>
      <c r="AN8" s="117"/>
      <c r="AO8" s="117"/>
    </row>
    <row r="9" spans="2:42" x14ac:dyDescent="0.3">
      <c r="C9" s="95">
        <f>SUM(C2:C8)</f>
        <v>395.6</v>
      </c>
      <c r="D9" s="95">
        <f>SUM(D2:D8)</f>
        <v>454.60000000000008</v>
      </c>
      <c r="E9" s="95">
        <f t="shared" ref="D9:F9" si="9">SUM(E2:E8)</f>
        <v>0</v>
      </c>
      <c r="F9" s="95">
        <f t="shared" si="9"/>
        <v>0</v>
      </c>
      <c r="G9" s="77">
        <f>SUM(C9:F9)</f>
        <v>850.2</v>
      </c>
      <c r="I9" s="10" t="s">
        <v>176</v>
      </c>
      <c r="J9" s="89">
        <f>SUM(L21:L300)/1000</f>
        <v>0</v>
      </c>
      <c r="K9" s="130">
        <v>2.16</v>
      </c>
      <c r="X9" s="10" t="s">
        <v>156</v>
      </c>
      <c r="Y9" s="28"/>
      <c r="Z9" s="28"/>
      <c r="AA9" s="10">
        <f t="shared" si="5"/>
        <v>0</v>
      </c>
      <c r="AB9" s="28"/>
      <c r="AC9" s="28"/>
      <c r="AD9" s="10">
        <f t="shared" si="1"/>
        <v>0</v>
      </c>
      <c r="AE9" s="10">
        <f t="shared" si="2"/>
        <v>0</v>
      </c>
      <c r="AM9" s="117"/>
      <c r="AN9" s="117"/>
      <c r="AO9" s="117"/>
      <c r="AP9" s="22">
        <f>E13</f>
        <v>0.3</v>
      </c>
    </row>
    <row r="10" spans="2:42" x14ac:dyDescent="0.3">
      <c r="I10" s="10" t="s">
        <v>177</v>
      </c>
      <c r="J10" s="89">
        <f>SUM(O21:O300)/1000</f>
        <v>0</v>
      </c>
      <c r="K10" s="130">
        <v>20</v>
      </c>
      <c r="X10" s="10" t="s">
        <v>157</v>
      </c>
      <c r="Y10" s="28"/>
      <c r="Z10" s="28"/>
      <c r="AA10" s="10">
        <f t="shared" si="5"/>
        <v>0</v>
      </c>
      <c r="AB10" s="28"/>
      <c r="AC10" s="28"/>
      <c r="AD10" s="10">
        <f t="shared" si="1"/>
        <v>0</v>
      </c>
      <c r="AE10" s="10">
        <f t="shared" si="2"/>
        <v>0</v>
      </c>
      <c r="AL10" s="22">
        <f>E12</f>
        <v>0.1</v>
      </c>
      <c r="AM10" s="117"/>
      <c r="AN10" s="117"/>
      <c r="AO10" s="117"/>
    </row>
    <row r="11" spans="2:42" x14ac:dyDescent="0.3">
      <c r="B11" s="117" t="s">
        <v>184</v>
      </c>
      <c r="C11" s="117"/>
      <c r="D11" s="117"/>
      <c r="E11" s="117"/>
      <c r="F11" s="117"/>
      <c r="G11" s="117"/>
      <c r="I11" s="10" t="s">
        <v>177</v>
      </c>
      <c r="J11" s="89">
        <f>SUM(R21:R300)/1000</f>
        <v>0</v>
      </c>
      <c r="K11" s="131" t="s">
        <v>195</v>
      </c>
      <c r="X11" s="10" t="s">
        <v>158</v>
      </c>
      <c r="Y11" s="28"/>
      <c r="Z11" s="28"/>
      <c r="AA11" s="10">
        <f t="shared" si="5"/>
        <v>0</v>
      </c>
      <c r="AB11" s="28"/>
      <c r="AC11" s="28"/>
      <c r="AD11" s="10">
        <f t="shared" si="1"/>
        <v>0</v>
      </c>
      <c r="AE11" s="10">
        <f t="shared" si="2"/>
        <v>0</v>
      </c>
      <c r="AM11" s="117"/>
      <c r="AN11" s="117"/>
      <c r="AO11" s="117"/>
    </row>
    <row r="12" spans="2:42" x14ac:dyDescent="0.3">
      <c r="B12" s="10" t="s">
        <v>171</v>
      </c>
      <c r="C12" s="28">
        <v>1</v>
      </c>
      <c r="D12" s="10" t="s">
        <v>174</v>
      </c>
      <c r="E12" s="28">
        <v>0.1</v>
      </c>
      <c r="F12" s="10" t="s">
        <v>175</v>
      </c>
      <c r="G12" s="28">
        <v>0.85</v>
      </c>
      <c r="I12" s="10" t="s">
        <v>178</v>
      </c>
      <c r="J12" s="89">
        <f>SUM(U21:U300)/1000</f>
        <v>0</v>
      </c>
      <c r="K12" s="132">
        <f>SUM(J9:J12)</f>
        <v>0</v>
      </c>
      <c r="X12" s="10" t="s">
        <v>159</v>
      </c>
      <c r="Y12" s="28"/>
      <c r="Z12" s="28"/>
      <c r="AA12" s="10">
        <f t="shared" si="5"/>
        <v>0</v>
      </c>
      <c r="AB12" s="28"/>
      <c r="AC12" s="28"/>
      <c r="AD12" s="10">
        <f t="shared" si="1"/>
        <v>0</v>
      </c>
      <c r="AE12" s="10">
        <f t="shared" si="2"/>
        <v>0</v>
      </c>
      <c r="AM12" s="117"/>
      <c r="AN12" s="117"/>
      <c r="AO12" s="117"/>
    </row>
    <row r="13" spans="2:42" x14ac:dyDescent="0.3">
      <c r="B13" s="10" t="s">
        <v>172</v>
      </c>
      <c r="C13" s="28">
        <v>0.4</v>
      </c>
      <c r="D13" s="10" t="s">
        <v>173</v>
      </c>
      <c r="E13" s="28">
        <v>0.3</v>
      </c>
      <c r="F13" s="128"/>
      <c r="G13" s="129"/>
      <c r="AM13" s="117"/>
      <c r="AN13" s="117"/>
      <c r="AO13" s="117"/>
    </row>
    <row r="14" spans="2:42" x14ac:dyDescent="0.3">
      <c r="I14" s="93" t="s">
        <v>179</v>
      </c>
      <c r="J14" s="10"/>
      <c r="AM14" s="117"/>
      <c r="AN14" s="117"/>
      <c r="AO14" s="117"/>
    </row>
    <row r="15" spans="2:42" x14ac:dyDescent="0.3">
      <c r="B15" s="117" t="s">
        <v>183</v>
      </c>
      <c r="C15" s="117"/>
      <c r="D15" s="117"/>
      <c r="E15" s="117"/>
      <c r="F15" s="117"/>
      <c r="G15" s="117"/>
      <c r="I15" s="10" t="s">
        <v>176</v>
      </c>
      <c r="J15" s="90">
        <f>SUM(M21:M300)/10000</f>
        <v>0</v>
      </c>
      <c r="AM15" s="80"/>
      <c r="AN15" s="22">
        <f>C13</f>
        <v>0.4</v>
      </c>
      <c r="AO15" s="80"/>
    </row>
    <row r="16" spans="2:42" x14ac:dyDescent="0.3">
      <c r="B16" s="10" t="s">
        <v>171</v>
      </c>
      <c r="C16" s="28">
        <v>1.5</v>
      </c>
      <c r="D16" s="10" t="s">
        <v>174</v>
      </c>
      <c r="E16" s="28">
        <v>0.1</v>
      </c>
      <c r="F16" s="10" t="s">
        <v>175</v>
      </c>
      <c r="G16" s="28">
        <v>1.35</v>
      </c>
      <c r="I16" s="10" t="s">
        <v>177</v>
      </c>
      <c r="J16" s="90">
        <f>SUM(P21:P300)/10000</f>
        <v>0</v>
      </c>
      <c r="AM16" s="80"/>
      <c r="AN16" s="80"/>
      <c r="AO16" s="80"/>
    </row>
    <row r="17" spans="1:41" x14ac:dyDescent="0.3">
      <c r="B17" s="10" t="s">
        <v>172</v>
      </c>
      <c r="C17" s="28">
        <v>0.4</v>
      </c>
      <c r="D17" s="10" t="s">
        <v>173</v>
      </c>
      <c r="E17" s="28">
        <v>0.3</v>
      </c>
      <c r="F17" s="128"/>
      <c r="G17" s="129"/>
      <c r="I17" s="10" t="s">
        <v>177</v>
      </c>
      <c r="J17" s="90">
        <f>SUM(S21:S300)/10000</f>
        <v>0</v>
      </c>
      <c r="K17" s="131" t="s">
        <v>195</v>
      </c>
      <c r="AM17" s="80"/>
      <c r="AN17" s="80"/>
      <c r="AO17" s="80"/>
    </row>
    <row r="18" spans="1:41" x14ac:dyDescent="0.3">
      <c r="I18" s="10" t="s">
        <v>178</v>
      </c>
      <c r="J18" s="90">
        <f>SUM(V21:V300)/10000</f>
        <v>0</v>
      </c>
      <c r="K18" s="132">
        <f>SUM(J15:J18)</f>
        <v>0</v>
      </c>
      <c r="AM18" s="80"/>
      <c r="AN18" s="80"/>
      <c r="AO18" s="80"/>
    </row>
    <row r="20" spans="1:41" x14ac:dyDescent="0.3">
      <c r="A20" s="10" t="s">
        <v>160</v>
      </c>
      <c r="B20" s="10" t="s">
        <v>161</v>
      </c>
      <c r="C20" s="10" t="s">
        <v>137</v>
      </c>
      <c r="D20" s="10" t="s">
        <v>138</v>
      </c>
      <c r="E20" s="10" t="s">
        <v>139</v>
      </c>
      <c r="F20" s="10" t="s">
        <v>140</v>
      </c>
      <c r="H20" s="78" t="s">
        <v>186</v>
      </c>
      <c r="I20" s="78">
        <f>COUNTIF(B21:B300,"ГНБ")</f>
        <v>0</v>
      </c>
      <c r="K20" s="84" t="s">
        <v>187</v>
      </c>
      <c r="L20" s="22" t="s">
        <v>169</v>
      </c>
      <c r="M20" s="22" t="s">
        <v>170</v>
      </c>
      <c r="N20" s="84" t="s">
        <v>188</v>
      </c>
      <c r="O20" s="22" t="s">
        <v>169</v>
      </c>
      <c r="P20" s="22" t="s">
        <v>170</v>
      </c>
      <c r="Q20" s="84" t="s">
        <v>189</v>
      </c>
      <c r="R20" s="22" t="s">
        <v>169</v>
      </c>
      <c r="S20" s="22" t="s">
        <v>170</v>
      </c>
      <c r="T20" s="84" t="s">
        <v>190</v>
      </c>
      <c r="U20" s="22" t="s">
        <v>169</v>
      </c>
      <c r="V20" s="22" t="s">
        <v>170</v>
      </c>
    </row>
    <row r="21" spans="1:41" x14ac:dyDescent="0.3">
      <c r="A21" s="10">
        <f>IF(AND(C21&gt;0,C21&lt;&gt;""),1,IF(AND(D21&gt;0,D21&lt;&gt;""),2,IF(AND(E21&gt;0,E21&lt;&gt;""),3,IF(AND(F21&gt;0,F21&lt;&gt;""),4,0))))</f>
        <v>1</v>
      </c>
      <c r="B21" s="10" t="s">
        <v>181</v>
      </c>
      <c r="C21" s="10">
        <v>8</v>
      </c>
      <c r="D21" s="10"/>
      <c r="E21" s="10"/>
      <c r="F21" s="10"/>
      <c r="L21" s="94" t="str">
        <f>IF(B21="ГНБ",$K$9*C21*$K$10,"-")</f>
        <v>-</v>
      </c>
      <c r="M21" s="94" t="str">
        <f>IFERROR(L21/10,"-")</f>
        <v>-</v>
      </c>
      <c r="O21" s="94" t="str">
        <f>IF(B21="ГНБ",$K$9*D21*$K$10,"-")</f>
        <v>-</v>
      </c>
      <c r="P21" s="94" t="str">
        <f>IFERROR(O21/10,"-")</f>
        <v>-</v>
      </c>
      <c r="R21" s="94" t="str">
        <f>IF(B21="ГНБ",$K$9*E21*$K$10,"-")</f>
        <v>-</v>
      </c>
      <c r="S21" s="94" t="str">
        <f>IFERROR(R21/10,"-")</f>
        <v>-</v>
      </c>
      <c r="U21" s="94" t="str">
        <f>IF(B21="ГНБ",$K$9*F21*$K$10,"-")</f>
        <v>-</v>
      </c>
      <c r="V21" s="94" t="str">
        <f>IFERROR(U21/10,"-")</f>
        <v>-</v>
      </c>
    </row>
    <row r="22" spans="1:41" x14ac:dyDescent="0.3">
      <c r="A22" s="10">
        <f t="shared" ref="A22:A85" si="10">IF(AND(C22&gt;0,C22&lt;&gt;""),1,IF(AND(D22&gt;0,D22&lt;&gt;""),2,IF(AND(E22&gt;0,E22&lt;&gt;""),3,IF(AND(F22&gt;0,F22&lt;&gt;""),4,0))))</f>
        <v>1</v>
      </c>
      <c r="B22" s="10" t="s">
        <v>162</v>
      </c>
      <c r="C22" s="10">
        <v>5</v>
      </c>
      <c r="D22" s="10"/>
      <c r="E22" s="10"/>
      <c r="F22" s="10"/>
      <c r="L22" s="94" t="str">
        <f t="shared" ref="L22:L85" si="11">IF(B22="ГНБ",$K$9*C22*$K$10,"-")</f>
        <v>-</v>
      </c>
      <c r="M22" s="94" t="str">
        <f t="shared" ref="M22:M54" si="12">IFERROR(L22/10,"-")</f>
        <v>-</v>
      </c>
      <c r="O22" s="94" t="str">
        <f t="shared" ref="O22:O85" si="13">IF(B22="ГНБ",$K$9*D22*$K$10,"-")</f>
        <v>-</v>
      </c>
      <c r="P22" s="94" t="str">
        <f t="shared" ref="P22:P85" si="14">IFERROR(O22/10,"-")</f>
        <v>-</v>
      </c>
      <c r="R22" s="94" t="str">
        <f t="shared" ref="R22:R85" si="15">IF(B22="ГНБ",$K$9*E22*$K$10,"-")</f>
        <v>-</v>
      </c>
      <c r="S22" s="94" t="str">
        <f t="shared" ref="S22:S85" si="16">IFERROR(R22/10,"-")</f>
        <v>-</v>
      </c>
      <c r="U22" s="94" t="str">
        <f t="shared" ref="U22:U85" si="17">IF(B22="ГНБ",$K$9*F22*$K$10,"-")</f>
        <v>-</v>
      </c>
      <c r="V22" s="94" t="str">
        <f t="shared" ref="V22:V85" si="18">IFERROR(U22/10,"-")</f>
        <v>-</v>
      </c>
    </row>
    <row r="23" spans="1:41" x14ac:dyDescent="0.3">
      <c r="A23" s="10">
        <f t="shared" si="10"/>
        <v>1</v>
      </c>
      <c r="B23" s="10" t="s">
        <v>163</v>
      </c>
      <c r="C23" s="10">
        <v>28.8</v>
      </c>
      <c r="D23" s="10"/>
      <c r="E23" s="10"/>
      <c r="F23" s="10"/>
      <c r="L23" s="94" t="str">
        <f t="shared" si="11"/>
        <v>-</v>
      </c>
      <c r="M23" s="94" t="str">
        <f t="shared" si="12"/>
        <v>-</v>
      </c>
      <c r="O23" s="94" t="str">
        <f t="shared" si="13"/>
        <v>-</v>
      </c>
      <c r="P23" s="94" t="str">
        <f t="shared" si="14"/>
        <v>-</v>
      </c>
      <c r="R23" s="94" t="str">
        <f t="shared" si="15"/>
        <v>-</v>
      </c>
      <c r="S23" s="94" t="str">
        <f t="shared" si="16"/>
        <v>-</v>
      </c>
      <c r="U23" s="94" t="str">
        <f t="shared" si="17"/>
        <v>-</v>
      </c>
      <c r="V23" s="94" t="str">
        <f t="shared" si="18"/>
        <v>-</v>
      </c>
    </row>
    <row r="24" spans="1:41" x14ac:dyDescent="0.3">
      <c r="A24" s="10">
        <f t="shared" si="10"/>
        <v>1</v>
      </c>
      <c r="B24" s="10" t="s">
        <v>162</v>
      </c>
      <c r="C24" s="10">
        <v>1.3</v>
      </c>
      <c r="D24" s="10"/>
      <c r="E24" s="10"/>
      <c r="F24" s="10"/>
      <c r="L24" s="94" t="str">
        <f t="shared" si="11"/>
        <v>-</v>
      </c>
      <c r="M24" s="94" t="str">
        <f t="shared" si="12"/>
        <v>-</v>
      </c>
      <c r="O24" s="94" t="str">
        <f t="shared" si="13"/>
        <v>-</v>
      </c>
      <c r="P24" s="94" t="str">
        <f t="shared" si="14"/>
        <v>-</v>
      </c>
      <c r="R24" s="94" t="str">
        <f t="shared" si="15"/>
        <v>-</v>
      </c>
      <c r="S24" s="94" t="str">
        <f t="shared" si="16"/>
        <v>-</v>
      </c>
      <c r="U24" s="94" t="str">
        <f t="shared" si="17"/>
        <v>-</v>
      </c>
      <c r="V24" s="94" t="str">
        <f t="shared" si="18"/>
        <v>-</v>
      </c>
    </row>
    <row r="25" spans="1:41" x14ac:dyDescent="0.3">
      <c r="A25" s="10">
        <f t="shared" si="10"/>
        <v>1</v>
      </c>
      <c r="B25" s="10" t="s">
        <v>163</v>
      </c>
      <c r="C25" s="10">
        <v>64.7</v>
      </c>
      <c r="D25" s="10"/>
      <c r="E25" s="10"/>
      <c r="F25" s="10"/>
      <c r="L25" s="94" t="str">
        <f t="shared" si="11"/>
        <v>-</v>
      </c>
      <c r="M25" s="94" t="str">
        <f t="shared" si="12"/>
        <v>-</v>
      </c>
      <c r="O25" s="94" t="str">
        <f t="shared" si="13"/>
        <v>-</v>
      </c>
      <c r="P25" s="94" t="str">
        <f t="shared" si="14"/>
        <v>-</v>
      </c>
      <c r="R25" s="94" t="str">
        <f t="shared" si="15"/>
        <v>-</v>
      </c>
      <c r="S25" s="94" t="str">
        <f t="shared" si="16"/>
        <v>-</v>
      </c>
      <c r="U25" s="94" t="str">
        <f t="shared" si="17"/>
        <v>-</v>
      </c>
      <c r="V25" s="94" t="str">
        <f t="shared" si="18"/>
        <v>-</v>
      </c>
    </row>
    <row r="26" spans="1:41" x14ac:dyDescent="0.3">
      <c r="A26" s="10">
        <f t="shared" si="10"/>
        <v>1</v>
      </c>
      <c r="B26" s="10" t="s">
        <v>162</v>
      </c>
      <c r="C26" s="10">
        <v>29</v>
      </c>
      <c r="D26" s="10"/>
      <c r="E26" s="10"/>
      <c r="F26" s="10"/>
      <c r="L26" s="94" t="str">
        <f t="shared" si="11"/>
        <v>-</v>
      </c>
      <c r="M26" s="94" t="str">
        <f t="shared" si="12"/>
        <v>-</v>
      </c>
      <c r="O26" s="94" t="str">
        <f t="shared" si="13"/>
        <v>-</v>
      </c>
      <c r="P26" s="94" t="str">
        <f t="shared" si="14"/>
        <v>-</v>
      </c>
      <c r="R26" s="94" t="str">
        <f t="shared" si="15"/>
        <v>-</v>
      </c>
      <c r="S26" s="94" t="str">
        <f t="shared" si="16"/>
        <v>-</v>
      </c>
      <c r="U26" s="94" t="str">
        <f t="shared" si="17"/>
        <v>-</v>
      </c>
      <c r="V26" s="94" t="str">
        <f t="shared" si="18"/>
        <v>-</v>
      </c>
    </row>
    <row r="27" spans="1:41" x14ac:dyDescent="0.3">
      <c r="A27" s="10">
        <f t="shared" si="10"/>
        <v>1</v>
      </c>
      <c r="B27" s="10" t="s">
        <v>162</v>
      </c>
      <c r="C27" s="10">
        <v>27.9</v>
      </c>
      <c r="D27" s="10"/>
      <c r="E27" s="10"/>
      <c r="F27" s="10"/>
      <c r="L27" s="94" t="str">
        <f t="shared" si="11"/>
        <v>-</v>
      </c>
      <c r="M27" s="94" t="str">
        <f t="shared" si="12"/>
        <v>-</v>
      </c>
      <c r="O27" s="94" t="str">
        <f t="shared" si="13"/>
        <v>-</v>
      </c>
      <c r="P27" s="94" t="str">
        <f t="shared" si="14"/>
        <v>-</v>
      </c>
      <c r="R27" s="94" t="str">
        <f t="shared" si="15"/>
        <v>-</v>
      </c>
      <c r="S27" s="94" t="str">
        <f t="shared" si="16"/>
        <v>-</v>
      </c>
      <c r="U27" s="94" t="str">
        <f t="shared" si="17"/>
        <v>-</v>
      </c>
      <c r="V27" s="94" t="str">
        <f t="shared" si="18"/>
        <v>-</v>
      </c>
    </row>
    <row r="28" spans="1:41" x14ac:dyDescent="0.3">
      <c r="A28" s="10">
        <f t="shared" si="10"/>
        <v>1</v>
      </c>
      <c r="B28" s="10" t="s">
        <v>162</v>
      </c>
      <c r="C28" s="10">
        <v>31.9</v>
      </c>
      <c r="D28" s="10"/>
      <c r="E28" s="10"/>
      <c r="F28" s="10"/>
      <c r="L28" s="94" t="str">
        <f t="shared" si="11"/>
        <v>-</v>
      </c>
      <c r="M28" s="94" t="str">
        <f t="shared" si="12"/>
        <v>-</v>
      </c>
      <c r="O28" s="94" t="str">
        <f t="shared" si="13"/>
        <v>-</v>
      </c>
      <c r="P28" s="94" t="str">
        <f t="shared" si="14"/>
        <v>-</v>
      </c>
      <c r="R28" s="94" t="str">
        <f t="shared" si="15"/>
        <v>-</v>
      </c>
      <c r="S28" s="94" t="str">
        <f t="shared" si="16"/>
        <v>-</v>
      </c>
      <c r="U28" s="94" t="str">
        <f t="shared" si="17"/>
        <v>-</v>
      </c>
      <c r="V28" s="94" t="str">
        <f t="shared" si="18"/>
        <v>-</v>
      </c>
    </row>
    <row r="29" spans="1:41" x14ac:dyDescent="0.3">
      <c r="A29" s="10">
        <f t="shared" si="10"/>
        <v>1</v>
      </c>
      <c r="B29" s="10" t="s">
        <v>163</v>
      </c>
      <c r="C29" s="10">
        <v>36.700000000000003</v>
      </c>
      <c r="D29" s="10"/>
      <c r="E29" s="10"/>
      <c r="F29" s="10"/>
      <c r="L29" s="94" t="str">
        <f t="shared" si="11"/>
        <v>-</v>
      </c>
      <c r="M29" s="94" t="str">
        <f t="shared" si="12"/>
        <v>-</v>
      </c>
      <c r="O29" s="94" t="str">
        <f t="shared" si="13"/>
        <v>-</v>
      </c>
      <c r="P29" s="94" t="str">
        <f t="shared" si="14"/>
        <v>-</v>
      </c>
      <c r="R29" s="94" t="str">
        <f t="shared" si="15"/>
        <v>-</v>
      </c>
      <c r="S29" s="94" t="str">
        <f t="shared" si="16"/>
        <v>-</v>
      </c>
      <c r="U29" s="94" t="str">
        <f t="shared" si="17"/>
        <v>-</v>
      </c>
      <c r="V29" s="94" t="str">
        <f t="shared" si="18"/>
        <v>-</v>
      </c>
    </row>
    <row r="30" spans="1:41" x14ac:dyDescent="0.3">
      <c r="A30" s="10">
        <f t="shared" si="10"/>
        <v>1</v>
      </c>
      <c r="B30" s="10" t="s">
        <v>162</v>
      </c>
      <c r="C30" s="10">
        <v>1.4</v>
      </c>
      <c r="D30" s="10"/>
      <c r="E30" s="10"/>
      <c r="F30" s="10"/>
      <c r="L30" s="94" t="str">
        <f t="shared" si="11"/>
        <v>-</v>
      </c>
      <c r="M30" s="94" t="str">
        <f t="shared" si="12"/>
        <v>-</v>
      </c>
      <c r="O30" s="94" t="str">
        <f t="shared" si="13"/>
        <v>-</v>
      </c>
      <c r="P30" s="94" t="str">
        <f t="shared" si="14"/>
        <v>-</v>
      </c>
      <c r="R30" s="94" t="str">
        <f t="shared" si="15"/>
        <v>-</v>
      </c>
      <c r="S30" s="94" t="str">
        <f t="shared" si="16"/>
        <v>-</v>
      </c>
      <c r="U30" s="94" t="str">
        <f t="shared" si="17"/>
        <v>-</v>
      </c>
      <c r="V30" s="94" t="str">
        <f t="shared" si="18"/>
        <v>-</v>
      </c>
    </row>
    <row r="31" spans="1:41" x14ac:dyDescent="0.3">
      <c r="A31" s="10">
        <f t="shared" si="10"/>
        <v>1</v>
      </c>
      <c r="B31" s="10" t="s">
        <v>163</v>
      </c>
      <c r="C31" s="10">
        <v>93.8</v>
      </c>
      <c r="D31" s="10"/>
      <c r="E31" s="10"/>
      <c r="F31" s="10"/>
      <c r="L31" s="94" t="str">
        <f t="shared" si="11"/>
        <v>-</v>
      </c>
      <c r="M31" s="94" t="str">
        <f t="shared" si="12"/>
        <v>-</v>
      </c>
      <c r="O31" s="94" t="str">
        <f t="shared" si="13"/>
        <v>-</v>
      </c>
      <c r="P31" s="94" t="str">
        <f t="shared" si="14"/>
        <v>-</v>
      </c>
      <c r="R31" s="94" t="str">
        <f t="shared" si="15"/>
        <v>-</v>
      </c>
      <c r="S31" s="94" t="str">
        <f t="shared" si="16"/>
        <v>-</v>
      </c>
      <c r="U31" s="94" t="str">
        <f t="shared" si="17"/>
        <v>-</v>
      </c>
      <c r="V31" s="94" t="str">
        <f t="shared" si="18"/>
        <v>-</v>
      </c>
    </row>
    <row r="32" spans="1:41" x14ac:dyDescent="0.3">
      <c r="A32" s="10">
        <f t="shared" si="10"/>
        <v>1</v>
      </c>
      <c r="B32" s="10" t="s">
        <v>162</v>
      </c>
      <c r="C32" s="10">
        <v>10.6</v>
      </c>
      <c r="D32" s="10"/>
      <c r="E32" s="10"/>
      <c r="F32" s="10"/>
      <c r="L32" s="94" t="str">
        <f t="shared" si="11"/>
        <v>-</v>
      </c>
      <c r="M32" s="94" t="str">
        <f t="shared" si="12"/>
        <v>-</v>
      </c>
      <c r="O32" s="94" t="str">
        <f t="shared" si="13"/>
        <v>-</v>
      </c>
      <c r="P32" s="94" t="str">
        <f t="shared" si="14"/>
        <v>-</v>
      </c>
      <c r="R32" s="94" t="str">
        <f t="shared" si="15"/>
        <v>-</v>
      </c>
      <c r="S32" s="94" t="str">
        <f t="shared" si="16"/>
        <v>-</v>
      </c>
      <c r="U32" s="94" t="str">
        <f t="shared" si="17"/>
        <v>-</v>
      </c>
      <c r="V32" s="94" t="str">
        <f t="shared" si="18"/>
        <v>-</v>
      </c>
    </row>
    <row r="33" spans="1:22" x14ac:dyDescent="0.3">
      <c r="A33" s="10">
        <f t="shared" si="10"/>
        <v>1</v>
      </c>
      <c r="B33" s="10" t="s">
        <v>162</v>
      </c>
      <c r="C33" s="10">
        <v>12.3</v>
      </c>
      <c r="D33" s="10"/>
      <c r="E33" s="10"/>
      <c r="F33" s="10"/>
      <c r="G33" s="74"/>
      <c r="L33" s="94" t="str">
        <f t="shared" si="11"/>
        <v>-</v>
      </c>
      <c r="M33" s="94" t="str">
        <f t="shared" si="12"/>
        <v>-</v>
      </c>
      <c r="O33" s="94" t="str">
        <f t="shared" si="13"/>
        <v>-</v>
      </c>
      <c r="P33" s="94" t="str">
        <f t="shared" si="14"/>
        <v>-</v>
      </c>
      <c r="R33" s="94" t="str">
        <f t="shared" si="15"/>
        <v>-</v>
      </c>
      <c r="S33" s="94" t="str">
        <f t="shared" si="16"/>
        <v>-</v>
      </c>
      <c r="U33" s="94" t="str">
        <f t="shared" si="17"/>
        <v>-</v>
      </c>
      <c r="V33" s="94" t="str">
        <f t="shared" si="18"/>
        <v>-</v>
      </c>
    </row>
    <row r="34" spans="1:22" x14ac:dyDescent="0.3">
      <c r="A34" s="10">
        <f t="shared" si="10"/>
        <v>1</v>
      </c>
      <c r="B34" s="10" t="s">
        <v>162</v>
      </c>
      <c r="C34" s="10">
        <v>21.3</v>
      </c>
      <c r="D34" s="10"/>
      <c r="E34" s="10"/>
      <c r="F34" s="10"/>
      <c r="L34" s="94" t="str">
        <f t="shared" si="11"/>
        <v>-</v>
      </c>
      <c r="M34" s="94" t="str">
        <f t="shared" si="12"/>
        <v>-</v>
      </c>
      <c r="O34" s="94" t="str">
        <f t="shared" si="13"/>
        <v>-</v>
      </c>
      <c r="P34" s="94" t="str">
        <f t="shared" si="14"/>
        <v>-</v>
      </c>
      <c r="R34" s="94" t="str">
        <f t="shared" si="15"/>
        <v>-</v>
      </c>
      <c r="S34" s="94" t="str">
        <f t="shared" si="16"/>
        <v>-</v>
      </c>
      <c r="U34" s="94" t="str">
        <f t="shared" si="17"/>
        <v>-</v>
      </c>
      <c r="V34" s="94" t="str">
        <f t="shared" si="18"/>
        <v>-</v>
      </c>
    </row>
    <row r="35" spans="1:22" x14ac:dyDescent="0.3">
      <c r="A35" s="10">
        <f t="shared" si="10"/>
        <v>1</v>
      </c>
      <c r="B35" s="10" t="s">
        <v>162</v>
      </c>
      <c r="C35" s="10">
        <v>10</v>
      </c>
      <c r="D35" s="10"/>
      <c r="E35" s="10"/>
      <c r="F35" s="10"/>
      <c r="L35" s="94" t="str">
        <f t="shared" si="11"/>
        <v>-</v>
      </c>
      <c r="M35" s="94" t="str">
        <f t="shared" si="12"/>
        <v>-</v>
      </c>
      <c r="O35" s="94" t="str">
        <f t="shared" si="13"/>
        <v>-</v>
      </c>
      <c r="P35" s="94" t="str">
        <f t="shared" si="14"/>
        <v>-</v>
      </c>
      <c r="R35" s="94" t="str">
        <f t="shared" si="15"/>
        <v>-</v>
      </c>
      <c r="S35" s="94" t="str">
        <f t="shared" si="16"/>
        <v>-</v>
      </c>
      <c r="U35" s="94" t="str">
        <f t="shared" si="17"/>
        <v>-</v>
      </c>
      <c r="V35" s="94" t="str">
        <f t="shared" si="18"/>
        <v>-</v>
      </c>
    </row>
    <row r="36" spans="1:22" x14ac:dyDescent="0.3">
      <c r="A36" s="10">
        <f t="shared" si="10"/>
        <v>1</v>
      </c>
      <c r="B36" s="10" t="s">
        <v>162</v>
      </c>
      <c r="C36" s="10">
        <v>12.9</v>
      </c>
      <c r="D36" s="10"/>
      <c r="E36" s="10"/>
      <c r="F36" s="10"/>
      <c r="H36" t="s">
        <v>194</v>
      </c>
      <c r="L36" s="94" t="str">
        <f t="shared" si="11"/>
        <v>-</v>
      </c>
      <c r="M36" s="94" t="str">
        <f t="shared" si="12"/>
        <v>-</v>
      </c>
      <c r="O36" s="94" t="str">
        <f t="shared" si="13"/>
        <v>-</v>
      </c>
      <c r="P36" s="94" t="str">
        <f t="shared" si="14"/>
        <v>-</v>
      </c>
      <c r="R36" s="94" t="str">
        <f t="shared" si="15"/>
        <v>-</v>
      </c>
      <c r="S36" s="94" t="str">
        <f t="shared" si="16"/>
        <v>-</v>
      </c>
      <c r="U36" s="94" t="str">
        <f t="shared" si="17"/>
        <v>-</v>
      </c>
      <c r="V36" s="94" t="str">
        <f t="shared" si="18"/>
        <v>-</v>
      </c>
    </row>
    <row r="37" spans="1:22" x14ac:dyDescent="0.3">
      <c r="A37" s="10">
        <f t="shared" si="10"/>
        <v>2</v>
      </c>
      <c r="B37" s="10" t="s">
        <v>162</v>
      </c>
      <c r="C37" s="10"/>
      <c r="D37" s="83">
        <v>29.6</v>
      </c>
      <c r="E37" s="10"/>
      <c r="F37" s="10"/>
      <c r="H37" t="s">
        <v>194</v>
      </c>
      <c r="L37" s="94" t="str">
        <f t="shared" si="11"/>
        <v>-</v>
      </c>
      <c r="M37" s="94" t="str">
        <f t="shared" si="12"/>
        <v>-</v>
      </c>
      <c r="O37" s="94" t="str">
        <f t="shared" si="13"/>
        <v>-</v>
      </c>
      <c r="P37" s="94" t="str">
        <f t="shared" si="14"/>
        <v>-</v>
      </c>
      <c r="R37" s="94" t="str">
        <f t="shared" si="15"/>
        <v>-</v>
      </c>
      <c r="S37" s="94" t="str">
        <f t="shared" si="16"/>
        <v>-</v>
      </c>
      <c r="U37" s="94" t="str">
        <f t="shared" si="17"/>
        <v>-</v>
      </c>
      <c r="V37" s="94" t="str">
        <f t="shared" si="18"/>
        <v>-</v>
      </c>
    </row>
    <row r="38" spans="1:22" x14ac:dyDescent="0.3">
      <c r="A38" s="10">
        <f t="shared" si="10"/>
        <v>2</v>
      </c>
      <c r="B38" s="10" t="s">
        <v>162</v>
      </c>
      <c r="C38" s="10"/>
      <c r="D38" s="10">
        <v>30.7</v>
      </c>
      <c r="E38" s="10"/>
      <c r="F38" s="10"/>
      <c r="L38" s="94" t="str">
        <f t="shared" si="11"/>
        <v>-</v>
      </c>
      <c r="M38" s="94" t="str">
        <f t="shared" si="12"/>
        <v>-</v>
      </c>
      <c r="O38" s="94" t="str">
        <f t="shared" si="13"/>
        <v>-</v>
      </c>
      <c r="P38" s="94" t="str">
        <f t="shared" si="14"/>
        <v>-</v>
      </c>
      <c r="R38" s="94" t="str">
        <f t="shared" si="15"/>
        <v>-</v>
      </c>
      <c r="S38" s="94" t="str">
        <f t="shared" si="16"/>
        <v>-</v>
      </c>
      <c r="U38" s="94" t="str">
        <f t="shared" si="17"/>
        <v>-</v>
      </c>
      <c r="V38" s="94" t="str">
        <f t="shared" si="18"/>
        <v>-</v>
      </c>
    </row>
    <row r="39" spans="1:22" x14ac:dyDescent="0.3">
      <c r="A39" s="10">
        <f t="shared" si="10"/>
        <v>2</v>
      </c>
      <c r="B39" s="10" t="s">
        <v>162</v>
      </c>
      <c r="C39" s="10"/>
      <c r="D39" s="10">
        <v>22.7</v>
      </c>
      <c r="E39" s="10"/>
      <c r="F39" s="10"/>
      <c r="L39" s="94" t="str">
        <f t="shared" si="11"/>
        <v>-</v>
      </c>
      <c r="M39" s="94" t="str">
        <f t="shared" si="12"/>
        <v>-</v>
      </c>
      <c r="O39" s="94" t="str">
        <f t="shared" si="13"/>
        <v>-</v>
      </c>
      <c r="P39" s="94" t="str">
        <f t="shared" si="14"/>
        <v>-</v>
      </c>
      <c r="R39" s="94" t="str">
        <f t="shared" si="15"/>
        <v>-</v>
      </c>
      <c r="S39" s="94" t="str">
        <f t="shared" si="16"/>
        <v>-</v>
      </c>
      <c r="U39" s="94" t="str">
        <f t="shared" si="17"/>
        <v>-</v>
      </c>
      <c r="V39" s="94" t="str">
        <f t="shared" si="18"/>
        <v>-</v>
      </c>
    </row>
    <row r="40" spans="1:22" x14ac:dyDescent="0.3">
      <c r="A40" s="10">
        <f t="shared" si="10"/>
        <v>2</v>
      </c>
      <c r="B40" s="10" t="s">
        <v>162</v>
      </c>
      <c r="C40" s="10"/>
      <c r="D40" s="10">
        <v>13</v>
      </c>
      <c r="E40" s="10"/>
      <c r="F40" s="10"/>
      <c r="L40" s="94" t="str">
        <f t="shared" si="11"/>
        <v>-</v>
      </c>
      <c r="M40" s="94" t="str">
        <f t="shared" si="12"/>
        <v>-</v>
      </c>
      <c r="O40" s="94" t="str">
        <f t="shared" si="13"/>
        <v>-</v>
      </c>
      <c r="P40" s="94" t="str">
        <f t="shared" si="14"/>
        <v>-</v>
      </c>
      <c r="R40" s="94" t="str">
        <f t="shared" si="15"/>
        <v>-</v>
      </c>
      <c r="S40" s="94" t="str">
        <f t="shared" si="16"/>
        <v>-</v>
      </c>
      <c r="U40" s="94" t="str">
        <f t="shared" si="17"/>
        <v>-</v>
      </c>
      <c r="V40" s="94" t="str">
        <f t="shared" si="18"/>
        <v>-</v>
      </c>
    </row>
    <row r="41" spans="1:22" x14ac:dyDescent="0.3">
      <c r="A41" s="10">
        <f t="shared" si="10"/>
        <v>2</v>
      </c>
      <c r="B41" s="10" t="s">
        <v>162</v>
      </c>
      <c r="C41" s="10"/>
      <c r="D41" s="10">
        <v>14.7</v>
      </c>
      <c r="E41" s="10"/>
      <c r="F41" s="10"/>
      <c r="G41" s="74"/>
      <c r="L41" s="94" t="str">
        <f t="shared" si="11"/>
        <v>-</v>
      </c>
      <c r="M41" s="94" t="str">
        <f t="shared" si="12"/>
        <v>-</v>
      </c>
      <c r="O41" s="94" t="str">
        <f t="shared" si="13"/>
        <v>-</v>
      </c>
      <c r="P41" s="94" t="str">
        <f t="shared" si="14"/>
        <v>-</v>
      </c>
      <c r="R41" s="94" t="str">
        <f t="shared" si="15"/>
        <v>-</v>
      </c>
      <c r="S41" s="94" t="str">
        <f t="shared" si="16"/>
        <v>-</v>
      </c>
      <c r="U41" s="94" t="str">
        <f t="shared" si="17"/>
        <v>-</v>
      </c>
      <c r="V41" s="94" t="str">
        <f t="shared" si="18"/>
        <v>-</v>
      </c>
    </row>
    <row r="42" spans="1:22" x14ac:dyDescent="0.3">
      <c r="A42" s="10">
        <f t="shared" si="10"/>
        <v>2</v>
      </c>
      <c r="B42" s="10" t="s">
        <v>162</v>
      </c>
      <c r="C42" s="10"/>
      <c r="D42" s="10">
        <v>30.3</v>
      </c>
      <c r="E42" s="10"/>
      <c r="F42" s="10"/>
      <c r="L42" s="94" t="str">
        <f t="shared" si="11"/>
        <v>-</v>
      </c>
      <c r="M42" s="94" t="str">
        <f t="shared" si="12"/>
        <v>-</v>
      </c>
      <c r="O42" s="94" t="str">
        <f t="shared" si="13"/>
        <v>-</v>
      </c>
      <c r="P42" s="94" t="str">
        <f t="shared" si="14"/>
        <v>-</v>
      </c>
      <c r="R42" s="94" t="str">
        <f t="shared" si="15"/>
        <v>-</v>
      </c>
      <c r="S42" s="94" t="str">
        <f t="shared" si="16"/>
        <v>-</v>
      </c>
      <c r="U42" s="94" t="str">
        <f t="shared" si="17"/>
        <v>-</v>
      </c>
      <c r="V42" s="94" t="str">
        <f t="shared" si="18"/>
        <v>-</v>
      </c>
    </row>
    <row r="43" spans="1:22" x14ac:dyDescent="0.3">
      <c r="A43" s="10">
        <f t="shared" si="10"/>
        <v>2</v>
      </c>
      <c r="B43" s="10" t="s">
        <v>162</v>
      </c>
      <c r="C43" s="10"/>
      <c r="D43" s="10">
        <v>11.6</v>
      </c>
      <c r="E43" s="10"/>
      <c r="F43" s="10"/>
      <c r="L43" s="94" t="str">
        <f t="shared" si="11"/>
        <v>-</v>
      </c>
      <c r="M43" s="94" t="str">
        <f t="shared" si="12"/>
        <v>-</v>
      </c>
      <c r="O43" s="94" t="str">
        <f t="shared" si="13"/>
        <v>-</v>
      </c>
      <c r="P43" s="94" t="str">
        <f t="shared" si="14"/>
        <v>-</v>
      </c>
      <c r="R43" s="94" t="str">
        <f t="shared" si="15"/>
        <v>-</v>
      </c>
      <c r="S43" s="94" t="str">
        <f t="shared" si="16"/>
        <v>-</v>
      </c>
      <c r="U43" s="94" t="str">
        <f t="shared" si="17"/>
        <v>-</v>
      </c>
      <c r="V43" s="94" t="str">
        <f t="shared" si="18"/>
        <v>-</v>
      </c>
    </row>
    <row r="44" spans="1:22" x14ac:dyDescent="0.3">
      <c r="A44" s="10">
        <f t="shared" si="10"/>
        <v>2</v>
      </c>
      <c r="B44" s="10" t="s">
        <v>162</v>
      </c>
      <c r="C44" s="10"/>
      <c r="D44" s="10">
        <v>20.7</v>
      </c>
      <c r="E44" s="10"/>
      <c r="F44" s="10"/>
      <c r="L44" s="94" t="str">
        <f t="shared" si="11"/>
        <v>-</v>
      </c>
      <c r="M44" s="94" t="str">
        <f t="shared" si="12"/>
        <v>-</v>
      </c>
      <c r="O44" s="94" t="str">
        <f t="shared" si="13"/>
        <v>-</v>
      </c>
      <c r="P44" s="94" t="str">
        <f t="shared" si="14"/>
        <v>-</v>
      </c>
      <c r="R44" s="94" t="str">
        <f t="shared" si="15"/>
        <v>-</v>
      </c>
      <c r="S44" s="94" t="str">
        <f t="shared" si="16"/>
        <v>-</v>
      </c>
      <c r="U44" s="94" t="str">
        <f t="shared" si="17"/>
        <v>-</v>
      </c>
      <c r="V44" s="94" t="str">
        <f t="shared" si="18"/>
        <v>-</v>
      </c>
    </row>
    <row r="45" spans="1:22" x14ac:dyDescent="0.3">
      <c r="A45" s="10">
        <f t="shared" si="10"/>
        <v>2</v>
      </c>
      <c r="B45" s="10" t="s">
        <v>162</v>
      </c>
      <c r="C45" s="10"/>
      <c r="D45" s="10">
        <v>6.8</v>
      </c>
      <c r="E45" s="10"/>
      <c r="F45" s="10"/>
      <c r="L45" s="94" t="str">
        <f t="shared" si="11"/>
        <v>-</v>
      </c>
      <c r="M45" s="94" t="str">
        <f t="shared" si="12"/>
        <v>-</v>
      </c>
      <c r="O45" s="94" t="str">
        <f t="shared" si="13"/>
        <v>-</v>
      </c>
      <c r="P45" s="94" t="str">
        <f t="shared" si="14"/>
        <v>-</v>
      </c>
      <c r="R45" s="94" t="str">
        <f t="shared" si="15"/>
        <v>-</v>
      </c>
      <c r="S45" s="94" t="str">
        <f t="shared" si="16"/>
        <v>-</v>
      </c>
      <c r="U45" s="94" t="str">
        <f t="shared" si="17"/>
        <v>-</v>
      </c>
      <c r="V45" s="94" t="str">
        <f t="shared" si="18"/>
        <v>-</v>
      </c>
    </row>
    <row r="46" spans="1:22" x14ac:dyDescent="0.3">
      <c r="A46" s="10">
        <f t="shared" si="10"/>
        <v>2</v>
      </c>
      <c r="B46" s="10" t="s">
        <v>162</v>
      </c>
      <c r="C46" s="10"/>
      <c r="D46" s="10">
        <v>0.9</v>
      </c>
      <c r="E46" s="10"/>
      <c r="F46" s="10"/>
      <c r="L46" s="94" t="str">
        <f t="shared" si="11"/>
        <v>-</v>
      </c>
      <c r="M46" s="94" t="str">
        <f t="shared" si="12"/>
        <v>-</v>
      </c>
      <c r="O46" s="94" t="str">
        <f t="shared" si="13"/>
        <v>-</v>
      </c>
      <c r="P46" s="94" t="str">
        <f t="shared" si="14"/>
        <v>-</v>
      </c>
      <c r="R46" s="94" t="str">
        <f t="shared" si="15"/>
        <v>-</v>
      </c>
      <c r="S46" s="94" t="str">
        <f t="shared" si="16"/>
        <v>-</v>
      </c>
      <c r="U46" s="94" t="str">
        <f t="shared" si="17"/>
        <v>-</v>
      </c>
      <c r="V46" s="94" t="str">
        <f t="shared" si="18"/>
        <v>-</v>
      </c>
    </row>
    <row r="47" spans="1:22" x14ac:dyDescent="0.3">
      <c r="A47" s="10">
        <f t="shared" si="10"/>
        <v>2</v>
      </c>
      <c r="B47" s="10" t="s">
        <v>163</v>
      </c>
      <c r="C47" s="10"/>
      <c r="D47" s="10">
        <v>29.8</v>
      </c>
      <c r="E47" s="10"/>
      <c r="F47" s="10"/>
      <c r="L47" s="94" t="str">
        <f t="shared" si="11"/>
        <v>-</v>
      </c>
      <c r="M47" s="94" t="str">
        <f t="shared" si="12"/>
        <v>-</v>
      </c>
      <c r="O47" s="94" t="str">
        <f t="shared" si="13"/>
        <v>-</v>
      </c>
      <c r="P47" s="94" t="str">
        <f t="shared" si="14"/>
        <v>-</v>
      </c>
      <c r="R47" s="94" t="str">
        <f t="shared" si="15"/>
        <v>-</v>
      </c>
      <c r="S47" s="94" t="str">
        <f t="shared" si="16"/>
        <v>-</v>
      </c>
      <c r="U47" s="94" t="str">
        <f t="shared" si="17"/>
        <v>-</v>
      </c>
      <c r="V47" s="94" t="str">
        <f t="shared" si="18"/>
        <v>-</v>
      </c>
    </row>
    <row r="48" spans="1:22" x14ac:dyDescent="0.3">
      <c r="A48" s="10">
        <f t="shared" si="10"/>
        <v>2</v>
      </c>
      <c r="B48" s="10" t="s">
        <v>162</v>
      </c>
      <c r="C48" s="10"/>
      <c r="D48" s="10">
        <v>16.600000000000001</v>
      </c>
      <c r="E48" s="10"/>
      <c r="F48" s="10"/>
      <c r="L48" s="94" t="str">
        <f t="shared" si="11"/>
        <v>-</v>
      </c>
      <c r="M48" s="94" t="str">
        <f t="shared" si="12"/>
        <v>-</v>
      </c>
      <c r="O48" s="94" t="str">
        <f t="shared" si="13"/>
        <v>-</v>
      </c>
      <c r="P48" s="94" t="str">
        <f t="shared" si="14"/>
        <v>-</v>
      </c>
      <c r="R48" s="94" t="str">
        <f t="shared" si="15"/>
        <v>-</v>
      </c>
      <c r="S48" s="94" t="str">
        <f t="shared" si="16"/>
        <v>-</v>
      </c>
      <c r="U48" s="94" t="str">
        <f t="shared" si="17"/>
        <v>-</v>
      </c>
      <c r="V48" s="94" t="str">
        <f t="shared" si="18"/>
        <v>-</v>
      </c>
    </row>
    <row r="49" spans="1:22" x14ac:dyDescent="0.3">
      <c r="A49" s="10">
        <f t="shared" si="10"/>
        <v>2</v>
      </c>
      <c r="B49" s="10" t="s">
        <v>162</v>
      </c>
      <c r="C49" s="10"/>
      <c r="D49" s="10">
        <v>16</v>
      </c>
      <c r="E49" s="10"/>
      <c r="F49" s="10"/>
      <c r="L49" s="94" t="str">
        <f t="shared" si="11"/>
        <v>-</v>
      </c>
      <c r="M49" s="94" t="str">
        <f t="shared" si="12"/>
        <v>-</v>
      </c>
      <c r="O49" s="94" t="str">
        <f t="shared" si="13"/>
        <v>-</v>
      </c>
      <c r="P49" s="94" t="str">
        <f t="shared" si="14"/>
        <v>-</v>
      </c>
      <c r="R49" s="94" t="str">
        <f t="shared" si="15"/>
        <v>-</v>
      </c>
      <c r="S49" s="94" t="str">
        <f t="shared" si="16"/>
        <v>-</v>
      </c>
      <c r="U49" s="94" t="str">
        <f t="shared" si="17"/>
        <v>-</v>
      </c>
      <c r="V49" s="94" t="str">
        <f t="shared" si="18"/>
        <v>-</v>
      </c>
    </row>
    <row r="50" spans="1:22" x14ac:dyDescent="0.3">
      <c r="A50" s="10">
        <f t="shared" si="10"/>
        <v>2</v>
      </c>
      <c r="B50" s="10" t="s">
        <v>162</v>
      </c>
      <c r="C50" s="10"/>
      <c r="D50" s="10">
        <v>17.100000000000001</v>
      </c>
      <c r="E50" s="10"/>
      <c r="F50" s="10"/>
      <c r="L50" s="94" t="str">
        <f t="shared" si="11"/>
        <v>-</v>
      </c>
      <c r="M50" s="94" t="str">
        <f t="shared" si="12"/>
        <v>-</v>
      </c>
      <c r="O50" s="94" t="str">
        <f t="shared" si="13"/>
        <v>-</v>
      </c>
      <c r="P50" s="94" t="str">
        <f t="shared" si="14"/>
        <v>-</v>
      </c>
      <c r="R50" s="94" t="str">
        <f t="shared" si="15"/>
        <v>-</v>
      </c>
      <c r="S50" s="94" t="str">
        <f t="shared" si="16"/>
        <v>-</v>
      </c>
      <c r="U50" s="94" t="str">
        <f t="shared" si="17"/>
        <v>-</v>
      </c>
      <c r="V50" s="94" t="str">
        <f t="shared" si="18"/>
        <v>-</v>
      </c>
    </row>
    <row r="51" spans="1:22" x14ac:dyDescent="0.3">
      <c r="A51" s="10">
        <f t="shared" si="10"/>
        <v>2</v>
      </c>
      <c r="B51" s="10" t="s">
        <v>162</v>
      </c>
      <c r="C51" s="10"/>
      <c r="D51" s="10">
        <v>14.2</v>
      </c>
      <c r="E51" s="10"/>
      <c r="F51" s="10"/>
      <c r="L51" s="94" t="str">
        <f t="shared" si="11"/>
        <v>-</v>
      </c>
      <c r="M51" s="94" t="str">
        <f t="shared" si="12"/>
        <v>-</v>
      </c>
      <c r="O51" s="94" t="str">
        <f t="shared" si="13"/>
        <v>-</v>
      </c>
      <c r="P51" s="94" t="str">
        <f t="shared" si="14"/>
        <v>-</v>
      </c>
      <c r="R51" s="94" t="str">
        <f t="shared" si="15"/>
        <v>-</v>
      </c>
      <c r="S51" s="94" t="str">
        <f t="shared" si="16"/>
        <v>-</v>
      </c>
      <c r="U51" s="94" t="str">
        <f t="shared" si="17"/>
        <v>-</v>
      </c>
      <c r="V51" s="94" t="str">
        <f t="shared" si="18"/>
        <v>-</v>
      </c>
    </row>
    <row r="52" spans="1:22" x14ac:dyDescent="0.3">
      <c r="A52" s="10">
        <f t="shared" si="10"/>
        <v>2</v>
      </c>
      <c r="B52" s="10" t="s">
        <v>162</v>
      </c>
      <c r="C52" s="10"/>
      <c r="D52" s="10">
        <v>0.8</v>
      </c>
      <c r="E52" s="10"/>
      <c r="F52" s="10"/>
      <c r="L52" s="94" t="str">
        <f t="shared" si="11"/>
        <v>-</v>
      </c>
      <c r="M52" s="94" t="str">
        <f t="shared" si="12"/>
        <v>-</v>
      </c>
      <c r="O52" s="94" t="str">
        <f t="shared" si="13"/>
        <v>-</v>
      </c>
      <c r="P52" s="94" t="str">
        <f t="shared" si="14"/>
        <v>-</v>
      </c>
      <c r="R52" s="94" t="str">
        <f t="shared" si="15"/>
        <v>-</v>
      </c>
      <c r="S52" s="94" t="str">
        <f t="shared" si="16"/>
        <v>-</v>
      </c>
      <c r="U52" s="94" t="str">
        <f t="shared" si="17"/>
        <v>-</v>
      </c>
      <c r="V52" s="94" t="str">
        <f t="shared" si="18"/>
        <v>-</v>
      </c>
    </row>
    <row r="53" spans="1:22" x14ac:dyDescent="0.3">
      <c r="A53" s="10">
        <f t="shared" si="10"/>
        <v>2</v>
      </c>
      <c r="B53" s="10" t="s">
        <v>163</v>
      </c>
      <c r="C53" s="10"/>
      <c r="D53" s="10">
        <v>23.2</v>
      </c>
      <c r="E53" s="10"/>
      <c r="F53" s="10"/>
      <c r="L53" s="94" t="str">
        <f t="shared" si="11"/>
        <v>-</v>
      </c>
      <c r="M53" s="94" t="str">
        <f t="shared" si="12"/>
        <v>-</v>
      </c>
      <c r="O53" s="94" t="str">
        <f t="shared" si="13"/>
        <v>-</v>
      </c>
      <c r="P53" s="94" t="str">
        <f t="shared" si="14"/>
        <v>-</v>
      </c>
      <c r="R53" s="94" t="str">
        <f t="shared" si="15"/>
        <v>-</v>
      </c>
      <c r="S53" s="94" t="str">
        <f t="shared" si="16"/>
        <v>-</v>
      </c>
      <c r="U53" s="94" t="str">
        <f t="shared" si="17"/>
        <v>-</v>
      </c>
      <c r="V53" s="94" t="str">
        <f t="shared" si="18"/>
        <v>-</v>
      </c>
    </row>
    <row r="54" spans="1:22" x14ac:dyDescent="0.3">
      <c r="A54" s="10">
        <f t="shared" si="10"/>
        <v>2</v>
      </c>
      <c r="B54" s="10" t="s">
        <v>162</v>
      </c>
      <c r="C54" s="10"/>
      <c r="D54" s="10">
        <v>0.5</v>
      </c>
      <c r="E54" s="10"/>
      <c r="F54" s="10"/>
      <c r="L54" s="94" t="str">
        <f t="shared" si="11"/>
        <v>-</v>
      </c>
      <c r="M54" s="94" t="str">
        <f t="shared" si="12"/>
        <v>-</v>
      </c>
      <c r="O54" s="94" t="str">
        <f t="shared" si="13"/>
        <v>-</v>
      </c>
      <c r="P54" s="94" t="str">
        <f t="shared" si="14"/>
        <v>-</v>
      </c>
      <c r="R54" s="94" t="str">
        <f t="shared" si="15"/>
        <v>-</v>
      </c>
      <c r="S54" s="94" t="str">
        <f t="shared" si="16"/>
        <v>-</v>
      </c>
      <c r="U54" s="94" t="str">
        <f t="shared" si="17"/>
        <v>-</v>
      </c>
      <c r="V54" s="94" t="str">
        <f t="shared" si="18"/>
        <v>-</v>
      </c>
    </row>
    <row r="55" spans="1:22" x14ac:dyDescent="0.3">
      <c r="A55" s="10">
        <f t="shared" si="10"/>
        <v>2</v>
      </c>
      <c r="B55" s="10" t="s">
        <v>162</v>
      </c>
      <c r="C55" s="10"/>
      <c r="D55" s="10">
        <v>19.100000000000001</v>
      </c>
      <c r="E55" s="10"/>
      <c r="F55" s="10"/>
      <c r="L55" s="94" t="str">
        <f t="shared" si="11"/>
        <v>-</v>
      </c>
      <c r="M55" s="94" t="str">
        <f t="shared" ref="M55:M118" si="19">IFERROR(L55/10,"-")</f>
        <v>-</v>
      </c>
      <c r="O55" s="94" t="str">
        <f t="shared" si="13"/>
        <v>-</v>
      </c>
      <c r="P55" s="94" t="str">
        <f t="shared" si="14"/>
        <v>-</v>
      </c>
      <c r="R55" s="94" t="str">
        <f t="shared" si="15"/>
        <v>-</v>
      </c>
      <c r="S55" s="94" t="str">
        <f t="shared" si="16"/>
        <v>-</v>
      </c>
      <c r="U55" s="94" t="str">
        <f t="shared" si="17"/>
        <v>-</v>
      </c>
      <c r="V55" s="94" t="str">
        <f t="shared" si="18"/>
        <v>-</v>
      </c>
    </row>
    <row r="56" spans="1:22" x14ac:dyDescent="0.3">
      <c r="A56" s="10">
        <f t="shared" si="10"/>
        <v>2</v>
      </c>
      <c r="B56" s="10" t="s">
        <v>162</v>
      </c>
      <c r="C56" s="10"/>
      <c r="D56" s="10">
        <v>27.3</v>
      </c>
      <c r="E56" s="10"/>
      <c r="F56" s="10"/>
      <c r="L56" s="94" t="str">
        <f t="shared" si="11"/>
        <v>-</v>
      </c>
      <c r="M56" s="94" t="str">
        <f t="shared" si="19"/>
        <v>-</v>
      </c>
      <c r="O56" s="94" t="str">
        <f t="shared" si="13"/>
        <v>-</v>
      </c>
      <c r="P56" s="94" t="str">
        <f t="shared" si="14"/>
        <v>-</v>
      </c>
      <c r="R56" s="94" t="str">
        <f t="shared" si="15"/>
        <v>-</v>
      </c>
      <c r="S56" s="94" t="str">
        <f t="shared" si="16"/>
        <v>-</v>
      </c>
      <c r="U56" s="94" t="str">
        <f t="shared" si="17"/>
        <v>-</v>
      </c>
      <c r="V56" s="94" t="str">
        <f t="shared" si="18"/>
        <v>-</v>
      </c>
    </row>
    <row r="57" spans="1:22" x14ac:dyDescent="0.3">
      <c r="A57" s="10">
        <f t="shared" si="10"/>
        <v>2</v>
      </c>
      <c r="B57" s="10" t="s">
        <v>162</v>
      </c>
      <c r="C57" s="10"/>
      <c r="D57" s="10">
        <v>24</v>
      </c>
      <c r="E57" s="10"/>
      <c r="F57" s="10"/>
      <c r="L57" s="94" t="str">
        <f t="shared" si="11"/>
        <v>-</v>
      </c>
      <c r="M57" s="94" t="str">
        <f t="shared" si="19"/>
        <v>-</v>
      </c>
      <c r="O57" s="94" t="str">
        <f t="shared" si="13"/>
        <v>-</v>
      </c>
      <c r="P57" s="94" t="str">
        <f t="shared" si="14"/>
        <v>-</v>
      </c>
      <c r="R57" s="94" t="str">
        <f t="shared" si="15"/>
        <v>-</v>
      </c>
      <c r="S57" s="94" t="str">
        <f t="shared" si="16"/>
        <v>-</v>
      </c>
      <c r="U57" s="94" t="str">
        <f t="shared" si="17"/>
        <v>-</v>
      </c>
      <c r="V57" s="94" t="str">
        <f t="shared" si="18"/>
        <v>-</v>
      </c>
    </row>
    <row r="58" spans="1:22" x14ac:dyDescent="0.3">
      <c r="A58" s="10">
        <f t="shared" si="10"/>
        <v>2</v>
      </c>
      <c r="B58" s="10" t="s">
        <v>162</v>
      </c>
      <c r="C58" s="10"/>
      <c r="D58" s="10">
        <v>23</v>
      </c>
      <c r="E58" s="10"/>
      <c r="F58" s="10"/>
      <c r="L58" s="94" t="str">
        <f t="shared" si="11"/>
        <v>-</v>
      </c>
      <c r="M58" s="94" t="str">
        <f t="shared" si="19"/>
        <v>-</v>
      </c>
      <c r="O58" s="94" t="str">
        <f t="shared" si="13"/>
        <v>-</v>
      </c>
      <c r="P58" s="94" t="str">
        <f t="shared" si="14"/>
        <v>-</v>
      </c>
      <c r="R58" s="94" t="str">
        <f t="shared" si="15"/>
        <v>-</v>
      </c>
      <c r="S58" s="94" t="str">
        <f t="shared" si="16"/>
        <v>-</v>
      </c>
      <c r="U58" s="94" t="str">
        <f t="shared" si="17"/>
        <v>-</v>
      </c>
      <c r="V58" s="94" t="str">
        <f t="shared" si="18"/>
        <v>-</v>
      </c>
    </row>
    <row r="59" spans="1:22" x14ac:dyDescent="0.3">
      <c r="A59" s="10">
        <f t="shared" si="10"/>
        <v>2</v>
      </c>
      <c r="B59" s="10" t="s">
        <v>162</v>
      </c>
      <c r="C59" s="10"/>
      <c r="D59" s="10">
        <v>16.100000000000001</v>
      </c>
      <c r="E59" s="10"/>
      <c r="F59" s="10"/>
      <c r="L59" s="94" t="str">
        <f t="shared" si="11"/>
        <v>-</v>
      </c>
      <c r="M59" s="94" t="str">
        <f t="shared" si="19"/>
        <v>-</v>
      </c>
      <c r="O59" s="94" t="str">
        <f t="shared" si="13"/>
        <v>-</v>
      </c>
      <c r="P59" s="94" t="str">
        <f t="shared" si="14"/>
        <v>-</v>
      </c>
      <c r="R59" s="94" t="str">
        <f t="shared" si="15"/>
        <v>-</v>
      </c>
      <c r="S59" s="94" t="str">
        <f t="shared" si="16"/>
        <v>-</v>
      </c>
      <c r="U59" s="94" t="str">
        <f t="shared" si="17"/>
        <v>-</v>
      </c>
      <c r="V59" s="94" t="str">
        <f t="shared" si="18"/>
        <v>-</v>
      </c>
    </row>
    <row r="60" spans="1:22" x14ac:dyDescent="0.3">
      <c r="A60" s="10">
        <f t="shared" si="10"/>
        <v>2</v>
      </c>
      <c r="B60" s="10" t="s">
        <v>162</v>
      </c>
      <c r="C60" s="10"/>
      <c r="D60" s="10">
        <v>21.1</v>
      </c>
      <c r="E60" s="10"/>
      <c r="F60" s="10"/>
      <c r="L60" s="94" t="str">
        <f t="shared" si="11"/>
        <v>-</v>
      </c>
      <c r="M60" s="94" t="str">
        <f t="shared" si="19"/>
        <v>-</v>
      </c>
      <c r="O60" s="94" t="str">
        <f t="shared" si="13"/>
        <v>-</v>
      </c>
      <c r="P60" s="94" t="str">
        <f t="shared" si="14"/>
        <v>-</v>
      </c>
      <c r="R60" s="94" t="str">
        <f t="shared" si="15"/>
        <v>-</v>
      </c>
      <c r="S60" s="94" t="str">
        <f t="shared" si="16"/>
        <v>-</v>
      </c>
      <c r="U60" s="94" t="str">
        <f t="shared" si="17"/>
        <v>-</v>
      </c>
      <c r="V60" s="94" t="str">
        <f t="shared" si="18"/>
        <v>-</v>
      </c>
    </row>
    <row r="61" spans="1:22" x14ac:dyDescent="0.3">
      <c r="A61" s="10">
        <f t="shared" si="10"/>
        <v>2</v>
      </c>
      <c r="B61" s="10" t="s">
        <v>162</v>
      </c>
      <c r="C61" s="10"/>
      <c r="D61" s="10">
        <v>1.5</v>
      </c>
      <c r="E61" s="10"/>
      <c r="F61" s="10"/>
      <c r="L61" s="94" t="str">
        <f t="shared" si="11"/>
        <v>-</v>
      </c>
      <c r="M61" s="94" t="str">
        <f t="shared" si="19"/>
        <v>-</v>
      </c>
      <c r="O61" s="94" t="str">
        <f t="shared" si="13"/>
        <v>-</v>
      </c>
      <c r="P61" s="94" t="str">
        <f t="shared" si="14"/>
        <v>-</v>
      </c>
      <c r="R61" s="94" t="str">
        <f t="shared" si="15"/>
        <v>-</v>
      </c>
      <c r="S61" s="94" t="str">
        <f t="shared" si="16"/>
        <v>-</v>
      </c>
      <c r="U61" s="94" t="str">
        <f t="shared" si="17"/>
        <v>-</v>
      </c>
      <c r="V61" s="94" t="str">
        <f t="shared" si="18"/>
        <v>-</v>
      </c>
    </row>
    <row r="62" spans="1:22" x14ac:dyDescent="0.3">
      <c r="A62" s="10">
        <f t="shared" si="10"/>
        <v>2</v>
      </c>
      <c r="B62" s="10" t="s">
        <v>162</v>
      </c>
      <c r="C62" s="10"/>
      <c r="D62" s="10">
        <v>4.7</v>
      </c>
      <c r="E62" s="10"/>
      <c r="F62" s="10"/>
      <c r="L62" s="94" t="str">
        <f t="shared" si="11"/>
        <v>-</v>
      </c>
      <c r="M62" s="94" t="str">
        <f t="shared" si="19"/>
        <v>-</v>
      </c>
      <c r="O62" s="94" t="str">
        <f t="shared" si="13"/>
        <v>-</v>
      </c>
      <c r="P62" s="94" t="str">
        <f t="shared" si="14"/>
        <v>-</v>
      </c>
      <c r="R62" s="94" t="str">
        <f t="shared" si="15"/>
        <v>-</v>
      </c>
      <c r="S62" s="94" t="str">
        <f t="shared" si="16"/>
        <v>-</v>
      </c>
      <c r="U62" s="94" t="str">
        <f t="shared" si="17"/>
        <v>-</v>
      </c>
      <c r="V62" s="94" t="str">
        <f t="shared" si="18"/>
        <v>-</v>
      </c>
    </row>
    <row r="63" spans="1:22" x14ac:dyDescent="0.3">
      <c r="A63" s="10">
        <f t="shared" si="10"/>
        <v>2</v>
      </c>
      <c r="B63" s="10" t="s">
        <v>162</v>
      </c>
      <c r="C63" s="10"/>
      <c r="D63" s="10">
        <v>1.3</v>
      </c>
      <c r="E63" s="10"/>
      <c r="F63" s="10"/>
      <c r="L63" s="94" t="str">
        <f t="shared" si="11"/>
        <v>-</v>
      </c>
      <c r="M63" s="94" t="str">
        <f t="shared" si="19"/>
        <v>-</v>
      </c>
      <c r="O63" s="94" t="str">
        <f t="shared" si="13"/>
        <v>-</v>
      </c>
      <c r="P63" s="94" t="str">
        <f t="shared" si="14"/>
        <v>-</v>
      </c>
      <c r="R63" s="94" t="str">
        <f t="shared" si="15"/>
        <v>-</v>
      </c>
      <c r="S63" s="94" t="str">
        <f t="shared" si="16"/>
        <v>-</v>
      </c>
      <c r="U63" s="94" t="str">
        <f t="shared" si="17"/>
        <v>-</v>
      </c>
      <c r="V63" s="94" t="str">
        <f t="shared" si="18"/>
        <v>-</v>
      </c>
    </row>
    <row r="64" spans="1:22" x14ac:dyDescent="0.3">
      <c r="A64" s="10">
        <f t="shared" si="10"/>
        <v>2</v>
      </c>
      <c r="B64" s="10" t="s">
        <v>162</v>
      </c>
      <c r="C64" s="10"/>
      <c r="D64" s="10">
        <v>6.6</v>
      </c>
      <c r="E64" s="10"/>
      <c r="F64" s="10"/>
      <c r="L64" s="94" t="str">
        <f t="shared" si="11"/>
        <v>-</v>
      </c>
      <c r="M64" s="94" t="str">
        <f t="shared" si="19"/>
        <v>-</v>
      </c>
      <c r="O64" s="94" t="str">
        <f t="shared" si="13"/>
        <v>-</v>
      </c>
      <c r="P64" s="94" t="str">
        <f t="shared" si="14"/>
        <v>-</v>
      </c>
      <c r="R64" s="94" t="str">
        <f t="shared" si="15"/>
        <v>-</v>
      </c>
      <c r="S64" s="94" t="str">
        <f t="shared" si="16"/>
        <v>-</v>
      </c>
      <c r="U64" s="94" t="str">
        <f t="shared" si="17"/>
        <v>-</v>
      </c>
      <c r="V64" s="94" t="str">
        <f t="shared" si="18"/>
        <v>-</v>
      </c>
    </row>
    <row r="65" spans="1:22" x14ac:dyDescent="0.3">
      <c r="A65" s="10">
        <f t="shared" si="10"/>
        <v>2</v>
      </c>
      <c r="B65" s="10" t="s">
        <v>162</v>
      </c>
      <c r="C65" s="10"/>
      <c r="D65" s="10">
        <v>2.7</v>
      </c>
      <c r="E65" s="10"/>
      <c r="F65" s="10"/>
      <c r="L65" s="94" t="str">
        <f t="shared" si="11"/>
        <v>-</v>
      </c>
      <c r="M65" s="94" t="str">
        <f t="shared" si="19"/>
        <v>-</v>
      </c>
      <c r="O65" s="94" t="str">
        <f t="shared" si="13"/>
        <v>-</v>
      </c>
      <c r="P65" s="94" t="str">
        <f t="shared" si="14"/>
        <v>-</v>
      </c>
      <c r="R65" s="94" t="str">
        <f t="shared" si="15"/>
        <v>-</v>
      </c>
      <c r="S65" s="94" t="str">
        <f t="shared" si="16"/>
        <v>-</v>
      </c>
      <c r="U65" s="94" t="str">
        <f t="shared" si="17"/>
        <v>-</v>
      </c>
      <c r="V65" s="94" t="str">
        <f t="shared" si="18"/>
        <v>-</v>
      </c>
    </row>
    <row r="66" spans="1:22" x14ac:dyDescent="0.3">
      <c r="A66" s="10">
        <f t="shared" si="10"/>
        <v>2</v>
      </c>
      <c r="B66" s="10" t="s">
        <v>182</v>
      </c>
      <c r="C66" s="10"/>
      <c r="D66" s="10">
        <v>8</v>
      </c>
      <c r="E66" s="10"/>
      <c r="F66" s="10"/>
      <c r="L66" s="94" t="str">
        <f t="shared" si="11"/>
        <v>-</v>
      </c>
      <c r="M66" s="94" t="str">
        <f t="shared" si="19"/>
        <v>-</v>
      </c>
      <c r="O66" s="94" t="str">
        <f t="shared" si="13"/>
        <v>-</v>
      </c>
      <c r="P66" s="94" t="str">
        <f t="shared" si="14"/>
        <v>-</v>
      </c>
      <c r="R66" s="94" t="str">
        <f t="shared" si="15"/>
        <v>-</v>
      </c>
      <c r="S66" s="94" t="str">
        <f t="shared" si="16"/>
        <v>-</v>
      </c>
      <c r="U66" s="94" t="str">
        <f t="shared" si="17"/>
        <v>-</v>
      </c>
      <c r="V66" s="94" t="str">
        <f t="shared" si="18"/>
        <v>-</v>
      </c>
    </row>
    <row r="67" spans="1:22" x14ac:dyDescent="0.3">
      <c r="A67" s="10">
        <f t="shared" si="10"/>
        <v>0</v>
      </c>
      <c r="B67" s="10"/>
      <c r="C67" s="10"/>
      <c r="D67" s="10"/>
      <c r="E67" s="10"/>
      <c r="F67" s="10"/>
      <c r="L67" s="94" t="str">
        <f t="shared" si="11"/>
        <v>-</v>
      </c>
      <c r="M67" s="94" t="str">
        <f t="shared" si="19"/>
        <v>-</v>
      </c>
      <c r="O67" s="94" t="str">
        <f t="shared" si="13"/>
        <v>-</v>
      </c>
      <c r="P67" s="94" t="str">
        <f t="shared" si="14"/>
        <v>-</v>
      </c>
      <c r="R67" s="94" t="str">
        <f t="shared" si="15"/>
        <v>-</v>
      </c>
      <c r="S67" s="94" t="str">
        <f t="shared" si="16"/>
        <v>-</v>
      </c>
      <c r="U67" s="94" t="str">
        <f t="shared" si="17"/>
        <v>-</v>
      </c>
      <c r="V67" s="94" t="str">
        <f t="shared" si="18"/>
        <v>-</v>
      </c>
    </row>
    <row r="68" spans="1:22" x14ac:dyDescent="0.3">
      <c r="A68" s="10">
        <f t="shared" si="10"/>
        <v>0</v>
      </c>
      <c r="B68" s="10"/>
      <c r="C68" s="10"/>
      <c r="D68" s="10"/>
      <c r="E68" s="10"/>
      <c r="F68" s="10"/>
      <c r="L68" s="94" t="str">
        <f t="shared" si="11"/>
        <v>-</v>
      </c>
      <c r="M68" s="94" t="str">
        <f t="shared" si="19"/>
        <v>-</v>
      </c>
      <c r="O68" s="94" t="str">
        <f t="shared" si="13"/>
        <v>-</v>
      </c>
      <c r="P68" s="94" t="str">
        <f t="shared" si="14"/>
        <v>-</v>
      </c>
      <c r="R68" s="94" t="str">
        <f t="shared" si="15"/>
        <v>-</v>
      </c>
      <c r="S68" s="94" t="str">
        <f t="shared" si="16"/>
        <v>-</v>
      </c>
      <c r="U68" s="94" t="str">
        <f t="shared" si="17"/>
        <v>-</v>
      </c>
      <c r="V68" s="94" t="str">
        <f t="shared" si="18"/>
        <v>-</v>
      </c>
    </row>
    <row r="69" spans="1:22" x14ac:dyDescent="0.3">
      <c r="A69" s="10">
        <f t="shared" si="10"/>
        <v>0</v>
      </c>
      <c r="B69" s="10"/>
      <c r="C69" s="10"/>
      <c r="D69" s="10"/>
      <c r="E69" s="10"/>
      <c r="F69" s="10"/>
      <c r="L69" s="94" t="str">
        <f t="shared" si="11"/>
        <v>-</v>
      </c>
      <c r="M69" s="94" t="str">
        <f t="shared" si="19"/>
        <v>-</v>
      </c>
      <c r="O69" s="94" t="str">
        <f t="shared" si="13"/>
        <v>-</v>
      </c>
      <c r="P69" s="94" t="str">
        <f t="shared" si="14"/>
        <v>-</v>
      </c>
      <c r="R69" s="94" t="str">
        <f t="shared" si="15"/>
        <v>-</v>
      </c>
      <c r="S69" s="94" t="str">
        <f t="shared" si="16"/>
        <v>-</v>
      </c>
      <c r="U69" s="94" t="str">
        <f t="shared" si="17"/>
        <v>-</v>
      </c>
      <c r="V69" s="94" t="str">
        <f t="shared" si="18"/>
        <v>-</v>
      </c>
    </row>
    <row r="70" spans="1:22" x14ac:dyDescent="0.3">
      <c r="A70" s="10">
        <f t="shared" si="10"/>
        <v>0</v>
      </c>
      <c r="B70" s="10"/>
      <c r="C70" s="10"/>
      <c r="D70" s="10"/>
      <c r="E70" s="10"/>
      <c r="F70" s="10"/>
      <c r="L70" s="94" t="str">
        <f t="shared" si="11"/>
        <v>-</v>
      </c>
      <c r="M70" s="94" t="str">
        <f t="shared" si="19"/>
        <v>-</v>
      </c>
      <c r="O70" s="94" t="str">
        <f t="shared" si="13"/>
        <v>-</v>
      </c>
      <c r="P70" s="94" t="str">
        <f t="shared" si="14"/>
        <v>-</v>
      </c>
      <c r="R70" s="94" t="str">
        <f t="shared" si="15"/>
        <v>-</v>
      </c>
      <c r="S70" s="94" t="str">
        <f t="shared" si="16"/>
        <v>-</v>
      </c>
      <c r="U70" s="94" t="str">
        <f t="shared" si="17"/>
        <v>-</v>
      </c>
      <c r="V70" s="94" t="str">
        <f t="shared" si="18"/>
        <v>-</v>
      </c>
    </row>
    <row r="71" spans="1:22" x14ac:dyDescent="0.3">
      <c r="A71" s="10">
        <f t="shared" si="10"/>
        <v>0</v>
      </c>
      <c r="B71" s="10"/>
      <c r="C71" s="10"/>
      <c r="D71" s="10"/>
      <c r="E71" s="10"/>
      <c r="F71" s="10"/>
      <c r="L71" s="94" t="str">
        <f t="shared" si="11"/>
        <v>-</v>
      </c>
      <c r="M71" s="94" t="str">
        <f t="shared" si="19"/>
        <v>-</v>
      </c>
      <c r="O71" s="94" t="str">
        <f t="shared" si="13"/>
        <v>-</v>
      </c>
      <c r="P71" s="94" t="str">
        <f t="shared" si="14"/>
        <v>-</v>
      </c>
      <c r="R71" s="94" t="str">
        <f t="shared" si="15"/>
        <v>-</v>
      </c>
      <c r="S71" s="94" t="str">
        <f t="shared" si="16"/>
        <v>-</v>
      </c>
      <c r="U71" s="94" t="str">
        <f t="shared" si="17"/>
        <v>-</v>
      </c>
      <c r="V71" s="94" t="str">
        <f t="shared" si="18"/>
        <v>-</v>
      </c>
    </row>
    <row r="72" spans="1:22" x14ac:dyDescent="0.3">
      <c r="A72" s="10">
        <f t="shared" si="10"/>
        <v>0</v>
      </c>
      <c r="B72" s="10"/>
      <c r="C72" s="10"/>
      <c r="D72" s="10"/>
      <c r="E72" s="10"/>
      <c r="F72" s="10"/>
      <c r="L72" s="94" t="str">
        <f>IF(B72="ГНБ",$K$9*C72*$K$10,"-")</f>
        <v>-</v>
      </c>
      <c r="M72" s="94" t="str">
        <f t="shared" si="19"/>
        <v>-</v>
      </c>
      <c r="O72" s="94" t="str">
        <f>IF(B72="ГНБ",$K$9*D72*$K$10,"-")</f>
        <v>-</v>
      </c>
      <c r="P72" s="94" t="str">
        <f t="shared" si="14"/>
        <v>-</v>
      </c>
      <c r="R72" s="94" t="str">
        <f>IF(B72="ГНБ",$K$9*E72*$K$10,"-")</f>
        <v>-</v>
      </c>
      <c r="S72" s="94" t="str">
        <f t="shared" si="16"/>
        <v>-</v>
      </c>
      <c r="U72" s="94" t="str">
        <f>IF(B72="ГНБ",$K$9*F72*$K$10,"-")</f>
        <v>-</v>
      </c>
      <c r="V72" s="94" t="str">
        <f t="shared" si="18"/>
        <v>-</v>
      </c>
    </row>
    <row r="73" spans="1:22" x14ac:dyDescent="0.3">
      <c r="A73" s="10">
        <f t="shared" si="10"/>
        <v>0</v>
      </c>
      <c r="B73" s="10"/>
      <c r="C73" s="10"/>
      <c r="D73" s="10"/>
      <c r="E73" s="10"/>
      <c r="F73" s="10"/>
      <c r="L73" s="94" t="str">
        <f>IF(B73="ГНБ",$K$9*C73*$K$10,"-")</f>
        <v>-</v>
      </c>
      <c r="M73" s="94" t="str">
        <f t="shared" si="19"/>
        <v>-</v>
      </c>
      <c r="O73" s="94" t="str">
        <f>IF(B73="ГНБ",$K$9*D73*$K$10,"-")</f>
        <v>-</v>
      </c>
      <c r="P73" s="94" t="str">
        <f t="shared" si="14"/>
        <v>-</v>
      </c>
      <c r="R73" s="94" t="str">
        <f>IF(B73="ГНБ",$K$9*E73*$K$10,"-")</f>
        <v>-</v>
      </c>
      <c r="S73" s="94" t="str">
        <f t="shared" si="16"/>
        <v>-</v>
      </c>
      <c r="U73" s="94" t="str">
        <f>IF(B73="ГНБ",$K$9*F73*$K$10,"-")</f>
        <v>-</v>
      </c>
      <c r="V73" s="94" t="str">
        <f t="shared" si="18"/>
        <v>-</v>
      </c>
    </row>
    <row r="74" spans="1:22" x14ac:dyDescent="0.3">
      <c r="A74" s="10">
        <f t="shared" si="10"/>
        <v>0</v>
      </c>
      <c r="B74" s="10"/>
      <c r="C74" s="10"/>
      <c r="D74" s="10"/>
      <c r="E74" s="10"/>
      <c r="F74" s="10"/>
      <c r="L74" s="94" t="str">
        <f t="shared" si="11"/>
        <v>-</v>
      </c>
      <c r="M74" s="94" t="str">
        <f t="shared" si="19"/>
        <v>-</v>
      </c>
      <c r="O74" s="94" t="str">
        <f t="shared" si="13"/>
        <v>-</v>
      </c>
      <c r="P74" s="94" t="str">
        <f t="shared" si="14"/>
        <v>-</v>
      </c>
      <c r="R74" s="94" t="str">
        <f t="shared" si="15"/>
        <v>-</v>
      </c>
      <c r="S74" s="94" t="str">
        <f t="shared" si="16"/>
        <v>-</v>
      </c>
      <c r="U74" s="94" t="str">
        <f t="shared" si="17"/>
        <v>-</v>
      </c>
      <c r="V74" s="94" t="str">
        <f t="shared" si="18"/>
        <v>-</v>
      </c>
    </row>
    <row r="75" spans="1:22" x14ac:dyDescent="0.3">
      <c r="A75" s="10">
        <f t="shared" si="10"/>
        <v>0</v>
      </c>
      <c r="B75" s="10"/>
      <c r="C75" s="10"/>
      <c r="D75" s="10"/>
      <c r="E75" s="10"/>
      <c r="F75" s="10"/>
      <c r="L75" s="94" t="str">
        <f t="shared" si="11"/>
        <v>-</v>
      </c>
      <c r="M75" s="94" t="str">
        <f t="shared" si="19"/>
        <v>-</v>
      </c>
      <c r="O75" s="94" t="str">
        <f t="shared" si="13"/>
        <v>-</v>
      </c>
      <c r="P75" s="94" t="str">
        <f t="shared" si="14"/>
        <v>-</v>
      </c>
      <c r="R75" s="94" t="str">
        <f t="shared" si="15"/>
        <v>-</v>
      </c>
      <c r="S75" s="94" t="str">
        <f t="shared" si="16"/>
        <v>-</v>
      </c>
      <c r="U75" s="94" t="str">
        <f t="shared" si="17"/>
        <v>-</v>
      </c>
      <c r="V75" s="94" t="str">
        <f t="shared" si="18"/>
        <v>-</v>
      </c>
    </row>
    <row r="76" spans="1:22" x14ac:dyDescent="0.3">
      <c r="A76" s="10">
        <f t="shared" si="10"/>
        <v>0</v>
      </c>
      <c r="B76" s="10"/>
      <c r="C76" s="10"/>
      <c r="D76" s="10"/>
      <c r="E76" s="10"/>
      <c r="F76" s="10"/>
      <c r="L76" s="94" t="str">
        <f t="shared" si="11"/>
        <v>-</v>
      </c>
      <c r="M76" s="94" t="str">
        <f t="shared" si="19"/>
        <v>-</v>
      </c>
      <c r="O76" s="94" t="str">
        <f t="shared" si="13"/>
        <v>-</v>
      </c>
      <c r="P76" s="94" t="str">
        <f t="shared" si="14"/>
        <v>-</v>
      </c>
      <c r="R76" s="94" t="str">
        <f t="shared" si="15"/>
        <v>-</v>
      </c>
      <c r="S76" s="94" t="str">
        <f t="shared" si="16"/>
        <v>-</v>
      </c>
      <c r="U76" s="94" t="str">
        <f t="shared" si="17"/>
        <v>-</v>
      </c>
      <c r="V76" s="94" t="str">
        <f t="shared" si="18"/>
        <v>-</v>
      </c>
    </row>
    <row r="77" spans="1:22" x14ac:dyDescent="0.3">
      <c r="A77" s="10">
        <f t="shared" si="10"/>
        <v>0</v>
      </c>
      <c r="B77" s="10"/>
      <c r="C77" s="10"/>
      <c r="D77" s="10"/>
      <c r="E77" s="10"/>
      <c r="F77" s="10"/>
      <c r="L77" s="94" t="str">
        <f t="shared" si="11"/>
        <v>-</v>
      </c>
      <c r="M77" s="94" t="str">
        <f t="shared" si="19"/>
        <v>-</v>
      </c>
      <c r="O77" s="94" t="str">
        <f t="shared" si="13"/>
        <v>-</v>
      </c>
      <c r="P77" s="94" t="str">
        <f t="shared" si="14"/>
        <v>-</v>
      </c>
      <c r="R77" s="94" t="str">
        <f t="shared" si="15"/>
        <v>-</v>
      </c>
      <c r="S77" s="94" t="str">
        <f t="shared" si="16"/>
        <v>-</v>
      </c>
      <c r="U77" s="94" t="str">
        <f t="shared" si="17"/>
        <v>-</v>
      </c>
      <c r="V77" s="94" t="str">
        <f t="shared" si="18"/>
        <v>-</v>
      </c>
    </row>
    <row r="78" spans="1:22" x14ac:dyDescent="0.3">
      <c r="A78" s="10">
        <f t="shared" si="10"/>
        <v>0</v>
      </c>
      <c r="B78" s="10"/>
      <c r="C78" s="10"/>
      <c r="D78" s="10"/>
      <c r="E78" s="10"/>
      <c r="F78" s="10"/>
      <c r="L78" s="94" t="str">
        <f t="shared" si="11"/>
        <v>-</v>
      </c>
      <c r="M78" s="94" t="str">
        <f t="shared" si="19"/>
        <v>-</v>
      </c>
      <c r="O78" s="94" t="str">
        <f t="shared" si="13"/>
        <v>-</v>
      </c>
      <c r="P78" s="94" t="str">
        <f t="shared" si="14"/>
        <v>-</v>
      </c>
      <c r="R78" s="94" t="str">
        <f t="shared" si="15"/>
        <v>-</v>
      </c>
      <c r="S78" s="94" t="str">
        <f t="shared" si="16"/>
        <v>-</v>
      </c>
      <c r="U78" s="94" t="str">
        <f t="shared" si="17"/>
        <v>-</v>
      </c>
      <c r="V78" s="94" t="str">
        <f t="shared" si="18"/>
        <v>-</v>
      </c>
    </row>
    <row r="79" spans="1:22" x14ac:dyDescent="0.3">
      <c r="A79" s="10">
        <f t="shared" si="10"/>
        <v>0</v>
      </c>
      <c r="B79" s="10"/>
      <c r="C79" s="10"/>
      <c r="D79" s="10"/>
      <c r="E79" s="10"/>
      <c r="F79" s="10"/>
      <c r="L79" s="94" t="str">
        <f t="shared" si="11"/>
        <v>-</v>
      </c>
      <c r="M79" s="94" t="str">
        <f t="shared" si="19"/>
        <v>-</v>
      </c>
      <c r="O79" s="94" t="str">
        <f t="shared" si="13"/>
        <v>-</v>
      </c>
      <c r="P79" s="94" t="str">
        <f t="shared" si="14"/>
        <v>-</v>
      </c>
      <c r="R79" s="94" t="str">
        <f t="shared" si="15"/>
        <v>-</v>
      </c>
      <c r="S79" s="94" t="str">
        <f t="shared" si="16"/>
        <v>-</v>
      </c>
      <c r="U79" s="94" t="str">
        <f t="shared" si="17"/>
        <v>-</v>
      </c>
      <c r="V79" s="94" t="str">
        <f t="shared" si="18"/>
        <v>-</v>
      </c>
    </row>
    <row r="80" spans="1:22" x14ac:dyDescent="0.3">
      <c r="A80" s="10">
        <f t="shared" si="10"/>
        <v>0</v>
      </c>
      <c r="B80" s="10"/>
      <c r="C80" s="10"/>
      <c r="D80" s="10"/>
      <c r="E80" s="10"/>
      <c r="F80" s="10"/>
      <c r="L80" s="94" t="str">
        <f t="shared" si="11"/>
        <v>-</v>
      </c>
      <c r="M80" s="94" t="str">
        <f t="shared" si="19"/>
        <v>-</v>
      </c>
      <c r="O80" s="94" t="str">
        <f t="shared" si="13"/>
        <v>-</v>
      </c>
      <c r="P80" s="94" t="str">
        <f t="shared" si="14"/>
        <v>-</v>
      </c>
      <c r="R80" s="94" t="str">
        <f t="shared" si="15"/>
        <v>-</v>
      </c>
      <c r="S80" s="94" t="str">
        <f t="shared" si="16"/>
        <v>-</v>
      </c>
      <c r="U80" s="94" t="str">
        <f t="shared" si="17"/>
        <v>-</v>
      </c>
      <c r="V80" s="94" t="str">
        <f t="shared" si="18"/>
        <v>-</v>
      </c>
    </row>
    <row r="81" spans="1:22" x14ac:dyDescent="0.3">
      <c r="A81" s="10">
        <f t="shared" si="10"/>
        <v>0</v>
      </c>
      <c r="B81" s="10"/>
      <c r="C81" s="10"/>
      <c r="D81" s="10"/>
      <c r="E81" s="10"/>
      <c r="F81" s="10"/>
      <c r="L81" s="94" t="str">
        <f t="shared" si="11"/>
        <v>-</v>
      </c>
      <c r="M81" s="94" t="str">
        <f t="shared" si="19"/>
        <v>-</v>
      </c>
      <c r="O81" s="94" t="str">
        <f t="shared" si="13"/>
        <v>-</v>
      </c>
      <c r="P81" s="94" t="str">
        <f t="shared" si="14"/>
        <v>-</v>
      </c>
      <c r="R81" s="94" t="str">
        <f t="shared" si="15"/>
        <v>-</v>
      </c>
      <c r="S81" s="94" t="str">
        <f t="shared" si="16"/>
        <v>-</v>
      </c>
      <c r="U81" s="94" t="str">
        <f t="shared" si="17"/>
        <v>-</v>
      </c>
      <c r="V81" s="94" t="str">
        <f t="shared" si="18"/>
        <v>-</v>
      </c>
    </row>
    <row r="82" spans="1:22" x14ac:dyDescent="0.3">
      <c r="A82" s="10">
        <f t="shared" si="10"/>
        <v>0</v>
      </c>
      <c r="B82" s="10"/>
      <c r="C82" s="10"/>
      <c r="D82" s="10"/>
      <c r="E82" s="10"/>
      <c r="F82" s="10"/>
      <c r="L82" s="94" t="str">
        <f t="shared" si="11"/>
        <v>-</v>
      </c>
      <c r="M82" s="94" t="str">
        <f t="shared" si="19"/>
        <v>-</v>
      </c>
      <c r="O82" s="94" t="str">
        <f t="shared" si="13"/>
        <v>-</v>
      </c>
      <c r="P82" s="94" t="str">
        <f t="shared" si="14"/>
        <v>-</v>
      </c>
      <c r="R82" s="94" t="str">
        <f t="shared" si="15"/>
        <v>-</v>
      </c>
      <c r="S82" s="94" t="str">
        <f t="shared" si="16"/>
        <v>-</v>
      </c>
      <c r="U82" s="94" t="str">
        <f t="shared" si="17"/>
        <v>-</v>
      </c>
      <c r="V82" s="94" t="str">
        <f t="shared" si="18"/>
        <v>-</v>
      </c>
    </row>
    <row r="83" spans="1:22" x14ac:dyDescent="0.3">
      <c r="A83" s="10">
        <f t="shared" si="10"/>
        <v>0</v>
      </c>
      <c r="B83" s="10"/>
      <c r="C83" s="10"/>
      <c r="D83" s="10"/>
      <c r="E83" s="10"/>
      <c r="F83" s="10"/>
      <c r="L83" s="94" t="str">
        <f t="shared" si="11"/>
        <v>-</v>
      </c>
      <c r="M83" s="94" t="str">
        <f t="shared" si="19"/>
        <v>-</v>
      </c>
      <c r="O83" s="94" t="str">
        <f t="shared" si="13"/>
        <v>-</v>
      </c>
      <c r="P83" s="94" t="str">
        <f t="shared" si="14"/>
        <v>-</v>
      </c>
      <c r="R83" s="94" t="str">
        <f t="shared" si="15"/>
        <v>-</v>
      </c>
      <c r="S83" s="94" t="str">
        <f t="shared" si="16"/>
        <v>-</v>
      </c>
      <c r="U83" s="94" t="str">
        <f t="shared" si="17"/>
        <v>-</v>
      </c>
      <c r="V83" s="94" t="str">
        <f t="shared" si="18"/>
        <v>-</v>
      </c>
    </row>
    <row r="84" spans="1:22" x14ac:dyDescent="0.3">
      <c r="A84" s="10">
        <f t="shared" si="10"/>
        <v>0</v>
      </c>
      <c r="B84" s="10"/>
      <c r="C84" s="10"/>
      <c r="D84" s="10"/>
      <c r="E84" s="10"/>
      <c r="F84" s="10"/>
      <c r="L84" s="94" t="str">
        <f t="shared" si="11"/>
        <v>-</v>
      </c>
      <c r="M84" s="94" t="str">
        <f t="shared" si="19"/>
        <v>-</v>
      </c>
      <c r="O84" s="94" t="str">
        <f t="shared" si="13"/>
        <v>-</v>
      </c>
      <c r="P84" s="94" t="str">
        <f t="shared" si="14"/>
        <v>-</v>
      </c>
      <c r="R84" s="94" t="str">
        <f t="shared" si="15"/>
        <v>-</v>
      </c>
      <c r="S84" s="94" t="str">
        <f t="shared" si="16"/>
        <v>-</v>
      </c>
      <c r="U84" s="94" t="str">
        <f t="shared" si="17"/>
        <v>-</v>
      </c>
      <c r="V84" s="94" t="str">
        <f t="shared" si="18"/>
        <v>-</v>
      </c>
    </row>
    <row r="85" spans="1:22" x14ac:dyDescent="0.3">
      <c r="A85" s="10">
        <f t="shared" si="10"/>
        <v>0</v>
      </c>
      <c r="B85" s="10"/>
      <c r="C85" s="10"/>
      <c r="D85" s="10"/>
      <c r="E85" s="10"/>
      <c r="F85" s="10"/>
      <c r="L85" s="94" t="str">
        <f t="shared" si="11"/>
        <v>-</v>
      </c>
      <c r="M85" s="94" t="str">
        <f t="shared" si="19"/>
        <v>-</v>
      </c>
      <c r="O85" s="94" t="str">
        <f t="shared" si="13"/>
        <v>-</v>
      </c>
      <c r="P85" s="94" t="str">
        <f t="shared" si="14"/>
        <v>-</v>
      </c>
      <c r="R85" s="94" t="str">
        <f t="shared" si="15"/>
        <v>-</v>
      </c>
      <c r="S85" s="94" t="str">
        <f t="shared" si="16"/>
        <v>-</v>
      </c>
      <c r="U85" s="94" t="str">
        <f t="shared" si="17"/>
        <v>-</v>
      </c>
      <c r="V85" s="94" t="str">
        <f t="shared" si="18"/>
        <v>-</v>
      </c>
    </row>
    <row r="86" spans="1:22" x14ac:dyDescent="0.3">
      <c r="A86" s="10">
        <f t="shared" ref="A86:A149" si="20">IF(AND(C86&gt;0,C86&lt;&gt;""),1,IF(AND(D86&gt;0,D86&lt;&gt;""),2,IF(AND(E86&gt;0,E86&lt;&gt;""),3,IF(AND(F86&gt;0,F86&lt;&gt;""),4,0))))</f>
        <v>0</v>
      </c>
      <c r="B86" s="10"/>
      <c r="C86" s="10"/>
      <c r="D86" s="10"/>
      <c r="E86" s="10"/>
      <c r="F86" s="10"/>
      <c r="L86" s="94" t="str">
        <f t="shared" ref="L86:L149" si="21">IF(B86="ГНБ",$K$9*C86*$K$10,"-")</f>
        <v>-</v>
      </c>
      <c r="M86" s="94" t="str">
        <f t="shared" si="19"/>
        <v>-</v>
      </c>
      <c r="O86" s="94" t="str">
        <f t="shared" ref="O86:O149" si="22">IF(B86="ГНБ",$K$9*D86*$K$10,"-")</f>
        <v>-</v>
      </c>
      <c r="P86" s="94" t="str">
        <f t="shared" ref="P86:P149" si="23">IFERROR(O86/10,"-")</f>
        <v>-</v>
      </c>
      <c r="R86" s="94" t="str">
        <f t="shared" ref="R86:R149" si="24">IF(B86="ГНБ",$K$9*E86*$K$10,"-")</f>
        <v>-</v>
      </c>
      <c r="S86" s="94" t="str">
        <f t="shared" ref="S86:S149" si="25">IFERROR(R86/10,"-")</f>
        <v>-</v>
      </c>
      <c r="U86" s="94" t="str">
        <f t="shared" ref="U86:U149" si="26">IF(B86="ГНБ",$K$9*F86*$K$10,"-")</f>
        <v>-</v>
      </c>
      <c r="V86" s="94" t="str">
        <f t="shared" ref="V86:V149" si="27">IFERROR(U86/10,"-")</f>
        <v>-</v>
      </c>
    </row>
    <row r="87" spans="1:22" x14ac:dyDescent="0.3">
      <c r="A87" s="10">
        <f t="shared" si="20"/>
        <v>0</v>
      </c>
      <c r="B87" s="10"/>
      <c r="C87" s="10"/>
      <c r="D87" s="10"/>
      <c r="E87" s="10"/>
      <c r="F87" s="10"/>
      <c r="L87" s="94" t="str">
        <f t="shared" si="21"/>
        <v>-</v>
      </c>
      <c r="M87" s="94" t="str">
        <f t="shared" si="19"/>
        <v>-</v>
      </c>
      <c r="O87" s="94" t="str">
        <f t="shared" si="22"/>
        <v>-</v>
      </c>
      <c r="P87" s="94" t="str">
        <f t="shared" si="23"/>
        <v>-</v>
      </c>
      <c r="R87" s="94" t="str">
        <f t="shared" si="24"/>
        <v>-</v>
      </c>
      <c r="S87" s="94" t="str">
        <f t="shared" si="25"/>
        <v>-</v>
      </c>
      <c r="U87" s="94" t="str">
        <f t="shared" si="26"/>
        <v>-</v>
      </c>
      <c r="V87" s="94" t="str">
        <f t="shared" si="27"/>
        <v>-</v>
      </c>
    </row>
    <row r="88" spans="1:22" x14ac:dyDescent="0.3">
      <c r="A88" s="10">
        <f t="shared" si="20"/>
        <v>0</v>
      </c>
      <c r="B88" s="10"/>
      <c r="C88" s="10"/>
      <c r="D88" s="10"/>
      <c r="E88" s="10"/>
      <c r="F88" s="10"/>
      <c r="L88" s="94" t="str">
        <f t="shared" si="21"/>
        <v>-</v>
      </c>
      <c r="M88" s="94" t="str">
        <f t="shared" si="19"/>
        <v>-</v>
      </c>
      <c r="O88" s="94" t="str">
        <f t="shared" si="22"/>
        <v>-</v>
      </c>
      <c r="P88" s="94" t="str">
        <f t="shared" si="23"/>
        <v>-</v>
      </c>
      <c r="R88" s="94" t="str">
        <f t="shared" si="24"/>
        <v>-</v>
      </c>
      <c r="S88" s="94" t="str">
        <f t="shared" si="25"/>
        <v>-</v>
      </c>
      <c r="U88" s="94" t="str">
        <f t="shared" si="26"/>
        <v>-</v>
      </c>
      <c r="V88" s="94" t="str">
        <f t="shared" si="27"/>
        <v>-</v>
      </c>
    </row>
    <row r="89" spans="1:22" x14ac:dyDescent="0.3">
      <c r="A89" s="10">
        <f t="shared" si="20"/>
        <v>0</v>
      </c>
      <c r="B89" s="10"/>
      <c r="C89" s="10"/>
      <c r="D89" s="10"/>
      <c r="E89" s="10"/>
      <c r="F89" s="10"/>
      <c r="L89" s="94" t="str">
        <f t="shared" si="21"/>
        <v>-</v>
      </c>
      <c r="M89" s="94" t="str">
        <f t="shared" si="19"/>
        <v>-</v>
      </c>
      <c r="O89" s="94" t="str">
        <f t="shared" si="22"/>
        <v>-</v>
      </c>
      <c r="P89" s="94" t="str">
        <f t="shared" si="23"/>
        <v>-</v>
      </c>
      <c r="R89" s="94" t="str">
        <f t="shared" si="24"/>
        <v>-</v>
      </c>
      <c r="S89" s="94" t="str">
        <f t="shared" si="25"/>
        <v>-</v>
      </c>
      <c r="U89" s="94" t="str">
        <f t="shared" si="26"/>
        <v>-</v>
      </c>
      <c r="V89" s="94" t="str">
        <f t="shared" si="27"/>
        <v>-</v>
      </c>
    </row>
    <row r="90" spans="1:22" x14ac:dyDescent="0.3">
      <c r="A90" s="10">
        <f t="shared" si="20"/>
        <v>0</v>
      </c>
      <c r="B90" s="10"/>
      <c r="C90" s="10"/>
      <c r="D90" s="10"/>
      <c r="E90" s="10"/>
      <c r="F90" s="10"/>
      <c r="L90" s="94" t="str">
        <f t="shared" si="21"/>
        <v>-</v>
      </c>
      <c r="M90" s="94" t="str">
        <f t="shared" si="19"/>
        <v>-</v>
      </c>
      <c r="O90" s="94" t="str">
        <f t="shared" si="22"/>
        <v>-</v>
      </c>
      <c r="P90" s="94" t="str">
        <f t="shared" si="23"/>
        <v>-</v>
      </c>
      <c r="R90" s="94" t="str">
        <f t="shared" si="24"/>
        <v>-</v>
      </c>
      <c r="S90" s="94" t="str">
        <f t="shared" si="25"/>
        <v>-</v>
      </c>
      <c r="U90" s="94" t="str">
        <f t="shared" si="26"/>
        <v>-</v>
      </c>
      <c r="V90" s="94" t="str">
        <f t="shared" si="27"/>
        <v>-</v>
      </c>
    </row>
    <row r="91" spans="1:22" x14ac:dyDescent="0.3">
      <c r="A91" s="10">
        <f t="shared" si="20"/>
        <v>0</v>
      </c>
      <c r="B91" s="10"/>
      <c r="C91" s="10"/>
      <c r="D91" s="10"/>
      <c r="E91" s="10"/>
      <c r="F91" s="10"/>
      <c r="L91" s="94" t="str">
        <f t="shared" si="21"/>
        <v>-</v>
      </c>
      <c r="M91" s="94" t="str">
        <f t="shared" si="19"/>
        <v>-</v>
      </c>
      <c r="O91" s="94" t="str">
        <f t="shared" si="22"/>
        <v>-</v>
      </c>
      <c r="P91" s="94" t="str">
        <f t="shared" si="23"/>
        <v>-</v>
      </c>
      <c r="R91" s="94" t="str">
        <f t="shared" si="24"/>
        <v>-</v>
      </c>
      <c r="S91" s="94" t="str">
        <f t="shared" si="25"/>
        <v>-</v>
      </c>
      <c r="U91" s="94" t="str">
        <f t="shared" si="26"/>
        <v>-</v>
      </c>
      <c r="V91" s="94" t="str">
        <f t="shared" si="27"/>
        <v>-</v>
      </c>
    </row>
    <row r="92" spans="1:22" x14ac:dyDescent="0.3">
      <c r="A92" s="10">
        <f t="shared" si="20"/>
        <v>0</v>
      </c>
      <c r="B92" s="10"/>
      <c r="C92" s="10"/>
      <c r="D92" s="10"/>
      <c r="E92" s="10"/>
      <c r="F92" s="10"/>
      <c r="L92" s="94" t="str">
        <f t="shared" si="21"/>
        <v>-</v>
      </c>
      <c r="M92" s="94" t="str">
        <f t="shared" si="19"/>
        <v>-</v>
      </c>
      <c r="O92" s="94" t="str">
        <f t="shared" si="22"/>
        <v>-</v>
      </c>
      <c r="P92" s="94" t="str">
        <f t="shared" si="23"/>
        <v>-</v>
      </c>
      <c r="R92" s="94" t="str">
        <f t="shared" si="24"/>
        <v>-</v>
      </c>
      <c r="S92" s="94" t="str">
        <f t="shared" si="25"/>
        <v>-</v>
      </c>
      <c r="U92" s="94" t="str">
        <f t="shared" si="26"/>
        <v>-</v>
      </c>
      <c r="V92" s="94" t="str">
        <f t="shared" si="27"/>
        <v>-</v>
      </c>
    </row>
    <row r="93" spans="1:22" x14ac:dyDescent="0.3">
      <c r="A93" s="10">
        <f t="shared" si="20"/>
        <v>0</v>
      </c>
      <c r="B93" s="10"/>
      <c r="C93" s="10"/>
      <c r="D93" s="10"/>
      <c r="E93" s="10"/>
      <c r="F93" s="10"/>
      <c r="L93" s="94" t="str">
        <f t="shared" si="21"/>
        <v>-</v>
      </c>
      <c r="M93" s="94" t="str">
        <f t="shared" si="19"/>
        <v>-</v>
      </c>
      <c r="O93" s="94" t="str">
        <f t="shared" si="22"/>
        <v>-</v>
      </c>
      <c r="P93" s="94" t="str">
        <f t="shared" si="23"/>
        <v>-</v>
      </c>
      <c r="R93" s="94" t="str">
        <f t="shared" si="24"/>
        <v>-</v>
      </c>
      <c r="S93" s="94" t="str">
        <f t="shared" si="25"/>
        <v>-</v>
      </c>
      <c r="U93" s="94" t="str">
        <f t="shared" si="26"/>
        <v>-</v>
      </c>
      <c r="V93" s="94" t="str">
        <f t="shared" si="27"/>
        <v>-</v>
      </c>
    </row>
    <row r="94" spans="1:22" x14ac:dyDescent="0.3">
      <c r="A94" s="10">
        <f t="shared" si="20"/>
        <v>0</v>
      </c>
      <c r="B94" s="10"/>
      <c r="C94" s="10"/>
      <c r="D94" s="10"/>
      <c r="E94" s="10"/>
      <c r="F94" s="10"/>
      <c r="L94" s="94" t="str">
        <f t="shared" si="21"/>
        <v>-</v>
      </c>
      <c r="M94" s="94" t="str">
        <f t="shared" si="19"/>
        <v>-</v>
      </c>
      <c r="O94" s="94" t="str">
        <f t="shared" si="22"/>
        <v>-</v>
      </c>
      <c r="P94" s="94" t="str">
        <f t="shared" si="23"/>
        <v>-</v>
      </c>
      <c r="R94" s="94" t="str">
        <f t="shared" si="24"/>
        <v>-</v>
      </c>
      <c r="S94" s="94" t="str">
        <f t="shared" si="25"/>
        <v>-</v>
      </c>
      <c r="U94" s="94" t="str">
        <f t="shared" si="26"/>
        <v>-</v>
      </c>
      <c r="V94" s="94" t="str">
        <f t="shared" si="27"/>
        <v>-</v>
      </c>
    </row>
    <row r="95" spans="1:22" x14ac:dyDescent="0.3">
      <c r="A95" s="10">
        <f t="shared" si="20"/>
        <v>0</v>
      </c>
      <c r="B95" s="10"/>
      <c r="C95" s="10"/>
      <c r="D95" s="10"/>
      <c r="E95" s="10"/>
      <c r="F95" s="10"/>
      <c r="L95" s="94" t="str">
        <f t="shared" si="21"/>
        <v>-</v>
      </c>
      <c r="M95" s="94" t="str">
        <f t="shared" si="19"/>
        <v>-</v>
      </c>
      <c r="O95" s="94" t="str">
        <f t="shared" si="22"/>
        <v>-</v>
      </c>
      <c r="P95" s="94" t="str">
        <f t="shared" si="23"/>
        <v>-</v>
      </c>
      <c r="R95" s="94" t="str">
        <f t="shared" si="24"/>
        <v>-</v>
      </c>
      <c r="S95" s="94" t="str">
        <f t="shared" si="25"/>
        <v>-</v>
      </c>
      <c r="U95" s="94" t="str">
        <f t="shared" si="26"/>
        <v>-</v>
      </c>
      <c r="V95" s="94" t="str">
        <f t="shared" si="27"/>
        <v>-</v>
      </c>
    </row>
    <row r="96" spans="1:22" x14ac:dyDescent="0.3">
      <c r="A96" s="10">
        <f t="shared" si="20"/>
        <v>0</v>
      </c>
      <c r="B96" s="10"/>
      <c r="C96" s="10"/>
      <c r="D96" s="10"/>
      <c r="E96" s="10"/>
      <c r="F96" s="10"/>
      <c r="L96" s="94" t="str">
        <f t="shared" si="21"/>
        <v>-</v>
      </c>
      <c r="M96" s="94" t="str">
        <f t="shared" si="19"/>
        <v>-</v>
      </c>
      <c r="O96" s="94" t="str">
        <f t="shared" si="22"/>
        <v>-</v>
      </c>
      <c r="P96" s="94" t="str">
        <f t="shared" si="23"/>
        <v>-</v>
      </c>
      <c r="R96" s="94" t="str">
        <f t="shared" si="24"/>
        <v>-</v>
      </c>
      <c r="S96" s="94" t="str">
        <f t="shared" si="25"/>
        <v>-</v>
      </c>
      <c r="U96" s="94" t="str">
        <f t="shared" si="26"/>
        <v>-</v>
      </c>
      <c r="V96" s="94" t="str">
        <f t="shared" si="27"/>
        <v>-</v>
      </c>
    </row>
    <row r="97" spans="1:22" x14ac:dyDescent="0.3">
      <c r="A97" s="10">
        <f t="shared" si="20"/>
        <v>0</v>
      </c>
      <c r="B97" s="10"/>
      <c r="C97" s="10"/>
      <c r="D97" s="10"/>
      <c r="E97" s="10"/>
      <c r="F97" s="10"/>
      <c r="L97" s="94" t="str">
        <f t="shared" si="21"/>
        <v>-</v>
      </c>
      <c r="M97" s="94" t="str">
        <f t="shared" si="19"/>
        <v>-</v>
      </c>
      <c r="O97" s="94" t="str">
        <f t="shared" si="22"/>
        <v>-</v>
      </c>
      <c r="P97" s="94" t="str">
        <f t="shared" si="23"/>
        <v>-</v>
      </c>
      <c r="R97" s="94" t="str">
        <f t="shared" si="24"/>
        <v>-</v>
      </c>
      <c r="S97" s="94" t="str">
        <f t="shared" si="25"/>
        <v>-</v>
      </c>
      <c r="U97" s="94" t="str">
        <f t="shared" si="26"/>
        <v>-</v>
      </c>
      <c r="V97" s="94" t="str">
        <f t="shared" si="27"/>
        <v>-</v>
      </c>
    </row>
    <row r="98" spans="1:22" x14ac:dyDescent="0.3">
      <c r="A98" s="10">
        <f t="shared" si="20"/>
        <v>0</v>
      </c>
      <c r="B98" s="10"/>
      <c r="C98" s="10"/>
      <c r="D98" s="10"/>
      <c r="E98" s="10"/>
      <c r="F98" s="10"/>
      <c r="L98" s="94" t="str">
        <f t="shared" si="21"/>
        <v>-</v>
      </c>
      <c r="M98" s="94" t="str">
        <f t="shared" si="19"/>
        <v>-</v>
      </c>
      <c r="O98" s="94" t="str">
        <f t="shared" si="22"/>
        <v>-</v>
      </c>
      <c r="P98" s="94" t="str">
        <f t="shared" si="23"/>
        <v>-</v>
      </c>
      <c r="R98" s="94" t="str">
        <f t="shared" si="24"/>
        <v>-</v>
      </c>
      <c r="S98" s="94" t="str">
        <f t="shared" si="25"/>
        <v>-</v>
      </c>
      <c r="U98" s="94" t="str">
        <f t="shared" si="26"/>
        <v>-</v>
      </c>
      <c r="V98" s="94" t="str">
        <f t="shared" si="27"/>
        <v>-</v>
      </c>
    </row>
    <row r="99" spans="1:22" x14ac:dyDescent="0.3">
      <c r="A99" s="10">
        <f t="shared" si="20"/>
        <v>0</v>
      </c>
      <c r="B99" s="10"/>
      <c r="C99" s="10"/>
      <c r="D99" s="10"/>
      <c r="E99" s="10"/>
      <c r="F99" s="10"/>
      <c r="L99" s="94" t="str">
        <f t="shared" si="21"/>
        <v>-</v>
      </c>
      <c r="M99" s="94" t="str">
        <f t="shared" si="19"/>
        <v>-</v>
      </c>
      <c r="O99" s="94" t="str">
        <f t="shared" si="22"/>
        <v>-</v>
      </c>
      <c r="P99" s="94" t="str">
        <f t="shared" si="23"/>
        <v>-</v>
      </c>
      <c r="R99" s="94" t="str">
        <f t="shared" si="24"/>
        <v>-</v>
      </c>
      <c r="S99" s="94" t="str">
        <f t="shared" si="25"/>
        <v>-</v>
      </c>
      <c r="U99" s="94" t="str">
        <f t="shared" si="26"/>
        <v>-</v>
      </c>
      <c r="V99" s="94" t="str">
        <f t="shared" si="27"/>
        <v>-</v>
      </c>
    </row>
    <row r="100" spans="1:22" x14ac:dyDescent="0.3">
      <c r="A100" s="10">
        <f t="shared" si="20"/>
        <v>0</v>
      </c>
      <c r="B100" s="10"/>
      <c r="C100" s="10"/>
      <c r="D100" s="10"/>
      <c r="E100" s="10"/>
      <c r="F100" s="10"/>
      <c r="L100" s="94" t="str">
        <f t="shared" si="21"/>
        <v>-</v>
      </c>
      <c r="M100" s="94" t="str">
        <f t="shared" si="19"/>
        <v>-</v>
      </c>
      <c r="O100" s="94" t="str">
        <f t="shared" si="22"/>
        <v>-</v>
      </c>
      <c r="P100" s="94" t="str">
        <f t="shared" si="23"/>
        <v>-</v>
      </c>
      <c r="R100" s="94" t="str">
        <f t="shared" si="24"/>
        <v>-</v>
      </c>
      <c r="S100" s="94" t="str">
        <f t="shared" si="25"/>
        <v>-</v>
      </c>
      <c r="U100" s="94" t="str">
        <f t="shared" si="26"/>
        <v>-</v>
      </c>
      <c r="V100" s="94" t="str">
        <f t="shared" si="27"/>
        <v>-</v>
      </c>
    </row>
    <row r="101" spans="1:22" x14ac:dyDescent="0.3">
      <c r="A101" s="10">
        <f t="shared" si="20"/>
        <v>0</v>
      </c>
      <c r="B101" s="10"/>
      <c r="C101" s="10"/>
      <c r="D101" s="10"/>
      <c r="E101" s="10"/>
      <c r="F101" s="10"/>
      <c r="L101" s="94" t="str">
        <f t="shared" si="21"/>
        <v>-</v>
      </c>
      <c r="M101" s="94" t="str">
        <f t="shared" si="19"/>
        <v>-</v>
      </c>
      <c r="O101" s="94" t="str">
        <f t="shared" si="22"/>
        <v>-</v>
      </c>
      <c r="P101" s="94" t="str">
        <f t="shared" si="23"/>
        <v>-</v>
      </c>
      <c r="R101" s="94" t="str">
        <f t="shared" si="24"/>
        <v>-</v>
      </c>
      <c r="S101" s="94" t="str">
        <f t="shared" si="25"/>
        <v>-</v>
      </c>
      <c r="U101" s="94" t="str">
        <f t="shared" si="26"/>
        <v>-</v>
      </c>
      <c r="V101" s="94" t="str">
        <f t="shared" si="27"/>
        <v>-</v>
      </c>
    </row>
    <row r="102" spans="1:22" x14ac:dyDescent="0.3">
      <c r="A102" s="10">
        <f t="shared" si="20"/>
        <v>0</v>
      </c>
      <c r="B102" s="10"/>
      <c r="C102" s="10"/>
      <c r="D102" s="10"/>
      <c r="E102" s="10"/>
      <c r="F102" s="10"/>
      <c r="L102" s="94" t="str">
        <f t="shared" si="21"/>
        <v>-</v>
      </c>
      <c r="M102" s="94" t="str">
        <f t="shared" si="19"/>
        <v>-</v>
      </c>
      <c r="O102" s="94" t="str">
        <f t="shared" si="22"/>
        <v>-</v>
      </c>
      <c r="P102" s="94" t="str">
        <f t="shared" si="23"/>
        <v>-</v>
      </c>
      <c r="R102" s="94" t="str">
        <f t="shared" si="24"/>
        <v>-</v>
      </c>
      <c r="S102" s="94" t="str">
        <f t="shared" si="25"/>
        <v>-</v>
      </c>
      <c r="U102" s="94" t="str">
        <f t="shared" si="26"/>
        <v>-</v>
      </c>
      <c r="V102" s="94" t="str">
        <f t="shared" si="27"/>
        <v>-</v>
      </c>
    </row>
    <row r="103" spans="1:22" x14ac:dyDescent="0.3">
      <c r="A103" s="10">
        <f t="shared" si="20"/>
        <v>0</v>
      </c>
      <c r="B103" s="10"/>
      <c r="C103" s="10"/>
      <c r="D103" s="10"/>
      <c r="E103" s="10"/>
      <c r="F103" s="10"/>
      <c r="L103" s="94" t="str">
        <f t="shared" si="21"/>
        <v>-</v>
      </c>
      <c r="M103" s="94" t="str">
        <f t="shared" si="19"/>
        <v>-</v>
      </c>
      <c r="O103" s="94" t="str">
        <f t="shared" si="22"/>
        <v>-</v>
      </c>
      <c r="P103" s="94" t="str">
        <f t="shared" si="23"/>
        <v>-</v>
      </c>
      <c r="R103" s="94" t="str">
        <f t="shared" si="24"/>
        <v>-</v>
      </c>
      <c r="S103" s="94" t="str">
        <f t="shared" si="25"/>
        <v>-</v>
      </c>
      <c r="U103" s="94" t="str">
        <f t="shared" si="26"/>
        <v>-</v>
      </c>
      <c r="V103" s="94" t="str">
        <f t="shared" si="27"/>
        <v>-</v>
      </c>
    </row>
    <row r="104" spans="1:22" x14ac:dyDescent="0.3">
      <c r="A104" s="10">
        <f t="shared" si="20"/>
        <v>0</v>
      </c>
      <c r="B104" s="10"/>
      <c r="C104" s="10"/>
      <c r="D104" s="10"/>
      <c r="E104" s="10"/>
      <c r="F104" s="10"/>
      <c r="L104" s="94" t="str">
        <f t="shared" si="21"/>
        <v>-</v>
      </c>
      <c r="M104" s="94" t="str">
        <f t="shared" si="19"/>
        <v>-</v>
      </c>
      <c r="O104" s="94" t="str">
        <f t="shared" si="22"/>
        <v>-</v>
      </c>
      <c r="P104" s="94" t="str">
        <f t="shared" si="23"/>
        <v>-</v>
      </c>
      <c r="R104" s="94" t="str">
        <f t="shared" si="24"/>
        <v>-</v>
      </c>
      <c r="S104" s="94" t="str">
        <f t="shared" si="25"/>
        <v>-</v>
      </c>
      <c r="U104" s="94" t="str">
        <f t="shared" si="26"/>
        <v>-</v>
      </c>
      <c r="V104" s="94" t="str">
        <f t="shared" si="27"/>
        <v>-</v>
      </c>
    </row>
    <row r="105" spans="1:22" x14ac:dyDescent="0.3">
      <c r="A105" s="10">
        <f t="shared" si="20"/>
        <v>0</v>
      </c>
      <c r="B105" s="10"/>
      <c r="C105" s="10"/>
      <c r="D105" s="10"/>
      <c r="E105" s="10"/>
      <c r="F105" s="10"/>
      <c r="L105" s="94" t="str">
        <f t="shared" si="21"/>
        <v>-</v>
      </c>
      <c r="M105" s="94" t="str">
        <f t="shared" si="19"/>
        <v>-</v>
      </c>
      <c r="O105" s="94" t="str">
        <f t="shared" si="22"/>
        <v>-</v>
      </c>
      <c r="P105" s="94" t="str">
        <f t="shared" si="23"/>
        <v>-</v>
      </c>
      <c r="R105" s="94" t="str">
        <f t="shared" si="24"/>
        <v>-</v>
      </c>
      <c r="S105" s="94" t="str">
        <f t="shared" si="25"/>
        <v>-</v>
      </c>
      <c r="U105" s="94" t="str">
        <f t="shared" si="26"/>
        <v>-</v>
      </c>
      <c r="V105" s="94" t="str">
        <f t="shared" si="27"/>
        <v>-</v>
      </c>
    </row>
    <row r="106" spans="1:22" x14ac:dyDescent="0.3">
      <c r="A106" s="10">
        <f t="shared" si="20"/>
        <v>0</v>
      </c>
      <c r="B106" s="10"/>
      <c r="C106" s="10"/>
      <c r="D106" s="10"/>
      <c r="E106" s="10"/>
      <c r="F106" s="10"/>
      <c r="L106" s="94" t="str">
        <f t="shared" si="21"/>
        <v>-</v>
      </c>
      <c r="M106" s="94" t="str">
        <f t="shared" si="19"/>
        <v>-</v>
      </c>
      <c r="O106" s="94" t="str">
        <f t="shared" si="22"/>
        <v>-</v>
      </c>
      <c r="P106" s="94" t="str">
        <f t="shared" si="23"/>
        <v>-</v>
      </c>
      <c r="R106" s="94" t="str">
        <f t="shared" si="24"/>
        <v>-</v>
      </c>
      <c r="S106" s="94" t="str">
        <f t="shared" si="25"/>
        <v>-</v>
      </c>
      <c r="U106" s="94" t="str">
        <f t="shared" si="26"/>
        <v>-</v>
      </c>
      <c r="V106" s="94" t="str">
        <f t="shared" si="27"/>
        <v>-</v>
      </c>
    </row>
    <row r="107" spans="1:22" x14ac:dyDescent="0.3">
      <c r="A107" s="10">
        <f t="shared" si="20"/>
        <v>0</v>
      </c>
      <c r="B107" s="10"/>
      <c r="C107" s="10"/>
      <c r="D107" s="10"/>
      <c r="E107" s="10"/>
      <c r="F107" s="10"/>
      <c r="L107" s="94" t="str">
        <f t="shared" si="21"/>
        <v>-</v>
      </c>
      <c r="M107" s="94" t="str">
        <f t="shared" si="19"/>
        <v>-</v>
      </c>
      <c r="O107" s="94" t="str">
        <f t="shared" si="22"/>
        <v>-</v>
      </c>
      <c r="P107" s="94" t="str">
        <f t="shared" si="23"/>
        <v>-</v>
      </c>
      <c r="R107" s="94" t="str">
        <f t="shared" si="24"/>
        <v>-</v>
      </c>
      <c r="S107" s="94" t="str">
        <f t="shared" si="25"/>
        <v>-</v>
      </c>
      <c r="U107" s="94" t="str">
        <f t="shared" si="26"/>
        <v>-</v>
      </c>
      <c r="V107" s="94" t="str">
        <f t="shared" si="27"/>
        <v>-</v>
      </c>
    </row>
    <row r="108" spans="1:22" x14ac:dyDescent="0.3">
      <c r="A108" s="10">
        <f t="shared" si="20"/>
        <v>0</v>
      </c>
      <c r="B108" s="10"/>
      <c r="C108" s="10"/>
      <c r="D108" s="10"/>
      <c r="E108" s="10"/>
      <c r="F108" s="10"/>
      <c r="L108" s="94" t="str">
        <f t="shared" si="21"/>
        <v>-</v>
      </c>
      <c r="M108" s="94" t="str">
        <f t="shared" si="19"/>
        <v>-</v>
      </c>
      <c r="O108" s="94" t="str">
        <f t="shared" si="22"/>
        <v>-</v>
      </c>
      <c r="P108" s="94" t="str">
        <f t="shared" si="23"/>
        <v>-</v>
      </c>
      <c r="R108" s="94" t="str">
        <f t="shared" si="24"/>
        <v>-</v>
      </c>
      <c r="S108" s="94" t="str">
        <f t="shared" si="25"/>
        <v>-</v>
      </c>
      <c r="U108" s="94" t="str">
        <f t="shared" si="26"/>
        <v>-</v>
      </c>
      <c r="V108" s="94" t="str">
        <f t="shared" si="27"/>
        <v>-</v>
      </c>
    </row>
    <row r="109" spans="1:22" x14ac:dyDescent="0.3">
      <c r="A109" s="10">
        <f t="shared" si="20"/>
        <v>0</v>
      </c>
      <c r="B109" s="10"/>
      <c r="C109" s="10"/>
      <c r="D109" s="10"/>
      <c r="E109" s="10"/>
      <c r="F109" s="10"/>
      <c r="L109" s="94" t="str">
        <f t="shared" si="21"/>
        <v>-</v>
      </c>
      <c r="M109" s="94" t="str">
        <f t="shared" si="19"/>
        <v>-</v>
      </c>
      <c r="O109" s="94" t="str">
        <f t="shared" si="22"/>
        <v>-</v>
      </c>
      <c r="P109" s="94" t="str">
        <f t="shared" si="23"/>
        <v>-</v>
      </c>
      <c r="R109" s="94" t="str">
        <f t="shared" si="24"/>
        <v>-</v>
      </c>
      <c r="S109" s="94" t="str">
        <f t="shared" si="25"/>
        <v>-</v>
      </c>
      <c r="U109" s="94" t="str">
        <f t="shared" si="26"/>
        <v>-</v>
      </c>
      <c r="V109" s="94" t="str">
        <f t="shared" si="27"/>
        <v>-</v>
      </c>
    </row>
    <row r="110" spans="1:22" x14ac:dyDescent="0.3">
      <c r="A110" s="10">
        <f t="shared" si="20"/>
        <v>0</v>
      </c>
      <c r="B110" s="10"/>
      <c r="C110" s="10"/>
      <c r="D110" s="10"/>
      <c r="E110" s="10"/>
      <c r="F110" s="10"/>
      <c r="L110" s="94" t="str">
        <f t="shared" si="21"/>
        <v>-</v>
      </c>
      <c r="M110" s="94" t="str">
        <f t="shared" si="19"/>
        <v>-</v>
      </c>
      <c r="O110" s="94" t="str">
        <f t="shared" si="22"/>
        <v>-</v>
      </c>
      <c r="P110" s="94" t="str">
        <f t="shared" si="23"/>
        <v>-</v>
      </c>
      <c r="R110" s="94" t="str">
        <f t="shared" si="24"/>
        <v>-</v>
      </c>
      <c r="S110" s="94" t="str">
        <f t="shared" si="25"/>
        <v>-</v>
      </c>
      <c r="U110" s="94" t="str">
        <f t="shared" si="26"/>
        <v>-</v>
      </c>
      <c r="V110" s="94" t="str">
        <f t="shared" si="27"/>
        <v>-</v>
      </c>
    </row>
    <row r="111" spans="1:22" x14ac:dyDescent="0.3">
      <c r="A111" s="10">
        <f t="shared" si="20"/>
        <v>0</v>
      </c>
      <c r="B111" s="10"/>
      <c r="C111" s="10"/>
      <c r="D111" s="10"/>
      <c r="E111" s="10"/>
      <c r="F111" s="10"/>
      <c r="L111" s="94" t="str">
        <f t="shared" si="21"/>
        <v>-</v>
      </c>
      <c r="M111" s="94" t="str">
        <f t="shared" si="19"/>
        <v>-</v>
      </c>
      <c r="O111" s="94" t="str">
        <f t="shared" si="22"/>
        <v>-</v>
      </c>
      <c r="P111" s="94" t="str">
        <f t="shared" si="23"/>
        <v>-</v>
      </c>
      <c r="R111" s="94" t="str">
        <f t="shared" si="24"/>
        <v>-</v>
      </c>
      <c r="S111" s="94" t="str">
        <f t="shared" si="25"/>
        <v>-</v>
      </c>
      <c r="U111" s="94" t="str">
        <f t="shared" si="26"/>
        <v>-</v>
      </c>
      <c r="V111" s="94" t="str">
        <f t="shared" si="27"/>
        <v>-</v>
      </c>
    </row>
    <row r="112" spans="1:22" x14ac:dyDescent="0.3">
      <c r="A112" s="10">
        <f t="shared" si="20"/>
        <v>0</v>
      </c>
      <c r="B112" s="10"/>
      <c r="C112" s="10"/>
      <c r="D112" s="10"/>
      <c r="E112" s="10"/>
      <c r="F112" s="10"/>
      <c r="L112" s="94" t="str">
        <f t="shared" si="21"/>
        <v>-</v>
      </c>
      <c r="M112" s="94" t="str">
        <f t="shared" si="19"/>
        <v>-</v>
      </c>
      <c r="O112" s="94" t="str">
        <f t="shared" si="22"/>
        <v>-</v>
      </c>
      <c r="P112" s="94" t="str">
        <f t="shared" si="23"/>
        <v>-</v>
      </c>
      <c r="R112" s="94" t="str">
        <f t="shared" si="24"/>
        <v>-</v>
      </c>
      <c r="S112" s="94" t="str">
        <f t="shared" si="25"/>
        <v>-</v>
      </c>
      <c r="U112" s="94" t="str">
        <f t="shared" si="26"/>
        <v>-</v>
      </c>
      <c r="V112" s="94" t="str">
        <f t="shared" si="27"/>
        <v>-</v>
      </c>
    </row>
    <row r="113" spans="1:22" x14ac:dyDescent="0.3">
      <c r="A113" s="10">
        <f t="shared" si="20"/>
        <v>0</v>
      </c>
      <c r="B113" s="10"/>
      <c r="C113" s="10"/>
      <c r="D113" s="10"/>
      <c r="E113" s="10"/>
      <c r="F113" s="10"/>
      <c r="L113" s="94" t="str">
        <f t="shared" si="21"/>
        <v>-</v>
      </c>
      <c r="M113" s="94" t="str">
        <f t="shared" si="19"/>
        <v>-</v>
      </c>
      <c r="O113" s="94" t="str">
        <f t="shared" si="22"/>
        <v>-</v>
      </c>
      <c r="P113" s="94" t="str">
        <f t="shared" si="23"/>
        <v>-</v>
      </c>
      <c r="R113" s="94" t="str">
        <f t="shared" si="24"/>
        <v>-</v>
      </c>
      <c r="S113" s="94" t="str">
        <f t="shared" si="25"/>
        <v>-</v>
      </c>
      <c r="U113" s="94" t="str">
        <f t="shared" si="26"/>
        <v>-</v>
      </c>
      <c r="V113" s="94" t="str">
        <f t="shared" si="27"/>
        <v>-</v>
      </c>
    </row>
    <row r="114" spans="1:22" x14ac:dyDescent="0.3">
      <c r="A114" s="10">
        <f t="shared" si="20"/>
        <v>0</v>
      </c>
      <c r="B114" s="10"/>
      <c r="C114" s="10"/>
      <c r="D114" s="10"/>
      <c r="E114" s="10"/>
      <c r="F114" s="10"/>
      <c r="L114" s="94" t="str">
        <f t="shared" si="21"/>
        <v>-</v>
      </c>
      <c r="M114" s="94" t="str">
        <f t="shared" si="19"/>
        <v>-</v>
      </c>
      <c r="O114" s="94" t="str">
        <f t="shared" si="22"/>
        <v>-</v>
      </c>
      <c r="P114" s="94" t="str">
        <f t="shared" si="23"/>
        <v>-</v>
      </c>
      <c r="R114" s="94" t="str">
        <f t="shared" si="24"/>
        <v>-</v>
      </c>
      <c r="S114" s="94" t="str">
        <f t="shared" si="25"/>
        <v>-</v>
      </c>
      <c r="U114" s="94" t="str">
        <f t="shared" si="26"/>
        <v>-</v>
      </c>
      <c r="V114" s="94" t="str">
        <f t="shared" si="27"/>
        <v>-</v>
      </c>
    </row>
    <row r="115" spans="1:22" x14ac:dyDescent="0.3">
      <c r="A115" s="10">
        <f t="shared" si="20"/>
        <v>0</v>
      </c>
      <c r="B115" s="10"/>
      <c r="C115" s="10"/>
      <c r="D115" s="10"/>
      <c r="E115" s="10"/>
      <c r="F115" s="10"/>
      <c r="L115" s="94" t="str">
        <f t="shared" si="21"/>
        <v>-</v>
      </c>
      <c r="M115" s="94" t="str">
        <f t="shared" si="19"/>
        <v>-</v>
      </c>
      <c r="O115" s="94" t="str">
        <f t="shared" si="22"/>
        <v>-</v>
      </c>
      <c r="P115" s="94" t="str">
        <f t="shared" si="23"/>
        <v>-</v>
      </c>
      <c r="R115" s="94" t="str">
        <f t="shared" si="24"/>
        <v>-</v>
      </c>
      <c r="S115" s="94" t="str">
        <f t="shared" si="25"/>
        <v>-</v>
      </c>
      <c r="U115" s="94" t="str">
        <f t="shared" si="26"/>
        <v>-</v>
      </c>
      <c r="V115" s="94" t="str">
        <f t="shared" si="27"/>
        <v>-</v>
      </c>
    </row>
    <row r="116" spans="1:22" x14ac:dyDescent="0.3">
      <c r="A116" s="10">
        <f t="shared" si="20"/>
        <v>0</v>
      </c>
      <c r="B116" s="10"/>
      <c r="C116" s="10"/>
      <c r="D116" s="10"/>
      <c r="E116" s="10"/>
      <c r="F116" s="10"/>
      <c r="L116" s="94" t="str">
        <f t="shared" si="21"/>
        <v>-</v>
      </c>
      <c r="M116" s="94" t="str">
        <f t="shared" si="19"/>
        <v>-</v>
      </c>
      <c r="O116" s="94" t="str">
        <f t="shared" si="22"/>
        <v>-</v>
      </c>
      <c r="P116" s="94" t="str">
        <f t="shared" si="23"/>
        <v>-</v>
      </c>
      <c r="R116" s="94" t="str">
        <f t="shared" si="24"/>
        <v>-</v>
      </c>
      <c r="S116" s="94" t="str">
        <f t="shared" si="25"/>
        <v>-</v>
      </c>
      <c r="U116" s="94" t="str">
        <f t="shared" si="26"/>
        <v>-</v>
      </c>
      <c r="V116" s="94" t="str">
        <f t="shared" si="27"/>
        <v>-</v>
      </c>
    </row>
    <row r="117" spans="1:22" x14ac:dyDescent="0.3">
      <c r="A117" s="10">
        <f t="shared" si="20"/>
        <v>0</v>
      </c>
      <c r="B117" s="10"/>
      <c r="C117" s="10"/>
      <c r="D117" s="10"/>
      <c r="E117" s="10"/>
      <c r="F117" s="10"/>
      <c r="L117" s="94" t="str">
        <f t="shared" si="21"/>
        <v>-</v>
      </c>
      <c r="M117" s="94" t="str">
        <f t="shared" si="19"/>
        <v>-</v>
      </c>
      <c r="O117" s="94" t="str">
        <f t="shared" si="22"/>
        <v>-</v>
      </c>
      <c r="P117" s="94" t="str">
        <f t="shared" si="23"/>
        <v>-</v>
      </c>
      <c r="R117" s="94" t="str">
        <f t="shared" si="24"/>
        <v>-</v>
      </c>
      <c r="S117" s="94" t="str">
        <f t="shared" si="25"/>
        <v>-</v>
      </c>
      <c r="U117" s="94" t="str">
        <f t="shared" si="26"/>
        <v>-</v>
      </c>
      <c r="V117" s="94" t="str">
        <f t="shared" si="27"/>
        <v>-</v>
      </c>
    </row>
    <row r="118" spans="1:22" x14ac:dyDescent="0.3">
      <c r="A118" s="10">
        <f t="shared" si="20"/>
        <v>0</v>
      </c>
      <c r="B118" s="10"/>
      <c r="C118" s="10"/>
      <c r="D118" s="10"/>
      <c r="E118" s="10"/>
      <c r="F118" s="10"/>
      <c r="L118" s="94" t="str">
        <f t="shared" si="21"/>
        <v>-</v>
      </c>
      <c r="M118" s="94" t="str">
        <f t="shared" si="19"/>
        <v>-</v>
      </c>
      <c r="O118" s="94" t="str">
        <f t="shared" si="22"/>
        <v>-</v>
      </c>
      <c r="P118" s="94" t="str">
        <f t="shared" si="23"/>
        <v>-</v>
      </c>
      <c r="R118" s="94" t="str">
        <f t="shared" si="24"/>
        <v>-</v>
      </c>
      <c r="S118" s="94" t="str">
        <f t="shared" si="25"/>
        <v>-</v>
      </c>
      <c r="U118" s="94" t="str">
        <f t="shared" si="26"/>
        <v>-</v>
      </c>
      <c r="V118" s="94" t="str">
        <f t="shared" si="27"/>
        <v>-</v>
      </c>
    </row>
    <row r="119" spans="1:22" x14ac:dyDescent="0.3">
      <c r="A119" s="10">
        <f t="shared" si="20"/>
        <v>0</v>
      </c>
      <c r="B119" s="10"/>
      <c r="C119" s="10"/>
      <c r="D119" s="10"/>
      <c r="E119" s="10"/>
      <c r="F119" s="10"/>
      <c r="L119" s="94" t="str">
        <f t="shared" si="21"/>
        <v>-</v>
      </c>
      <c r="M119" s="94" t="str">
        <f t="shared" ref="M119:M182" si="28">IFERROR(L119/10,"-")</f>
        <v>-</v>
      </c>
      <c r="O119" s="94" t="str">
        <f t="shared" si="22"/>
        <v>-</v>
      </c>
      <c r="P119" s="94" t="str">
        <f t="shared" si="23"/>
        <v>-</v>
      </c>
      <c r="R119" s="94" t="str">
        <f t="shared" si="24"/>
        <v>-</v>
      </c>
      <c r="S119" s="94" t="str">
        <f t="shared" si="25"/>
        <v>-</v>
      </c>
      <c r="U119" s="94" t="str">
        <f t="shared" si="26"/>
        <v>-</v>
      </c>
      <c r="V119" s="94" t="str">
        <f t="shared" si="27"/>
        <v>-</v>
      </c>
    </row>
    <row r="120" spans="1:22" x14ac:dyDescent="0.3">
      <c r="A120" s="10">
        <f t="shared" si="20"/>
        <v>0</v>
      </c>
      <c r="B120" s="10"/>
      <c r="C120" s="10"/>
      <c r="D120" s="10"/>
      <c r="E120" s="10"/>
      <c r="F120" s="10"/>
      <c r="L120" s="94" t="str">
        <f t="shared" si="21"/>
        <v>-</v>
      </c>
      <c r="M120" s="94" t="str">
        <f t="shared" si="28"/>
        <v>-</v>
      </c>
      <c r="O120" s="94" t="str">
        <f t="shared" si="22"/>
        <v>-</v>
      </c>
      <c r="P120" s="94" t="str">
        <f t="shared" si="23"/>
        <v>-</v>
      </c>
      <c r="R120" s="94" t="str">
        <f t="shared" si="24"/>
        <v>-</v>
      </c>
      <c r="S120" s="94" t="str">
        <f t="shared" si="25"/>
        <v>-</v>
      </c>
      <c r="U120" s="94" t="str">
        <f t="shared" si="26"/>
        <v>-</v>
      </c>
      <c r="V120" s="94" t="str">
        <f t="shared" si="27"/>
        <v>-</v>
      </c>
    </row>
    <row r="121" spans="1:22" x14ac:dyDescent="0.3">
      <c r="A121" s="10">
        <f t="shared" si="20"/>
        <v>0</v>
      </c>
      <c r="B121" s="10"/>
      <c r="C121" s="10"/>
      <c r="D121" s="10"/>
      <c r="E121" s="10"/>
      <c r="F121" s="10"/>
      <c r="L121" s="94" t="str">
        <f t="shared" si="21"/>
        <v>-</v>
      </c>
      <c r="M121" s="94" t="str">
        <f t="shared" si="28"/>
        <v>-</v>
      </c>
      <c r="O121" s="94" t="str">
        <f t="shared" si="22"/>
        <v>-</v>
      </c>
      <c r="P121" s="94" t="str">
        <f t="shared" si="23"/>
        <v>-</v>
      </c>
      <c r="R121" s="94" t="str">
        <f t="shared" si="24"/>
        <v>-</v>
      </c>
      <c r="S121" s="94" t="str">
        <f t="shared" si="25"/>
        <v>-</v>
      </c>
      <c r="U121" s="94" t="str">
        <f t="shared" si="26"/>
        <v>-</v>
      </c>
      <c r="V121" s="94" t="str">
        <f t="shared" si="27"/>
        <v>-</v>
      </c>
    </row>
    <row r="122" spans="1:22" x14ac:dyDescent="0.3">
      <c r="A122" s="10">
        <f t="shared" si="20"/>
        <v>0</v>
      </c>
      <c r="B122" s="10"/>
      <c r="C122" s="10"/>
      <c r="D122" s="10"/>
      <c r="E122" s="10"/>
      <c r="F122" s="10"/>
      <c r="L122" s="94" t="str">
        <f t="shared" si="21"/>
        <v>-</v>
      </c>
      <c r="M122" s="94" t="str">
        <f t="shared" si="28"/>
        <v>-</v>
      </c>
      <c r="O122" s="94" t="str">
        <f t="shared" si="22"/>
        <v>-</v>
      </c>
      <c r="P122" s="94" t="str">
        <f t="shared" si="23"/>
        <v>-</v>
      </c>
      <c r="R122" s="94" t="str">
        <f t="shared" si="24"/>
        <v>-</v>
      </c>
      <c r="S122" s="94" t="str">
        <f t="shared" si="25"/>
        <v>-</v>
      </c>
      <c r="U122" s="94" t="str">
        <f t="shared" si="26"/>
        <v>-</v>
      </c>
      <c r="V122" s="94" t="str">
        <f t="shared" si="27"/>
        <v>-</v>
      </c>
    </row>
    <row r="123" spans="1:22" x14ac:dyDescent="0.3">
      <c r="A123" s="10">
        <f t="shared" si="20"/>
        <v>0</v>
      </c>
      <c r="B123" s="10"/>
      <c r="C123" s="10"/>
      <c r="D123" s="10"/>
      <c r="E123" s="10"/>
      <c r="F123" s="10"/>
      <c r="L123" s="94" t="str">
        <f t="shared" si="21"/>
        <v>-</v>
      </c>
      <c r="M123" s="94" t="str">
        <f t="shared" si="28"/>
        <v>-</v>
      </c>
      <c r="O123" s="94" t="str">
        <f t="shared" si="22"/>
        <v>-</v>
      </c>
      <c r="P123" s="94" t="str">
        <f t="shared" si="23"/>
        <v>-</v>
      </c>
      <c r="R123" s="94" t="str">
        <f t="shared" si="24"/>
        <v>-</v>
      </c>
      <c r="S123" s="94" t="str">
        <f t="shared" si="25"/>
        <v>-</v>
      </c>
      <c r="U123" s="94" t="str">
        <f t="shared" si="26"/>
        <v>-</v>
      </c>
      <c r="V123" s="94" t="str">
        <f t="shared" si="27"/>
        <v>-</v>
      </c>
    </row>
    <row r="124" spans="1:22" x14ac:dyDescent="0.3">
      <c r="A124" s="10">
        <f t="shared" si="20"/>
        <v>0</v>
      </c>
      <c r="B124" s="10"/>
      <c r="C124" s="10"/>
      <c r="D124" s="10"/>
      <c r="E124" s="10"/>
      <c r="F124" s="10"/>
      <c r="L124" s="94" t="str">
        <f t="shared" si="21"/>
        <v>-</v>
      </c>
      <c r="M124" s="94" t="str">
        <f t="shared" si="28"/>
        <v>-</v>
      </c>
      <c r="O124" s="94" t="str">
        <f t="shared" si="22"/>
        <v>-</v>
      </c>
      <c r="P124" s="94" t="str">
        <f t="shared" si="23"/>
        <v>-</v>
      </c>
      <c r="R124" s="94" t="str">
        <f t="shared" si="24"/>
        <v>-</v>
      </c>
      <c r="S124" s="94" t="str">
        <f t="shared" si="25"/>
        <v>-</v>
      </c>
      <c r="U124" s="94" t="str">
        <f t="shared" si="26"/>
        <v>-</v>
      </c>
      <c r="V124" s="94" t="str">
        <f t="shared" si="27"/>
        <v>-</v>
      </c>
    </row>
    <row r="125" spans="1:22" x14ac:dyDescent="0.3">
      <c r="A125" s="10">
        <f t="shared" si="20"/>
        <v>0</v>
      </c>
      <c r="B125" s="10"/>
      <c r="C125" s="10"/>
      <c r="D125" s="10"/>
      <c r="E125" s="10"/>
      <c r="F125" s="10"/>
      <c r="L125" s="94" t="str">
        <f t="shared" si="21"/>
        <v>-</v>
      </c>
      <c r="M125" s="94" t="str">
        <f t="shared" si="28"/>
        <v>-</v>
      </c>
      <c r="O125" s="94" t="str">
        <f t="shared" si="22"/>
        <v>-</v>
      </c>
      <c r="P125" s="94" t="str">
        <f t="shared" si="23"/>
        <v>-</v>
      </c>
      <c r="R125" s="94" t="str">
        <f t="shared" si="24"/>
        <v>-</v>
      </c>
      <c r="S125" s="94" t="str">
        <f t="shared" si="25"/>
        <v>-</v>
      </c>
      <c r="U125" s="94" t="str">
        <f t="shared" si="26"/>
        <v>-</v>
      </c>
      <c r="V125" s="94" t="str">
        <f t="shared" si="27"/>
        <v>-</v>
      </c>
    </row>
    <row r="126" spans="1:22" x14ac:dyDescent="0.3">
      <c r="A126" s="10">
        <f t="shared" si="20"/>
        <v>0</v>
      </c>
      <c r="B126" s="10"/>
      <c r="C126" s="10"/>
      <c r="D126" s="10"/>
      <c r="E126" s="10"/>
      <c r="F126" s="10"/>
      <c r="L126" s="94" t="str">
        <f t="shared" si="21"/>
        <v>-</v>
      </c>
      <c r="M126" s="94" t="str">
        <f t="shared" si="28"/>
        <v>-</v>
      </c>
      <c r="O126" s="94" t="str">
        <f t="shared" si="22"/>
        <v>-</v>
      </c>
      <c r="P126" s="94" t="str">
        <f t="shared" si="23"/>
        <v>-</v>
      </c>
      <c r="R126" s="94" t="str">
        <f t="shared" si="24"/>
        <v>-</v>
      </c>
      <c r="S126" s="94" t="str">
        <f t="shared" si="25"/>
        <v>-</v>
      </c>
      <c r="U126" s="94" t="str">
        <f t="shared" si="26"/>
        <v>-</v>
      </c>
      <c r="V126" s="94" t="str">
        <f t="shared" si="27"/>
        <v>-</v>
      </c>
    </row>
    <row r="127" spans="1:22" x14ac:dyDescent="0.3">
      <c r="A127" s="10">
        <f t="shared" si="20"/>
        <v>0</v>
      </c>
      <c r="B127" s="10"/>
      <c r="C127" s="10"/>
      <c r="D127" s="10"/>
      <c r="E127" s="10"/>
      <c r="F127" s="10"/>
      <c r="L127" s="94" t="str">
        <f t="shared" si="21"/>
        <v>-</v>
      </c>
      <c r="M127" s="94" t="str">
        <f t="shared" si="28"/>
        <v>-</v>
      </c>
      <c r="O127" s="94" t="str">
        <f t="shared" si="22"/>
        <v>-</v>
      </c>
      <c r="P127" s="94" t="str">
        <f t="shared" si="23"/>
        <v>-</v>
      </c>
      <c r="R127" s="94" t="str">
        <f t="shared" si="24"/>
        <v>-</v>
      </c>
      <c r="S127" s="94" t="str">
        <f t="shared" si="25"/>
        <v>-</v>
      </c>
      <c r="U127" s="94" t="str">
        <f t="shared" si="26"/>
        <v>-</v>
      </c>
      <c r="V127" s="94" t="str">
        <f t="shared" si="27"/>
        <v>-</v>
      </c>
    </row>
    <row r="128" spans="1:22" x14ac:dyDescent="0.3">
      <c r="A128" s="10">
        <f t="shared" si="20"/>
        <v>0</v>
      </c>
      <c r="B128" s="10"/>
      <c r="C128" s="10"/>
      <c r="D128" s="10"/>
      <c r="E128" s="10"/>
      <c r="F128" s="10"/>
      <c r="L128" s="94" t="str">
        <f t="shared" si="21"/>
        <v>-</v>
      </c>
      <c r="M128" s="94" t="str">
        <f t="shared" si="28"/>
        <v>-</v>
      </c>
      <c r="O128" s="94" t="str">
        <f t="shared" si="22"/>
        <v>-</v>
      </c>
      <c r="P128" s="94" t="str">
        <f t="shared" si="23"/>
        <v>-</v>
      </c>
      <c r="R128" s="94" t="str">
        <f t="shared" si="24"/>
        <v>-</v>
      </c>
      <c r="S128" s="94" t="str">
        <f t="shared" si="25"/>
        <v>-</v>
      </c>
      <c r="U128" s="94" t="str">
        <f t="shared" si="26"/>
        <v>-</v>
      </c>
      <c r="V128" s="94" t="str">
        <f t="shared" si="27"/>
        <v>-</v>
      </c>
    </row>
    <row r="129" spans="1:22" x14ac:dyDescent="0.3">
      <c r="A129" s="10">
        <f t="shared" si="20"/>
        <v>0</v>
      </c>
      <c r="B129" s="10"/>
      <c r="C129" s="10"/>
      <c r="D129" s="10"/>
      <c r="E129" s="10"/>
      <c r="F129" s="10"/>
      <c r="L129" s="94" t="str">
        <f t="shared" si="21"/>
        <v>-</v>
      </c>
      <c r="M129" s="94" t="str">
        <f t="shared" si="28"/>
        <v>-</v>
      </c>
      <c r="O129" s="94" t="str">
        <f t="shared" si="22"/>
        <v>-</v>
      </c>
      <c r="P129" s="94" t="str">
        <f t="shared" si="23"/>
        <v>-</v>
      </c>
      <c r="R129" s="94" t="str">
        <f t="shared" si="24"/>
        <v>-</v>
      </c>
      <c r="S129" s="94" t="str">
        <f t="shared" si="25"/>
        <v>-</v>
      </c>
      <c r="U129" s="94" t="str">
        <f t="shared" si="26"/>
        <v>-</v>
      </c>
      <c r="V129" s="94" t="str">
        <f t="shared" si="27"/>
        <v>-</v>
      </c>
    </row>
    <row r="130" spans="1:22" x14ac:dyDescent="0.3">
      <c r="A130" s="10">
        <f t="shared" si="20"/>
        <v>0</v>
      </c>
      <c r="B130" s="10"/>
      <c r="C130" s="10"/>
      <c r="D130" s="10"/>
      <c r="E130" s="10"/>
      <c r="F130" s="10"/>
      <c r="L130" s="94" t="str">
        <f t="shared" si="21"/>
        <v>-</v>
      </c>
      <c r="M130" s="94" t="str">
        <f t="shared" si="28"/>
        <v>-</v>
      </c>
      <c r="O130" s="94" t="str">
        <f t="shared" si="22"/>
        <v>-</v>
      </c>
      <c r="P130" s="94" t="str">
        <f t="shared" si="23"/>
        <v>-</v>
      </c>
      <c r="R130" s="94" t="str">
        <f t="shared" si="24"/>
        <v>-</v>
      </c>
      <c r="S130" s="94" t="str">
        <f t="shared" si="25"/>
        <v>-</v>
      </c>
      <c r="U130" s="94" t="str">
        <f t="shared" si="26"/>
        <v>-</v>
      </c>
      <c r="V130" s="94" t="str">
        <f t="shared" si="27"/>
        <v>-</v>
      </c>
    </row>
    <row r="131" spans="1:22" x14ac:dyDescent="0.3">
      <c r="A131" s="10">
        <f t="shared" si="20"/>
        <v>0</v>
      </c>
      <c r="B131" s="10"/>
      <c r="C131" s="10"/>
      <c r="D131" s="10"/>
      <c r="E131" s="10"/>
      <c r="F131" s="10"/>
      <c r="L131" s="94" t="str">
        <f t="shared" si="21"/>
        <v>-</v>
      </c>
      <c r="M131" s="94" t="str">
        <f t="shared" si="28"/>
        <v>-</v>
      </c>
      <c r="O131" s="94" t="str">
        <f t="shared" si="22"/>
        <v>-</v>
      </c>
      <c r="P131" s="94" t="str">
        <f t="shared" si="23"/>
        <v>-</v>
      </c>
      <c r="R131" s="94" t="str">
        <f t="shared" si="24"/>
        <v>-</v>
      </c>
      <c r="S131" s="94" t="str">
        <f t="shared" si="25"/>
        <v>-</v>
      </c>
      <c r="U131" s="94" t="str">
        <f t="shared" si="26"/>
        <v>-</v>
      </c>
      <c r="V131" s="94" t="str">
        <f t="shared" si="27"/>
        <v>-</v>
      </c>
    </row>
    <row r="132" spans="1:22" x14ac:dyDescent="0.3">
      <c r="A132" s="10">
        <f t="shared" si="20"/>
        <v>0</v>
      </c>
      <c r="B132" s="10"/>
      <c r="C132" s="10"/>
      <c r="D132" s="10"/>
      <c r="E132" s="10"/>
      <c r="F132" s="10"/>
      <c r="L132" s="94" t="str">
        <f t="shared" si="21"/>
        <v>-</v>
      </c>
      <c r="M132" s="94" t="str">
        <f t="shared" si="28"/>
        <v>-</v>
      </c>
      <c r="O132" s="94" t="str">
        <f t="shared" si="22"/>
        <v>-</v>
      </c>
      <c r="P132" s="94" t="str">
        <f t="shared" si="23"/>
        <v>-</v>
      </c>
      <c r="R132" s="94" t="str">
        <f t="shared" si="24"/>
        <v>-</v>
      </c>
      <c r="S132" s="94" t="str">
        <f t="shared" si="25"/>
        <v>-</v>
      </c>
      <c r="U132" s="94" t="str">
        <f t="shared" si="26"/>
        <v>-</v>
      </c>
      <c r="V132" s="94" t="str">
        <f t="shared" si="27"/>
        <v>-</v>
      </c>
    </row>
    <row r="133" spans="1:22" x14ac:dyDescent="0.3">
      <c r="A133" s="10">
        <f t="shared" si="20"/>
        <v>0</v>
      </c>
      <c r="B133" s="10"/>
      <c r="C133" s="10"/>
      <c r="D133" s="10"/>
      <c r="E133" s="10"/>
      <c r="F133" s="10"/>
      <c r="L133" s="94" t="str">
        <f t="shared" si="21"/>
        <v>-</v>
      </c>
      <c r="M133" s="94" t="str">
        <f t="shared" si="28"/>
        <v>-</v>
      </c>
      <c r="O133" s="94" t="str">
        <f t="shared" si="22"/>
        <v>-</v>
      </c>
      <c r="P133" s="94" t="str">
        <f t="shared" si="23"/>
        <v>-</v>
      </c>
      <c r="R133" s="94" t="str">
        <f t="shared" si="24"/>
        <v>-</v>
      </c>
      <c r="S133" s="94" t="str">
        <f t="shared" si="25"/>
        <v>-</v>
      </c>
      <c r="U133" s="94" t="str">
        <f t="shared" si="26"/>
        <v>-</v>
      </c>
      <c r="V133" s="94" t="str">
        <f t="shared" si="27"/>
        <v>-</v>
      </c>
    </row>
    <row r="134" spans="1:22" x14ac:dyDescent="0.3">
      <c r="A134" s="10">
        <f t="shared" si="20"/>
        <v>0</v>
      </c>
      <c r="B134" s="10"/>
      <c r="C134" s="10"/>
      <c r="D134" s="10"/>
      <c r="E134" s="10"/>
      <c r="F134" s="10"/>
      <c r="L134" s="94" t="str">
        <f t="shared" si="21"/>
        <v>-</v>
      </c>
      <c r="M134" s="94" t="str">
        <f t="shared" si="28"/>
        <v>-</v>
      </c>
      <c r="O134" s="94" t="str">
        <f t="shared" si="22"/>
        <v>-</v>
      </c>
      <c r="P134" s="94" t="str">
        <f t="shared" si="23"/>
        <v>-</v>
      </c>
      <c r="R134" s="94" t="str">
        <f t="shared" si="24"/>
        <v>-</v>
      </c>
      <c r="S134" s="94" t="str">
        <f t="shared" si="25"/>
        <v>-</v>
      </c>
      <c r="U134" s="94" t="str">
        <f t="shared" si="26"/>
        <v>-</v>
      </c>
      <c r="V134" s="94" t="str">
        <f t="shared" si="27"/>
        <v>-</v>
      </c>
    </row>
    <row r="135" spans="1:22" x14ac:dyDescent="0.3">
      <c r="A135" s="10">
        <f t="shared" si="20"/>
        <v>0</v>
      </c>
      <c r="B135" s="10"/>
      <c r="C135" s="10"/>
      <c r="D135" s="10"/>
      <c r="E135" s="10"/>
      <c r="F135" s="10"/>
      <c r="L135" s="94" t="str">
        <f t="shared" si="21"/>
        <v>-</v>
      </c>
      <c r="M135" s="94" t="str">
        <f t="shared" si="28"/>
        <v>-</v>
      </c>
      <c r="O135" s="94" t="str">
        <f t="shared" si="22"/>
        <v>-</v>
      </c>
      <c r="P135" s="94" t="str">
        <f t="shared" si="23"/>
        <v>-</v>
      </c>
      <c r="R135" s="94" t="str">
        <f t="shared" si="24"/>
        <v>-</v>
      </c>
      <c r="S135" s="94" t="str">
        <f t="shared" si="25"/>
        <v>-</v>
      </c>
      <c r="U135" s="94" t="str">
        <f t="shared" si="26"/>
        <v>-</v>
      </c>
      <c r="V135" s="94" t="str">
        <f t="shared" si="27"/>
        <v>-</v>
      </c>
    </row>
    <row r="136" spans="1:22" x14ac:dyDescent="0.3">
      <c r="A136" s="10">
        <f t="shared" si="20"/>
        <v>0</v>
      </c>
      <c r="B136" s="10"/>
      <c r="C136" s="10"/>
      <c r="D136" s="10"/>
      <c r="E136" s="10"/>
      <c r="F136" s="10"/>
      <c r="L136" s="94" t="str">
        <f t="shared" si="21"/>
        <v>-</v>
      </c>
      <c r="M136" s="94" t="str">
        <f t="shared" si="28"/>
        <v>-</v>
      </c>
      <c r="O136" s="94" t="str">
        <f t="shared" si="22"/>
        <v>-</v>
      </c>
      <c r="P136" s="94" t="str">
        <f t="shared" si="23"/>
        <v>-</v>
      </c>
      <c r="R136" s="94" t="str">
        <f t="shared" si="24"/>
        <v>-</v>
      </c>
      <c r="S136" s="94" t="str">
        <f t="shared" si="25"/>
        <v>-</v>
      </c>
      <c r="U136" s="94" t="str">
        <f t="shared" si="26"/>
        <v>-</v>
      </c>
      <c r="V136" s="94" t="str">
        <f t="shared" si="27"/>
        <v>-</v>
      </c>
    </row>
    <row r="137" spans="1:22" x14ac:dyDescent="0.3">
      <c r="A137" s="10">
        <f t="shared" si="20"/>
        <v>0</v>
      </c>
      <c r="B137" s="10"/>
      <c r="C137" s="10"/>
      <c r="D137" s="10"/>
      <c r="E137" s="10"/>
      <c r="F137" s="10"/>
      <c r="L137" s="94" t="str">
        <f t="shared" si="21"/>
        <v>-</v>
      </c>
      <c r="M137" s="94" t="str">
        <f t="shared" si="28"/>
        <v>-</v>
      </c>
      <c r="O137" s="94" t="str">
        <f t="shared" si="22"/>
        <v>-</v>
      </c>
      <c r="P137" s="94" t="str">
        <f t="shared" si="23"/>
        <v>-</v>
      </c>
      <c r="R137" s="94" t="str">
        <f t="shared" si="24"/>
        <v>-</v>
      </c>
      <c r="S137" s="94" t="str">
        <f t="shared" si="25"/>
        <v>-</v>
      </c>
      <c r="U137" s="94" t="str">
        <f t="shared" si="26"/>
        <v>-</v>
      </c>
      <c r="V137" s="94" t="str">
        <f t="shared" si="27"/>
        <v>-</v>
      </c>
    </row>
    <row r="138" spans="1:22" x14ac:dyDescent="0.3">
      <c r="A138" s="10">
        <f t="shared" si="20"/>
        <v>0</v>
      </c>
      <c r="B138" s="10"/>
      <c r="C138" s="10"/>
      <c r="D138" s="10"/>
      <c r="E138" s="10"/>
      <c r="F138" s="10"/>
      <c r="L138" s="94" t="str">
        <f t="shared" si="21"/>
        <v>-</v>
      </c>
      <c r="M138" s="94" t="str">
        <f t="shared" si="28"/>
        <v>-</v>
      </c>
      <c r="O138" s="94" t="str">
        <f t="shared" si="22"/>
        <v>-</v>
      </c>
      <c r="P138" s="94" t="str">
        <f t="shared" si="23"/>
        <v>-</v>
      </c>
      <c r="R138" s="94" t="str">
        <f t="shared" si="24"/>
        <v>-</v>
      </c>
      <c r="S138" s="94" t="str">
        <f t="shared" si="25"/>
        <v>-</v>
      </c>
      <c r="U138" s="94" t="str">
        <f t="shared" si="26"/>
        <v>-</v>
      </c>
      <c r="V138" s="94" t="str">
        <f t="shared" si="27"/>
        <v>-</v>
      </c>
    </row>
    <row r="139" spans="1:22" x14ac:dyDescent="0.3">
      <c r="A139" s="10">
        <f t="shared" si="20"/>
        <v>0</v>
      </c>
      <c r="B139" s="10"/>
      <c r="C139" s="10"/>
      <c r="D139" s="10"/>
      <c r="E139" s="10"/>
      <c r="F139" s="10"/>
      <c r="L139" s="94" t="str">
        <f t="shared" si="21"/>
        <v>-</v>
      </c>
      <c r="M139" s="94" t="str">
        <f t="shared" si="28"/>
        <v>-</v>
      </c>
      <c r="O139" s="94" t="str">
        <f t="shared" si="22"/>
        <v>-</v>
      </c>
      <c r="P139" s="94" t="str">
        <f t="shared" si="23"/>
        <v>-</v>
      </c>
      <c r="R139" s="94" t="str">
        <f t="shared" si="24"/>
        <v>-</v>
      </c>
      <c r="S139" s="94" t="str">
        <f t="shared" si="25"/>
        <v>-</v>
      </c>
      <c r="U139" s="94" t="str">
        <f t="shared" si="26"/>
        <v>-</v>
      </c>
      <c r="V139" s="94" t="str">
        <f t="shared" si="27"/>
        <v>-</v>
      </c>
    </row>
    <row r="140" spans="1:22" x14ac:dyDescent="0.3">
      <c r="A140" s="10">
        <f t="shared" si="20"/>
        <v>0</v>
      </c>
      <c r="B140" s="10"/>
      <c r="C140" s="10"/>
      <c r="D140" s="10"/>
      <c r="E140" s="10"/>
      <c r="F140" s="10"/>
      <c r="L140" s="94" t="str">
        <f t="shared" si="21"/>
        <v>-</v>
      </c>
      <c r="M140" s="94" t="str">
        <f t="shared" si="28"/>
        <v>-</v>
      </c>
      <c r="O140" s="94" t="str">
        <f t="shared" si="22"/>
        <v>-</v>
      </c>
      <c r="P140" s="94" t="str">
        <f t="shared" si="23"/>
        <v>-</v>
      </c>
      <c r="R140" s="94" t="str">
        <f t="shared" si="24"/>
        <v>-</v>
      </c>
      <c r="S140" s="94" t="str">
        <f t="shared" si="25"/>
        <v>-</v>
      </c>
      <c r="U140" s="94" t="str">
        <f t="shared" si="26"/>
        <v>-</v>
      </c>
      <c r="V140" s="94" t="str">
        <f t="shared" si="27"/>
        <v>-</v>
      </c>
    </row>
    <row r="141" spans="1:22" x14ac:dyDescent="0.3">
      <c r="A141" s="10">
        <f t="shared" si="20"/>
        <v>0</v>
      </c>
      <c r="B141" s="10"/>
      <c r="C141" s="10"/>
      <c r="D141" s="10"/>
      <c r="E141" s="10"/>
      <c r="F141" s="10"/>
      <c r="L141" s="94" t="str">
        <f t="shared" si="21"/>
        <v>-</v>
      </c>
      <c r="M141" s="94" t="str">
        <f t="shared" si="28"/>
        <v>-</v>
      </c>
      <c r="O141" s="94" t="str">
        <f t="shared" si="22"/>
        <v>-</v>
      </c>
      <c r="P141" s="94" t="str">
        <f t="shared" si="23"/>
        <v>-</v>
      </c>
      <c r="R141" s="94" t="str">
        <f t="shared" si="24"/>
        <v>-</v>
      </c>
      <c r="S141" s="94" t="str">
        <f t="shared" si="25"/>
        <v>-</v>
      </c>
      <c r="U141" s="94" t="str">
        <f t="shared" si="26"/>
        <v>-</v>
      </c>
      <c r="V141" s="94" t="str">
        <f t="shared" si="27"/>
        <v>-</v>
      </c>
    </row>
    <row r="142" spans="1:22" x14ac:dyDescent="0.3">
      <c r="A142" s="10">
        <f t="shared" si="20"/>
        <v>0</v>
      </c>
      <c r="B142" s="10"/>
      <c r="C142" s="10"/>
      <c r="D142" s="10"/>
      <c r="E142" s="10"/>
      <c r="F142" s="10"/>
      <c r="L142" s="94" t="str">
        <f t="shared" si="21"/>
        <v>-</v>
      </c>
      <c r="M142" s="94" t="str">
        <f t="shared" si="28"/>
        <v>-</v>
      </c>
      <c r="O142" s="94" t="str">
        <f t="shared" si="22"/>
        <v>-</v>
      </c>
      <c r="P142" s="94" t="str">
        <f t="shared" si="23"/>
        <v>-</v>
      </c>
      <c r="R142" s="94" t="str">
        <f t="shared" si="24"/>
        <v>-</v>
      </c>
      <c r="S142" s="94" t="str">
        <f t="shared" si="25"/>
        <v>-</v>
      </c>
      <c r="U142" s="94" t="str">
        <f t="shared" si="26"/>
        <v>-</v>
      </c>
      <c r="V142" s="94" t="str">
        <f t="shared" si="27"/>
        <v>-</v>
      </c>
    </row>
    <row r="143" spans="1:22" x14ac:dyDescent="0.3">
      <c r="A143" s="10">
        <f t="shared" si="20"/>
        <v>0</v>
      </c>
      <c r="B143" s="10"/>
      <c r="C143" s="10"/>
      <c r="D143" s="10"/>
      <c r="E143" s="10"/>
      <c r="F143" s="10"/>
      <c r="L143" s="94" t="str">
        <f t="shared" si="21"/>
        <v>-</v>
      </c>
      <c r="M143" s="94" t="str">
        <f t="shared" si="28"/>
        <v>-</v>
      </c>
      <c r="O143" s="94" t="str">
        <f t="shared" si="22"/>
        <v>-</v>
      </c>
      <c r="P143" s="94" t="str">
        <f t="shared" si="23"/>
        <v>-</v>
      </c>
      <c r="R143" s="94" t="str">
        <f t="shared" si="24"/>
        <v>-</v>
      </c>
      <c r="S143" s="94" t="str">
        <f t="shared" si="25"/>
        <v>-</v>
      </c>
      <c r="U143" s="94" t="str">
        <f t="shared" si="26"/>
        <v>-</v>
      </c>
      <c r="V143" s="94" t="str">
        <f t="shared" si="27"/>
        <v>-</v>
      </c>
    </row>
    <row r="144" spans="1:22" x14ac:dyDescent="0.3">
      <c r="A144" s="10">
        <f t="shared" si="20"/>
        <v>0</v>
      </c>
      <c r="B144" s="10"/>
      <c r="C144" s="10"/>
      <c r="D144" s="10"/>
      <c r="E144" s="10"/>
      <c r="F144" s="10"/>
      <c r="L144" s="94" t="str">
        <f t="shared" si="21"/>
        <v>-</v>
      </c>
      <c r="M144" s="94" t="str">
        <f t="shared" si="28"/>
        <v>-</v>
      </c>
      <c r="O144" s="94" t="str">
        <f t="shared" si="22"/>
        <v>-</v>
      </c>
      <c r="P144" s="94" t="str">
        <f t="shared" si="23"/>
        <v>-</v>
      </c>
      <c r="R144" s="94" t="str">
        <f t="shared" si="24"/>
        <v>-</v>
      </c>
      <c r="S144" s="94" t="str">
        <f t="shared" si="25"/>
        <v>-</v>
      </c>
      <c r="U144" s="94" t="str">
        <f t="shared" si="26"/>
        <v>-</v>
      </c>
      <c r="V144" s="94" t="str">
        <f t="shared" si="27"/>
        <v>-</v>
      </c>
    </row>
    <row r="145" spans="1:22" x14ac:dyDescent="0.3">
      <c r="A145" s="10">
        <f t="shared" si="20"/>
        <v>0</v>
      </c>
      <c r="B145" s="10"/>
      <c r="C145" s="10"/>
      <c r="D145" s="10"/>
      <c r="E145" s="10"/>
      <c r="F145" s="10"/>
      <c r="L145" s="94" t="str">
        <f t="shared" si="21"/>
        <v>-</v>
      </c>
      <c r="M145" s="94" t="str">
        <f t="shared" si="28"/>
        <v>-</v>
      </c>
      <c r="O145" s="94" t="str">
        <f t="shared" si="22"/>
        <v>-</v>
      </c>
      <c r="P145" s="94" t="str">
        <f t="shared" si="23"/>
        <v>-</v>
      </c>
      <c r="R145" s="94" t="str">
        <f t="shared" si="24"/>
        <v>-</v>
      </c>
      <c r="S145" s="94" t="str">
        <f t="shared" si="25"/>
        <v>-</v>
      </c>
      <c r="U145" s="94" t="str">
        <f t="shared" si="26"/>
        <v>-</v>
      </c>
      <c r="V145" s="94" t="str">
        <f t="shared" si="27"/>
        <v>-</v>
      </c>
    </row>
    <row r="146" spans="1:22" x14ac:dyDescent="0.3">
      <c r="A146" s="10">
        <f t="shared" si="20"/>
        <v>0</v>
      </c>
      <c r="B146" s="10"/>
      <c r="C146" s="10"/>
      <c r="D146" s="10"/>
      <c r="E146" s="10"/>
      <c r="F146" s="10"/>
      <c r="L146" s="94" t="str">
        <f t="shared" si="21"/>
        <v>-</v>
      </c>
      <c r="M146" s="94" t="str">
        <f t="shared" si="28"/>
        <v>-</v>
      </c>
      <c r="O146" s="94" t="str">
        <f t="shared" si="22"/>
        <v>-</v>
      </c>
      <c r="P146" s="94" t="str">
        <f t="shared" si="23"/>
        <v>-</v>
      </c>
      <c r="R146" s="94" t="str">
        <f t="shared" si="24"/>
        <v>-</v>
      </c>
      <c r="S146" s="94" t="str">
        <f t="shared" si="25"/>
        <v>-</v>
      </c>
      <c r="U146" s="94" t="str">
        <f t="shared" si="26"/>
        <v>-</v>
      </c>
      <c r="V146" s="94" t="str">
        <f t="shared" si="27"/>
        <v>-</v>
      </c>
    </row>
    <row r="147" spans="1:22" x14ac:dyDescent="0.3">
      <c r="A147" s="10">
        <f t="shared" si="20"/>
        <v>0</v>
      </c>
      <c r="B147" s="10"/>
      <c r="C147" s="10"/>
      <c r="D147" s="10"/>
      <c r="E147" s="10"/>
      <c r="F147" s="10"/>
      <c r="L147" s="94" t="str">
        <f t="shared" si="21"/>
        <v>-</v>
      </c>
      <c r="M147" s="94" t="str">
        <f t="shared" si="28"/>
        <v>-</v>
      </c>
      <c r="O147" s="94" t="str">
        <f t="shared" si="22"/>
        <v>-</v>
      </c>
      <c r="P147" s="94" t="str">
        <f t="shared" si="23"/>
        <v>-</v>
      </c>
      <c r="R147" s="94" t="str">
        <f t="shared" si="24"/>
        <v>-</v>
      </c>
      <c r="S147" s="94" t="str">
        <f t="shared" si="25"/>
        <v>-</v>
      </c>
      <c r="U147" s="94" t="str">
        <f t="shared" si="26"/>
        <v>-</v>
      </c>
      <c r="V147" s="94" t="str">
        <f t="shared" si="27"/>
        <v>-</v>
      </c>
    </row>
    <row r="148" spans="1:22" x14ac:dyDescent="0.3">
      <c r="A148" s="10">
        <f t="shared" si="20"/>
        <v>0</v>
      </c>
      <c r="B148" s="10"/>
      <c r="C148" s="10"/>
      <c r="D148" s="10"/>
      <c r="E148" s="10"/>
      <c r="F148" s="10"/>
      <c r="L148" s="94" t="str">
        <f t="shared" si="21"/>
        <v>-</v>
      </c>
      <c r="M148" s="94" t="str">
        <f t="shared" si="28"/>
        <v>-</v>
      </c>
      <c r="O148" s="94" t="str">
        <f t="shared" si="22"/>
        <v>-</v>
      </c>
      <c r="P148" s="94" t="str">
        <f t="shared" si="23"/>
        <v>-</v>
      </c>
      <c r="R148" s="94" t="str">
        <f t="shared" si="24"/>
        <v>-</v>
      </c>
      <c r="S148" s="94" t="str">
        <f t="shared" si="25"/>
        <v>-</v>
      </c>
      <c r="U148" s="94" t="str">
        <f t="shared" si="26"/>
        <v>-</v>
      </c>
      <c r="V148" s="94" t="str">
        <f t="shared" si="27"/>
        <v>-</v>
      </c>
    </row>
    <row r="149" spans="1:22" x14ac:dyDescent="0.3">
      <c r="A149" s="10">
        <f t="shared" si="20"/>
        <v>0</v>
      </c>
      <c r="B149" s="10"/>
      <c r="C149" s="10"/>
      <c r="D149" s="10"/>
      <c r="E149" s="10"/>
      <c r="F149" s="10"/>
      <c r="L149" s="94" t="str">
        <f t="shared" si="21"/>
        <v>-</v>
      </c>
      <c r="M149" s="94" t="str">
        <f t="shared" si="28"/>
        <v>-</v>
      </c>
      <c r="O149" s="94" t="str">
        <f t="shared" si="22"/>
        <v>-</v>
      </c>
      <c r="P149" s="94" t="str">
        <f t="shared" si="23"/>
        <v>-</v>
      </c>
      <c r="R149" s="94" t="str">
        <f t="shared" si="24"/>
        <v>-</v>
      </c>
      <c r="S149" s="94" t="str">
        <f t="shared" si="25"/>
        <v>-</v>
      </c>
      <c r="U149" s="94" t="str">
        <f t="shared" si="26"/>
        <v>-</v>
      </c>
      <c r="V149" s="94" t="str">
        <f t="shared" si="27"/>
        <v>-</v>
      </c>
    </row>
    <row r="150" spans="1:22" x14ac:dyDescent="0.3">
      <c r="A150" s="10">
        <f t="shared" ref="A150:A213" si="29">IF(AND(C150&gt;0,C150&lt;&gt;""),1,IF(AND(D150&gt;0,D150&lt;&gt;""),2,IF(AND(E150&gt;0,E150&lt;&gt;""),3,IF(AND(F150&gt;0,F150&lt;&gt;""),4,0))))</f>
        <v>0</v>
      </c>
      <c r="B150" s="10"/>
      <c r="C150" s="10"/>
      <c r="D150" s="10"/>
      <c r="E150" s="10"/>
      <c r="F150" s="10"/>
      <c r="L150" s="94" t="str">
        <f t="shared" ref="L150:L213" si="30">IF(B150="ГНБ",$K$9*C150*$K$10,"-")</f>
        <v>-</v>
      </c>
      <c r="M150" s="94" t="str">
        <f t="shared" si="28"/>
        <v>-</v>
      </c>
      <c r="O150" s="94" t="str">
        <f t="shared" ref="O150:O213" si="31">IF(B150="ГНБ",$K$9*D150*$K$10,"-")</f>
        <v>-</v>
      </c>
      <c r="P150" s="94" t="str">
        <f t="shared" ref="P150:P213" si="32">IFERROR(O150/10,"-")</f>
        <v>-</v>
      </c>
      <c r="R150" s="94" t="str">
        <f t="shared" ref="R150:R213" si="33">IF(B150="ГНБ",$K$9*E150*$K$10,"-")</f>
        <v>-</v>
      </c>
      <c r="S150" s="94" t="str">
        <f t="shared" ref="S150:S213" si="34">IFERROR(R150/10,"-")</f>
        <v>-</v>
      </c>
      <c r="U150" s="94" t="str">
        <f t="shared" ref="U150:U213" si="35">IF(B150="ГНБ",$K$9*F150*$K$10,"-")</f>
        <v>-</v>
      </c>
      <c r="V150" s="94" t="str">
        <f t="shared" ref="V150:V213" si="36">IFERROR(U150/10,"-")</f>
        <v>-</v>
      </c>
    </row>
    <row r="151" spans="1:22" x14ac:dyDescent="0.3">
      <c r="A151" s="10">
        <f t="shared" si="29"/>
        <v>0</v>
      </c>
      <c r="B151" s="10"/>
      <c r="C151" s="10"/>
      <c r="D151" s="10"/>
      <c r="E151" s="10"/>
      <c r="F151" s="10"/>
      <c r="L151" s="94" t="str">
        <f t="shared" si="30"/>
        <v>-</v>
      </c>
      <c r="M151" s="94" t="str">
        <f t="shared" si="28"/>
        <v>-</v>
      </c>
      <c r="O151" s="94" t="str">
        <f t="shared" si="31"/>
        <v>-</v>
      </c>
      <c r="P151" s="94" t="str">
        <f t="shared" si="32"/>
        <v>-</v>
      </c>
      <c r="R151" s="94" t="str">
        <f t="shared" si="33"/>
        <v>-</v>
      </c>
      <c r="S151" s="94" t="str">
        <f t="shared" si="34"/>
        <v>-</v>
      </c>
      <c r="U151" s="94" t="str">
        <f t="shared" si="35"/>
        <v>-</v>
      </c>
      <c r="V151" s="94" t="str">
        <f t="shared" si="36"/>
        <v>-</v>
      </c>
    </row>
    <row r="152" spans="1:22" x14ac:dyDescent="0.3">
      <c r="A152" s="10">
        <f t="shared" si="29"/>
        <v>0</v>
      </c>
      <c r="B152" s="10"/>
      <c r="C152" s="10"/>
      <c r="D152" s="10"/>
      <c r="E152" s="10"/>
      <c r="F152" s="10"/>
      <c r="L152" s="94" t="str">
        <f t="shared" si="30"/>
        <v>-</v>
      </c>
      <c r="M152" s="94" t="str">
        <f t="shared" si="28"/>
        <v>-</v>
      </c>
      <c r="O152" s="94" t="str">
        <f t="shared" si="31"/>
        <v>-</v>
      </c>
      <c r="P152" s="94" t="str">
        <f t="shared" si="32"/>
        <v>-</v>
      </c>
      <c r="R152" s="94" t="str">
        <f t="shared" si="33"/>
        <v>-</v>
      </c>
      <c r="S152" s="94" t="str">
        <f t="shared" si="34"/>
        <v>-</v>
      </c>
      <c r="U152" s="94" t="str">
        <f t="shared" si="35"/>
        <v>-</v>
      </c>
      <c r="V152" s="94" t="str">
        <f t="shared" si="36"/>
        <v>-</v>
      </c>
    </row>
    <row r="153" spans="1:22" x14ac:dyDescent="0.3">
      <c r="A153" s="10">
        <f t="shared" si="29"/>
        <v>0</v>
      </c>
      <c r="B153" s="10"/>
      <c r="C153" s="10"/>
      <c r="D153" s="10"/>
      <c r="E153" s="10"/>
      <c r="F153" s="10"/>
      <c r="L153" s="94" t="str">
        <f t="shared" si="30"/>
        <v>-</v>
      </c>
      <c r="M153" s="94" t="str">
        <f t="shared" si="28"/>
        <v>-</v>
      </c>
      <c r="O153" s="94" t="str">
        <f t="shared" si="31"/>
        <v>-</v>
      </c>
      <c r="P153" s="94" t="str">
        <f t="shared" si="32"/>
        <v>-</v>
      </c>
      <c r="R153" s="94" t="str">
        <f t="shared" si="33"/>
        <v>-</v>
      </c>
      <c r="S153" s="94" t="str">
        <f t="shared" si="34"/>
        <v>-</v>
      </c>
      <c r="U153" s="94" t="str">
        <f t="shared" si="35"/>
        <v>-</v>
      </c>
      <c r="V153" s="94" t="str">
        <f t="shared" si="36"/>
        <v>-</v>
      </c>
    </row>
    <row r="154" spans="1:22" x14ac:dyDescent="0.3">
      <c r="A154" s="10">
        <f t="shared" si="29"/>
        <v>0</v>
      </c>
      <c r="B154" s="10"/>
      <c r="C154" s="10"/>
      <c r="D154" s="10"/>
      <c r="E154" s="10"/>
      <c r="F154" s="10"/>
      <c r="L154" s="94" t="str">
        <f t="shared" si="30"/>
        <v>-</v>
      </c>
      <c r="M154" s="94" t="str">
        <f t="shared" si="28"/>
        <v>-</v>
      </c>
      <c r="O154" s="94" t="str">
        <f t="shared" si="31"/>
        <v>-</v>
      </c>
      <c r="P154" s="94" t="str">
        <f t="shared" si="32"/>
        <v>-</v>
      </c>
      <c r="R154" s="94" t="str">
        <f t="shared" si="33"/>
        <v>-</v>
      </c>
      <c r="S154" s="94" t="str">
        <f t="shared" si="34"/>
        <v>-</v>
      </c>
      <c r="U154" s="94" t="str">
        <f t="shared" si="35"/>
        <v>-</v>
      </c>
      <c r="V154" s="94" t="str">
        <f t="shared" si="36"/>
        <v>-</v>
      </c>
    </row>
    <row r="155" spans="1:22" x14ac:dyDescent="0.3">
      <c r="A155" s="10">
        <f t="shared" si="29"/>
        <v>0</v>
      </c>
      <c r="B155" s="10"/>
      <c r="C155" s="10"/>
      <c r="D155" s="10"/>
      <c r="E155" s="10"/>
      <c r="F155" s="10"/>
      <c r="L155" s="94" t="str">
        <f t="shared" si="30"/>
        <v>-</v>
      </c>
      <c r="M155" s="94" t="str">
        <f t="shared" si="28"/>
        <v>-</v>
      </c>
      <c r="O155" s="94" t="str">
        <f t="shared" si="31"/>
        <v>-</v>
      </c>
      <c r="P155" s="94" t="str">
        <f t="shared" si="32"/>
        <v>-</v>
      </c>
      <c r="R155" s="94" t="str">
        <f t="shared" si="33"/>
        <v>-</v>
      </c>
      <c r="S155" s="94" t="str">
        <f t="shared" si="34"/>
        <v>-</v>
      </c>
      <c r="U155" s="94" t="str">
        <f t="shared" si="35"/>
        <v>-</v>
      </c>
      <c r="V155" s="94" t="str">
        <f t="shared" si="36"/>
        <v>-</v>
      </c>
    </row>
    <row r="156" spans="1:22" x14ac:dyDescent="0.3">
      <c r="A156" s="10">
        <f t="shared" si="29"/>
        <v>0</v>
      </c>
      <c r="B156" s="10"/>
      <c r="C156" s="10"/>
      <c r="D156" s="10"/>
      <c r="E156" s="10"/>
      <c r="F156" s="10"/>
      <c r="L156" s="94" t="str">
        <f t="shared" si="30"/>
        <v>-</v>
      </c>
      <c r="M156" s="94" t="str">
        <f t="shared" si="28"/>
        <v>-</v>
      </c>
      <c r="O156" s="94" t="str">
        <f t="shared" si="31"/>
        <v>-</v>
      </c>
      <c r="P156" s="94" t="str">
        <f t="shared" si="32"/>
        <v>-</v>
      </c>
      <c r="R156" s="94" t="str">
        <f t="shared" si="33"/>
        <v>-</v>
      </c>
      <c r="S156" s="94" t="str">
        <f t="shared" si="34"/>
        <v>-</v>
      </c>
      <c r="U156" s="94" t="str">
        <f t="shared" si="35"/>
        <v>-</v>
      </c>
      <c r="V156" s="94" t="str">
        <f t="shared" si="36"/>
        <v>-</v>
      </c>
    </row>
    <row r="157" spans="1:22" x14ac:dyDescent="0.3">
      <c r="A157" s="10">
        <f t="shared" si="29"/>
        <v>0</v>
      </c>
      <c r="B157" s="10"/>
      <c r="C157" s="10"/>
      <c r="D157" s="10"/>
      <c r="E157" s="10"/>
      <c r="F157" s="10"/>
      <c r="L157" s="94" t="str">
        <f t="shared" si="30"/>
        <v>-</v>
      </c>
      <c r="M157" s="94" t="str">
        <f t="shared" si="28"/>
        <v>-</v>
      </c>
      <c r="O157" s="94" t="str">
        <f t="shared" si="31"/>
        <v>-</v>
      </c>
      <c r="P157" s="94" t="str">
        <f t="shared" si="32"/>
        <v>-</v>
      </c>
      <c r="R157" s="94" t="str">
        <f t="shared" si="33"/>
        <v>-</v>
      </c>
      <c r="S157" s="94" t="str">
        <f t="shared" si="34"/>
        <v>-</v>
      </c>
      <c r="U157" s="94" t="str">
        <f t="shared" si="35"/>
        <v>-</v>
      </c>
      <c r="V157" s="94" t="str">
        <f t="shared" si="36"/>
        <v>-</v>
      </c>
    </row>
    <row r="158" spans="1:22" x14ac:dyDescent="0.3">
      <c r="A158" s="10">
        <f t="shared" si="29"/>
        <v>0</v>
      </c>
      <c r="B158" s="10"/>
      <c r="C158" s="10"/>
      <c r="D158" s="10"/>
      <c r="E158" s="10"/>
      <c r="F158" s="10"/>
      <c r="L158" s="94" t="str">
        <f t="shared" si="30"/>
        <v>-</v>
      </c>
      <c r="M158" s="94" t="str">
        <f t="shared" si="28"/>
        <v>-</v>
      </c>
      <c r="O158" s="94" t="str">
        <f t="shared" si="31"/>
        <v>-</v>
      </c>
      <c r="P158" s="94" t="str">
        <f t="shared" si="32"/>
        <v>-</v>
      </c>
      <c r="R158" s="94" t="str">
        <f t="shared" si="33"/>
        <v>-</v>
      </c>
      <c r="S158" s="94" t="str">
        <f t="shared" si="34"/>
        <v>-</v>
      </c>
      <c r="U158" s="94" t="str">
        <f t="shared" si="35"/>
        <v>-</v>
      </c>
      <c r="V158" s="94" t="str">
        <f t="shared" si="36"/>
        <v>-</v>
      </c>
    </row>
    <row r="159" spans="1:22" x14ac:dyDescent="0.3">
      <c r="A159" s="10">
        <f t="shared" si="29"/>
        <v>0</v>
      </c>
      <c r="B159" s="10"/>
      <c r="C159" s="10"/>
      <c r="D159" s="10"/>
      <c r="E159" s="10"/>
      <c r="F159" s="10"/>
      <c r="L159" s="94" t="str">
        <f t="shared" si="30"/>
        <v>-</v>
      </c>
      <c r="M159" s="94" t="str">
        <f t="shared" si="28"/>
        <v>-</v>
      </c>
      <c r="O159" s="94" t="str">
        <f t="shared" si="31"/>
        <v>-</v>
      </c>
      <c r="P159" s="94" t="str">
        <f t="shared" si="32"/>
        <v>-</v>
      </c>
      <c r="R159" s="94" t="str">
        <f t="shared" si="33"/>
        <v>-</v>
      </c>
      <c r="S159" s="94" t="str">
        <f t="shared" si="34"/>
        <v>-</v>
      </c>
      <c r="U159" s="94" t="str">
        <f t="shared" si="35"/>
        <v>-</v>
      </c>
      <c r="V159" s="94" t="str">
        <f t="shared" si="36"/>
        <v>-</v>
      </c>
    </row>
    <row r="160" spans="1:22" x14ac:dyDescent="0.3">
      <c r="A160" s="10">
        <f t="shared" si="29"/>
        <v>0</v>
      </c>
      <c r="B160" s="10"/>
      <c r="C160" s="10"/>
      <c r="D160" s="10"/>
      <c r="E160" s="10"/>
      <c r="F160" s="10"/>
      <c r="L160" s="94" t="str">
        <f t="shared" si="30"/>
        <v>-</v>
      </c>
      <c r="M160" s="94" t="str">
        <f t="shared" si="28"/>
        <v>-</v>
      </c>
      <c r="O160" s="94" t="str">
        <f t="shared" si="31"/>
        <v>-</v>
      </c>
      <c r="P160" s="94" t="str">
        <f t="shared" si="32"/>
        <v>-</v>
      </c>
      <c r="R160" s="94" t="str">
        <f t="shared" si="33"/>
        <v>-</v>
      </c>
      <c r="S160" s="94" t="str">
        <f t="shared" si="34"/>
        <v>-</v>
      </c>
      <c r="U160" s="94" t="str">
        <f t="shared" si="35"/>
        <v>-</v>
      </c>
      <c r="V160" s="94" t="str">
        <f t="shared" si="36"/>
        <v>-</v>
      </c>
    </row>
    <row r="161" spans="1:22" x14ac:dyDescent="0.3">
      <c r="A161" s="10">
        <f t="shared" si="29"/>
        <v>0</v>
      </c>
      <c r="B161" s="10"/>
      <c r="C161" s="10"/>
      <c r="D161" s="10"/>
      <c r="E161" s="10"/>
      <c r="F161" s="10"/>
      <c r="L161" s="94" t="str">
        <f t="shared" si="30"/>
        <v>-</v>
      </c>
      <c r="M161" s="94" t="str">
        <f t="shared" si="28"/>
        <v>-</v>
      </c>
      <c r="O161" s="94" t="str">
        <f t="shared" si="31"/>
        <v>-</v>
      </c>
      <c r="P161" s="94" t="str">
        <f t="shared" si="32"/>
        <v>-</v>
      </c>
      <c r="R161" s="94" t="str">
        <f t="shared" si="33"/>
        <v>-</v>
      </c>
      <c r="S161" s="94" t="str">
        <f t="shared" si="34"/>
        <v>-</v>
      </c>
      <c r="U161" s="94" t="str">
        <f t="shared" si="35"/>
        <v>-</v>
      </c>
      <c r="V161" s="94" t="str">
        <f t="shared" si="36"/>
        <v>-</v>
      </c>
    </row>
    <row r="162" spans="1:22" x14ac:dyDescent="0.3">
      <c r="A162" s="10">
        <f t="shared" si="29"/>
        <v>0</v>
      </c>
      <c r="B162" s="10"/>
      <c r="C162" s="10"/>
      <c r="D162" s="10"/>
      <c r="E162" s="10"/>
      <c r="F162" s="10"/>
      <c r="L162" s="94" t="str">
        <f t="shared" si="30"/>
        <v>-</v>
      </c>
      <c r="M162" s="94" t="str">
        <f t="shared" si="28"/>
        <v>-</v>
      </c>
      <c r="O162" s="94" t="str">
        <f t="shared" si="31"/>
        <v>-</v>
      </c>
      <c r="P162" s="94" t="str">
        <f t="shared" si="32"/>
        <v>-</v>
      </c>
      <c r="R162" s="94" t="str">
        <f t="shared" si="33"/>
        <v>-</v>
      </c>
      <c r="S162" s="94" t="str">
        <f t="shared" si="34"/>
        <v>-</v>
      </c>
      <c r="U162" s="94" t="str">
        <f t="shared" si="35"/>
        <v>-</v>
      </c>
      <c r="V162" s="94" t="str">
        <f t="shared" si="36"/>
        <v>-</v>
      </c>
    </row>
    <row r="163" spans="1:22" x14ac:dyDescent="0.3">
      <c r="A163" s="10">
        <f t="shared" si="29"/>
        <v>0</v>
      </c>
      <c r="B163" s="10"/>
      <c r="C163" s="10"/>
      <c r="D163" s="10"/>
      <c r="E163" s="10"/>
      <c r="F163" s="10"/>
      <c r="L163" s="94" t="str">
        <f t="shared" si="30"/>
        <v>-</v>
      </c>
      <c r="M163" s="94" t="str">
        <f t="shared" si="28"/>
        <v>-</v>
      </c>
      <c r="O163" s="94" t="str">
        <f t="shared" si="31"/>
        <v>-</v>
      </c>
      <c r="P163" s="94" t="str">
        <f t="shared" si="32"/>
        <v>-</v>
      </c>
      <c r="R163" s="94" t="str">
        <f t="shared" si="33"/>
        <v>-</v>
      </c>
      <c r="S163" s="94" t="str">
        <f t="shared" si="34"/>
        <v>-</v>
      </c>
      <c r="U163" s="94" t="str">
        <f t="shared" si="35"/>
        <v>-</v>
      </c>
      <c r="V163" s="94" t="str">
        <f t="shared" si="36"/>
        <v>-</v>
      </c>
    </row>
    <row r="164" spans="1:22" x14ac:dyDescent="0.3">
      <c r="A164" s="10">
        <f t="shared" si="29"/>
        <v>0</v>
      </c>
      <c r="B164" s="10"/>
      <c r="C164" s="10"/>
      <c r="D164" s="10"/>
      <c r="E164" s="10"/>
      <c r="F164" s="10"/>
      <c r="L164" s="94" t="str">
        <f t="shared" si="30"/>
        <v>-</v>
      </c>
      <c r="M164" s="94" t="str">
        <f t="shared" si="28"/>
        <v>-</v>
      </c>
      <c r="O164" s="94" t="str">
        <f t="shared" si="31"/>
        <v>-</v>
      </c>
      <c r="P164" s="94" t="str">
        <f t="shared" si="32"/>
        <v>-</v>
      </c>
      <c r="R164" s="94" t="str">
        <f t="shared" si="33"/>
        <v>-</v>
      </c>
      <c r="S164" s="94" t="str">
        <f t="shared" si="34"/>
        <v>-</v>
      </c>
      <c r="U164" s="94" t="str">
        <f t="shared" si="35"/>
        <v>-</v>
      </c>
      <c r="V164" s="94" t="str">
        <f t="shared" si="36"/>
        <v>-</v>
      </c>
    </row>
    <row r="165" spans="1:22" x14ac:dyDescent="0.3">
      <c r="A165" s="10">
        <f t="shared" si="29"/>
        <v>0</v>
      </c>
      <c r="B165" s="10"/>
      <c r="C165" s="10"/>
      <c r="D165" s="10"/>
      <c r="E165" s="10"/>
      <c r="F165" s="10"/>
      <c r="L165" s="94" t="str">
        <f t="shared" si="30"/>
        <v>-</v>
      </c>
      <c r="M165" s="94" t="str">
        <f t="shared" si="28"/>
        <v>-</v>
      </c>
      <c r="O165" s="94" t="str">
        <f t="shared" si="31"/>
        <v>-</v>
      </c>
      <c r="P165" s="94" t="str">
        <f t="shared" si="32"/>
        <v>-</v>
      </c>
      <c r="R165" s="94" t="str">
        <f t="shared" si="33"/>
        <v>-</v>
      </c>
      <c r="S165" s="94" t="str">
        <f t="shared" si="34"/>
        <v>-</v>
      </c>
      <c r="U165" s="94" t="str">
        <f t="shared" si="35"/>
        <v>-</v>
      </c>
      <c r="V165" s="94" t="str">
        <f t="shared" si="36"/>
        <v>-</v>
      </c>
    </row>
    <row r="166" spans="1:22" x14ac:dyDescent="0.3">
      <c r="A166" s="10">
        <f t="shared" si="29"/>
        <v>0</v>
      </c>
      <c r="B166" s="10"/>
      <c r="C166" s="10"/>
      <c r="D166" s="10"/>
      <c r="E166" s="10"/>
      <c r="F166" s="10"/>
      <c r="L166" s="94" t="str">
        <f t="shared" si="30"/>
        <v>-</v>
      </c>
      <c r="M166" s="94" t="str">
        <f t="shared" si="28"/>
        <v>-</v>
      </c>
      <c r="O166" s="94" t="str">
        <f t="shared" si="31"/>
        <v>-</v>
      </c>
      <c r="P166" s="94" t="str">
        <f t="shared" si="32"/>
        <v>-</v>
      </c>
      <c r="R166" s="94" t="str">
        <f t="shared" si="33"/>
        <v>-</v>
      </c>
      <c r="S166" s="94" t="str">
        <f t="shared" si="34"/>
        <v>-</v>
      </c>
      <c r="U166" s="94" t="str">
        <f t="shared" si="35"/>
        <v>-</v>
      </c>
      <c r="V166" s="94" t="str">
        <f t="shared" si="36"/>
        <v>-</v>
      </c>
    </row>
    <row r="167" spans="1:22" x14ac:dyDescent="0.3">
      <c r="A167" s="10">
        <f t="shared" si="29"/>
        <v>0</v>
      </c>
      <c r="B167" s="10"/>
      <c r="C167" s="10"/>
      <c r="D167" s="10"/>
      <c r="E167" s="10"/>
      <c r="F167" s="10"/>
      <c r="L167" s="94" t="str">
        <f t="shared" si="30"/>
        <v>-</v>
      </c>
      <c r="M167" s="94" t="str">
        <f t="shared" si="28"/>
        <v>-</v>
      </c>
      <c r="O167" s="94" t="str">
        <f t="shared" si="31"/>
        <v>-</v>
      </c>
      <c r="P167" s="94" t="str">
        <f t="shared" si="32"/>
        <v>-</v>
      </c>
      <c r="R167" s="94" t="str">
        <f t="shared" si="33"/>
        <v>-</v>
      </c>
      <c r="S167" s="94" t="str">
        <f t="shared" si="34"/>
        <v>-</v>
      </c>
      <c r="U167" s="94" t="str">
        <f t="shared" si="35"/>
        <v>-</v>
      </c>
      <c r="V167" s="94" t="str">
        <f t="shared" si="36"/>
        <v>-</v>
      </c>
    </row>
    <row r="168" spans="1:22" x14ac:dyDescent="0.3">
      <c r="A168" s="10">
        <f t="shared" si="29"/>
        <v>0</v>
      </c>
      <c r="B168" s="10"/>
      <c r="C168" s="10"/>
      <c r="D168" s="10"/>
      <c r="E168" s="10"/>
      <c r="F168" s="10"/>
      <c r="L168" s="94" t="str">
        <f t="shared" si="30"/>
        <v>-</v>
      </c>
      <c r="M168" s="94" t="str">
        <f t="shared" si="28"/>
        <v>-</v>
      </c>
      <c r="O168" s="94" t="str">
        <f t="shared" si="31"/>
        <v>-</v>
      </c>
      <c r="P168" s="94" t="str">
        <f t="shared" si="32"/>
        <v>-</v>
      </c>
      <c r="R168" s="94" t="str">
        <f t="shared" si="33"/>
        <v>-</v>
      </c>
      <c r="S168" s="94" t="str">
        <f t="shared" si="34"/>
        <v>-</v>
      </c>
      <c r="U168" s="94" t="str">
        <f t="shared" si="35"/>
        <v>-</v>
      </c>
      <c r="V168" s="94" t="str">
        <f t="shared" si="36"/>
        <v>-</v>
      </c>
    </row>
    <row r="169" spans="1:22" x14ac:dyDescent="0.3">
      <c r="A169" s="10">
        <f t="shared" si="29"/>
        <v>0</v>
      </c>
      <c r="B169" s="10"/>
      <c r="C169" s="10"/>
      <c r="D169" s="10"/>
      <c r="E169" s="10"/>
      <c r="F169" s="10"/>
      <c r="L169" s="94" t="str">
        <f t="shared" si="30"/>
        <v>-</v>
      </c>
      <c r="M169" s="94" t="str">
        <f t="shared" si="28"/>
        <v>-</v>
      </c>
      <c r="O169" s="94" t="str">
        <f t="shared" si="31"/>
        <v>-</v>
      </c>
      <c r="P169" s="94" t="str">
        <f t="shared" si="32"/>
        <v>-</v>
      </c>
      <c r="R169" s="94" t="str">
        <f t="shared" si="33"/>
        <v>-</v>
      </c>
      <c r="S169" s="94" t="str">
        <f t="shared" si="34"/>
        <v>-</v>
      </c>
      <c r="U169" s="94" t="str">
        <f t="shared" si="35"/>
        <v>-</v>
      </c>
      <c r="V169" s="94" t="str">
        <f t="shared" si="36"/>
        <v>-</v>
      </c>
    </row>
    <row r="170" spans="1:22" x14ac:dyDescent="0.3">
      <c r="A170" s="10">
        <f t="shared" si="29"/>
        <v>0</v>
      </c>
      <c r="B170" s="10"/>
      <c r="C170" s="10"/>
      <c r="D170" s="10"/>
      <c r="E170" s="10"/>
      <c r="F170" s="10"/>
      <c r="L170" s="94" t="str">
        <f t="shared" si="30"/>
        <v>-</v>
      </c>
      <c r="M170" s="94" t="str">
        <f t="shared" si="28"/>
        <v>-</v>
      </c>
      <c r="O170" s="94" t="str">
        <f t="shared" si="31"/>
        <v>-</v>
      </c>
      <c r="P170" s="94" t="str">
        <f t="shared" si="32"/>
        <v>-</v>
      </c>
      <c r="R170" s="94" t="str">
        <f t="shared" si="33"/>
        <v>-</v>
      </c>
      <c r="S170" s="94" t="str">
        <f t="shared" si="34"/>
        <v>-</v>
      </c>
      <c r="U170" s="94" t="str">
        <f t="shared" si="35"/>
        <v>-</v>
      </c>
      <c r="V170" s="94" t="str">
        <f t="shared" si="36"/>
        <v>-</v>
      </c>
    </row>
    <row r="171" spans="1:22" x14ac:dyDescent="0.3">
      <c r="A171" s="10">
        <f t="shared" si="29"/>
        <v>0</v>
      </c>
      <c r="B171" s="10"/>
      <c r="C171" s="10"/>
      <c r="D171" s="10"/>
      <c r="E171" s="10"/>
      <c r="F171" s="10"/>
      <c r="L171" s="94" t="str">
        <f t="shared" si="30"/>
        <v>-</v>
      </c>
      <c r="M171" s="94" t="str">
        <f t="shared" si="28"/>
        <v>-</v>
      </c>
      <c r="O171" s="94" t="str">
        <f t="shared" si="31"/>
        <v>-</v>
      </c>
      <c r="P171" s="94" t="str">
        <f t="shared" si="32"/>
        <v>-</v>
      </c>
      <c r="R171" s="94" t="str">
        <f t="shared" si="33"/>
        <v>-</v>
      </c>
      <c r="S171" s="94" t="str">
        <f t="shared" si="34"/>
        <v>-</v>
      </c>
      <c r="U171" s="94" t="str">
        <f t="shared" si="35"/>
        <v>-</v>
      </c>
      <c r="V171" s="94" t="str">
        <f t="shared" si="36"/>
        <v>-</v>
      </c>
    </row>
    <row r="172" spans="1:22" x14ac:dyDescent="0.3">
      <c r="A172" s="10">
        <f t="shared" si="29"/>
        <v>0</v>
      </c>
      <c r="B172" s="10"/>
      <c r="C172" s="10"/>
      <c r="D172" s="10"/>
      <c r="E172" s="10"/>
      <c r="F172" s="10"/>
      <c r="L172" s="94" t="str">
        <f t="shared" si="30"/>
        <v>-</v>
      </c>
      <c r="M172" s="94" t="str">
        <f t="shared" si="28"/>
        <v>-</v>
      </c>
      <c r="O172" s="94" t="str">
        <f t="shared" si="31"/>
        <v>-</v>
      </c>
      <c r="P172" s="94" t="str">
        <f t="shared" si="32"/>
        <v>-</v>
      </c>
      <c r="R172" s="94" t="str">
        <f t="shared" si="33"/>
        <v>-</v>
      </c>
      <c r="S172" s="94" t="str">
        <f t="shared" si="34"/>
        <v>-</v>
      </c>
      <c r="U172" s="94" t="str">
        <f t="shared" si="35"/>
        <v>-</v>
      </c>
      <c r="V172" s="94" t="str">
        <f t="shared" si="36"/>
        <v>-</v>
      </c>
    </row>
    <row r="173" spans="1:22" x14ac:dyDescent="0.3">
      <c r="A173" s="10">
        <f t="shared" si="29"/>
        <v>0</v>
      </c>
      <c r="B173" s="10"/>
      <c r="C173" s="10"/>
      <c r="D173" s="10"/>
      <c r="E173" s="10"/>
      <c r="F173" s="10"/>
      <c r="L173" s="94" t="str">
        <f t="shared" si="30"/>
        <v>-</v>
      </c>
      <c r="M173" s="94" t="str">
        <f t="shared" si="28"/>
        <v>-</v>
      </c>
      <c r="O173" s="94" t="str">
        <f t="shared" si="31"/>
        <v>-</v>
      </c>
      <c r="P173" s="94" t="str">
        <f t="shared" si="32"/>
        <v>-</v>
      </c>
      <c r="R173" s="94" t="str">
        <f t="shared" si="33"/>
        <v>-</v>
      </c>
      <c r="S173" s="94" t="str">
        <f t="shared" si="34"/>
        <v>-</v>
      </c>
      <c r="U173" s="94" t="str">
        <f t="shared" si="35"/>
        <v>-</v>
      </c>
      <c r="V173" s="94" t="str">
        <f t="shared" si="36"/>
        <v>-</v>
      </c>
    </row>
    <row r="174" spans="1:22" x14ac:dyDescent="0.3">
      <c r="A174" s="10">
        <f t="shared" si="29"/>
        <v>0</v>
      </c>
      <c r="B174" s="10"/>
      <c r="C174" s="10"/>
      <c r="D174" s="10"/>
      <c r="E174" s="10"/>
      <c r="F174" s="10"/>
      <c r="L174" s="94" t="str">
        <f t="shared" si="30"/>
        <v>-</v>
      </c>
      <c r="M174" s="94" t="str">
        <f t="shared" si="28"/>
        <v>-</v>
      </c>
      <c r="O174" s="94" t="str">
        <f t="shared" si="31"/>
        <v>-</v>
      </c>
      <c r="P174" s="94" t="str">
        <f t="shared" si="32"/>
        <v>-</v>
      </c>
      <c r="R174" s="94" t="str">
        <f t="shared" si="33"/>
        <v>-</v>
      </c>
      <c r="S174" s="94" t="str">
        <f t="shared" si="34"/>
        <v>-</v>
      </c>
      <c r="U174" s="94" t="str">
        <f t="shared" si="35"/>
        <v>-</v>
      </c>
      <c r="V174" s="94" t="str">
        <f t="shared" si="36"/>
        <v>-</v>
      </c>
    </row>
    <row r="175" spans="1:22" x14ac:dyDescent="0.3">
      <c r="A175" s="10">
        <f t="shared" si="29"/>
        <v>0</v>
      </c>
      <c r="B175" s="10"/>
      <c r="C175" s="10"/>
      <c r="D175" s="10"/>
      <c r="E175" s="10"/>
      <c r="F175" s="10"/>
      <c r="L175" s="94" t="str">
        <f t="shared" si="30"/>
        <v>-</v>
      </c>
      <c r="M175" s="94" t="str">
        <f t="shared" si="28"/>
        <v>-</v>
      </c>
      <c r="O175" s="94" t="str">
        <f t="shared" si="31"/>
        <v>-</v>
      </c>
      <c r="P175" s="94" t="str">
        <f t="shared" si="32"/>
        <v>-</v>
      </c>
      <c r="R175" s="94" t="str">
        <f t="shared" si="33"/>
        <v>-</v>
      </c>
      <c r="S175" s="94" t="str">
        <f t="shared" si="34"/>
        <v>-</v>
      </c>
      <c r="U175" s="94" t="str">
        <f t="shared" si="35"/>
        <v>-</v>
      </c>
      <c r="V175" s="94" t="str">
        <f t="shared" si="36"/>
        <v>-</v>
      </c>
    </row>
    <row r="176" spans="1:22" x14ac:dyDescent="0.3">
      <c r="A176" s="10">
        <f t="shared" si="29"/>
        <v>0</v>
      </c>
      <c r="B176" s="10"/>
      <c r="C176" s="10"/>
      <c r="D176" s="10"/>
      <c r="E176" s="10"/>
      <c r="F176" s="10"/>
      <c r="L176" s="94" t="str">
        <f t="shared" si="30"/>
        <v>-</v>
      </c>
      <c r="M176" s="94" t="str">
        <f t="shared" si="28"/>
        <v>-</v>
      </c>
      <c r="O176" s="94" t="str">
        <f t="shared" si="31"/>
        <v>-</v>
      </c>
      <c r="P176" s="94" t="str">
        <f t="shared" si="32"/>
        <v>-</v>
      </c>
      <c r="R176" s="94" t="str">
        <f t="shared" si="33"/>
        <v>-</v>
      </c>
      <c r="S176" s="94" t="str">
        <f t="shared" si="34"/>
        <v>-</v>
      </c>
      <c r="U176" s="94" t="str">
        <f t="shared" si="35"/>
        <v>-</v>
      </c>
      <c r="V176" s="94" t="str">
        <f t="shared" si="36"/>
        <v>-</v>
      </c>
    </row>
    <row r="177" spans="1:22" x14ac:dyDescent="0.3">
      <c r="A177" s="10">
        <f t="shared" si="29"/>
        <v>0</v>
      </c>
      <c r="B177" s="10"/>
      <c r="C177" s="10"/>
      <c r="D177" s="10"/>
      <c r="E177" s="10"/>
      <c r="F177" s="10"/>
      <c r="L177" s="94" t="str">
        <f t="shared" si="30"/>
        <v>-</v>
      </c>
      <c r="M177" s="94" t="str">
        <f t="shared" si="28"/>
        <v>-</v>
      </c>
      <c r="O177" s="94" t="str">
        <f t="shared" si="31"/>
        <v>-</v>
      </c>
      <c r="P177" s="94" t="str">
        <f t="shared" si="32"/>
        <v>-</v>
      </c>
      <c r="R177" s="94" t="str">
        <f t="shared" si="33"/>
        <v>-</v>
      </c>
      <c r="S177" s="94" t="str">
        <f t="shared" si="34"/>
        <v>-</v>
      </c>
      <c r="U177" s="94" t="str">
        <f t="shared" si="35"/>
        <v>-</v>
      </c>
      <c r="V177" s="94" t="str">
        <f t="shared" si="36"/>
        <v>-</v>
      </c>
    </row>
    <row r="178" spans="1:22" x14ac:dyDescent="0.3">
      <c r="A178" s="10">
        <f t="shared" si="29"/>
        <v>0</v>
      </c>
      <c r="B178" s="10"/>
      <c r="C178" s="10"/>
      <c r="D178" s="10"/>
      <c r="E178" s="10"/>
      <c r="F178" s="10"/>
      <c r="L178" s="94" t="str">
        <f t="shared" si="30"/>
        <v>-</v>
      </c>
      <c r="M178" s="94" t="str">
        <f t="shared" si="28"/>
        <v>-</v>
      </c>
      <c r="O178" s="94" t="str">
        <f t="shared" si="31"/>
        <v>-</v>
      </c>
      <c r="P178" s="94" t="str">
        <f t="shared" si="32"/>
        <v>-</v>
      </c>
      <c r="R178" s="94" t="str">
        <f t="shared" si="33"/>
        <v>-</v>
      </c>
      <c r="S178" s="94" t="str">
        <f t="shared" si="34"/>
        <v>-</v>
      </c>
      <c r="U178" s="94" t="str">
        <f t="shared" si="35"/>
        <v>-</v>
      </c>
      <c r="V178" s="94" t="str">
        <f t="shared" si="36"/>
        <v>-</v>
      </c>
    </row>
    <row r="179" spans="1:22" x14ac:dyDescent="0.3">
      <c r="A179" s="10">
        <f t="shared" si="29"/>
        <v>0</v>
      </c>
      <c r="B179" s="10"/>
      <c r="C179" s="10"/>
      <c r="D179" s="10"/>
      <c r="E179" s="10"/>
      <c r="F179" s="10"/>
      <c r="L179" s="94" t="str">
        <f t="shared" si="30"/>
        <v>-</v>
      </c>
      <c r="M179" s="94" t="str">
        <f t="shared" si="28"/>
        <v>-</v>
      </c>
      <c r="O179" s="94" t="str">
        <f t="shared" si="31"/>
        <v>-</v>
      </c>
      <c r="P179" s="94" t="str">
        <f t="shared" si="32"/>
        <v>-</v>
      </c>
      <c r="R179" s="94" t="str">
        <f t="shared" si="33"/>
        <v>-</v>
      </c>
      <c r="S179" s="94" t="str">
        <f t="shared" si="34"/>
        <v>-</v>
      </c>
      <c r="U179" s="94" t="str">
        <f t="shared" si="35"/>
        <v>-</v>
      </c>
      <c r="V179" s="94" t="str">
        <f t="shared" si="36"/>
        <v>-</v>
      </c>
    </row>
    <row r="180" spans="1:22" x14ac:dyDescent="0.3">
      <c r="A180" s="10">
        <f t="shared" si="29"/>
        <v>0</v>
      </c>
      <c r="B180" s="10"/>
      <c r="C180" s="10"/>
      <c r="D180" s="10"/>
      <c r="E180" s="10"/>
      <c r="F180" s="10"/>
      <c r="L180" s="94" t="str">
        <f t="shared" si="30"/>
        <v>-</v>
      </c>
      <c r="M180" s="94" t="str">
        <f t="shared" si="28"/>
        <v>-</v>
      </c>
      <c r="O180" s="94" t="str">
        <f t="shared" si="31"/>
        <v>-</v>
      </c>
      <c r="P180" s="94" t="str">
        <f t="shared" si="32"/>
        <v>-</v>
      </c>
      <c r="R180" s="94" t="str">
        <f t="shared" si="33"/>
        <v>-</v>
      </c>
      <c r="S180" s="94" t="str">
        <f t="shared" si="34"/>
        <v>-</v>
      </c>
      <c r="U180" s="94" t="str">
        <f t="shared" si="35"/>
        <v>-</v>
      </c>
      <c r="V180" s="94" t="str">
        <f t="shared" si="36"/>
        <v>-</v>
      </c>
    </row>
    <row r="181" spans="1:22" x14ac:dyDescent="0.3">
      <c r="A181" s="10">
        <f t="shared" si="29"/>
        <v>0</v>
      </c>
      <c r="B181" s="10"/>
      <c r="C181" s="10"/>
      <c r="D181" s="10"/>
      <c r="E181" s="10"/>
      <c r="F181" s="10"/>
      <c r="L181" s="94" t="str">
        <f t="shared" si="30"/>
        <v>-</v>
      </c>
      <c r="M181" s="94" t="str">
        <f t="shared" si="28"/>
        <v>-</v>
      </c>
      <c r="O181" s="94" t="str">
        <f t="shared" si="31"/>
        <v>-</v>
      </c>
      <c r="P181" s="94" t="str">
        <f t="shared" si="32"/>
        <v>-</v>
      </c>
      <c r="R181" s="94" t="str">
        <f t="shared" si="33"/>
        <v>-</v>
      </c>
      <c r="S181" s="94" t="str">
        <f t="shared" si="34"/>
        <v>-</v>
      </c>
      <c r="U181" s="94" t="str">
        <f t="shared" si="35"/>
        <v>-</v>
      </c>
      <c r="V181" s="94" t="str">
        <f t="shared" si="36"/>
        <v>-</v>
      </c>
    </row>
    <row r="182" spans="1:22" x14ac:dyDescent="0.3">
      <c r="A182" s="10">
        <f t="shared" si="29"/>
        <v>0</v>
      </c>
      <c r="B182" s="10"/>
      <c r="C182" s="10"/>
      <c r="D182" s="10"/>
      <c r="E182" s="10"/>
      <c r="F182" s="10"/>
      <c r="L182" s="94" t="str">
        <f t="shared" si="30"/>
        <v>-</v>
      </c>
      <c r="M182" s="94" t="str">
        <f t="shared" si="28"/>
        <v>-</v>
      </c>
      <c r="O182" s="94" t="str">
        <f t="shared" si="31"/>
        <v>-</v>
      </c>
      <c r="P182" s="94" t="str">
        <f t="shared" si="32"/>
        <v>-</v>
      </c>
      <c r="R182" s="94" t="str">
        <f t="shared" si="33"/>
        <v>-</v>
      </c>
      <c r="S182" s="94" t="str">
        <f t="shared" si="34"/>
        <v>-</v>
      </c>
      <c r="U182" s="94" t="str">
        <f t="shared" si="35"/>
        <v>-</v>
      </c>
      <c r="V182" s="94" t="str">
        <f t="shared" si="36"/>
        <v>-</v>
      </c>
    </row>
    <row r="183" spans="1:22" x14ac:dyDescent="0.3">
      <c r="A183" s="10">
        <f t="shared" si="29"/>
        <v>0</v>
      </c>
      <c r="B183" s="10"/>
      <c r="C183" s="10"/>
      <c r="D183" s="10"/>
      <c r="E183" s="10"/>
      <c r="F183" s="10"/>
      <c r="L183" s="94" t="str">
        <f t="shared" si="30"/>
        <v>-</v>
      </c>
      <c r="M183" s="94" t="str">
        <f t="shared" ref="M183:M246" si="37">IFERROR(L183/10,"-")</f>
        <v>-</v>
      </c>
      <c r="O183" s="94" t="str">
        <f t="shared" si="31"/>
        <v>-</v>
      </c>
      <c r="P183" s="94" t="str">
        <f t="shared" si="32"/>
        <v>-</v>
      </c>
      <c r="R183" s="94" t="str">
        <f t="shared" si="33"/>
        <v>-</v>
      </c>
      <c r="S183" s="94" t="str">
        <f t="shared" si="34"/>
        <v>-</v>
      </c>
      <c r="U183" s="94" t="str">
        <f t="shared" si="35"/>
        <v>-</v>
      </c>
      <c r="V183" s="94" t="str">
        <f t="shared" si="36"/>
        <v>-</v>
      </c>
    </row>
    <row r="184" spans="1:22" x14ac:dyDescent="0.3">
      <c r="A184" s="10">
        <f t="shared" si="29"/>
        <v>0</v>
      </c>
      <c r="B184" s="10"/>
      <c r="C184" s="10"/>
      <c r="D184" s="10"/>
      <c r="E184" s="10"/>
      <c r="F184" s="10"/>
      <c r="L184" s="94" t="str">
        <f t="shared" si="30"/>
        <v>-</v>
      </c>
      <c r="M184" s="94" t="str">
        <f t="shared" si="37"/>
        <v>-</v>
      </c>
      <c r="O184" s="94" t="str">
        <f t="shared" si="31"/>
        <v>-</v>
      </c>
      <c r="P184" s="94" t="str">
        <f t="shared" si="32"/>
        <v>-</v>
      </c>
      <c r="R184" s="94" t="str">
        <f t="shared" si="33"/>
        <v>-</v>
      </c>
      <c r="S184" s="94" t="str">
        <f t="shared" si="34"/>
        <v>-</v>
      </c>
      <c r="U184" s="94" t="str">
        <f t="shared" si="35"/>
        <v>-</v>
      </c>
      <c r="V184" s="94" t="str">
        <f t="shared" si="36"/>
        <v>-</v>
      </c>
    </row>
    <row r="185" spans="1:22" x14ac:dyDescent="0.3">
      <c r="A185" s="10">
        <f t="shared" si="29"/>
        <v>0</v>
      </c>
      <c r="B185" s="10"/>
      <c r="C185" s="10"/>
      <c r="D185" s="10"/>
      <c r="E185" s="10"/>
      <c r="F185" s="10"/>
      <c r="L185" s="94" t="str">
        <f t="shared" si="30"/>
        <v>-</v>
      </c>
      <c r="M185" s="94" t="str">
        <f t="shared" si="37"/>
        <v>-</v>
      </c>
      <c r="O185" s="94" t="str">
        <f t="shared" si="31"/>
        <v>-</v>
      </c>
      <c r="P185" s="94" t="str">
        <f t="shared" si="32"/>
        <v>-</v>
      </c>
      <c r="R185" s="94" t="str">
        <f t="shared" si="33"/>
        <v>-</v>
      </c>
      <c r="S185" s="94" t="str">
        <f t="shared" si="34"/>
        <v>-</v>
      </c>
      <c r="U185" s="94" t="str">
        <f t="shared" si="35"/>
        <v>-</v>
      </c>
      <c r="V185" s="94" t="str">
        <f t="shared" si="36"/>
        <v>-</v>
      </c>
    </row>
    <row r="186" spans="1:22" x14ac:dyDescent="0.3">
      <c r="A186" s="10">
        <f t="shared" si="29"/>
        <v>0</v>
      </c>
      <c r="B186" s="10"/>
      <c r="C186" s="10"/>
      <c r="D186" s="10"/>
      <c r="E186" s="10"/>
      <c r="F186" s="10"/>
      <c r="L186" s="94" t="str">
        <f t="shared" si="30"/>
        <v>-</v>
      </c>
      <c r="M186" s="94" t="str">
        <f t="shared" si="37"/>
        <v>-</v>
      </c>
      <c r="O186" s="94" t="str">
        <f t="shared" si="31"/>
        <v>-</v>
      </c>
      <c r="P186" s="94" t="str">
        <f t="shared" si="32"/>
        <v>-</v>
      </c>
      <c r="R186" s="94" t="str">
        <f t="shared" si="33"/>
        <v>-</v>
      </c>
      <c r="S186" s="94" t="str">
        <f t="shared" si="34"/>
        <v>-</v>
      </c>
      <c r="U186" s="94" t="str">
        <f t="shared" si="35"/>
        <v>-</v>
      </c>
      <c r="V186" s="94" t="str">
        <f t="shared" si="36"/>
        <v>-</v>
      </c>
    </row>
    <row r="187" spans="1:22" x14ac:dyDescent="0.3">
      <c r="A187" s="10">
        <f t="shared" si="29"/>
        <v>0</v>
      </c>
      <c r="B187" s="10"/>
      <c r="C187" s="10"/>
      <c r="D187" s="10"/>
      <c r="E187" s="10"/>
      <c r="F187" s="10"/>
      <c r="L187" s="94" t="str">
        <f t="shared" si="30"/>
        <v>-</v>
      </c>
      <c r="M187" s="94" t="str">
        <f t="shared" si="37"/>
        <v>-</v>
      </c>
      <c r="O187" s="94" t="str">
        <f t="shared" si="31"/>
        <v>-</v>
      </c>
      <c r="P187" s="94" t="str">
        <f t="shared" si="32"/>
        <v>-</v>
      </c>
      <c r="R187" s="94" t="str">
        <f t="shared" si="33"/>
        <v>-</v>
      </c>
      <c r="S187" s="94" t="str">
        <f t="shared" si="34"/>
        <v>-</v>
      </c>
      <c r="U187" s="94" t="str">
        <f t="shared" si="35"/>
        <v>-</v>
      </c>
      <c r="V187" s="94" t="str">
        <f t="shared" si="36"/>
        <v>-</v>
      </c>
    </row>
    <row r="188" spans="1:22" x14ac:dyDescent="0.3">
      <c r="A188" s="10">
        <f t="shared" si="29"/>
        <v>0</v>
      </c>
      <c r="B188" s="10"/>
      <c r="C188" s="10"/>
      <c r="D188" s="10"/>
      <c r="E188" s="10"/>
      <c r="F188" s="10"/>
      <c r="L188" s="94" t="str">
        <f t="shared" si="30"/>
        <v>-</v>
      </c>
      <c r="M188" s="94" t="str">
        <f t="shared" si="37"/>
        <v>-</v>
      </c>
      <c r="O188" s="94" t="str">
        <f t="shared" si="31"/>
        <v>-</v>
      </c>
      <c r="P188" s="94" t="str">
        <f t="shared" si="32"/>
        <v>-</v>
      </c>
      <c r="R188" s="94" t="str">
        <f t="shared" si="33"/>
        <v>-</v>
      </c>
      <c r="S188" s="94" t="str">
        <f t="shared" si="34"/>
        <v>-</v>
      </c>
      <c r="U188" s="94" t="str">
        <f t="shared" si="35"/>
        <v>-</v>
      </c>
      <c r="V188" s="94" t="str">
        <f t="shared" si="36"/>
        <v>-</v>
      </c>
    </row>
    <row r="189" spans="1:22" x14ac:dyDescent="0.3">
      <c r="A189" s="10">
        <f t="shared" si="29"/>
        <v>0</v>
      </c>
      <c r="B189" s="10"/>
      <c r="C189" s="10"/>
      <c r="D189" s="10"/>
      <c r="E189" s="10"/>
      <c r="F189" s="10"/>
      <c r="L189" s="94" t="str">
        <f t="shared" si="30"/>
        <v>-</v>
      </c>
      <c r="M189" s="94" t="str">
        <f t="shared" si="37"/>
        <v>-</v>
      </c>
      <c r="O189" s="94" t="str">
        <f t="shared" si="31"/>
        <v>-</v>
      </c>
      <c r="P189" s="94" t="str">
        <f t="shared" si="32"/>
        <v>-</v>
      </c>
      <c r="R189" s="94" t="str">
        <f t="shared" si="33"/>
        <v>-</v>
      </c>
      <c r="S189" s="94" t="str">
        <f t="shared" si="34"/>
        <v>-</v>
      </c>
      <c r="U189" s="94" t="str">
        <f t="shared" si="35"/>
        <v>-</v>
      </c>
      <c r="V189" s="94" t="str">
        <f t="shared" si="36"/>
        <v>-</v>
      </c>
    </row>
    <row r="190" spans="1:22" x14ac:dyDescent="0.3">
      <c r="A190" s="10">
        <f t="shared" si="29"/>
        <v>0</v>
      </c>
      <c r="B190" s="10"/>
      <c r="C190" s="10"/>
      <c r="D190" s="10"/>
      <c r="E190" s="10"/>
      <c r="F190" s="10"/>
      <c r="L190" s="94" t="str">
        <f t="shared" si="30"/>
        <v>-</v>
      </c>
      <c r="M190" s="94" t="str">
        <f t="shared" si="37"/>
        <v>-</v>
      </c>
      <c r="O190" s="94" t="str">
        <f t="shared" si="31"/>
        <v>-</v>
      </c>
      <c r="P190" s="94" t="str">
        <f t="shared" si="32"/>
        <v>-</v>
      </c>
      <c r="R190" s="94" t="str">
        <f t="shared" si="33"/>
        <v>-</v>
      </c>
      <c r="S190" s="94" t="str">
        <f t="shared" si="34"/>
        <v>-</v>
      </c>
      <c r="U190" s="94" t="str">
        <f t="shared" si="35"/>
        <v>-</v>
      </c>
      <c r="V190" s="94" t="str">
        <f t="shared" si="36"/>
        <v>-</v>
      </c>
    </row>
    <row r="191" spans="1:22" x14ac:dyDescent="0.3">
      <c r="A191" s="10">
        <f t="shared" si="29"/>
        <v>0</v>
      </c>
      <c r="B191" s="10"/>
      <c r="C191" s="10"/>
      <c r="D191" s="10"/>
      <c r="E191" s="10"/>
      <c r="F191" s="10"/>
      <c r="L191" s="94" t="str">
        <f t="shared" si="30"/>
        <v>-</v>
      </c>
      <c r="M191" s="94" t="str">
        <f t="shared" si="37"/>
        <v>-</v>
      </c>
      <c r="O191" s="94" t="str">
        <f t="shared" si="31"/>
        <v>-</v>
      </c>
      <c r="P191" s="94" t="str">
        <f t="shared" si="32"/>
        <v>-</v>
      </c>
      <c r="R191" s="94" t="str">
        <f t="shared" si="33"/>
        <v>-</v>
      </c>
      <c r="S191" s="94" t="str">
        <f t="shared" si="34"/>
        <v>-</v>
      </c>
      <c r="U191" s="94" t="str">
        <f t="shared" si="35"/>
        <v>-</v>
      </c>
      <c r="V191" s="94" t="str">
        <f t="shared" si="36"/>
        <v>-</v>
      </c>
    </row>
    <row r="192" spans="1:22" x14ac:dyDescent="0.3">
      <c r="A192" s="10">
        <f t="shared" si="29"/>
        <v>0</v>
      </c>
      <c r="B192" s="10"/>
      <c r="C192" s="10"/>
      <c r="D192" s="10"/>
      <c r="E192" s="10"/>
      <c r="F192" s="10"/>
      <c r="L192" s="94" t="str">
        <f t="shared" si="30"/>
        <v>-</v>
      </c>
      <c r="M192" s="94" t="str">
        <f t="shared" si="37"/>
        <v>-</v>
      </c>
      <c r="O192" s="94" t="str">
        <f t="shared" si="31"/>
        <v>-</v>
      </c>
      <c r="P192" s="94" t="str">
        <f t="shared" si="32"/>
        <v>-</v>
      </c>
      <c r="R192" s="94" t="str">
        <f t="shared" si="33"/>
        <v>-</v>
      </c>
      <c r="S192" s="94" t="str">
        <f t="shared" si="34"/>
        <v>-</v>
      </c>
      <c r="U192" s="94" t="str">
        <f t="shared" si="35"/>
        <v>-</v>
      </c>
      <c r="V192" s="94" t="str">
        <f t="shared" si="36"/>
        <v>-</v>
      </c>
    </row>
    <row r="193" spans="1:22" x14ac:dyDescent="0.3">
      <c r="A193" s="10">
        <f t="shared" si="29"/>
        <v>0</v>
      </c>
      <c r="B193" s="10"/>
      <c r="C193" s="10"/>
      <c r="D193" s="10"/>
      <c r="E193" s="10"/>
      <c r="F193" s="10"/>
      <c r="L193" s="94" t="str">
        <f t="shared" si="30"/>
        <v>-</v>
      </c>
      <c r="M193" s="94" t="str">
        <f t="shared" si="37"/>
        <v>-</v>
      </c>
      <c r="O193" s="94" t="str">
        <f t="shared" si="31"/>
        <v>-</v>
      </c>
      <c r="P193" s="94" t="str">
        <f t="shared" si="32"/>
        <v>-</v>
      </c>
      <c r="R193" s="94" t="str">
        <f t="shared" si="33"/>
        <v>-</v>
      </c>
      <c r="S193" s="94" t="str">
        <f t="shared" si="34"/>
        <v>-</v>
      </c>
      <c r="U193" s="94" t="str">
        <f t="shared" si="35"/>
        <v>-</v>
      </c>
      <c r="V193" s="94" t="str">
        <f t="shared" si="36"/>
        <v>-</v>
      </c>
    </row>
    <row r="194" spans="1:22" x14ac:dyDescent="0.3">
      <c r="A194" s="10">
        <f t="shared" si="29"/>
        <v>0</v>
      </c>
      <c r="B194" s="10"/>
      <c r="C194" s="10"/>
      <c r="D194" s="10"/>
      <c r="E194" s="10"/>
      <c r="F194" s="10"/>
      <c r="L194" s="94" t="str">
        <f t="shared" si="30"/>
        <v>-</v>
      </c>
      <c r="M194" s="94" t="str">
        <f t="shared" si="37"/>
        <v>-</v>
      </c>
      <c r="O194" s="94" t="str">
        <f t="shared" si="31"/>
        <v>-</v>
      </c>
      <c r="P194" s="94" t="str">
        <f t="shared" si="32"/>
        <v>-</v>
      </c>
      <c r="R194" s="94" t="str">
        <f t="shared" si="33"/>
        <v>-</v>
      </c>
      <c r="S194" s="94" t="str">
        <f t="shared" si="34"/>
        <v>-</v>
      </c>
      <c r="U194" s="94" t="str">
        <f t="shared" si="35"/>
        <v>-</v>
      </c>
      <c r="V194" s="94" t="str">
        <f t="shared" si="36"/>
        <v>-</v>
      </c>
    </row>
    <row r="195" spans="1:22" x14ac:dyDescent="0.3">
      <c r="A195" s="10">
        <f t="shared" si="29"/>
        <v>0</v>
      </c>
      <c r="B195" s="10"/>
      <c r="C195" s="10"/>
      <c r="D195" s="10"/>
      <c r="E195" s="10"/>
      <c r="F195" s="10"/>
      <c r="L195" s="94" t="str">
        <f t="shared" si="30"/>
        <v>-</v>
      </c>
      <c r="M195" s="94" t="str">
        <f t="shared" si="37"/>
        <v>-</v>
      </c>
      <c r="O195" s="94" t="str">
        <f t="shared" si="31"/>
        <v>-</v>
      </c>
      <c r="P195" s="94" t="str">
        <f t="shared" si="32"/>
        <v>-</v>
      </c>
      <c r="R195" s="94" t="str">
        <f t="shared" si="33"/>
        <v>-</v>
      </c>
      <c r="S195" s="94" t="str">
        <f t="shared" si="34"/>
        <v>-</v>
      </c>
      <c r="U195" s="94" t="str">
        <f t="shared" si="35"/>
        <v>-</v>
      </c>
      <c r="V195" s="94" t="str">
        <f t="shared" si="36"/>
        <v>-</v>
      </c>
    </row>
    <row r="196" spans="1:22" x14ac:dyDescent="0.3">
      <c r="A196" s="10">
        <f t="shared" si="29"/>
        <v>0</v>
      </c>
      <c r="B196" s="10"/>
      <c r="C196" s="10"/>
      <c r="D196" s="10"/>
      <c r="E196" s="10"/>
      <c r="F196" s="10"/>
      <c r="L196" s="94" t="str">
        <f t="shared" si="30"/>
        <v>-</v>
      </c>
      <c r="M196" s="94" t="str">
        <f t="shared" si="37"/>
        <v>-</v>
      </c>
      <c r="O196" s="94" t="str">
        <f t="shared" si="31"/>
        <v>-</v>
      </c>
      <c r="P196" s="94" t="str">
        <f t="shared" si="32"/>
        <v>-</v>
      </c>
      <c r="R196" s="94" t="str">
        <f t="shared" si="33"/>
        <v>-</v>
      </c>
      <c r="S196" s="94" t="str">
        <f t="shared" si="34"/>
        <v>-</v>
      </c>
      <c r="U196" s="94" t="str">
        <f t="shared" si="35"/>
        <v>-</v>
      </c>
      <c r="V196" s="94" t="str">
        <f t="shared" si="36"/>
        <v>-</v>
      </c>
    </row>
    <row r="197" spans="1:22" x14ac:dyDescent="0.3">
      <c r="A197" s="10">
        <f t="shared" si="29"/>
        <v>0</v>
      </c>
      <c r="B197" s="10"/>
      <c r="C197" s="10"/>
      <c r="D197" s="10"/>
      <c r="E197" s="10"/>
      <c r="F197" s="10"/>
      <c r="L197" s="94" t="str">
        <f t="shared" si="30"/>
        <v>-</v>
      </c>
      <c r="M197" s="94" t="str">
        <f t="shared" si="37"/>
        <v>-</v>
      </c>
      <c r="O197" s="94" t="str">
        <f t="shared" si="31"/>
        <v>-</v>
      </c>
      <c r="P197" s="94" t="str">
        <f t="shared" si="32"/>
        <v>-</v>
      </c>
      <c r="R197" s="94" t="str">
        <f t="shared" si="33"/>
        <v>-</v>
      </c>
      <c r="S197" s="94" t="str">
        <f t="shared" si="34"/>
        <v>-</v>
      </c>
      <c r="U197" s="94" t="str">
        <f t="shared" si="35"/>
        <v>-</v>
      </c>
      <c r="V197" s="94" t="str">
        <f t="shared" si="36"/>
        <v>-</v>
      </c>
    </row>
    <row r="198" spans="1:22" x14ac:dyDescent="0.3">
      <c r="A198" s="10">
        <f t="shared" si="29"/>
        <v>0</v>
      </c>
      <c r="B198" s="10"/>
      <c r="C198" s="10"/>
      <c r="D198" s="10"/>
      <c r="E198" s="10"/>
      <c r="F198" s="10"/>
      <c r="L198" s="94" t="str">
        <f t="shared" si="30"/>
        <v>-</v>
      </c>
      <c r="M198" s="94" t="str">
        <f t="shared" si="37"/>
        <v>-</v>
      </c>
      <c r="O198" s="94" t="str">
        <f t="shared" si="31"/>
        <v>-</v>
      </c>
      <c r="P198" s="94" t="str">
        <f t="shared" si="32"/>
        <v>-</v>
      </c>
      <c r="R198" s="94" t="str">
        <f t="shared" si="33"/>
        <v>-</v>
      </c>
      <c r="S198" s="94" t="str">
        <f t="shared" si="34"/>
        <v>-</v>
      </c>
      <c r="U198" s="94" t="str">
        <f t="shared" si="35"/>
        <v>-</v>
      </c>
      <c r="V198" s="94" t="str">
        <f t="shared" si="36"/>
        <v>-</v>
      </c>
    </row>
    <row r="199" spans="1:22" x14ac:dyDescent="0.3">
      <c r="A199" s="10">
        <f t="shared" si="29"/>
        <v>0</v>
      </c>
      <c r="B199" s="10"/>
      <c r="C199" s="10"/>
      <c r="D199" s="10"/>
      <c r="E199" s="10"/>
      <c r="F199" s="10"/>
      <c r="L199" s="94" t="str">
        <f t="shared" si="30"/>
        <v>-</v>
      </c>
      <c r="M199" s="94" t="str">
        <f t="shared" si="37"/>
        <v>-</v>
      </c>
      <c r="O199" s="94" t="str">
        <f t="shared" si="31"/>
        <v>-</v>
      </c>
      <c r="P199" s="94" t="str">
        <f t="shared" si="32"/>
        <v>-</v>
      </c>
      <c r="R199" s="94" t="str">
        <f t="shared" si="33"/>
        <v>-</v>
      </c>
      <c r="S199" s="94" t="str">
        <f t="shared" si="34"/>
        <v>-</v>
      </c>
      <c r="U199" s="94" t="str">
        <f t="shared" si="35"/>
        <v>-</v>
      </c>
      <c r="V199" s="94" t="str">
        <f t="shared" si="36"/>
        <v>-</v>
      </c>
    </row>
    <row r="200" spans="1:22" x14ac:dyDescent="0.3">
      <c r="A200" s="10">
        <f t="shared" si="29"/>
        <v>0</v>
      </c>
      <c r="B200" s="10"/>
      <c r="C200" s="10"/>
      <c r="D200" s="10"/>
      <c r="E200" s="10"/>
      <c r="F200" s="10"/>
      <c r="L200" s="94" t="str">
        <f t="shared" si="30"/>
        <v>-</v>
      </c>
      <c r="M200" s="94" t="str">
        <f t="shared" si="37"/>
        <v>-</v>
      </c>
      <c r="O200" s="94" t="str">
        <f t="shared" si="31"/>
        <v>-</v>
      </c>
      <c r="P200" s="94" t="str">
        <f t="shared" si="32"/>
        <v>-</v>
      </c>
      <c r="R200" s="94" t="str">
        <f t="shared" si="33"/>
        <v>-</v>
      </c>
      <c r="S200" s="94" t="str">
        <f t="shared" si="34"/>
        <v>-</v>
      </c>
      <c r="U200" s="94" t="str">
        <f t="shared" si="35"/>
        <v>-</v>
      </c>
      <c r="V200" s="94" t="str">
        <f t="shared" si="36"/>
        <v>-</v>
      </c>
    </row>
    <row r="201" spans="1:22" x14ac:dyDescent="0.3">
      <c r="A201" s="10">
        <f t="shared" si="29"/>
        <v>0</v>
      </c>
      <c r="B201" s="10"/>
      <c r="C201" s="10"/>
      <c r="D201" s="10"/>
      <c r="E201" s="10"/>
      <c r="F201" s="10"/>
      <c r="L201" s="94" t="str">
        <f t="shared" si="30"/>
        <v>-</v>
      </c>
      <c r="M201" s="94" t="str">
        <f t="shared" si="37"/>
        <v>-</v>
      </c>
      <c r="O201" s="94" t="str">
        <f t="shared" si="31"/>
        <v>-</v>
      </c>
      <c r="P201" s="94" t="str">
        <f t="shared" si="32"/>
        <v>-</v>
      </c>
      <c r="R201" s="94" t="str">
        <f t="shared" si="33"/>
        <v>-</v>
      </c>
      <c r="S201" s="94" t="str">
        <f t="shared" si="34"/>
        <v>-</v>
      </c>
      <c r="U201" s="94" t="str">
        <f t="shared" si="35"/>
        <v>-</v>
      </c>
      <c r="V201" s="94" t="str">
        <f t="shared" si="36"/>
        <v>-</v>
      </c>
    </row>
    <row r="202" spans="1:22" x14ac:dyDescent="0.3">
      <c r="A202" s="10">
        <f t="shared" si="29"/>
        <v>0</v>
      </c>
      <c r="B202" s="10"/>
      <c r="C202" s="10"/>
      <c r="D202" s="10"/>
      <c r="E202" s="10"/>
      <c r="F202" s="10"/>
      <c r="L202" s="94" t="str">
        <f t="shared" si="30"/>
        <v>-</v>
      </c>
      <c r="M202" s="94" t="str">
        <f t="shared" si="37"/>
        <v>-</v>
      </c>
      <c r="O202" s="94" t="str">
        <f t="shared" si="31"/>
        <v>-</v>
      </c>
      <c r="P202" s="94" t="str">
        <f t="shared" si="32"/>
        <v>-</v>
      </c>
      <c r="R202" s="94" t="str">
        <f t="shared" si="33"/>
        <v>-</v>
      </c>
      <c r="S202" s="94" t="str">
        <f t="shared" si="34"/>
        <v>-</v>
      </c>
      <c r="U202" s="94" t="str">
        <f t="shared" si="35"/>
        <v>-</v>
      </c>
      <c r="V202" s="94" t="str">
        <f t="shared" si="36"/>
        <v>-</v>
      </c>
    </row>
    <row r="203" spans="1:22" x14ac:dyDescent="0.3">
      <c r="A203" s="10">
        <f t="shared" si="29"/>
        <v>0</v>
      </c>
      <c r="B203" s="10"/>
      <c r="C203" s="10"/>
      <c r="D203" s="10"/>
      <c r="E203" s="10"/>
      <c r="F203" s="10"/>
      <c r="L203" s="94" t="str">
        <f t="shared" si="30"/>
        <v>-</v>
      </c>
      <c r="M203" s="94" t="str">
        <f t="shared" si="37"/>
        <v>-</v>
      </c>
      <c r="O203" s="94" t="str">
        <f t="shared" si="31"/>
        <v>-</v>
      </c>
      <c r="P203" s="94" t="str">
        <f t="shared" si="32"/>
        <v>-</v>
      </c>
      <c r="R203" s="94" t="str">
        <f t="shared" si="33"/>
        <v>-</v>
      </c>
      <c r="S203" s="94" t="str">
        <f t="shared" si="34"/>
        <v>-</v>
      </c>
      <c r="U203" s="94" t="str">
        <f t="shared" si="35"/>
        <v>-</v>
      </c>
      <c r="V203" s="94" t="str">
        <f t="shared" si="36"/>
        <v>-</v>
      </c>
    </row>
    <row r="204" spans="1:22" x14ac:dyDescent="0.3">
      <c r="A204" s="10">
        <f t="shared" si="29"/>
        <v>0</v>
      </c>
      <c r="B204" s="10"/>
      <c r="C204" s="10"/>
      <c r="D204" s="10"/>
      <c r="E204" s="10"/>
      <c r="F204" s="10"/>
      <c r="L204" s="94" t="str">
        <f t="shared" si="30"/>
        <v>-</v>
      </c>
      <c r="M204" s="94" t="str">
        <f t="shared" si="37"/>
        <v>-</v>
      </c>
      <c r="O204" s="94" t="str">
        <f t="shared" si="31"/>
        <v>-</v>
      </c>
      <c r="P204" s="94" t="str">
        <f t="shared" si="32"/>
        <v>-</v>
      </c>
      <c r="R204" s="94" t="str">
        <f t="shared" si="33"/>
        <v>-</v>
      </c>
      <c r="S204" s="94" t="str">
        <f t="shared" si="34"/>
        <v>-</v>
      </c>
      <c r="U204" s="94" t="str">
        <f t="shared" si="35"/>
        <v>-</v>
      </c>
      <c r="V204" s="94" t="str">
        <f t="shared" si="36"/>
        <v>-</v>
      </c>
    </row>
    <row r="205" spans="1:22" x14ac:dyDescent="0.3">
      <c r="A205" s="10">
        <f t="shared" si="29"/>
        <v>0</v>
      </c>
      <c r="B205" s="10"/>
      <c r="C205" s="10"/>
      <c r="D205" s="10"/>
      <c r="E205" s="10"/>
      <c r="F205" s="10"/>
      <c r="L205" s="94" t="str">
        <f t="shared" si="30"/>
        <v>-</v>
      </c>
      <c r="M205" s="94" t="str">
        <f t="shared" si="37"/>
        <v>-</v>
      </c>
      <c r="O205" s="94" t="str">
        <f t="shared" si="31"/>
        <v>-</v>
      </c>
      <c r="P205" s="94" t="str">
        <f t="shared" si="32"/>
        <v>-</v>
      </c>
      <c r="R205" s="94" t="str">
        <f t="shared" si="33"/>
        <v>-</v>
      </c>
      <c r="S205" s="94" t="str">
        <f t="shared" si="34"/>
        <v>-</v>
      </c>
      <c r="U205" s="94" t="str">
        <f t="shared" si="35"/>
        <v>-</v>
      </c>
      <c r="V205" s="94" t="str">
        <f t="shared" si="36"/>
        <v>-</v>
      </c>
    </row>
    <row r="206" spans="1:22" x14ac:dyDescent="0.3">
      <c r="A206" s="10">
        <f t="shared" si="29"/>
        <v>0</v>
      </c>
      <c r="B206" s="10"/>
      <c r="C206" s="10"/>
      <c r="D206" s="10"/>
      <c r="E206" s="10"/>
      <c r="F206" s="10"/>
      <c r="L206" s="94" t="str">
        <f t="shared" si="30"/>
        <v>-</v>
      </c>
      <c r="M206" s="94" t="str">
        <f t="shared" si="37"/>
        <v>-</v>
      </c>
      <c r="O206" s="94" t="str">
        <f t="shared" si="31"/>
        <v>-</v>
      </c>
      <c r="P206" s="94" t="str">
        <f t="shared" si="32"/>
        <v>-</v>
      </c>
      <c r="R206" s="94" t="str">
        <f t="shared" si="33"/>
        <v>-</v>
      </c>
      <c r="S206" s="94" t="str">
        <f t="shared" si="34"/>
        <v>-</v>
      </c>
      <c r="U206" s="94" t="str">
        <f t="shared" si="35"/>
        <v>-</v>
      </c>
      <c r="V206" s="94" t="str">
        <f t="shared" si="36"/>
        <v>-</v>
      </c>
    </row>
    <row r="207" spans="1:22" x14ac:dyDescent="0.3">
      <c r="A207" s="10">
        <f t="shared" si="29"/>
        <v>0</v>
      </c>
      <c r="B207" s="10"/>
      <c r="C207" s="10"/>
      <c r="D207" s="10"/>
      <c r="E207" s="10"/>
      <c r="F207" s="10"/>
      <c r="L207" s="94" t="str">
        <f t="shared" si="30"/>
        <v>-</v>
      </c>
      <c r="M207" s="94" t="str">
        <f t="shared" si="37"/>
        <v>-</v>
      </c>
      <c r="O207" s="94" t="str">
        <f t="shared" si="31"/>
        <v>-</v>
      </c>
      <c r="P207" s="94" t="str">
        <f t="shared" si="32"/>
        <v>-</v>
      </c>
      <c r="R207" s="94" t="str">
        <f t="shared" si="33"/>
        <v>-</v>
      </c>
      <c r="S207" s="94" t="str">
        <f t="shared" si="34"/>
        <v>-</v>
      </c>
      <c r="U207" s="94" t="str">
        <f t="shared" si="35"/>
        <v>-</v>
      </c>
      <c r="V207" s="94" t="str">
        <f t="shared" si="36"/>
        <v>-</v>
      </c>
    </row>
    <row r="208" spans="1:22" x14ac:dyDescent="0.3">
      <c r="A208" s="10">
        <f t="shared" si="29"/>
        <v>0</v>
      </c>
      <c r="B208" s="10"/>
      <c r="C208" s="10"/>
      <c r="D208" s="10"/>
      <c r="E208" s="10"/>
      <c r="F208" s="10"/>
      <c r="L208" s="94" t="str">
        <f t="shared" si="30"/>
        <v>-</v>
      </c>
      <c r="M208" s="94" t="str">
        <f t="shared" si="37"/>
        <v>-</v>
      </c>
      <c r="O208" s="94" t="str">
        <f t="shared" si="31"/>
        <v>-</v>
      </c>
      <c r="P208" s="94" t="str">
        <f t="shared" si="32"/>
        <v>-</v>
      </c>
      <c r="R208" s="94" t="str">
        <f t="shared" si="33"/>
        <v>-</v>
      </c>
      <c r="S208" s="94" t="str">
        <f t="shared" si="34"/>
        <v>-</v>
      </c>
      <c r="U208" s="94" t="str">
        <f t="shared" si="35"/>
        <v>-</v>
      </c>
      <c r="V208" s="94" t="str">
        <f t="shared" si="36"/>
        <v>-</v>
      </c>
    </row>
    <row r="209" spans="1:22" x14ac:dyDescent="0.3">
      <c r="A209" s="10">
        <f t="shared" si="29"/>
        <v>0</v>
      </c>
      <c r="B209" s="10"/>
      <c r="C209" s="10"/>
      <c r="D209" s="10"/>
      <c r="E209" s="10"/>
      <c r="F209" s="10"/>
      <c r="L209" s="94" t="str">
        <f t="shared" si="30"/>
        <v>-</v>
      </c>
      <c r="M209" s="94" t="str">
        <f t="shared" si="37"/>
        <v>-</v>
      </c>
      <c r="O209" s="94" t="str">
        <f t="shared" si="31"/>
        <v>-</v>
      </c>
      <c r="P209" s="94" t="str">
        <f t="shared" si="32"/>
        <v>-</v>
      </c>
      <c r="R209" s="94" t="str">
        <f t="shared" si="33"/>
        <v>-</v>
      </c>
      <c r="S209" s="94" t="str">
        <f t="shared" si="34"/>
        <v>-</v>
      </c>
      <c r="U209" s="94" t="str">
        <f t="shared" si="35"/>
        <v>-</v>
      </c>
      <c r="V209" s="94" t="str">
        <f t="shared" si="36"/>
        <v>-</v>
      </c>
    </row>
    <row r="210" spans="1:22" x14ac:dyDescent="0.3">
      <c r="A210" s="10">
        <f t="shared" si="29"/>
        <v>0</v>
      </c>
      <c r="B210" s="10"/>
      <c r="C210" s="10"/>
      <c r="D210" s="10"/>
      <c r="E210" s="10"/>
      <c r="F210" s="10"/>
      <c r="L210" s="94" t="str">
        <f t="shared" si="30"/>
        <v>-</v>
      </c>
      <c r="M210" s="94" t="str">
        <f t="shared" si="37"/>
        <v>-</v>
      </c>
      <c r="O210" s="94" t="str">
        <f t="shared" si="31"/>
        <v>-</v>
      </c>
      <c r="P210" s="94" t="str">
        <f t="shared" si="32"/>
        <v>-</v>
      </c>
      <c r="R210" s="94" t="str">
        <f t="shared" si="33"/>
        <v>-</v>
      </c>
      <c r="S210" s="94" t="str">
        <f t="shared" si="34"/>
        <v>-</v>
      </c>
      <c r="U210" s="94" t="str">
        <f t="shared" si="35"/>
        <v>-</v>
      </c>
      <c r="V210" s="94" t="str">
        <f t="shared" si="36"/>
        <v>-</v>
      </c>
    </row>
    <row r="211" spans="1:22" x14ac:dyDescent="0.3">
      <c r="A211" s="10">
        <f t="shared" si="29"/>
        <v>0</v>
      </c>
      <c r="B211" s="10"/>
      <c r="C211" s="10"/>
      <c r="D211" s="10"/>
      <c r="E211" s="10"/>
      <c r="F211" s="10"/>
      <c r="L211" s="94" t="str">
        <f t="shared" si="30"/>
        <v>-</v>
      </c>
      <c r="M211" s="94" t="str">
        <f t="shared" si="37"/>
        <v>-</v>
      </c>
      <c r="O211" s="94" t="str">
        <f t="shared" si="31"/>
        <v>-</v>
      </c>
      <c r="P211" s="94" t="str">
        <f t="shared" si="32"/>
        <v>-</v>
      </c>
      <c r="R211" s="94" t="str">
        <f t="shared" si="33"/>
        <v>-</v>
      </c>
      <c r="S211" s="94" t="str">
        <f t="shared" si="34"/>
        <v>-</v>
      </c>
      <c r="U211" s="94" t="str">
        <f t="shared" si="35"/>
        <v>-</v>
      </c>
      <c r="V211" s="94" t="str">
        <f t="shared" si="36"/>
        <v>-</v>
      </c>
    </row>
    <row r="212" spans="1:22" x14ac:dyDescent="0.3">
      <c r="A212" s="10">
        <f t="shared" si="29"/>
        <v>0</v>
      </c>
      <c r="B212" s="10"/>
      <c r="C212" s="10"/>
      <c r="D212" s="10"/>
      <c r="E212" s="10"/>
      <c r="F212" s="10"/>
      <c r="L212" s="94" t="str">
        <f t="shared" si="30"/>
        <v>-</v>
      </c>
      <c r="M212" s="94" t="str">
        <f t="shared" si="37"/>
        <v>-</v>
      </c>
      <c r="O212" s="94" t="str">
        <f t="shared" si="31"/>
        <v>-</v>
      </c>
      <c r="P212" s="94" t="str">
        <f t="shared" si="32"/>
        <v>-</v>
      </c>
      <c r="R212" s="94" t="str">
        <f t="shared" si="33"/>
        <v>-</v>
      </c>
      <c r="S212" s="94" t="str">
        <f t="shared" si="34"/>
        <v>-</v>
      </c>
      <c r="U212" s="94" t="str">
        <f t="shared" si="35"/>
        <v>-</v>
      </c>
      <c r="V212" s="94" t="str">
        <f t="shared" si="36"/>
        <v>-</v>
      </c>
    </row>
    <row r="213" spans="1:22" x14ac:dyDescent="0.3">
      <c r="A213" s="10">
        <f t="shared" si="29"/>
        <v>0</v>
      </c>
      <c r="B213" s="10"/>
      <c r="C213" s="10"/>
      <c r="D213" s="10"/>
      <c r="E213" s="10"/>
      <c r="F213" s="10"/>
      <c r="L213" s="94" t="str">
        <f t="shared" si="30"/>
        <v>-</v>
      </c>
      <c r="M213" s="94" t="str">
        <f t="shared" si="37"/>
        <v>-</v>
      </c>
      <c r="O213" s="94" t="str">
        <f t="shared" si="31"/>
        <v>-</v>
      </c>
      <c r="P213" s="94" t="str">
        <f t="shared" si="32"/>
        <v>-</v>
      </c>
      <c r="R213" s="94" t="str">
        <f t="shared" si="33"/>
        <v>-</v>
      </c>
      <c r="S213" s="94" t="str">
        <f t="shared" si="34"/>
        <v>-</v>
      </c>
      <c r="U213" s="94" t="str">
        <f t="shared" si="35"/>
        <v>-</v>
      </c>
      <c r="V213" s="94" t="str">
        <f t="shared" si="36"/>
        <v>-</v>
      </c>
    </row>
    <row r="214" spans="1:22" x14ac:dyDescent="0.3">
      <c r="A214" s="10">
        <f t="shared" ref="A214:A277" si="38">IF(AND(C214&gt;0,C214&lt;&gt;""),1,IF(AND(D214&gt;0,D214&lt;&gt;""),2,IF(AND(E214&gt;0,E214&lt;&gt;""),3,IF(AND(F214&gt;0,F214&lt;&gt;""),4,0))))</f>
        <v>0</v>
      </c>
      <c r="B214" s="10"/>
      <c r="C214" s="10"/>
      <c r="D214" s="10"/>
      <c r="E214" s="10"/>
      <c r="F214" s="10"/>
      <c r="L214" s="94" t="str">
        <f t="shared" ref="L214:L277" si="39">IF(B214="ГНБ",$K$9*C214*$K$10,"-")</f>
        <v>-</v>
      </c>
      <c r="M214" s="94" t="str">
        <f t="shared" si="37"/>
        <v>-</v>
      </c>
      <c r="O214" s="94" t="str">
        <f t="shared" ref="O214:O277" si="40">IF(B214="ГНБ",$K$9*D214*$K$10,"-")</f>
        <v>-</v>
      </c>
      <c r="P214" s="94" t="str">
        <f t="shared" ref="P214:P277" si="41">IFERROR(O214/10,"-")</f>
        <v>-</v>
      </c>
      <c r="R214" s="94" t="str">
        <f t="shared" ref="R214:R277" si="42">IF(B214="ГНБ",$K$9*E214*$K$10,"-")</f>
        <v>-</v>
      </c>
      <c r="S214" s="94" t="str">
        <f t="shared" ref="S214:S277" si="43">IFERROR(R214/10,"-")</f>
        <v>-</v>
      </c>
      <c r="U214" s="94" t="str">
        <f t="shared" ref="U214:U277" si="44">IF(B214="ГНБ",$K$9*F214*$K$10,"-")</f>
        <v>-</v>
      </c>
      <c r="V214" s="94" t="str">
        <f t="shared" ref="V214:V277" si="45">IFERROR(U214/10,"-")</f>
        <v>-</v>
      </c>
    </row>
    <row r="215" spans="1:22" x14ac:dyDescent="0.3">
      <c r="A215" s="10">
        <f t="shared" si="38"/>
        <v>0</v>
      </c>
      <c r="B215" s="10"/>
      <c r="C215" s="10"/>
      <c r="D215" s="10"/>
      <c r="E215" s="10"/>
      <c r="F215" s="10"/>
      <c r="L215" s="94" t="str">
        <f t="shared" si="39"/>
        <v>-</v>
      </c>
      <c r="M215" s="94" t="str">
        <f t="shared" si="37"/>
        <v>-</v>
      </c>
      <c r="O215" s="94" t="str">
        <f t="shared" si="40"/>
        <v>-</v>
      </c>
      <c r="P215" s="94" t="str">
        <f t="shared" si="41"/>
        <v>-</v>
      </c>
      <c r="R215" s="94" t="str">
        <f t="shared" si="42"/>
        <v>-</v>
      </c>
      <c r="S215" s="94" t="str">
        <f t="shared" si="43"/>
        <v>-</v>
      </c>
      <c r="U215" s="94" t="str">
        <f t="shared" si="44"/>
        <v>-</v>
      </c>
      <c r="V215" s="94" t="str">
        <f t="shared" si="45"/>
        <v>-</v>
      </c>
    </row>
    <row r="216" spans="1:22" x14ac:dyDescent="0.3">
      <c r="A216" s="10">
        <f t="shared" si="38"/>
        <v>0</v>
      </c>
      <c r="B216" s="10"/>
      <c r="C216" s="10"/>
      <c r="D216" s="10"/>
      <c r="E216" s="10"/>
      <c r="F216" s="10"/>
      <c r="L216" s="94" t="str">
        <f t="shared" si="39"/>
        <v>-</v>
      </c>
      <c r="M216" s="94" t="str">
        <f t="shared" si="37"/>
        <v>-</v>
      </c>
      <c r="O216" s="94" t="str">
        <f t="shared" si="40"/>
        <v>-</v>
      </c>
      <c r="P216" s="94" t="str">
        <f t="shared" si="41"/>
        <v>-</v>
      </c>
      <c r="R216" s="94" t="str">
        <f t="shared" si="42"/>
        <v>-</v>
      </c>
      <c r="S216" s="94" t="str">
        <f t="shared" si="43"/>
        <v>-</v>
      </c>
      <c r="U216" s="94" t="str">
        <f t="shared" si="44"/>
        <v>-</v>
      </c>
      <c r="V216" s="94" t="str">
        <f t="shared" si="45"/>
        <v>-</v>
      </c>
    </row>
    <row r="217" spans="1:22" x14ac:dyDescent="0.3">
      <c r="A217" s="10">
        <f t="shared" si="38"/>
        <v>0</v>
      </c>
      <c r="B217" s="10"/>
      <c r="C217" s="10"/>
      <c r="D217" s="10"/>
      <c r="E217" s="10"/>
      <c r="F217" s="10"/>
      <c r="L217" s="94" t="str">
        <f t="shared" si="39"/>
        <v>-</v>
      </c>
      <c r="M217" s="94" t="str">
        <f t="shared" si="37"/>
        <v>-</v>
      </c>
      <c r="O217" s="94" t="str">
        <f t="shared" si="40"/>
        <v>-</v>
      </c>
      <c r="P217" s="94" t="str">
        <f t="shared" si="41"/>
        <v>-</v>
      </c>
      <c r="R217" s="94" t="str">
        <f t="shared" si="42"/>
        <v>-</v>
      </c>
      <c r="S217" s="94" t="str">
        <f t="shared" si="43"/>
        <v>-</v>
      </c>
      <c r="U217" s="94" t="str">
        <f t="shared" si="44"/>
        <v>-</v>
      </c>
      <c r="V217" s="94" t="str">
        <f t="shared" si="45"/>
        <v>-</v>
      </c>
    </row>
    <row r="218" spans="1:22" x14ac:dyDescent="0.3">
      <c r="A218" s="10">
        <f t="shared" si="38"/>
        <v>0</v>
      </c>
      <c r="B218" s="10"/>
      <c r="C218" s="10"/>
      <c r="D218" s="10"/>
      <c r="E218" s="10"/>
      <c r="F218" s="10"/>
      <c r="L218" s="94" t="str">
        <f t="shared" si="39"/>
        <v>-</v>
      </c>
      <c r="M218" s="94" t="str">
        <f t="shared" si="37"/>
        <v>-</v>
      </c>
      <c r="O218" s="94" t="str">
        <f t="shared" si="40"/>
        <v>-</v>
      </c>
      <c r="P218" s="94" t="str">
        <f t="shared" si="41"/>
        <v>-</v>
      </c>
      <c r="R218" s="94" t="str">
        <f t="shared" si="42"/>
        <v>-</v>
      </c>
      <c r="S218" s="94" t="str">
        <f t="shared" si="43"/>
        <v>-</v>
      </c>
      <c r="U218" s="94" t="str">
        <f t="shared" si="44"/>
        <v>-</v>
      </c>
      <c r="V218" s="94" t="str">
        <f t="shared" si="45"/>
        <v>-</v>
      </c>
    </row>
    <row r="219" spans="1:22" x14ac:dyDescent="0.3">
      <c r="A219" s="10">
        <f t="shared" si="38"/>
        <v>0</v>
      </c>
      <c r="B219" s="10"/>
      <c r="C219" s="10"/>
      <c r="D219" s="10"/>
      <c r="E219" s="10"/>
      <c r="F219" s="10"/>
      <c r="L219" s="94" t="str">
        <f t="shared" si="39"/>
        <v>-</v>
      </c>
      <c r="M219" s="94" t="str">
        <f t="shared" si="37"/>
        <v>-</v>
      </c>
      <c r="O219" s="94" t="str">
        <f t="shared" si="40"/>
        <v>-</v>
      </c>
      <c r="P219" s="94" t="str">
        <f t="shared" si="41"/>
        <v>-</v>
      </c>
      <c r="R219" s="94" t="str">
        <f t="shared" si="42"/>
        <v>-</v>
      </c>
      <c r="S219" s="94" t="str">
        <f t="shared" si="43"/>
        <v>-</v>
      </c>
      <c r="U219" s="94" t="str">
        <f t="shared" si="44"/>
        <v>-</v>
      </c>
      <c r="V219" s="94" t="str">
        <f t="shared" si="45"/>
        <v>-</v>
      </c>
    </row>
    <row r="220" spans="1:22" x14ac:dyDescent="0.3">
      <c r="A220" s="10">
        <f t="shared" si="38"/>
        <v>0</v>
      </c>
      <c r="B220" s="10"/>
      <c r="C220" s="10"/>
      <c r="D220" s="10"/>
      <c r="E220" s="10"/>
      <c r="F220" s="10"/>
      <c r="L220" s="94" t="str">
        <f t="shared" si="39"/>
        <v>-</v>
      </c>
      <c r="M220" s="94" t="str">
        <f t="shared" si="37"/>
        <v>-</v>
      </c>
      <c r="O220" s="94" t="str">
        <f t="shared" si="40"/>
        <v>-</v>
      </c>
      <c r="P220" s="94" t="str">
        <f t="shared" si="41"/>
        <v>-</v>
      </c>
      <c r="R220" s="94" t="str">
        <f t="shared" si="42"/>
        <v>-</v>
      </c>
      <c r="S220" s="94" t="str">
        <f t="shared" si="43"/>
        <v>-</v>
      </c>
      <c r="U220" s="94" t="str">
        <f t="shared" si="44"/>
        <v>-</v>
      </c>
      <c r="V220" s="94" t="str">
        <f t="shared" si="45"/>
        <v>-</v>
      </c>
    </row>
    <row r="221" spans="1:22" x14ac:dyDescent="0.3">
      <c r="A221" s="10">
        <f t="shared" si="38"/>
        <v>0</v>
      </c>
      <c r="B221" s="10"/>
      <c r="C221" s="10"/>
      <c r="D221" s="10"/>
      <c r="E221" s="10"/>
      <c r="F221" s="10"/>
      <c r="L221" s="94" t="str">
        <f t="shared" si="39"/>
        <v>-</v>
      </c>
      <c r="M221" s="94" t="str">
        <f t="shared" si="37"/>
        <v>-</v>
      </c>
      <c r="O221" s="94" t="str">
        <f t="shared" si="40"/>
        <v>-</v>
      </c>
      <c r="P221" s="94" t="str">
        <f t="shared" si="41"/>
        <v>-</v>
      </c>
      <c r="R221" s="94" t="str">
        <f t="shared" si="42"/>
        <v>-</v>
      </c>
      <c r="S221" s="94" t="str">
        <f t="shared" si="43"/>
        <v>-</v>
      </c>
      <c r="U221" s="94" t="str">
        <f t="shared" si="44"/>
        <v>-</v>
      </c>
      <c r="V221" s="94" t="str">
        <f t="shared" si="45"/>
        <v>-</v>
      </c>
    </row>
    <row r="222" spans="1:22" x14ac:dyDescent="0.3">
      <c r="A222" s="10">
        <f t="shared" si="38"/>
        <v>0</v>
      </c>
      <c r="B222" s="10"/>
      <c r="C222" s="10"/>
      <c r="D222" s="10"/>
      <c r="E222" s="10"/>
      <c r="F222" s="10"/>
      <c r="L222" s="94" t="str">
        <f t="shared" si="39"/>
        <v>-</v>
      </c>
      <c r="M222" s="94" t="str">
        <f t="shared" si="37"/>
        <v>-</v>
      </c>
      <c r="O222" s="94" t="str">
        <f t="shared" si="40"/>
        <v>-</v>
      </c>
      <c r="P222" s="94" t="str">
        <f t="shared" si="41"/>
        <v>-</v>
      </c>
      <c r="R222" s="94" t="str">
        <f t="shared" si="42"/>
        <v>-</v>
      </c>
      <c r="S222" s="94" t="str">
        <f t="shared" si="43"/>
        <v>-</v>
      </c>
      <c r="U222" s="94" t="str">
        <f t="shared" si="44"/>
        <v>-</v>
      </c>
      <c r="V222" s="94" t="str">
        <f t="shared" si="45"/>
        <v>-</v>
      </c>
    </row>
    <row r="223" spans="1:22" x14ac:dyDescent="0.3">
      <c r="A223" s="10">
        <f t="shared" si="38"/>
        <v>0</v>
      </c>
      <c r="B223" s="10"/>
      <c r="C223" s="10"/>
      <c r="D223" s="10"/>
      <c r="E223" s="10"/>
      <c r="F223" s="10"/>
      <c r="L223" s="94" t="str">
        <f t="shared" si="39"/>
        <v>-</v>
      </c>
      <c r="M223" s="94" t="str">
        <f t="shared" si="37"/>
        <v>-</v>
      </c>
      <c r="O223" s="94" t="str">
        <f t="shared" si="40"/>
        <v>-</v>
      </c>
      <c r="P223" s="94" t="str">
        <f t="shared" si="41"/>
        <v>-</v>
      </c>
      <c r="R223" s="94" t="str">
        <f t="shared" si="42"/>
        <v>-</v>
      </c>
      <c r="S223" s="94" t="str">
        <f t="shared" si="43"/>
        <v>-</v>
      </c>
      <c r="U223" s="94" t="str">
        <f t="shared" si="44"/>
        <v>-</v>
      </c>
      <c r="V223" s="94" t="str">
        <f t="shared" si="45"/>
        <v>-</v>
      </c>
    </row>
    <row r="224" spans="1:22" x14ac:dyDescent="0.3">
      <c r="A224" s="10">
        <f t="shared" si="38"/>
        <v>0</v>
      </c>
      <c r="B224" s="10"/>
      <c r="C224" s="10"/>
      <c r="D224" s="10"/>
      <c r="E224" s="10"/>
      <c r="F224" s="10"/>
      <c r="L224" s="94" t="str">
        <f t="shared" si="39"/>
        <v>-</v>
      </c>
      <c r="M224" s="94" t="str">
        <f t="shared" si="37"/>
        <v>-</v>
      </c>
      <c r="O224" s="94" t="str">
        <f t="shared" si="40"/>
        <v>-</v>
      </c>
      <c r="P224" s="94" t="str">
        <f t="shared" si="41"/>
        <v>-</v>
      </c>
      <c r="R224" s="94" t="str">
        <f t="shared" si="42"/>
        <v>-</v>
      </c>
      <c r="S224" s="94" t="str">
        <f t="shared" si="43"/>
        <v>-</v>
      </c>
      <c r="U224" s="94" t="str">
        <f t="shared" si="44"/>
        <v>-</v>
      </c>
      <c r="V224" s="94" t="str">
        <f t="shared" si="45"/>
        <v>-</v>
      </c>
    </row>
    <row r="225" spans="1:22" x14ac:dyDescent="0.3">
      <c r="A225" s="10">
        <f t="shared" si="38"/>
        <v>0</v>
      </c>
      <c r="B225" s="10"/>
      <c r="C225" s="10"/>
      <c r="D225" s="10"/>
      <c r="E225" s="10"/>
      <c r="F225" s="10"/>
      <c r="L225" s="94" t="str">
        <f t="shared" si="39"/>
        <v>-</v>
      </c>
      <c r="M225" s="94" t="str">
        <f t="shared" si="37"/>
        <v>-</v>
      </c>
      <c r="O225" s="94" t="str">
        <f t="shared" si="40"/>
        <v>-</v>
      </c>
      <c r="P225" s="94" t="str">
        <f t="shared" si="41"/>
        <v>-</v>
      </c>
      <c r="R225" s="94" t="str">
        <f t="shared" si="42"/>
        <v>-</v>
      </c>
      <c r="S225" s="94" t="str">
        <f t="shared" si="43"/>
        <v>-</v>
      </c>
      <c r="U225" s="94" t="str">
        <f t="shared" si="44"/>
        <v>-</v>
      </c>
      <c r="V225" s="94" t="str">
        <f t="shared" si="45"/>
        <v>-</v>
      </c>
    </row>
    <row r="226" spans="1:22" x14ac:dyDescent="0.3">
      <c r="A226" s="10">
        <f t="shared" si="38"/>
        <v>0</v>
      </c>
      <c r="B226" s="10"/>
      <c r="C226" s="10"/>
      <c r="D226" s="10"/>
      <c r="E226" s="10"/>
      <c r="F226" s="10"/>
      <c r="L226" s="94" t="str">
        <f t="shared" si="39"/>
        <v>-</v>
      </c>
      <c r="M226" s="94" t="str">
        <f t="shared" si="37"/>
        <v>-</v>
      </c>
      <c r="O226" s="94" t="str">
        <f t="shared" si="40"/>
        <v>-</v>
      </c>
      <c r="P226" s="94" t="str">
        <f t="shared" si="41"/>
        <v>-</v>
      </c>
      <c r="R226" s="94" t="str">
        <f t="shared" si="42"/>
        <v>-</v>
      </c>
      <c r="S226" s="94" t="str">
        <f t="shared" si="43"/>
        <v>-</v>
      </c>
      <c r="U226" s="94" t="str">
        <f t="shared" si="44"/>
        <v>-</v>
      </c>
      <c r="V226" s="94" t="str">
        <f t="shared" si="45"/>
        <v>-</v>
      </c>
    </row>
    <row r="227" spans="1:22" x14ac:dyDescent="0.3">
      <c r="A227" s="10">
        <f t="shared" si="38"/>
        <v>0</v>
      </c>
      <c r="B227" s="10"/>
      <c r="C227" s="10"/>
      <c r="D227" s="10"/>
      <c r="E227" s="10"/>
      <c r="F227" s="10"/>
      <c r="L227" s="94" t="str">
        <f t="shared" si="39"/>
        <v>-</v>
      </c>
      <c r="M227" s="94" t="str">
        <f t="shared" si="37"/>
        <v>-</v>
      </c>
      <c r="O227" s="94" t="str">
        <f t="shared" si="40"/>
        <v>-</v>
      </c>
      <c r="P227" s="94" t="str">
        <f t="shared" si="41"/>
        <v>-</v>
      </c>
      <c r="R227" s="94" t="str">
        <f t="shared" si="42"/>
        <v>-</v>
      </c>
      <c r="S227" s="94" t="str">
        <f t="shared" si="43"/>
        <v>-</v>
      </c>
      <c r="U227" s="94" t="str">
        <f t="shared" si="44"/>
        <v>-</v>
      </c>
      <c r="V227" s="94" t="str">
        <f t="shared" si="45"/>
        <v>-</v>
      </c>
    </row>
    <row r="228" spans="1:22" x14ac:dyDescent="0.3">
      <c r="A228" s="10">
        <f t="shared" si="38"/>
        <v>0</v>
      </c>
      <c r="B228" s="10"/>
      <c r="C228" s="10"/>
      <c r="D228" s="10"/>
      <c r="E228" s="10"/>
      <c r="F228" s="10"/>
      <c r="L228" s="94" t="str">
        <f t="shared" si="39"/>
        <v>-</v>
      </c>
      <c r="M228" s="94" t="str">
        <f t="shared" si="37"/>
        <v>-</v>
      </c>
      <c r="O228" s="94" t="str">
        <f t="shared" si="40"/>
        <v>-</v>
      </c>
      <c r="P228" s="94" t="str">
        <f t="shared" si="41"/>
        <v>-</v>
      </c>
      <c r="R228" s="94" t="str">
        <f t="shared" si="42"/>
        <v>-</v>
      </c>
      <c r="S228" s="94" t="str">
        <f t="shared" si="43"/>
        <v>-</v>
      </c>
      <c r="U228" s="94" t="str">
        <f t="shared" si="44"/>
        <v>-</v>
      </c>
      <c r="V228" s="94" t="str">
        <f t="shared" si="45"/>
        <v>-</v>
      </c>
    </row>
    <row r="229" spans="1:22" x14ac:dyDescent="0.3">
      <c r="A229" s="10">
        <f t="shared" si="38"/>
        <v>0</v>
      </c>
      <c r="B229" s="10"/>
      <c r="C229" s="10"/>
      <c r="D229" s="10"/>
      <c r="E229" s="10"/>
      <c r="F229" s="10"/>
      <c r="L229" s="94" t="str">
        <f t="shared" si="39"/>
        <v>-</v>
      </c>
      <c r="M229" s="94" t="str">
        <f t="shared" si="37"/>
        <v>-</v>
      </c>
      <c r="O229" s="94" t="str">
        <f t="shared" si="40"/>
        <v>-</v>
      </c>
      <c r="P229" s="94" t="str">
        <f t="shared" si="41"/>
        <v>-</v>
      </c>
      <c r="R229" s="94" t="str">
        <f t="shared" si="42"/>
        <v>-</v>
      </c>
      <c r="S229" s="94" t="str">
        <f t="shared" si="43"/>
        <v>-</v>
      </c>
      <c r="U229" s="94" t="str">
        <f t="shared" si="44"/>
        <v>-</v>
      </c>
      <c r="V229" s="94" t="str">
        <f t="shared" si="45"/>
        <v>-</v>
      </c>
    </row>
    <row r="230" spans="1:22" x14ac:dyDescent="0.3">
      <c r="A230" s="10">
        <f t="shared" si="38"/>
        <v>0</v>
      </c>
      <c r="B230" s="10"/>
      <c r="C230" s="10"/>
      <c r="D230" s="10"/>
      <c r="E230" s="10"/>
      <c r="F230" s="10"/>
      <c r="L230" s="94" t="str">
        <f t="shared" si="39"/>
        <v>-</v>
      </c>
      <c r="M230" s="94" t="str">
        <f t="shared" si="37"/>
        <v>-</v>
      </c>
      <c r="O230" s="94" t="str">
        <f t="shared" si="40"/>
        <v>-</v>
      </c>
      <c r="P230" s="94" t="str">
        <f t="shared" si="41"/>
        <v>-</v>
      </c>
      <c r="R230" s="94" t="str">
        <f t="shared" si="42"/>
        <v>-</v>
      </c>
      <c r="S230" s="94" t="str">
        <f t="shared" si="43"/>
        <v>-</v>
      </c>
      <c r="U230" s="94" t="str">
        <f t="shared" si="44"/>
        <v>-</v>
      </c>
      <c r="V230" s="94" t="str">
        <f t="shared" si="45"/>
        <v>-</v>
      </c>
    </row>
    <row r="231" spans="1:22" x14ac:dyDescent="0.3">
      <c r="A231" s="10">
        <f t="shared" si="38"/>
        <v>0</v>
      </c>
      <c r="B231" s="10"/>
      <c r="C231" s="10"/>
      <c r="D231" s="10"/>
      <c r="E231" s="10"/>
      <c r="F231" s="10"/>
      <c r="L231" s="94" t="str">
        <f t="shared" si="39"/>
        <v>-</v>
      </c>
      <c r="M231" s="94" t="str">
        <f t="shared" si="37"/>
        <v>-</v>
      </c>
      <c r="O231" s="94" t="str">
        <f t="shared" si="40"/>
        <v>-</v>
      </c>
      <c r="P231" s="94" t="str">
        <f t="shared" si="41"/>
        <v>-</v>
      </c>
      <c r="R231" s="94" t="str">
        <f t="shared" si="42"/>
        <v>-</v>
      </c>
      <c r="S231" s="94" t="str">
        <f t="shared" si="43"/>
        <v>-</v>
      </c>
      <c r="U231" s="94" t="str">
        <f t="shared" si="44"/>
        <v>-</v>
      </c>
      <c r="V231" s="94" t="str">
        <f t="shared" si="45"/>
        <v>-</v>
      </c>
    </row>
    <row r="232" spans="1:22" x14ac:dyDescent="0.3">
      <c r="A232" s="10">
        <f t="shared" si="38"/>
        <v>0</v>
      </c>
      <c r="B232" s="10"/>
      <c r="C232" s="10"/>
      <c r="D232" s="10"/>
      <c r="E232" s="10"/>
      <c r="F232" s="10"/>
      <c r="L232" s="94" t="str">
        <f t="shared" si="39"/>
        <v>-</v>
      </c>
      <c r="M232" s="94" t="str">
        <f t="shared" si="37"/>
        <v>-</v>
      </c>
      <c r="O232" s="94" t="str">
        <f t="shared" si="40"/>
        <v>-</v>
      </c>
      <c r="P232" s="94" t="str">
        <f t="shared" si="41"/>
        <v>-</v>
      </c>
      <c r="R232" s="94" t="str">
        <f t="shared" si="42"/>
        <v>-</v>
      </c>
      <c r="S232" s="94" t="str">
        <f t="shared" si="43"/>
        <v>-</v>
      </c>
      <c r="U232" s="94" t="str">
        <f t="shared" si="44"/>
        <v>-</v>
      </c>
      <c r="V232" s="94" t="str">
        <f t="shared" si="45"/>
        <v>-</v>
      </c>
    </row>
    <row r="233" spans="1:22" x14ac:dyDescent="0.3">
      <c r="A233" s="10">
        <f t="shared" si="38"/>
        <v>0</v>
      </c>
      <c r="B233" s="10"/>
      <c r="C233" s="10"/>
      <c r="D233" s="10"/>
      <c r="E233" s="10"/>
      <c r="F233" s="10"/>
      <c r="L233" s="94" t="str">
        <f t="shared" si="39"/>
        <v>-</v>
      </c>
      <c r="M233" s="94" t="str">
        <f t="shared" si="37"/>
        <v>-</v>
      </c>
      <c r="O233" s="94" t="str">
        <f t="shared" si="40"/>
        <v>-</v>
      </c>
      <c r="P233" s="94" t="str">
        <f t="shared" si="41"/>
        <v>-</v>
      </c>
      <c r="R233" s="94" t="str">
        <f t="shared" si="42"/>
        <v>-</v>
      </c>
      <c r="S233" s="94" t="str">
        <f t="shared" si="43"/>
        <v>-</v>
      </c>
      <c r="U233" s="94" t="str">
        <f t="shared" si="44"/>
        <v>-</v>
      </c>
      <c r="V233" s="94" t="str">
        <f t="shared" si="45"/>
        <v>-</v>
      </c>
    </row>
    <row r="234" spans="1:22" x14ac:dyDescent="0.3">
      <c r="A234" s="10">
        <f t="shared" si="38"/>
        <v>0</v>
      </c>
      <c r="B234" s="10"/>
      <c r="C234" s="10"/>
      <c r="D234" s="10"/>
      <c r="E234" s="10"/>
      <c r="F234" s="10"/>
      <c r="L234" s="94" t="str">
        <f t="shared" si="39"/>
        <v>-</v>
      </c>
      <c r="M234" s="94" t="str">
        <f t="shared" si="37"/>
        <v>-</v>
      </c>
      <c r="O234" s="94" t="str">
        <f t="shared" si="40"/>
        <v>-</v>
      </c>
      <c r="P234" s="94" t="str">
        <f t="shared" si="41"/>
        <v>-</v>
      </c>
      <c r="R234" s="94" t="str">
        <f t="shared" si="42"/>
        <v>-</v>
      </c>
      <c r="S234" s="94" t="str">
        <f t="shared" si="43"/>
        <v>-</v>
      </c>
      <c r="U234" s="94" t="str">
        <f t="shared" si="44"/>
        <v>-</v>
      </c>
      <c r="V234" s="94" t="str">
        <f t="shared" si="45"/>
        <v>-</v>
      </c>
    </row>
    <row r="235" spans="1:22" x14ac:dyDescent="0.3">
      <c r="A235" s="10">
        <f t="shared" si="38"/>
        <v>0</v>
      </c>
      <c r="B235" s="10"/>
      <c r="C235" s="10"/>
      <c r="D235" s="10"/>
      <c r="E235" s="10"/>
      <c r="F235" s="10"/>
      <c r="L235" s="94" t="str">
        <f t="shared" si="39"/>
        <v>-</v>
      </c>
      <c r="M235" s="94" t="str">
        <f t="shared" si="37"/>
        <v>-</v>
      </c>
      <c r="O235" s="94" t="str">
        <f t="shared" si="40"/>
        <v>-</v>
      </c>
      <c r="P235" s="94" t="str">
        <f t="shared" si="41"/>
        <v>-</v>
      </c>
      <c r="R235" s="94" t="str">
        <f t="shared" si="42"/>
        <v>-</v>
      </c>
      <c r="S235" s="94" t="str">
        <f t="shared" si="43"/>
        <v>-</v>
      </c>
      <c r="U235" s="94" t="str">
        <f t="shared" si="44"/>
        <v>-</v>
      </c>
      <c r="V235" s="94" t="str">
        <f t="shared" si="45"/>
        <v>-</v>
      </c>
    </row>
    <row r="236" spans="1:22" x14ac:dyDescent="0.3">
      <c r="A236" s="10">
        <f t="shared" si="38"/>
        <v>0</v>
      </c>
      <c r="B236" s="10"/>
      <c r="C236" s="10"/>
      <c r="D236" s="10"/>
      <c r="E236" s="10"/>
      <c r="F236" s="10"/>
      <c r="L236" s="94" t="str">
        <f t="shared" si="39"/>
        <v>-</v>
      </c>
      <c r="M236" s="94" t="str">
        <f t="shared" si="37"/>
        <v>-</v>
      </c>
      <c r="O236" s="94" t="str">
        <f t="shared" si="40"/>
        <v>-</v>
      </c>
      <c r="P236" s="94" t="str">
        <f t="shared" si="41"/>
        <v>-</v>
      </c>
      <c r="R236" s="94" t="str">
        <f t="shared" si="42"/>
        <v>-</v>
      </c>
      <c r="S236" s="94" t="str">
        <f t="shared" si="43"/>
        <v>-</v>
      </c>
      <c r="U236" s="94" t="str">
        <f t="shared" si="44"/>
        <v>-</v>
      </c>
      <c r="V236" s="94" t="str">
        <f t="shared" si="45"/>
        <v>-</v>
      </c>
    </row>
    <row r="237" spans="1:22" x14ac:dyDescent="0.3">
      <c r="A237" s="10">
        <f t="shared" si="38"/>
        <v>0</v>
      </c>
      <c r="B237" s="10"/>
      <c r="C237" s="10"/>
      <c r="D237" s="10"/>
      <c r="E237" s="10"/>
      <c r="F237" s="10"/>
      <c r="L237" s="94" t="str">
        <f t="shared" si="39"/>
        <v>-</v>
      </c>
      <c r="M237" s="94" t="str">
        <f t="shared" si="37"/>
        <v>-</v>
      </c>
      <c r="O237" s="94" t="str">
        <f t="shared" si="40"/>
        <v>-</v>
      </c>
      <c r="P237" s="94" t="str">
        <f t="shared" si="41"/>
        <v>-</v>
      </c>
      <c r="R237" s="94" t="str">
        <f t="shared" si="42"/>
        <v>-</v>
      </c>
      <c r="S237" s="94" t="str">
        <f t="shared" si="43"/>
        <v>-</v>
      </c>
      <c r="U237" s="94" t="str">
        <f t="shared" si="44"/>
        <v>-</v>
      </c>
      <c r="V237" s="94" t="str">
        <f t="shared" si="45"/>
        <v>-</v>
      </c>
    </row>
    <row r="238" spans="1:22" x14ac:dyDescent="0.3">
      <c r="A238" s="10">
        <f t="shared" si="38"/>
        <v>0</v>
      </c>
      <c r="B238" s="10"/>
      <c r="C238" s="10"/>
      <c r="D238" s="10"/>
      <c r="E238" s="10"/>
      <c r="F238" s="10"/>
      <c r="L238" s="94" t="str">
        <f t="shared" si="39"/>
        <v>-</v>
      </c>
      <c r="M238" s="94" t="str">
        <f t="shared" si="37"/>
        <v>-</v>
      </c>
      <c r="O238" s="94" t="str">
        <f t="shared" si="40"/>
        <v>-</v>
      </c>
      <c r="P238" s="94" t="str">
        <f t="shared" si="41"/>
        <v>-</v>
      </c>
      <c r="R238" s="94" t="str">
        <f t="shared" si="42"/>
        <v>-</v>
      </c>
      <c r="S238" s="94" t="str">
        <f t="shared" si="43"/>
        <v>-</v>
      </c>
      <c r="U238" s="94" t="str">
        <f t="shared" si="44"/>
        <v>-</v>
      </c>
      <c r="V238" s="94" t="str">
        <f t="shared" si="45"/>
        <v>-</v>
      </c>
    </row>
    <row r="239" spans="1:22" x14ac:dyDescent="0.3">
      <c r="A239" s="10">
        <f t="shared" si="38"/>
        <v>0</v>
      </c>
      <c r="B239" s="10"/>
      <c r="C239" s="10"/>
      <c r="D239" s="10"/>
      <c r="E239" s="10"/>
      <c r="F239" s="10"/>
      <c r="L239" s="94" t="str">
        <f t="shared" si="39"/>
        <v>-</v>
      </c>
      <c r="M239" s="94" t="str">
        <f t="shared" si="37"/>
        <v>-</v>
      </c>
      <c r="O239" s="94" t="str">
        <f t="shared" si="40"/>
        <v>-</v>
      </c>
      <c r="P239" s="94" t="str">
        <f t="shared" si="41"/>
        <v>-</v>
      </c>
      <c r="R239" s="94" t="str">
        <f t="shared" si="42"/>
        <v>-</v>
      </c>
      <c r="S239" s="94" t="str">
        <f t="shared" si="43"/>
        <v>-</v>
      </c>
      <c r="U239" s="94" t="str">
        <f t="shared" si="44"/>
        <v>-</v>
      </c>
      <c r="V239" s="94" t="str">
        <f t="shared" si="45"/>
        <v>-</v>
      </c>
    </row>
    <row r="240" spans="1:22" x14ac:dyDescent="0.3">
      <c r="A240" s="10">
        <f t="shared" si="38"/>
        <v>0</v>
      </c>
      <c r="B240" s="10"/>
      <c r="C240" s="10"/>
      <c r="D240" s="10"/>
      <c r="E240" s="10"/>
      <c r="F240" s="10"/>
      <c r="L240" s="94" t="str">
        <f t="shared" si="39"/>
        <v>-</v>
      </c>
      <c r="M240" s="94" t="str">
        <f t="shared" si="37"/>
        <v>-</v>
      </c>
      <c r="O240" s="94" t="str">
        <f t="shared" si="40"/>
        <v>-</v>
      </c>
      <c r="P240" s="94" t="str">
        <f t="shared" si="41"/>
        <v>-</v>
      </c>
      <c r="R240" s="94" t="str">
        <f t="shared" si="42"/>
        <v>-</v>
      </c>
      <c r="S240" s="94" t="str">
        <f t="shared" si="43"/>
        <v>-</v>
      </c>
      <c r="U240" s="94" t="str">
        <f t="shared" si="44"/>
        <v>-</v>
      </c>
      <c r="V240" s="94" t="str">
        <f t="shared" si="45"/>
        <v>-</v>
      </c>
    </row>
    <row r="241" spans="1:22" x14ac:dyDescent="0.3">
      <c r="A241" s="10">
        <f t="shared" si="38"/>
        <v>0</v>
      </c>
      <c r="B241" s="10"/>
      <c r="C241" s="10"/>
      <c r="D241" s="10"/>
      <c r="E241" s="10"/>
      <c r="F241" s="10"/>
      <c r="L241" s="94" t="str">
        <f t="shared" si="39"/>
        <v>-</v>
      </c>
      <c r="M241" s="94" t="str">
        <f t="shared" si="37"/>
        <v>-</v>
      </c>
      <c r="O241" s="94" t="str">
        <f t="shared" si="40"/>
        <v>-</v>
      </c>
      <c r="P241" s="94" t="str">
        <f t="shared" si="41"/>
        <v>-</v>
      </c>
      <c r="R241" s="94" t="str">
        <f t="shared" si="42"/>
        <v>-</v>
      </c>
      <c r="S241" s="94" t="str">
        <f t="shared" si="43"/>
        <v>-</v>
      </c>
      <c r="U241" s="94" t="str">
        <f t="shared" si="44"/>
        <v>-</v>
      </c>
      <c r="V241" s="94" t="str">
        <f t="shared" si="45"/>
        <v>-</v>
      </c>
    </row>
    <row r="242" spans="1:22" x14ac:dyDescent="0.3">
      <c r="A242" s="10">
        <f t="shared" si="38"/>
        <v>0</v>
      </c>
      <c r="B242" s="10"/>
      <c r="C242" s="10"/>
      <c r="D242" s="10"/>
      <c r="E242" s="10"/>
      <c r="F242" s="10"/>
      <c r="L242" s="94" t="str">
        <f t="shared" si="39"/>
        <v>-</v>
      </c>
      <c r="M242" s="94" t="str">
        <f t="shared" si="37"/>
        <v>-</v>
      </c>
      <c r="O242" s="94" t="str">
        <f t="shared" si="40"/>
        <v>-</v>
      </c>
      <c r="P242" s="94" t="str">
        <f t="shared" si="41"/>
        <v>-</v>
      </c>
      <c r="R242" s="94" t="str">
        <f t="shared" si="42"/>
        <v>-</v>
      </c>
      <c r="S242" s="94" t="str">
        <f t="shared" si="43"/>
        <v>-</v>
      </c>
      <c r="U242" s="94" t="str">
        <f t="shared" si="44"/>
        <v>-</v>
      </c>
      <c r="V242" s="94" t="str">
        <f t="shared" si="45"/>
        <v>-</v>
      </c>
    </row>
    <row r="243" spans="1:22" x14ac:dyDescent="0.3">
      <c r="A243" s="10">
        <f t="shared" si="38"/>
        <v>0</v>
      </c>
      <c r="B243" s="10"/>
      <c r="C243" s="10"/>
      <c r="D243" s="10"/>
      <c r="E243" s="10"/>
      <c r="F243" s="10"/>
      <c r="L243" s="94" t="str">
        <f t="shared" si="39"/>
        <v>-</v>
      </c>
      <c r="M243" s="94" t="str">
        <f t="shared" si="37"/>
        <v>-</v>
      </c>
      <c r="O243" s="94" t="str">
        <f t="shared" si="40"/>
        <v>-</v>
      </c>
      <c r="P243" s="94" t="str">
        <f t="shared" si="41"/>
        <v>-</v>
      </c>
      <c r="R243" s="94" t="str">
        <f t="shared" si="42"/>
        <v>-</v>
      </c>
      <c r="S243" s="94" t="str">
        <f t="shared" si="43"/>
        <v>-</v>
      </c>
      <c r="U243" s="94" t="str">
        <f t="shared" si="44"/>
        <v>-</v>
      </c>
      <c r="V243" s="94" t="str">
        <f t="shared" si="45"/>
        <v>-</v>
      </c>
    </row>
    <row r="244" spans="1:22" x14ac:dyDescent="0.3">
      <c r="A244" s="10">
        <f t="shared" si="38"/>
        <v>0</v>
      </c>
      <c r="B244" s="10"/>
      <c r="C244" s="10"/>
      <c r="D244" s="10"/>
      <c r="E244" s="10"/>
      <c r="F244" s="10"/>
      <c r="L244" s="94" t="str">
        <f t="shared" si="39"/>
        <v>-</v>
      </c>
      <c r="M244" s="94" t="str">
        <f t="shared" si="37"/>
        <v>-</v>
      </c>
      <c r="O244" s="94" t="str">
        <f t="shared" si="40"/>
        <v>-</v>
      </c>
      <c r="P244" s="94" t="str">
        <f t="shared" si="41"/>
        <v>-</v>
      </c>
      <c r="R244" s="94" t="str">
        <f t="shared" si="42"/>
        <v>-</v>
      </c>
      <c r="S244" s="94" t="str">
        <f t="shared" si="43"/>
        <v>-</v>
      </c>
      <c r="U244" s="94" t="str">
        <f t="shared" si="44"/>
        <v>-</v>
      </c>
      <c r="V244" s="94" t="str">
        <f t="shared" si="45"/>
        <v>-</v>
      </c>
    </row>
    <row r="245" spans="1:22" x14ac:dyDescent="0.3">
      <c r="A245" s="10">
        <f t="shared" si="38"/>
        <v>0</v>
      </c>
      <c r="B245" s="10"/>
      <c r="C245" s="10"/>
      <c r="D245" s="10"/>
      <c r="E245" s="10"/>
      <c r="F245" s="10"/>
      <c r="L245" s="94" t="str">
        <f t="shared" si="39"/>
        <v>-</v>
      </c>
      <c r="M245" s="94" t="str">
        <f t="shared" si="37"/>
        <v>-</v>
      </c>
      <c r="O245" s="94" t="str">
        <f t="shared" si="40"/>
        <v>-</v>
      </c>
      <c r="P245" s="94" t="str">
        <f t="shared" si="41"/>
        <v>-</v>
      </c>
      <c r="R245" s="94" t="str">
        <f t="shared" si="42"/>
        <v>-</v>
      </c>
      <c r="S245" s="94" t="str">
        <f t="shared" si="43"/>
        <v>-</v>
      </c>
      <c r="U245" s="94" t="str">
        <f t="shared" si="44"/>
        <v>-</v>
      </c>
      <c r="V245" s="94" t="str">
        <f t="shared" si="45"/>
        <v>-</v>
      </c>
    </row>
    <row r="246" spans="1:22" x14ac:dyDescent="0.3">
      <c r="A246" s="10">
        <f t="shared" si="38"/>
        <v>0</v>
      </c>
      <c r="B246" s="10"/>
      <c r="C246" s="10"/>
      <c r="D246" s="10"/>
      <c r="E246" s="10"/>
      <c r="F246" s="10"/>
      <c r="L246" s="94" t="str">
        <f t="shared" si="39"/>
        <v>-</v>
      </c>
      <c r="M246" s="94" t="str">
        <f t="shared" si="37"/>
        <v>-</v>
      </c>
      <c r="O246" s="94" t="str">
        <f t="shared" si="40"/>
        <v>-</v>
      </c>
      <c r="P246" s="94" t="str">
        <f t="shared" si="41"/>
        <v>-</v>
      </c>
      <c r="R246" s="94" t="str">
        <f t="shared" si="42"/>
        <v>-</v>
      </c>
      <c r="S246" s="94" t="str">
        <f t="shared" si="43"/>
        <v>-</v>
      </c>
      <c r="U246" s="94" t="str">
        <f t="shared" si="44"/>
        <v>-</v>
      </c>
      <c r="V246" s="94" t="str">
        <f t="shared" si="45"/>
        <v>-</v>
      </c>
    </row>
    <row r="247" spans="1:22" x14ac:dyDescent="0.3">
      <c r="A247" s="10">
        <f t="shared" si="38"/>
        <v>0</v>
      </c>
      <c r="B247" s="10"/>
      <c r="C247" s="10"/>
      <c r="D247" s="10"/>
      <c r="E247" s="10"/>
      <c r="F247" s="10"/>
      <c r="L247" s="94" t="str">
        <f t="shared" si="39"/>
        <v>-</v>
      </c>
      <c r="M247" s="94" t="str">
        <f t="shared" ref="M247:M300" si="46">IFERROR(L247/10,"-")</f>
        <v>-</v>
      </c>
      <c r="O247" s="94" t="str">
        <f t="shared" si="40"/>
        <v>-</v>
      </c>
      <c r="P247" s="94" t="str">
        <f t="shared" si="41"/>
        <v>-</v>
      </c>
      <c r="R247" s="94" t="str">
        <f t="shared" si="42"/>
        <v>-</v>
      </c>
      <c r="S247" s="94" t="str">
        <f t="shared" si="43"/>
        <v>-</v>
      </c>
      <c r="U247" s="94" t="str">
        <f t="shared" si="44"/>
        <v>-</v>
      </c>
      <c r="V247" s="94" t="str">
        <f t="shared" si="45"/>
        <v>-</v>
      </c>
    </row>
    <row r="248" spans="1:22" x14ac:dyDescent="0.3">
      <c r="A248" s="10">
        <f t="shared" si="38"/>
        <v>0</v>
      </c>
      <c r="B248" s="10"/>
      <c r="C248" s="10"/>
      <c r="D248" s="10"/>
      <c r="E248" s="10"/>
      <c r="F248" s="10"/>
      <c r="L248" s="94" t="str">
        <f t="shared" si="39"/>
        <v>-</v>
      </c>
      <c r="M248" s="94" t="str">
        <f t="shared" si="46"/>
        <v>-</v>
      </c>
      <c r="O248" s="94" t="str">
        <f t="shared" si="40"/>
        <v>-</v>
      </c>
      <c r="P248" s="94" t="str">
        <f t="shared" si="41"/>
        <v>-</v>
      </c>
      <c r="R248" s="94" t="str">
        <f t="shared" si="42"/>
        <v>-</v>
      </c>
      <c r="S248" s="94" t="str">
        <f t="shared" si="43"/>
        <v>-</v>
      </c>
      <c r="U248" s="94" t="str">
        <f t="shared" si="44"/>
        <v>-</v>
      </c>
      <c r="V248" s="94" t="str">
        <f t="shared" si="45"/>
        <v>-</v>
      </c>
    </row>
    <row r="249" spans="1:22" x14ac:dyDescent="0.3">
      <c r="A249" s="10">
        <f t="shared" si="38"/>
        <v>0</v>
      </c>
      <c r="B249" s="10"/>
      <c r="C249" s="10"/>
      <c r="D249" s="10"/>
      <c r="E249" s="10"/>
      <c r="F249" s="10"/>
      <c r="L249" s="94" t="str">
        <f t="shared" si="39"/>
        <v>-</v>
      </c>
      <c r="M249" s="94" t="str">
        <f t="shared" si="46"/>
        <v>-</v>
      </c>
      <c r="O249" s="94" t="str">
        <f t="shared" si="40"/>
        <v>-</v>
      </c>
      <c r="P249" s="94" t="str">
        <f t="shared" si="41"/>
        <v>-</v>
      </c>
      <c r="R249" s="94" t="str">
        <f t="shared" si="42"/>
        <v>-</v>
      </c>
      <c r="S249" s="94" t="str">
        <f t="shared" si="43"/>
        <v>-</v>
      </c>
      <c r="U249" s="94" t="str">
        <f t="shared" si="44"/>
        <v>-</v>
      </c>
      <c r="V249" s="94" t="str">
        <f t="shared" si="45"/>
        <v>-</v>
      </c>
    </row>
    <row r="250" spans="1:22" x14ac:dyDescent="0.3">
      <c r="A250" s="10">
        <f t="shared" si="38"/>
        <v>0</v>
      </c>
      <c r="B250" s="10"/>
      <c r="C250" s="10"/>
      <c r="D250" s="10"/>
      <c r="E250" s="10"/>
      <c r="F250" s="10"/>
      <c r="L250" s="94" t="str">
        <f t="shared" si="39"/>
        <v>-</v>
      </c>
      <c r="M250" s="94" t="str">
        <f t="shared" si="46"/>
        <v>-</v>
      </c>
      <c r="O250" s="94" t="str">
        <f t="shared" si="40"/>
        <v>-</v>
      </c>
      <c r="P250" s="94" t="str">
        <f t="shared" si="41"/>
        <v>-</v>
      </c>
      <c r="R250" s="94" t="str">
        <f t="shared" si="42"/>
        <v>-</v>
      </c>
      <c r="S250" s="94" t="str">
        <f t="shared" si="43"/>
        <v>-</v>
      </c>
      <c r="U250" s="94" t="str">
        <f t="shared" si="44"/>
        <v>-</v>
      </c>
      <c r="V250" s="94" t="str">
        <f t="shared" si="45"/>
        <v>-</v>
      </c>
    </row>
    <row r="251" spans="1:22" x14ac:dyDescent="0.3">
      <c r="A251" s="10">
        <f t="shared" si="38"/>
        <v>0</v>
      </c>
      <c r="B251" s="10"/>
      <c r="C251" s="10"/>
      <c r="D251" s="10"/>
      <c r="E251" s="10"/>
      <c r="F251" s="10"/>
      <c r="L251" s="94" t="str">
        <f t="shared" si="39"/>
        <v>-</v>
      </c>
      <c r="M251" s="94" t="str">
        <f t="shared" si="46"/>
        <v>-</v>
      </c>
      <c r="O251" s="94" t="str">
        <f t="shared" si="40"/>
        <v>-</v>
      </c>
      <c r="P251" s="94" t="str">
        <f t="shared" si="41"/>
        <v>-</v>
      </c>
      <c r="R251" s="94" t="str">
        <f t="shared" si="42"/>
        <v>-</v>
      </c>
      <c r="S251" s="94" t="str">
        <f t="shared" si="43"/>
        <v>-</v>
      </c>
      <c r="U251" s="94" t="str">
        <f t="shared" si="44"/>
        <v>-</v>
      </c>
      <c r="V251" s="94" t="str">
        <f t="shared" si="45"/>
        <v>-</v>
      </c>
    </row>
    <row r="252" spans="1:22" x14ac:dyDescent="0.3">
      <c r="A252" s="10">
        <f t="shared" si="38"/>
        <v>0</v>
      </c>
      <c r="B252" s="10"/>
      <c r="C252" s="10"/>
      <c r="D252" s="10"/>
      <c r="E252" s="10"/>
      <c r="F252" s="10"/>
      <c r="L252" s="94" t="str">
        <f t="shared" si="39"/>
        <v>-</v>
      </c>
      <c r="M252" s="94" t="str">
        <f t="shared" si="46"/>
        <v>-</v>
      </c>
      <c r="O252" s="94" t="str">
        <f t="shared" si="40"/>
        <v>-</v>
      </c>
      <c r="P252" s="94" t="str">
        <f t="shared" si="41"/>
        <v>-</v>
      </c>
      <c r="R252" s="94" t="str">
        <f t="shared" si="42"/>
        <v>-</v>
      </c>
      <c r="S252" s="94" t="str">
        <f t="shared" si="43"/>
        <v>-</v>
      </c>
      <c r="U252" s="94" t="str">
        <f t="shared" si="44"/>
        <v>-</v>
      </c>
      <c r="V252" s="94" t="str">
        <f t="shared" si="45"/>
        <v>-</v>
      </c>
    </row>
    <row r="253" spans="1:22" x14ac:dyDescent="0.3">
      <c r="A253" s="10">
        <f t="shared" si="38"/>
        <v>0</v>
      </c>
      <c r="B253" s="10"/>
      <c r="C253" s="10"/>
      <c r="D253" s="10"/>
      <c r="E253" s="10"/>
      <c r="F253" s="10"/>
      <c r="L253" s="94" t="str">
        <f t="shared" si="39"/>
        <v>-</v>
      </c>
      <c r="M253" s="94" t="str">
        <f t="shared" si="46"/>
        <v>-</v>
      </c>
      <c r="O253" s="94" t="str">
        <f t="shared" si="40"/>
        <v>-</v>
      </c>
      <c r="P253" s="94" t="str">
        <f t="shared" si="41"/>
        <v>-</v>
      </c>
      <c r="R253" s="94" t="str">
        <f t="shared" si="42"/>
        <v>-</v>
      </c>
      <c r="S253" s="94" t="str">
        <f t="shared" si="43"/>
        <v>-</v>
      </c>
      <c r="U253" s="94" t="str">
        <f t="shared" si="44"/>
        <v>-</v>
      </c>
      <c r="V253" s="94" t="str">
        <f t="shared" si="45"/>
        <v>-</v>
      </c>
    </row>
    <row r="254" spans="1:22" x14ac:dyDescent="0.3">
      <c r="A254" s="10">
        <f t="shared" si="38"/>
        <v>0</v>
      </c>
      <c r="B254" s="10"/>
      <c r="C254" s="10"/>
      <c r="D254" s="10"/>
      <c r="E254" s="10"/>
      <c r="F254" s="10"/>
      <c r="L254" s="94" t="str">
        <f t="shared" si="39"/>
        <v>-</v>
      </c>
      <c r="M254" s="94" t="str">
        <f t="shared" si="46"/>
        <v>-</v>
      </c>
      <c r="O254" s="94" t="str">
        <f t="shared" si="40"/>
        <v>-</v>
      </c>
      <c r="P254" s="94" t="str">
        <f t="shared" si="41"/>
        <v>-</v>
      </c>
      <c r="R254" s="94" t="str">
        <f t="shared" si="42"/>
        <v>-</v>
      </c>
      <c r="S254" s="94" t="str">
        <f t="shared" si="43"/>
        <v>-</v>
      </c>
      <c r="U254" s="94" t="str">
        <f t="shared" si="44"/>
        <v>-</v>
      </c>
      <c r="V254" s="94" t="str">
        <f t="shared" si="45"/>
        <v>-</v>
      </c>
    </row>
    <row r="255" spans="1:22" x14ac:dyDescent="0.3">
      <c r="A255" s="10">
        <f t="shared" si="38"/>
        <v>0</v>
      </c>
      <c r="B255" s="10"/>
      <c r="C255" s="10"/>
      <c r="D255" s="10"/>
      <c r="E255" s="10"/>
      <c r="F255" s="10"/>
      <c r="L255" s="94" t="str">
        <f t="shared" si="39"/>
        <v>-</v>
      </c>
      <c r="M255" s="94" t="str">
        <f t="shared" si="46"/>
        <v>-</v>
      </c>
      <c r="O255" s="94" t="str">
        <f t="shared" si="40"/>
        <v>-</v>
      </c>
      <c r="P255" s="94" t="str">
        <f t="shared" si="41"/>
        <v>-</v>
      </c>
      <c r="R255" s="94" t="str">
        <f t="shared" si="42"/>
        <v>-</v>
      </c>
      <c r="S255" s="94" t="str">
        <f t="shared" si="43"/>
        <v>-</v>
      </c>
      <c r="U255" s="94" t="str">
        <f t="shared" si="44"/>
        <v>-</v>
      </c>
      <c r="V255" s="94" t="str">
        <f t="shared" si="45"/>
        <v>-</v>
      </c>
    </row>
    <row r="256" spans="1:22" x14ac:dyDescent="0.3">
      <c r="A256" s="10">
        <f t="shared" si="38"/>
        <v>0</v>
      </c>
      <c r="B256" s="10"/>
      <c r="C256" s="10"/>
      <c r="D256" s="10"/>
      <c r="E256" s="10"/>
      <c r="F256" s="10"/>
      <c r="L256" s="94" t="str">
        <f t="shared" si="39"/>
        <v>-</v>
      </c>
      <c r="M256" s="94" t="str">
        <f t="shared" si="46"/>
        <v>-</v>
      </c>
      <c r="O256" s="94" t="str">
        <f t="shared" si="40"/>
        <v>-</v>
      </c>
      <c r="P256" s="94" t="str">
        <f t="shared" si="41"/>
        <v>-</v>
      </c>
      <c r="R256" s="94" t="str">
        <f t="shared" si="42"/>
        <v>-</v>
      </c>
      <c r="S256" s="94" t="str">
        <f t="shared" si="43"/>
        <v>-</v>
      </c>
      <c r="U256" s="94" t="str">
        <f t="shared" si="44"/>
        <v>-</v>
      </c>
      <c r="V256" s="94" t="str">
        <f t="shared" si="45"/>
        <v>-</v>
      </c>
    </row>
    <row r="257" spans="1:22" x14ac:dyDescent="0.3">
      <c r="A257" s="10">
        <f t="shared" si="38"/>
        <v>0</v>
      </c>
      <c r="B257" s="10"/>
      <c r="C257" s="10"/>
      <c r="D257" s="10"/>
      <c r="E257" s="10"/>
      <c r="F257" s="10"/>
      <c r="L257" s="94" t="str">
        <f t="shared" si="39"/>
        <v>-</v>
      </c>
      <c r="M257" s="94" t="str">
        <f t="shared" si="46"/>
        <v>-</v>
      </c>
      <c r="O257" s="94" t="str">
        <f t="shared" si="40"/>
        <v>-</v>
      </c>
      <c r="P257" s="94" t="str">
        <f t="shared" si="41"/>
        <v>-</v>
      </c>
      <c r="R257" s="94" t="str">
        <f t="shared" si="42"/>
        <v>-</v>
      </c>
      <c r="S257" s="94" t="str">
        <f t="shared" si="43"/>
        <v>-</v>
      </c>
      <c r="U257" s="94" t="str">
        <f t="shared" si="44"/>
        <v>-</v>
      </c>
      <c r="V257" s="94" t="str">
        <f t="shared" si="45"/>
        <v>-</v>
      </c>
    </row>
    <row r="258" spans="1:22" x14ac:dyDescent="0.3">
      <c r="A258" s="10">
        <f t="shared" si="38"/>
        <v>0</v>
      </c>
      <c r="B258" s="10"/>
      <c r="C258" s="10"/>
      <c r="D258" s="10"/>
      <c r="E258" s="10"/>
      <c r="F258" s="10"/>
      <c r="L258" s="94" t="str">
        <f t="shared" si="39"/>
        <v>-</v>
      </c>
      <c r="M258" s="94" t="str">
        <f t="shared" si="46"/>
        <v>-</v>
      </c>
      <c r="O258" s="94" t="str">
        <f t="shared" si="40"/>
        <v>-</v>
      </c>
      <c r="P258" s="94" t="str">
        <f t="shared" si="41"/>
        <v>-</v>
      </c>
      <c r="R258" s="94" t="str">
        <f t="shared" si="42"/>
        <v>-</v>
      </c>
      <c r="S258" s="94" t="str">
        <f t="shared" si="43"/>
        <v>-</v>
      </c>
      <c r="U258" s="94" t="str">
        <f t="shared" si="44"/>
        <v>-</v>
      </c>
      <c r="V258" s="94" t="str">
        <f t="shared" si="45"/>
        <v>-</v>
      </c>
    </row>
    <row r="259" spans="1:22" x14ac:dyDescent="0.3">
      <c r="A259" s="10">
        <f t="shared" si="38"/>
        <v>0</v>
      </c>
      <c r="B259" s="10"/>
      <c r="C259" s="10"/>
      <c r="D259" s="10"/>
      <c r="E259" s="10"/>
      <c r="F259" s="10"/>
      <c r="L259" s="94" t="str">
        <f t="shared" si="39"/>
        <v>-</v>
      </c>
      <c r="M259" s="94" t="str">
        <f t="shared" si="46"/>
        <v>-</v>
      </c>
      <c r="O259" s="94" t="str">
        <f t="shared" si="40"/>
        <v>-</v>
      </c>
      <c r="P259" s="94" t="str">
        <f t="shared" si="41"/>
        <v>-</v>
      </c>
      <c r="R259" s="94" t="str">
        <f t="shared" si="42"/>
        <v>-</v>
      </c>
      <c r="S259" s="94" t="str">
        <f t="shared" si="43"/>
        <v>-</v>
      </c>
      <c r="U259" s="94" t="str">
        <f t="shared" si="44"/>
        <v>-</v>
      </c>
      <c r="V259" s="94" t="str">
        <f t="shared" si="45"/>
        <v>-</v>
      </c>
    </row>
    <row r="260" spans="1:22" x14ac:dyDescent="0.3">
      <c r="A260" s="10">
        <f t="shared" si="38"/>
        <v>0</v>
      </c>
      <c r="B260" s="10"/>
      <c r="C260" s="10"/>
      <c r="D260" s="10"/>
      <c r="E260" s="10"/>
      <c r="F260" s="10"/>
      <c r="L260" s="94" t="str">
        <f t="shared" si="39"/>
        <v>-</v>
      </c>
      <c r="M260" s="94" t="str">
        <f t="shared" si="46"/>
        <v>-</v>
      </c>
      <c r="O260" s="94" t="str">
        <f t="shared" si="40"/>
        <v>-</v>
      </c>
      <c r="P260" s="94" t="str">
        <f t="shared" si="41"/>
        <v>-</v>
      </c>
      <c r="R260" s="94" t="str">
        <f t="shared" si="42"/>
        <v>-</v>
      </c>
      <c r="S260" s="94" t="str">
        <f t="shared" si="43"/>
        <v>-</v>
      </c>
      <c r="U260" s="94" t="str">
        <f t="shared" si="44"/>
        <v>-</v>
      </c>
      <c r="V260" s="94" t="str">
        <f t="shared" si="45"/>
        <v>-</v>
      </c>
    </row>
    <row r="261" spans="1:22" x14ac:dyDescent="0.3">
      <c r="A261" s="10">
        <f t="shared" si="38"/>
        <v>0</v>
      </c>
      <c r="B261" s="10"/>
      <c r="C261" s="10"/>
      <c r="D261" s="10"/>
      <c r="E261" s="10"/>
      <c r="F261" s="10"/>
      <c r="L261" s="94" t="str">
        <f t="shared" si="39"/>
        <v>-</v>
      </c>
      <c r="M261" s="94" t="str">
        <f t="shared" si="46"/>
        <v>-</v>
      </c>
      <c r="O261" s="94" t="str">
        <f t="shared" si="40"/>
        <v>-</v>
      </c>
      <c r="P261" s="94" t="str">
        <f t="shared" si="41"/>
        <v>-</v>
      </c>
      <c r="R261" s="94" t="str">
        <f t="shared" si="42"/>
        <v>-</v>
      </c>
      <c r="S261" s="94" t="str">
        <f t="shared" si="43"/>
        <v>-</v>
      </c>
      <c r="U261" s="94" t="str">
        <f t="shared" si="44"/>
        <v>-</v>
      </c>
      <c r="V261" s="94" t="str">
        <f t="shared" si="45"/>
        <v>-</v>
      </c>
    </row>
    <row r="262" spans="1:22" x14ac:dyDescent="0.3">
      <c r="A262" s="10">
        <f t="shared" si="38"/>
        <v>0</v>
      </c>
      <c r="B262" s="10"/>
      <c r="C262" s="10"/>
      <c r="D262" s="10"/>
      <c r="E262" s="10"/>
      <c r="F262" s="10"/>
      <c r="L262" s="94" t="str">
        <f t="shared" si="39"/>
        <v>-</v>
      </c>
      <c r="M262" s="94" t="str">
        <f t="shared" si="46"/>
        <v>-</v>
      </c>
      <c r="O262" s="94" t="str">
        <f t="shared" si="40"/>
        <v>-</v>
      </c>
      <c r="P262" s="94" t="str">
        <f t="shared" si="41"/>
        <v>-</v>
      </c>
      <c r="R262" s="94" t="str">
        <f t="shared" si="42"/>
        <v>-</v>
      </c>
      <c r="S262" s="94" t="str">
        <f t="shared" si="43"/>
        <v>-</v>
      </c>
      <c r="U262" s="94" t="str">
        <f t="shared" si="44"/>
        <v>-</v>
      </c>
      <c r="V262" s="94" t="str">
        <f t="shared" si="45"/>
        <v>-</v>
      </c>
    </row>
    <row r="263" spans="1:22" x14ac:dyDescent="0.3">
      <c r="A263" s="10">
        <f t="shared" si="38"/>
        <v>0</v>
      </c>
      <c r="B263" s="10"/>
      <c r="C263" s="10"/>
      <c r="D263" s="10"/>
      <c r="E263" s="10"/>
      <c r="F263" s="10"/>
      <c r="L263" s="94" t="str">
        <f t="shared" si="39"/>
        <v>-</v>
      </c>
      <c r="M263" s="94" t="str">
        <f t="shared" si="46"/>
        <v>-</v>
      </c>
      <c r="O263" s="94" t="str">
        <f t="shared" si="40"/>
        <v>-</v>
      </c>
      <c r="P263" s="94" t="str">
        <f t="shared" si="41"/>
        <v>-</v>
      </c>
      <c r="R263" s="94" t="str">
        <f t="shared" si="42"/>
        <v>-</v>
      </c>
      <c r="S263" s="94" t="str">
        <f t="shared" si="43"/>
        <v>-</v>
      </c>
      <c r="U263" s="94" t="str">
        <f t="shared" si="44"/>
        <v>-</v>
      </c>
      <c r="V263" s="94" t="str">
        <f t="shared" si="45"/>
        <v>-</v>
      </c>
    </row>
    <row r="264" spans="1:22" x14ac:dyDescent="0.3">
      <c r="A264" s="10">
        <f t="shared" si="38"/>
        <v>0</v>
      </c>
      <c r="B264" s="10"/>
      <c r="C264" s="10"/>
      <c r="D264" s="10"/>
      <c r="E264" s="10"/>
      <c r="F264" s="10"/>
      <c r="L264" s="94" t="str">
        <f t="shared" si="39"/>
        <v>-</v>
      </c>
      <c r="M264" s="94" t="str">
        <f t="shared" si="46"/>
        <v>-</v>
      </c>
      <c r="O264" s="94" t="str">
        <f t="shared" si="40"/>
        <v>-</v>
      </c>
      <c r="P264" s="94" t="str">
        <f t="shared" si="41"/>
        <v>-</v>
      </c>
      <c r="R264" s="94" t="str">
        <f t="shared" si="42"/>
        <v>-</v>
      </c>
      <c r="S264" s="94" t="str">
        <f t="shared" si="43"/>
        <v>-</v>
      </c>
      <c r="U264" s="94" t="str">
        <f t="shared" si="44"/>
        <v>-</v>
      </c>
      <c r="V264" s="94" t="str">
        <f t="shared" si="45"/>
        <v>-</v>
      </c>
    </row>
    <row r="265" spans="1:22" x14ac:dyDescent="0.3">
      <c r="A265" s="10">
        <f t="shared" si="38"/>
        <v>0</v>
      </c>
      <c r="B265" s="10"/>
      <c r="C265" s="10"/>
      <c r="D265" s="10"/>
      <c r="E265" s="10"/>
      <c r="F265" s="10"/>
      <c r="L265" s="94" t="str">
        <f t="shared" si="39"/>
        <v>-</v>
      </c>
      <c r="M265" s="94" t="str">
        <f t="shared" si="46"/>
        <v>-</v>
      </c>
      <c r="O265" s="94" t="str">
        <f t="shared" si="40"/>
        <v>-</v>
      </c>
      <c r="P265" s="94" t="str">
        <f t="shared" si="41"/>
        <v>-</v>
      </c>
      <c r="R265" s="94" t="str">
        <f t="shared" si="42"/>
        <v>-</v>
      </c>
      <c r="S265" s="94" t="str">
        <f t="shared" si="43"/>
        <v>-</v>
      </c>
      <c r="U265" s="94" t="str">
        <f t="shared" si="44"/>
        <v>-</v>
      </c>
      <c r="V265" s="94" t="str">
        <f t="shared" si="45"/>
        <v>-</v>
      </c>
    </row>
    <row r="266" spans="1:22" x14ac:dyDescent="0.3">
      <c r="A266" s="10">
        <f t="shared" si="38"/>
        <v>0</v>
      </c>
      <c r="B266" s="10"/>
      <c r="C266" s="10"/>
      <c r="D266" s="10"/>
      <c r="E266" s="10"/>
      <c r="F266" s="10"/>
      <c r="L266" s="94" t="str">
        <f t="shared" si="39"/>
        <v>-</v>
      </c>
      <c r="M266" s="94" t="str">
        <f t="shared" si="46"/>
        <v>-</v>
      </c>
      <c r="O266" s="94" t="str">
        <f t="shared" si="40"/>
        <v>-</v>
      </c>
      <c r="P266" s="94" t="str">
        <f t="shared" si="41"/>
        <v>-</v>
      </c>
      <c r="R266" s="94" t="str">
        <f t="shared" si="42"/>
        <v>-</v>
      </c>
      <c r="S266" s="94" t="str">
        <f t="shared" si="43"/>
        <v>-</v>
      </c>
      <c r="U266" s="94" t="str">
        <f t="shared" si="44"/>
        <v>-</v>
      </c>
      <c r="V266" s="94" t="str">
        <f t="shared" si="45"/>
        <v>-</v>
      </c>
    </row>
    <row r="267" spans="1:22" x14ac:dyDescent="0.3">
      <c r="A267" s="10">
        <f t="shared" si="38"/>
        <v>0</v>
      </c>
      <c r="B267" s="10"/>
      <c r="C267" s="10"/>
      <c r="D267" s="10"/>
      <c r="E267" s="10"/>
      <c r="F267" s="10"/>
      <c r="L267" s="94" t="str">
        <f t="shared" si="39"/>
        <v>-</v>
      </c>
      <c r="M267" s="94" t="str">
        <f t="shared" si="46"/>
        <v>-</v>
      </c>
      <c r="O267" s="94" t="str">
        <f t="shared" si="40"/>
        <v>-</v>
      </c>
      <c r="P267" s="94" t="str">
        <f t="shared" si="41"/>
        <v>-</v>
      </c>
      <c r="R267" s="94" t="str">
        <f t="shared" si="42"/>
        <v>-</v>
      </c>
      <c r="S267" s="94" t="str">
        <f t="shared" si="43"/>
        <v>-</v>
      </c>
      <c r="U267" s="94" t="str">
        <f t="shared" si="44"/>
        <v>-</v>
      </c>
      <c r="V267" s="94" t="str">
        <f t="shared" si="45"/>
        <v>-</v>
      </c>
    </row>
    <row r="268" spans="1:22" x14ac:dyDescent="0.3">
      <c r="A268" s="10">
        <f t="shared" si="38"/>
        <v>0</v>
      </c>
      <c r="B268" s="10"/>
      <c r="C268" s="10"/>
      <c r="D268" s="10"/>
      <c r="E268" s="10"/>
      <c r="F268" s="10"/>
      <c r="L268" s="94" t="str">
        <f t="shared" si="39"/>
        <v>-</v>
      </c>
      <c r="M268" s="94" t="str">
        <f t="shared" si="46"/>
        <v>-</v>
      </c>
      <c r="O268" s="94" t="str">
        <f t="shared" si="40"/>
        <v>-</v>
      </c>
      <c r="P268" s="94" t="str">
        <f t="shared" si="41"/>
        <v>-</v>
      </c>
      <c r="R268" s="94" t="str">
        <f>IF(B268="ГНБ",$K$9*E268*$K$10,"-")</f>
        <v>-</v>
      </c>
      <c r="S268" s="94" t="str">
        <f t="shared" si="43"/>
        <v>-</v>
      </c>
      <c r="U268" s="94" t="str">
        <f t="shared" si="44"/>
        <v>-</v>
      </c>
      <c r="V268" s="94" t="str">
        <f t="shared" si="45"/>
        <v>-</v>
      </c>
    </row>
    <row r="269" spans="1:22" x14ac:dyDescent="0.3">
      <c r="A269" s="10">
        <f t="shared" si="38"/>
        <v>0</v>
      </c>
      <c r="B269" s="10"/>
      <c r="C269" s="10"/>
      <c r="D269" s="10"/>
      <c r="E269" s="10"/>
      <c r="F269" s="10"/>
      <c r="L269" s="94" t="str">
        <f t="shared" si="39"/>
        <v>-</v>
      </c>
      <c r="M269" s="94" t="str">
        <f t="shared" si="46"/>
        <v>-</v>
      </c>
      <c r="O269" s="94" t="str">
        <f t="shared" si="40"/>
        <v>-</v>
      </c>
      <c r="P269" s="94" t="str">
        <f t="shared" si="41"/>
        <v>-</v>
      </c>
      <c r="R269" s="94" t="str">
        <f t="shared" si="42"/>
        <v>-</v>
      </c>
      <c r="S269" s="94" t="str">
        <f t="shared" si="43"/>
        <v>-</v>
      </c>
      <c r="U269" s="94" t="str">
        <f t="shared" si="44"/>
        <v>-</v>
      </c>
      <c r="V269" s="94" t="str">
        <f t="shared" si="45"/>
        <v>-</v>
      </c>
    </row>
    <row r="270" spans="1:22" x14ac:dyDescent="0.3">
      <c r="A270" s="10">
        <f t="shared" si="38"/>
        <v>0</v>
      </c>
      <c r="B270" s="10"/>
      <c r="C270" s="10"/>
      <c r="D270" s="10"/>
      <c r="E270" s="10"/>
      <c r="F270" s="10"/>
      <c r="L270" s="94" t="str">
        <f t="shared" si="39"/>
        <v>-</v>
      </c>
      <c r="M270" s="94" t="str">
        <f t="shared" si="46"/>
        <v>-</v>
      </c>
      <c r="O270" s="94" t="str">
        <f t="shared" si="40"/>
        <v>-</v>
      </c>
      <c r="P270" s="94" t="str">
        <f t="shared" si="41"/>
        <v>-</v>
      </c>
      <c r="R270" s="94" t="str">
        <f t="shared" si="42"/>
        <v>-</v>
      </c>
      <c r="S270" s="94" t="str">
        <f t="shared" si="43"/>
        <v>-</v>
      </c>
      <c r="U270" s="94" t="str">
        <f t="shared" si="44"/>
        <v>-</v>
      </c>
      <c r="V270" s="94" t="str">
        <f t="shared" si="45"/>
        <v>-</v>
      </c>
    </row>
    <row r="271" spans="1:22" x14ac:dyDescent="0.3">
      <c r="A271" s="10">
        <f t="shared" si="38"/>
        <v>0</v>
      </c>
      <c r="B271" s="10"/>
      <c r="C271" s="10"/>
      <c r="D271" s="10"/>
      <c r="E271" s="10"/>
      <c r="F271" s="10"/>
      <c r="L271" s="94" t="str">
        <f t="shared" si="39"/>
        <v>-</v>
      </c>
      <c r="M271" s="94" t="str">
        <f t="shared" si="46"/>
        <v>-</v>
      </c>
      <c r="O271" s="94" t="str">
        <f t="shared" si="40"/>
        <v>-</v>
      </c>
      <c r="P271" s="94" t="str">
        <f t="shared" si="41"/>
        <v>-</v>
      </c>
      <c r="R271" s="94" t="str">
        <f t="shared" si="42"/>
        <v>-</v>
      </c>
      <c r="S271" s="94" t="str">
        <f t="shared" si="43"/>
        <v>-</v>
      </c>
      <c r="U271" s="94" t="str">
        <f t="shared" si="44"/>
        <v>-</v>
      </c>
      <c r="V271" s="94" t="str">
        <f t="shared" si="45"/>
        <v>-</v>
      </c>
    </row>
    <row r="272" spans="1:22" x14ac:dyDescent="0.3">
      <c r="A272" s="10">
        <f t="shared" si="38"/>
        <v>0</v>
      </c>
      <c r="B272" s="10"/>
      <c r="C272" s="10"/>
      <c r="D272" s="10"/>
      <c r="E272" s="10"/>
      <c r="F272" s="10"/>
      <c r="L272" s="94" t="str">
        <f t="shared" si="39"/>
        <v>-</v>
      </c>
      <c r="M272" s="94" t="str">
        <f t="shared" si="46"/>
        <v>-</v>
      </c>
      <c r="O272" s="94" t="str">
        <f t="shared" si="40"/>
        <v>-</v>
      </c>
      <c r="P272" s="94" t="str">
        <f t="shared" si="41"/>
        <v>-</v>
      </c>
      <c r="R272" s="94" t="str">
        <f t="shared" si="42"/>
        <v>-</v>
      </c>
      <c r="S272" s="94" t="str">
        <f t="shared" si="43"/>
        <v>-</v>
      </c>
      <c r="U272" s="94" t="str">
        <f t="shared" si="44"/>
        <v>-</v>
      </c>
      <c r="V272" s="94" t="str">
        <f t="shared" si="45"/>
        <v>-</v>
      </c>
    </row>
    <row r="273" spans="1:22" x14ac:dyDescent="0.3">
      <c r="A273" s="10">
        <f t="shared" si="38"/>
        <v>0</v>
      </c>
      <c r="B273" s="10"/>
      <c r="C273" s="10"/>
      <c r="D273" s="10"/>
      <c r="E273" s="10"/>
      <c r="F273" s="10"/>
      <c r="L273" s="94" t="str">
        <f t="shared" si="39"/>
        <v>-</v>
      </c>
      <c r="M273" s="94" t="str">
        <f t="shared" si="46"/>
        <v>-</v>
      </c>
      <c r="O273" s="94" t="str">
        <f t="shared" si="40"/>
        <v>-</v>
      </c>
      <c r="P273" s="94" t="str">
        <f t="shared" si="41"/>
        <v>-</v>
      </c>
      <c r="R273" s="94" t="str">
        <f t="shared" si="42"/>
        <v>-</v>
      </c>
      <c r="S273" s="94" t="str">
        <f t="shared" si="43"/>
        <v>-</v>
      </c>
      <c r="U273" s="94" t="str">
        <f t="shared" si="44"/>
        <v>-</v>
      </c>
      <c r="V273" s="94" t="str">
        <f t="shared" si="45"/>
        <v>-</v>
      </c>
    </row>
    <row r="274" spans="1:22" x14ac:dyDescent="0.3">
      <c r="A274" s="10">
        <f t="shared" si="38"/>
        <v>0</v>
      </c>
      <c r="B274" s="10"/>
      <c r="C274" s="10"/>
      <c r="D274" s="10"/>
      <c r="E274" s="10"/>
      <c r="F274" s="10"/>
      <c r="L274" s="94" t="str">
        <f t="shared" si="39"/>
        <v>-</v>
      </c>
      <c r="M274" s="94" t="str">
        <f t="shared" si="46"/>
        <v>-</v>
      </c>
      <c r="O274" s="94" t="str">
        <f t="shared" si="40"/>
        <v>-</v>
      </c>
      <c r="P274" s="94" t="str">
        <f t="shared" si="41"/>
        <v>-</v>
      </c>
      <c r="R274" s="94" t="str">
        <f t="shared" si="42"/>
        <v>-</v>
      </c>
      <c r="S274" s="94" t="str">
        <f t="shared" si="43"/>
        <v>-</v>
      </c>
      <c r="U274" s="94" t="str">
        <f t="shared" si="44"/>
        <v>-</v>
      </c>
      <c r="V274" s="94" t="str">
        <f t="shared" si="45"/>
        <v>-</v>
      </c>
    </row>
    <row r="275" spans="1:22" x14ac:dyDescent="0.3">
      <c r="A275" s="10">
        <f t="shared" si="38"/>
        <v>0</v>
      </c>
      <c r="B275" s="10"/>
      <c r="C275" s="10"/>
      <c r="D275" s="10"/>
      <c r="E275" s="10"/>
      <c r="F275" s="10"/>
      <c r="L275" s="94" t="str">
        <f t="shared" si="39"/>
        <v>-</v>
      </c>
      <c r="M275" s="94" t="str">
        <f t="shared" si="46"/>
        <v>-</v>
      </c>
      <c r="O275" s="94" t="str">
        <f t="shared" si="40"/>
        <v>-</v>
      </c>
      <c r="P275" s="94" t="str">
        <f t="shared" si="41"/>
        <v>-</v>
      </c>
      <c r="R275" s="94" t="str">
        <f t="shared" si="42"/>
        <v>-</v>
      </c>
      <c r="S275" s="94" t="str">
        <f t="shared" si="43"/>
        <v>-</v>
      </c>
      <c r="U275" s="94" t="str">
        <f t="shared" si="44"/>
        <v>-</v>
      </c>
      <c r="V275" s="94" t="str">
        <f t="shared" si="45"/>
        <v>-</v>
      </c>
    </row>
    <row r="276" spans="1:22" x14ac:dyDescent="0.3">
      <c r="A276" s="10">
        <f t="shared" si="38"/>
        <v>0</v>
      </c>
      <c r="B276" s="10"/>
      <c r="C276" s="10"/>
      <c r="D276" s="10"/>
      <c r="E276" s="10"/>
      <c r="F276" s="10"/>
      <c r="L276" s="94" t="str">
        <f t="shared" si="39"/>
        <v>-</v>
      </c>
      <c r="M276" s="94" t="str">
        <f t="shared" si="46"/>
        <v>-</v>
      </c>
      <c r="O276" s="94" t="str">
        <f t="shared" si="40"/>
        <v>-</v>
      </c>
      <c r="P276" s="94" t="str">
        <f t="shared" si="41"/>
        <v>-</v>
      </c>
      <c r="R276" s="94" t="str">
        <f t="shared" si="42"/>
        <v>-</v>
      </c>
      <c r="S276" s="94" t="str">
        <f t="shared" si="43"/>
        <v>-</v>
      </c>
      <c r="U276" s="94" t="str">
        <f t="shared" si="44"/>
        <v>-</v>
      </c>
      <c r="V276" s="94" t="str">
        <f t="shared" si="45"/>
        <v>-</v>
      </c>
    </row>
    <row r="277" spans="1:22" x14ac:dyDescent="0.3">
      <c r="A277" s="10">
        <f t="shared" si="38"/>
        <v>0</v>
      </c>
      <c r="B277" s="10"/>
      <c r="C277" s="10"/>
      <c r="D277" s="10"/>
      <c r="E277" s="10"/>
      <c r="F277" s="10"/>
      <c r="L277" s="94" t="str">
        <f t="shared" si="39"/>
        <v>-</v>
      </c>
      <c r="M277" s="94" t="str">
        <f t="shared" si="46"/>
        <v>-</v>
      </c>
      <c r="O277" s="94" t="str">
        <f t="shared" si="40"/>
        <v>-</v>
      </c>
      <c r="P277" s="94" t="str">
        <f t="shared" si="41"/>
        <v>-</v>
      </c>
      <c r="R277" s="94" t="str">
        <f t="shared" si="42"/>
        <v>-</v>
      </c>
      <c r="S277" s="94" t="str">
        <f t="shared" si="43"/>
        <v>-</v>
      </c>
      <c r="U277" s="94" t="str">
        <f t="shared" si="44"/>
        <v>-</v>
      </c>
      <c r="V277" s="94" t="str">
        <f t="shared" si="45"/>
        <v>-</v>
      </c>
    </row>
    <row r="278" spans="1:22" x14ac:dyDescent="0.3">
      <c r="A278" s="10">
        <f t="shared" ref="A278:A300" si="47">IF(AND(C278&gt;0,C278&lt;&gt;""),1,IF(AND(D278&gt;0,D278&lt;&gt;""),2,IF(AND(E278&gt;0,E278&lt;&gt;""),3,IF(AND(F278&gt;0,F278&lt;&gt;""),4,0))))</f>
        <v>0</v>
      </c>
      <c r="B278" s="10"/>
      <c r="C278" s="10"/>
      <c r="D278" s="10"/>
      <c r="E278" s="10"/>
      <c r="F278" s="10"/>
      <c r="L278" s="94" t="str">
        <f t="shared" ref="L278:L300" si="48">IF(B278="ГНБ",$K$9*C278*$K$10,"-")</f>
        <v>-</v>
      </c>
      <c r="M278" s="94" t="str">
        <f t="shared" si="46"/>
        <v>-</v>
      </c>
      <c r="O278" s="94" t="str">
        <f t="shared" ref="O278:O300" si="49">IF(B278="ГНБ",$K$9*D278*$K$10,"-")</f>
        <v>-</v>
      </c>
      <c r="P278" s="94" t="str">
        <f t="shared" ref="P278:P300" si="50">IFERROR(O278/10,"-")</f>
        <v>-</v>
      </c>
      <c r="R278" s="94" t="str">
        <f t="shared" ref="R278:R300" si="51">IF(B278="ГНБ",$K$9*E278*$K$10,"-")</f>
        <v>-</v>
      </c>
      <c r="S278" s="94" t="str">
        <f t="shared" ref="S278:S300" si="52">IFERROR(R278/10,"-")</f>
        <v>-</v>
      </c>
      <c r="U278" s="94" t="str">
        <f t="shared" ref="U278:U300" si="53">IF(B278="ГНБ",$K$9*F278*$K$10,"-")</f>
        <v>-</v>
      </c>
      <c r="V278" s="94" t="str">
        <f t="shared" ref="V278:V300" si="54">IFERROR(U278/10,"-")</f>
        <v>-</v>
      </c>
    </row>
    <row r="279" spans="1:22" x14ac:dyDescent="0.3">
      <c r="A279" s="10">
        <f t="shared" si="47"/>
        <v>0</v>
      </c>
      <c r="B279" s="10"/>
      <c r="C279" s="10"/>
      <c r="D279" s="10"/>
      <c r="E279" s="10"/>
      <c r="F279" s="10"/>
      <c r="L279" s="94" t="str">
        <f t="shared" si="48"/>
        <v>-</v>
      </c>
      <c r="M279" s="94" t="str">
        <f t="shared" si="46"/>
        <v>-</v>
      </c>
      <c r="O279" s="94" t="str">
        <f t="shared" si="49"/>
        <v>-</v>
      </c>
      <c r="P279" s="94" t="str">
        <f t="shared" si="50"/>
        <v>-</v>
      </c>
      <c r="R279" s="94" t="str">
        <f t="shared" si="51"/>
        <v>-</v>
      </c>
      <c r="S279" s="94" t="str">
        <f t="shared" si="52"/>
        <v>-</v>
      </c>
      <c r="U279" s="94" t="str">
        <f t="shared" si="53"/>
        <v>-</v>
      </c>
      <c r="V279" s="94" t="str">
        <f t="shared" si="54"/>
        <v>-</v>
      </c>
    </row>
    <row r="280" spans="1:22" x14ac:dyDescent="0.3">
      <c r="A280" s="10">
        <f t="shared" si="47"/>
        <v>0</v>
      </c>
      <c r="B280" s="10"/>
      <c r="C280" s="10"/>
      <c r="D280" s="10"/>
      <c r="E280" s="10"/>
      <c r="F280" s="10"/>
      <c r="L280" s="94" t="str">
        <f t="shared" si="48"/>
        <v>-</v>
      </c>
      <c r="M280" s="94" t="str">
        <f t="shared" si="46"/>
        <v>-</v>
      </c>
      <c r="O280" s="94" t="str">
        <f t="shared" si="49"/>
        <v>-</v>
      </c>
      <c r="P280" s="94" t="str">
        <f t="shared" si="50"/>
        <v>-</v>
      </c>
      <c r="R280" s="94" t="str">
        <f t="shared" si="51"/>
        <v>-</v>
      </c>
      <c r="S280" s="94" t="str">
        <f t="shared" si="52"/>
        <v>-</v>
      </c>
      <c r="U280" s="94" t="str">
        <f t="shared" si="53"/>
        <v>-</v>
      </c>
      <c r="V280" s="94" t="str">
        <f t="shared" si="54"/>
        <v>-</v>
      </c>
    </row>
    <row r="281" spans="1:22" x14ac:dyDescent="0.3">
      <c r="A281" s="10">
        <f t="shared" si="47"/>
        <v>0</v>
      </c>
      <c r="B281" s="10"/>
      <c r="C281" s="10"/>
      <c r="D281" s="10"/>
      <c r="E281" s="10"/>
      <c r="F281" s="10"/>
      <c r="L281" s="94" t="str">
        <f t="shared" si="48"/>
        <v>-</v>
      </c>
      <c r="M281" s="94" t="str">
        <f t="shared" si="46"/>
        <v>-</v>
      </c>
      <c r="O281" s="94" t="str">
        <f t="shared" si="49"/>
        <v>-</v>
      </c>
      <c r="P281" s="94" t="str">
        <f t="shared" si="50"/>
        <v>-</v>
      </c>
      <c r="R281" s="94" t="str">
        <f t="shared" si="51"/>
        <v>-</v>
      </c>
      <c r="S281" s="94" t="str">
        <f t="shared" si="52"/>
        <v>-</v>
      </c>
      <c r="U281" s="94" t="str">
        <f t="shared" si="53"/>
        <v>-</v>
      </c>
      <c r="V281" s="94" t="str">
        <f t="shared" si="54"/>
        <v>-</v>
      </c>
    </row>
    <row r="282" spans="1:22" x14ac:dyDescent="0.3">
      <c r="A282" s="10">
        <f t="shared" si="47"/>
        <v>0</v>
      </c>
      <c r="B282" s="10"/>
      <c r="C282" s="10"/>
      <c r="D282" s="10"/>
      <c r="E282" s="10"/>
      <c r="F282" s="10"/>
      <c r="L282" s="94" t="str">
        <f t="shared" si="48"/>
        <v>-</v>
      </c>
      <c r="M282" s="94" t="str">
        <f t="shared" si="46"/>
        <v>-</v>
      </c>
      <c r="O282" s="94" t="str">
        <f t="shared" si="49"/>
        <v>-</v>
      </c>
      <c r="P282" s="94" t="str">
        <f t="shared" si="50"/>
        <v>-</v>
      </c>
      <c r="R282" s="94" t="str">
        <f t="shared" si="51"/>
        <v>-</v>
      </c>
      <c r="S282" s="94" t="str">
        <f t="shared" si="52"/>
        <v>-</v>
      </c>
      <c r="U282" s="94" t="str">
        <f t="shared" si="53"/>
        <v>-</v>
      </c>
      <c r="V282" s="94" t="str">
        <f t="shared" si="54"/>
        <v>-</v>
      </c>
    </row>
    <row r="283" spans="1:22" x14ac:dyDescent="0.3">
      <c r="A283" s="10">
        <f t="shared" si="47"/>
        <v>0</v>
      </c>
      <c r="B283" s="10"/>
      <c r="C283" s="10"/>
      <c r="D283" s="10"/>
      <c r="E283" s="10"/>
      <c r="F283" s="10"/>
      <c r="L283" s="94" t="str">
        <f t="shared" si="48"/>
        <v>-</v>
      </c>
      <c r="M283" s="94" t="str">
        <f t="shared" si="46"/>
        <v>-</v>
      </c>
      <c r="O283" s="94" t="str">
        <f t="shared" si="49"/>
        <v>-</v>
      </c>
      <c r="P283" s="94" t="str">
        <f t="shared" si="50"/>
        <v>-</v>
      </c>
      <c r="R283" s="94" t="str">
        <f t="shared" si="51"/>
        <v>-</v>
      </c>
      <c r="S283" s="94" t="str">
        <f t="shared" si="52"/>
        <v>-</v>
      </c>
      <c r="U283" s="94" t="str">
        <f t="shared" si="53"/>
        <v>-</v>
      </c>
      <c r="V283" s="94" t="str">
        <f t="shared" si="54"/>
        <v>-</v>
      </c>
    </row>
    <row r="284" spans="1:22" x14ac:dyDescent="0.3">
      <c r="A284" s="10">
        <f t="shared" si="47"/>
        <v>0</v>
      </c>
      <c r="B284" s="10"/>
      <c r="C284" s="10"/>
      <c r="D284" s="10"/>
      <c r="E284" s="10"/>
      <c r="F284" s="10"/>
      <c r="L284" s="94" t="str">
        <f t="shared" si="48"/>
        <v>-</v>
      </c>
      <c r="M284" s="94" t="str">
        <f t="shared" si="46"/>
        <v>-</v>
      </c>
      <c r="O284" s="94" t="str">
        <f t="shared" si="49"/>
        <v>-</v>
      </c>
      <c r="P284" s="94" t="str">
        <f t="shared" si="50"/>
        <v>-</v>
      </c>
      <c r="R284" s="94" t="str">
        <f t="shared" si="51"/>
        <v>-</v>
      </c>
      <c r="S284" s="94" t="str">
        <f t="shared" si="52"/>
        <v>-</v>
      </c>
      <c r="U284" s="94" t="str">
        <f t="shared" si="53"/>
        <v>-</v>
      </c>
      <c r="V284" s="94" t="str">
        <f t="shared" si="54"/>
        <v>-</v>
      </c>
    </row>
    <row r="285" spans="1:22" x14ac:dyDescent="0.3">
      <c r="A285" s="10">
        <f t="shared" si="47"/>
        <v>0</v>
      </c>
      <c r="B285" s="10"/>
      <c r="C285" s="10"/>
      <c r="D285" s="10"/>
      <c r="E285" s="10"/>
      <c r="F285" s="10"/>
      <c r="L285" s="94" t="str">
        <f t="shared" si="48"/>
        <v>-</v>
      </c>
      <c r="M285" s="94" t="str">
        <f t="shared" si="46"/>
        <v>-</v>
      </c>
      <c r="O285" s="94" t="str">
        <f t="shared" si="49"/>
        <v>-</v>
      </c>
      <c r="P285" s="94" t="str">
        <f t="shared" si="50"/>
        <v>-</v>
      </c>
      <c r="R285" s="94" t="str">
        <f t="shared" si="51"/>
        <v>-</v>
      </c>
      <c r="S285" s="94" t="str">
        <f t="shared" si="52"/>
        <v>-</v>
      </c>
      <c r="U285" s="94" t="str">
        <f t="shared" si="53"/>
        <v>-</v>
      </c>
      <c r="V285" s="94" t="str">
        <f t="shared" si="54"/>
        <v>-</v>
      </c>
    </row>
    <row r="286" spans="1:22" x14ac:dyDescent="0.3">
      <c r="A286" s="10">
        <f t="shared" si="47"/>
        <v>0</v>
      </c>
      <c r="B286" s="10"/>
      <c r="C286" s="10"/>
      <c r="D286" s="10"/>
      <c r="E286" s="10"/>
      <c r="F286" s="10"/>
      <c r="L286" s="94" t="str">
        <f t="shared" si="48"/>
        <v>-</v>
      </c>
      <c r="M286" s="94" t="str">
        <f t="shared" si="46"/>
        <v>-</v>
      </c>
      <c r="O286" s="94" t="str">
        <f t="shared" si="49"/>
        <v>-</v>
      </c>
      <c r="P286" s="94" t="str">
        <f t="shared" si="50"/>
        <v>-</v>
      </c>
      <c r="R286" s="94" t="str">
        <f t="shared" si="51"/>
        <v>-</v>
      </c>
      <c r="S286" s="94" t="str">
        <f t="shared" si="52"/>
        <v>-</v>
      </c>
      <c r="U286" s="94" t="str">
        <f t="shared" si="53"/>
        <v>-</v>
      </c>
      <c r="V286" s="94" t="str">
        <f t="shared" si="54"/>
        <v>-</v>
      </c>
    </row>
    <row r="287" spans="1:22" x14ac:dyDescent="0.3">
      <c r="A287" s="10">
        <f t="shared" si="47"/>
        <v>0</v>
      </c>
      <c r="B287" s="10"/>
      <c r="C287" s="10"/>
      <c r="D287" s="10"/>
      <c r="E287" s="10"/>
      <c r="F287" s="10"/>
      <c r="L287" s="94" t="str">
        <f t="shared" si="48"/>
        <v>-</v>
      </c>
      <c r="M287" s="94" t="str">
        <f t="shared" si="46"/>
        <v>-</v>
      </c>
      <c r="O287" s="94" t="str">
        <f t="shared" si="49"/>
        <v>-</v>
      </c>
      <c r="P287" s="94" t="str">
        <f t="shared" si="50"/>
        <v>-</v>
      </c>
      <c r="R287" s="94" t="str">
        <f t="shared" si="51"/>
        <v>-</v>
      </c>
      <c r="S287" s="94" t="str">
        <f t="shared" si="52"/>
        <v>-</v>
      </c>
      <c r="U287" s="94" t="str">
        <f t="shared" si="53"/>
        <v>-</v>
      </c>
      <c r="V287" s="94" t="str">
        <f t="shared" si="54"/>
        <v>-</v>
      </c>
    </row>
    <row r="288" spans="1:22" x14ac:dyDescent="0.3">
      <c r="A288" s="10">
        <f t="shared" si="47"/>
        <v>0</v>
      </c>
      <c r="B288" s="10"/>
      <c r="C288" s="10"/>
      <c r="D288" s="10"/>
      <c r="E288" s="10"/>
      <c r="F288" s="10"/>
      <c r="L288" s="94" t="str">
        <f t="shared" si="48"/>
        <v>-</v>
      </c>
      <c r="M288" s="94" t="str">
        <f t="shared" si="46"/>
        <v>-</v>
      </c>
      <c r="O288" s="94" t="str">
        <f t="shared" si="49"/>
        <v>-</v>
      </c>
      <c r="P288" s="94" t="str">
        <f t="shared" si="50"/>
        <v>-</v>
      </c>
      <c r="R288" s="94" t="str">
        <f t="shared" si="51"/>
        <v>-</v>
      </c>
      <c r="S288" s="94" t="str">
        <f t="shared" si="52"/>
        <v>-</v>
      </c>
      <c r="U288" s="94" t="str">
        <f t="shared" si="53"/>
        <v>-</v>
      </c>
      <c r="V288" s="94" t="str">
        <f t="shared" si="54"/>
        <v>-</v>
      </c>
    </row>
    <row r="289" spans="1:22" x14ac:dyDescent="0.3">
      <c r="A289" s="10">
        <f t="shared" si="47"/>
        <v>0</v>
      </c>
      <c r="B289" s="10"/>
      <c r="C289" s="10"/>
      <c r="D289" s="10"/>
      <c r="E289" s="10"/>
      <c r="F289" s="10"/>
      <c r="L289" s="94" t="str">
        <f t="shared" si="48"/>
        <v>-</v>
      </c>
      <c r="M289" s="94" t="str">
        <f t="shared" si="46"/>
        <v>-</v>
      </c>
      <c r="O289" s="94" t="str">
        <f t="shared" si="49"/>
        <v>-</v>
      </c>
      <c r="P289" s="94" t="str">
        <f t="shared" si="50"/>
        <v>-</v>
      </c>
      <c r="R289" s="94" t="str">
        <f t="shared" si="51"/>
        <v>-</v>
      </c>
      <c r="S289" s="94" t="str">
        <f t="shared" si="52"/>
        <v>-</v>
      </c>
      <c r="U289" s="94" t="str">
        <f t="shared" si="53"/>
        <v>-</v>
      </c>
      <c r="V289" s="94" t="str">
        <f t="shared" si="54"/>
        <v>-</v>
      </c>
    </row>
    <row r="290" spans="1:22" x14ac:dyDescent="0.3">
      <c r="A290" s="10">
        <f t="shared" si="47"/>
        <v>0</v>
      </c>
      <c r="B290" s="10"/>
      <c r="C290" s="10"/>
      <c r="D290" s="10"/>
      <c r="E290" s="10"/>
      <c r="F290" s="10"/>
      <c r="L290" s="94" t="str">
        <f t="shared" si="48"/>
        <v>-</v>
      </c>
      <c r="M290" s="94" t="str">
        <f t="shared" si="46"/>
        <v>-</v>
      </c>
      <c r="O290" s="94" t="str">
        <f t="shared" si="49"/>
        <v>-</v>
      </c>
      <c r="P290" s="94" t="str">
        <f t="shared" si="50"/>
        <v>-</v>
      </c>
      <c r="R290" s="94" t="str">
        <f t="shared" si="51"/>
        <v>-</v>
      </c>
      <c r="S290" s="94" t="str">
        <f t="shared" si="52"/>
        <v>-</v>
      </c>
      <c r="U290" s="94" t="str">
        <f t="shared" si="53"/>
        <v>-</v>
      </c>
      <c r="V290" s="94" t="str">
        <f t="shared" si="54"/>
        <v>-</v>
      </c>
    </row>
    <row r="291" spans="1:22" x14ac:dyDescent="0.3">
      <c r="A291" s="10">
        <f t="shared" si="47"/>
        <v>0</v>
      </c>
      <c r="B291" s="10"/>
      <c r="C291" s="10"/>
      <c r="D291" s="10"/>
      <c r="E291" s="10"/>
      <c r="F291" s="10"/>
      <c r="L291" s="94" t="str">
        <f t="shared" si="48"/>
        <v>-</v>
      </c>
      <c r="M291" s="94" t="str">
        <f t="shared" si="46"/>
        <v>-</v>
      </c>
      <c r="O291" s="94" t="str">
        <f t="shared" si="49"/>
        <v>-</v>
      </c>
      <c r="P291" s="94" t="str">
        <f t="shared" si="50"/>
        <v>-</v>
      </c>
      <c r="R291" s="94" t="str">
        <f t="shared" si="51"/>
        <v>-</v>
      </c>
      <c r="S291" s="94" t="str">
        <f t="shared" si="52"/>
        <v>-</v>
      </c>
      <c r="U291" s="94" t="str">
        <f t="shared" si="53"/>
        <v>-</v>
      </c>
      <c r="V291" s="94" t="str">
        <f t="shared" si="54"/>
        <v>-</v>
      </c>
    </row>
    <row r="292" spans="1:22" x14ac:dyDescent="0.3">
      <c r="A292" s="10">
        <f t="shared" si="47"/>
        <v>0</v>
      </c>
      <c r="B292" s="10"/>
      <c r="C292" s="10"/>
      <c r="D292" s="10"/>
      <c r="E292" s="10"/>
      <c r="F292" s="10"/>
      <c r="L292" s="94" t="str">
        <f t="shared" si="48"/>
        <v>-</v>
      </c>
      <c r="M292" s="94" t="str">
        <f t="shared" si="46"/>
        <v>-</v>
      </c>
      <c r="O292" s="94" t="str">
        <f t="shared" si="49"/>
        <v>-</v>
      </c>
      <c r="P292" s="94" t="str">
        <f t="shared" si="50"/>
        <v>-</v>
      </c>
      <c r="R292" s="94" t="str">
        <f t="shared" si="51"/>
        <v>-</v>
      </c>
      <c r="S292" s="94" t="str">
        <f t="shared" si="52"/>
        <v>-</v>
      </c>
      <c r="U292" s="94" t="str">
        <f t="shared" si="53"/>
        <v>-</v>
      </c>
      <c r="V292" s="94" t="str">
        <f t="shared" si="54"/>
        <v>-</v>
      </c>
    </row>
    <row r="293" spans="1:22" x14ac:dyDescent="0.3">
      <c r="A293" s="10">
        <f t="shared" si="47"/>
        <v>0</v>
      </c>
      <c r="B293" s="10"/>
      <c r="C293" s="10"/>
      <c r="D293" s="10"/>
      <c r="E293" s="10"/>
      <c r="F293" s="10"/>
      <c r="L293" s="94" t="str">
        <f t="shared" si="48"/>
        <v>-</v>
      </c>
      <c r="M293" s="94" t="str">
        <f t="shared" si="46"/>
        <v>-</v>
      </c>
      <c r="O293" s="94" t="str">
        <f t="shared" si="49"/>
        <v>-</v>
      </c>
      <c r="P293" s="94" t="str">
        <f t="shared" si="50"/>
        <v>-</v>
      </c>
      <c r="R293" s="94" t="str">
        <f t="shared" si="51"/>
        <v>-</v>
      </c>
      <c r="S293" s="94" t="str">
        <f t="shared" si="52"/>
        <v>-</v>
      </c>
      <c r="U293" s="94" t="str">
        <f t="shared" si="53"/>
        <v>-</v>
      </c>
      <c r="V293" s="94" t="str">
        <f t="shared" si="54"/>
        <v>-</v>
      </c>
    </row>
    <row r="294" spans="1:22" x14ac:dyDescent="0.3">
      <c r="A294" s="10">
        <f t="shared" si="47"/>
        <v>0</v>
      </c>
      <c r="B294" s="10"/>
      <c r="C294" s="10"/>
      <c r="D294" s="10"/>
      <c r="E294" s="10"/>
      <c r="F294" s="10"/>
      <c r="L294" s="94" t="str">
        <f t="shared" si="48"/>
        <v>-</v>
      </c>
      <c r="M294" s="94" t="str">
        <f t="shared" si="46"/>
        <v>-</v>
      </c>
      <c r="O294" s="94" t="str">
        <f t="shared" si="49"/>
        <v>-</v>
      </c>
      <c r="P294" s="94" t="str">
        <f t="shared" si="50"/>
        <v>-</v>
      </c>
      <c r="R294" s="94" t="str">
        <f t="shared" si="51"/>
        <v>-</v>
      </c>
      <c r="S294" s="94" t="str">
        <f t="shared" si="52"/>
        <v>-</v>
      </c>
      <c r="U294" s="94" t="str">
        <f t="shared" si="53"/>
        <v>-</v>
      </c>
      <c r="V294" s="94" t="str">
        <f t="shared" si="54"/>
        <v>-</v>
      </c>
    </row>
    <row r="295" spans="1:22" x14ac:dyDescent="0.3">
      <c r="A295" s="10">
        <f t="shared" si="47"/>
        <v>0</v>
      </c>
      <c r="B295" s="10"/>
      <c r="C295" s="10"/>
      <c r="D295" s="10"/>
      <c r="E295" s="10"/>
      <c r="F295" s="10"/>
      <c r="L295" s="94" t="str">
        <f t="shared" si="48"/>
        <v>-</v>
      </c>
      <c r="M295" s="94" t="str">
        <f t="shared" si="46"/>
        <v>-</v>
      </c>
      <c r="O295" s="94" t="str">
        <f t="shared" si="49"/>
        <v>-</v>
      </c>
      <c r="P295" s="94" t="str">
        <f t="shared" si="50"/>
        <v>-</v>
      </c>
      <c r="R295" s="94" t="str">
        <f t="shared" si="51"/>
        <v>-</v>
      </c>
      <c r="S295" s="94" t="str">
        <f t="shared" si="52"/>
        <v>-</v>
      </c>
      <c r="U295" s="94" t="str">
        <f t="shared" si="53"/>
        <v>-</v>
      </c>
      <c r="V295" s="94" t="str">
        <f t="shared" si="54"/>
        <v>-</v>
      </c>
    </row>
    <row r="296" spans="1:22" x14ac:dyDescent="0.3">
      <c r="A296" s="10">
        <f t="shared" si="47"/>
        <v>0</v>
      </c>
      <c r="B296" s="10"/>
      <c r="C296" s="10"/>
      <c r="D296" s="10"/>
      <c r="E296" s="10"/>
      <c r="F296" s="10"/>
      <c r="L296" s="94" t="str">
        <f t="shared" si="48"/>
        <v>-</v>
      </c>
      <c r="M296" s="94" t="str">
        <f t="shared" si="46"/>
        <v>-</v>
      </c>
      <c r="O296" s="94" t="str">
        <f t="shared" si="49"/>
        <v>-</v>
      </c>
      <c r="P296" s="94" t="str">
        <f t="shared" si="50"/>
        <v>-</v>
      </c>
      <c r="R296" s="94" t="str">
        <f t="shared" si="51"/>
        <v>-</v>
      </c>
      <c r="S296" s="94" t="str">
        <f t="shared" si="52"/>
        <v>-</v>
      </c>
      <c r="U296" s="94" t="str">
        <f t="shared" si="53"/>
        <v>-</v>
      </c>
      <c r="V296" s="94" t="str">
        <f t="shared" si="54"/>
        <v>-</v>
      </c>
    </row>
    <row r="297" spans="1:22" x14ac:dyDescent="0.3">
      <c r="A297" s="10">
        <f t="shared" si="47"/>
        <v>0</v>
      </c>
      <c r="B297" s="10"/>
      <c r="C297" s="10"/>
      <c r="D297" s="10"/>
      <c r="E297" s="10"/>
      <c r="F297" s="10"/>
      <c r="L297" s="94" t="str">
        <f t="shared" si="48"/>
        <v>-</v>
      </c>
      <c r="M297" s="94" t="str">
        <f t="shared" si="46"/>
        <v>-</v>
      </c>
      <c r="O297" s="94" t="str">
        <f t="shared" si="49"/>
        <v>-</v>
      </c>
      <c r="P297" s="94" t="str">
        <f t="shared" si="50"/>
        <v>-</v>
      </c>
      <c r="R297" s="94" t="str">
        <f t="shared" si="51"/>
        <v>-</v>
      </c>
      <c r="S297" s="94" t="str">
        <f t="shared" si="52"/>
        <v>-</v>
      </c>
      <c r="U297" s="94" t="str">
        <f t="shared" si="53"/>
        <v>-</v>
      </c>
      <c r="V297" s="94" t="str">
        <f t="shared" si="54"/>
        <v>-</v>
      </c>
    </row>
    <row r="298" spans="1:22" x14ac:dyDescent="0.3">
      <c r="A298" s="10">
        <f t="shared" si="47"/>
        <v>0</v>
      </c>
      <c r="B298" s="10"/>
      <c r="C298" s="10"/>
      <c r="D298" s="10"/>
      <c r="E298" s="10"/>
      <c r="F298" s="10"/>
      <c r="L298" s="94" t="str">
        <f t="shared" si="48"/>
        <v>-</v>
      </c>
      <c r="M298" s="94" t="str">
        <f t="shared" si="46"/>
        <v>-</v>
      </c>
      <c r="O298" s="94" t="str">
        <f t="shared" si="49"/>
        <v>-</v>
      </c>
      <c r="P298" s="94" t="str">
        <f t="shared" si="50"/>
        <v>-</v>
      </c>
      <c r="R298" s="94" t="str">
        <f t="shared" si="51"/>
        <v>-</v>
      </c>
      <c r="S298" s="94" t="str">
        <f t="shared" si="52"/>
        <v>-</v>
      </c>
      <c r="U298" s="94" t="str">
        <f t="shared" si="53"/>
        <v>-</v>
      </c>
      <c r="V298" s="94" t="str">
        <f t="shared" si="54"/>
        <v>-</v>
      </c>
    </row>
    <row r="299" spans="1:22" x14ac:dyDescent="0.3">
      <c r="A299" s="10">
        <f t="shared" si="47"/>
        <v>0</v>
      </c>
      <c r="B299" s="10"/>
      <c r="C299" s="10"/>
      <c r="D299" s="10"/>
      <c r="E299" s="10"/>
      <c r="F299" s="10"/>
      <c r="L299" s="94" t="str">
        <f t="shared" si="48"/>
        <v>-</v>
      </c>
      <c r="M299" s="94" t="str">
        <f t="shared" si="46"/>
        <v>-</v>
      </c>
      <c r="O299" s="94" t="str">
        <f t="shared" si="49"/>
        <v>-</v>
      </c>
      <c r="P299" s="94" t="str">
        <f t="shared" si="50"/>
        <v>-</v>
      </c>
      <c r="R299" s="94" t="str">
        <f t="shared" si="51"/>
        <v>-</v>
      </c>
      <c r="S299" s="94" t="str">
        <f t="shared" si="52"/>
        <v>-</v>
      </c>
      <c r="U299" s="94" t="str">
        <f t="shared" si="53"/>
        <v>-</v>
      </c>
      <c r="V299" s="94" t="str">
        <f t="shared" si="54"/>
        <v>-</v>
      </c>
    </row>
    <row r="300" spans="1:22" x14ac:dyDescent="0.3">
      <c r="A300" s="10">
        <f t="shared" si="47"/>
        <v>0</v>
      </c>
      <c r="B300" s="10"/>
      <c r="C300" s="10"/>
      <c r="D300" s="10"/>
      <c r="E300" s="10"/>
      <c r="F300" s="10"/>
      <c r="L300" s="94" t="str">
        <f t="shared" si="48"/>
        <v>-</v>
      </c>
      <c r="M300" s="94" t="str">
        <f t="shared" si="46"/>
        <v>-</v>
      </c>
      <c r="O300" s="94" t="str">
        <f t="shared" si="49"/>
        <v>-</v>
      </c>
      <c r="P300" s="94" t="str">
        <f t="shared" si="50"/>
        <v>-</v>
      </c>
      <c r="R300" s="94" t="str">
        <f t="shared" si="51"/>
        <v>-</v>
      </c>
      <c r="S300" s="94" t="str">
        <f t="shared" si="52"/>
        <v>-</v>
      </c>
      <c r="U300" s="94" t="str">
        <f t="shared" si="53"/>
        <v>-</v>
      </c>
      <c r="V300" s="94" t="str">
        <f t="shared" si="54"/>
        <v>-</v>
      </c>
    </row>
  </sheetData>
  <autoFilter ref="A20:F300" xr:uid="{00000000-0001-0000-0100-000000000000}"/>
  <mergeCells count="5">
    <mergeCell ref="AM2:AO14"/>
    <mergeCell ref="B11:G11"/>
    <mergeCell ref="F13:G13"/>
    <mergeCell ref="B15:G15"/>
    <mergeCell ref="F17:G17"/>
  </mergeCells>
  <conditionalFormatting sqref="C2:F8">
    <cfRule type="expression" dxfId="10" priority="3">
      <formula>AND($B2&lt;&gt;"Траншея",$B2&lt;&gt;"Труба",$B2&lt;&gt;"",$B2&lt;&gt;0)</formula>
    </cfRule>
    <cfRule type="expression" dxfId="9" priority="4">
      <formula>$B2="Труба"</formula>
    </cfRule>
    <cfRule type="expression" dxfId="8" priority="5">
      <formula>$B2="Траншея"</formula>
    </cfRule>
    <cfRule type="expression" dxfId="7" priority="6">
      <formula>AND($B2&lt;&gt;"Траншея",$B2&lt;&gt;"Труба",$B2&lt;&gt;"")</formula>
    </cfRule>
  </conditionalFormatting>
  <conditionalFormatting sqref="C21:F300">
    <cfRule type="cellIs" dxfId="6" priority="1" operator="equal">
      <formula>""</formula>
    </cfRule>
    <cfRule type="expression" dxfId="5" priority="2">
      <formula>$B21="ГНБ"</formula>
    </cfRule>
    <cfRule type="expression" dxfId="4" priority="7">
      <formula>$B21=""</formula>
    </cfRule>
    <cfRule type="expression" dxfId="3" priority="8">
      <formula>AND($B21&lt;&gt;"Траншея",$B21&lt;&gt;"Труба",$B21&lt;&gt;"")</formula>
    </cfRule>
    <cfRule type="expression" dxfId="2" priority="9">
      <formula>$B21="Труба"</formula>
    </cfRule>
    <cfRule type="expression" dxfId="1" priority="11">
      <formula>$B21="Траншея"</formula>
    </cfRule>
  </conditionalFormatting>
  <conditionalFormatting sqref="E37:E66">
    <cfRule type="expression" dxfId="0" priority="13">
      <formula>"ЕСЛИ($B33=$B$3)"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Проект</vt:lpstr>
      <vt:lpstr>Факт 1</vt:lpstr>
      <vt:lpstr>Оснастка опор</vt:lpstr>
      <vt:lpstr>Кабель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</dc:creator>
  <cp:lastModifiedBy>leofg341@gmail.com</cp:lastModifiedBy>
  <dcterms:created xsi:type="dcterms:W3CDTF">2024-04-20T10:02:27Z</dcterms:created>
  <dcterms:modified xsi:type="dcterms:W3CDTF">2024-10-27T08:31:33Z</dcterms:modified>
</cp:coreProperties>
</file>