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5FC81DEC-1E9B-4CD3-ADAB-03092090ED86}" xr6:coauthVersionLast="47" xr6:coauthVersionMax="47" xr10:uidLastSave="{00000000-0000-0000-0000-000000000000}"/>
  <bookViews>
    <workbookView xWindow="-108" yWindow="-108" windowWidth="23256" windowHeight="12576" firstSheet="8" activeTab="7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8" hidden="1">ВОР!$A$22:$Z$36</definedName>
    <definedName name="_xlnm._FilterDatabase" localSheetId="7" hidden="1">'Форма 1'!$A$9:$BS$146</definedName>
    <definedName name="_xlnm._FilterDatabase" localSheetId="12" hidden="1">'Форма 4'!$A$28:$DC$35</definedName>
    <definedName name="_xlnm._FilterDatabase" localSheetId="14" hidden="1">'Форма 5_Мат.'!$A$38:$K$45</definedName>
    <definedName name="_xlnm._FilterDatabase" localSheetId="13" hidden="1">'Форма 5_Обор.'!$A$19:$K$26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ВОР!$A$1:$Y$36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5_Мат.'!$A$1:$J$50</definedName>
    <definedName name="_xlnm.Print_Area" localSheetId="13">'Форма 5_Обор.'!$A$1:$J$29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D15" i="116" l="1"/>
  <c r="O12" i="115" a="1"/>
  <c r="O13" i="115" s="1"/>
  <c r="K39" i="153"/>
  <c r="K41" i="153"/>
  <c r="K43" i="153"/>
  <c r="K24" i="11"/>
  <c r="K22" i="11"/>
  <c r="K20" i="11"/>
  <c r="DC29" i="268"/>
  <c r="DC31" i="268"/>
  <c r="DC33" i="268"/>
  <c r="K21" i="143"/>
  <c r="K19" i="143"/>
  <c r="K17" i="143"/>
  <c r="Z29" i="308"/>
  <c r="Z26" i="308"/>
  <c r="Z23" i="308"/>
  <c r="H13" i="115"/>
  <c r="H12" i="115"/>
  <c r="L12" i="115" s="1" a="1"/>
  <c r="L12" i="115" s="1"/>
  <c r="H15" i="115"/>
  <c r="H17" i="115"/>
  <c r="H19" i="115"/>
  <c r="H21" i="115"/>
  <c r="H23" i="115"/>
  <c r="H2" i="115"/>
  <c r="A11" i="143"/>
  <c r="L13" i="115" l="1" a="1"/>
  <c r="L13" i="115" s="1"/>
  <c r="L14" i="115" s="1" a="1"/>
  <c r="L14" i="115" s="1"/>
  <c r="O12" i="115"/>
  <c r="O15" i="115"/>
  <c r="O14" i="115"/>
  <c r="O16" i="115"/>
  <c r="Z24" i="308"/>
  <c r="K20" i="143"/>
  <c r="DC34" i="268"/>
  <c r="DC32" i="268"/>
  <c r="K23" i="11"/>
  <c r="K42" i="153"/>
  <c r="K21" i="11"/>
  <c r="K40" i="153"/>
  <c r="K18" i="143"/>
  <c r="DC30" i="268"/>
  <c r="K25" i="11"/>
  <c r="K22" i="143"/>
  <c r="Z30" i="308"/>
  <c r="K44" i="153"/>
  <c r="Z27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BV131" i="254" l="1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16" i="254"/>
  <c r="BS86" i="254"/>
  <c r="BS98" i="254"/>
  <c r="BS92" i="254"/>
  <c r="BS110" i="254"/>
  <c r="BS128" i="254"/>
  <c r="BS122" i="254"/>
  <c r="Z128" i="254" l="1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6" i="115" l="1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C137" i="254" l="1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35" i="308"/>
  <c r="E35" i="308"/>
  <c r="U32" i="308"/>
  <c r="E32" i="308"/>
  <c r="U29" i="308"/>
  <c r="E29" i="308"/>
  <c r="U26" i="308"/>
  <c r="E26" i="308"/>
  <c r="U23" i="308"/>
  <c r="E23" i="308"/>
  <c r="L7" i="308"/>
  <c r="L5" i="308"/>
  <c r="L3" i="308"/>
  <c r="L1" i="308"/>
  <c r="A3" i="308"/>
  <c r="BS80" i="254"/>
  <c r="Z80" i="254" l="1"/>
  <c r="B81" i="254"/>
  <c r="B80" i="254"/>
  <c r="B82" i="254" l="1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4" i="11"/>
  <c r="J24" i="11"/>
  <c r="J43" i="153"/>
  <c r="D4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X23" i="283"/>
  <c r="W66" i="298"/>
  <c r="H95" i="304"/>
  <c r="H95" i="303"/>
  <c r="W67" i="291"/>
  <c r="H95" i="302"/>
  <c r="W66" i="294"/>
  <c r="I78" i="276"/>
  <c r="W67" i="279"/>
  <c r="S66" i="295"/>
  <c r="A54" i="293"/>
  <c r="I78" i="284"/>
  <c r="I78" i="272"/>
  <c r="AE66" i="277"/>
  <c r="A79" i="292"/>
  <c r="I78" i="280"/>
  <c r="A34" i="254" l="1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64" i="118" l="1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J6" i="117" l="1"/>
  <c r="J14" i="117"/>
  <c r="M12" i="117"/>
  <c r="J12" i="117"/>
  <c r="M15" i="117"/>
  <c r="J15" i="117"/>
  <c r="J11" i="117"/>
  <c r="M10" i="117"/>
  <c r="F9" i="111"/>
  <c r="I16" i="11" l="1"/>
  <c r="A103" i="214" l="1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C145" i="254"/>
  <c r="I26" i="117" l="1"/>
  <c r="F26" i="117"/>
  <c r="I25" i="117"/>
  <c r="F25" i="117"/>
  <c r="I24" i="117"/>
  <c r="I23" i="117"/>
  <c r="F23" i="117"/>
  <c r="I22" i="117"/>
  <c r="P25" i="117" l="1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M29" i="117" l="1"/>
  <c r="M66" i="117"/>
  <c r="J66" i="117"/>
  <c r="M58" i="117"/>
  <c r="J58" i="117"/>
  <c r="I58" i="117"/>
  <c r="F58" i="117"/>
  <c r="AY20" i="139"/>
  <c r="X17" i="200"/>
  <c r="W67" i="296"/>
  <c r="A74" i="284"/>
  <c r="BB23" i="274"/>
  <c r="A74" i="289"/>
  <c r="A64" i="282"/>
  <c r="C23" i="297"/>
  <c r="A64" i="297"/>
  <c r="A61" i="279"/>
  <c r="A54" i="272"/>
  <c r="S66" i="280"/>
  <c r="A64" i="274"/>
  <c r="V69" i="292"/>
  <c r="AE79" i="118"/>
  <c r="W67" i="271"/>
  <c r="A27" i="284"/>
  <c r="A54" i="277"/>
  <c r="A26" i="298"/>
  <c r="A54" i="288"/>
  <c r="S66" i="271"/>
  <c r="A82" i="284"/>
  <c r="AT23" i="291"/>
  <c r="AX23" i="294"/>
  <c r="V69" i="294"/>
  <c r="V69" i="296"/>
  <c r="A82" i="297"/>
  <c r="W66" i="279"/>
  <c r="S66" i="285"/>
  <c r="W66" i="295"/>
  <c r="AI24" i="302"/>
  <c r="A27" i="289"/>
  <c r="AX23" i="280"/>
  <c r="AE66" i="284"/>
  <c r="A71" i="302"/>
  <c r="BB23" i="296"/>
  <c r="AE67" i="286"/>
  <c r="AT23" i="296"/>
  <c r="BB23" i="281"/>
  <c r="A71" i="118"/>
  <c r="A64" i="288"/>
  <c r="A54" i="296"/>
  <c r="A79" i="289"/>
  <c r="I78" i="278"/>
  <c r="AN24" i="304"/>
  <c r="A61" i="274"/>
  <c r="A61" i="295"/>
  <c r="BB23" i="285"/>
  <c r="W67" i="276"/>
  <c r="I78" i="289"/>
  <c r="S67" i="282"/>
  <c r="W79" i="303"/>
  <c r="I78" i="274"/>
  <c r="AV24" i="302"/>
  <c r="AE67" i="298"/>
  <c r="A27" i="275"/>
  <c r="A54" i="274"/>
  <c r="A27" i="273"/>
  <c r="AT23" i="292"/>
  <c r="AE66" i="293"/>
  <c r="A54" i="292"/>
  <c r="I78" i="285"/>
  <c r="S66" i="283"/>
  <c r="V69" i="293"/>
  <c r="A79" i="280"/>
  <c r="AI24" i="303"/>
  <c r="C23" i="280"/>
  <c r="A26" i="274"/>
  <c r="C23" i="290"/>
  <c r="A79" i="291"/>
  <c r="S67" i="277"/>
  <c r="A27" i="296"/>
  <c r="W66" i="280"/>
  <c r="A27" i="278"/>
  <c r="AT23" i="295"/>
  <c r="A82" i="271"/>
  <c r="C23" i="284"/>
  <c r="A61" i="290"/>
  <c r="AE79" i="302"/>
  <c r="AT23" i="274"/>
  <c r="S66" i="288"/>
  <c r="AE66" i="291"/>
  <c r="S67" i="291"/>
  <c r="AV24" i="118"/>
  <c r="D14" i="307"/>
  <c r="A26" i="282"/>
  <c r="A82" i="285"/>
  <c r="AE66" i="276"/>
  <c r="S79" i="302"/>
  <c r="AE67" i="289"/>
  <c r="W66" i="275"/>
  <c r="A79" i="294"/>
  <c r="A82" i="283"/>
  <c r="A74" i="278"/>
  <c r="AT23" i="284"/>
  <c r="AE67" i="280"/>
  <c r="AE66" i="275"/>
  <c r="A57" i="303"/>
  <c r="A82" i="291"/>
  <c r="AT23" i="286"/>
  <c r="AX23" i="274"/>
  <c r="W67" i="289"/>
  <c r="A79" i="295"/>
  <c r="S79" i="304"/>
  <c r="A71" i="303"/>
  <c r="AE79" i="303"/>
  <c r="AT23" i="276"/>
  <c r="C23" i="289"/>
  <c r="W67" i="283"/>
  <c r="A64" i="290"/>
  <c r="S67" i="283"/>
  <c r="A67" i="302"/>
  <c r="A64" i="272"/>
  <c r="A54" i="278"/>
  <c r="AE67" i="290"/>
  <c r="A27" i="287"/>
  <c r="AE67" i="294"/>
  <c r="A54" i="291"/>
  <c r="AE67" i="277"/>
  <c r="S67" i="287"/>
  <c r="BB23" i="271"/>
  <c r="S67" i="284"/>
  <c r="S78" i="118"/>
  <c r="C23" i="298"/>
  <c r="A79" i="278"/>
  <c r="A54" i="286"/>
  <c r="A26" i="293"/>
  <c r="S66" i="291"/>
  <c r="A79" i="290"/>
  <c r="S66" i="298"/>
  <c r="C23" i="273"/>
  <c r="AT23" i="277"/>
  <c r="AE79" i="304"/>
  <c r="AE66" i="283"/>
  <c r="W66" i="288"/>
  <c r="AE67" i="275"/>
  <c r="V69" i="295"/>
  <c r="V69" i="291"/>
  <c r="A54" i="290"/>
  <c r="W67" i="297"/>
  <c r="C24" i="302"/>
  <c r="V69" i="277"/>
  <c r="W66" i="290"/>
  <c r="S67" i="298"/>
  <c r="C23" i="295"/>
  <c r="A27" i="272"/>
  <c r="C23" i="271"/>
  <c r="V69" i="275"/>
  <c r="S67" i="294"/>
  <c r="W67" i="282"/>
  <c r="C23" i="285"/>
  <c r="AX23" i="285"/>
  <c r="AE67" i="282"/>
  <c r="A82" i="279"/>
  <c r="BB23" i="295"/>
  <c r="AE66" i="288"/>
  <c r="A61" i="272"/>
  <c r="S66" i="273"/>
  <c r="S66" i="275"/>
  <c r="AX23" i="296"/>
  <c r="AT23" i="283"/>
  <c r="W67" i="293"/>
  <c r="A26" i="281"/>
  <c r="BB23" i="279"/>
  <c r="W66" i="278"/>
  <c r="AX23" i="293"/>
  <c r="W66" i="273"/>
  <c r="A26" i="295"/>
  <c r="A27" i="280"/>
  <c r="A79" i="296"/>
  <c r="AE66" i="273"/>
  <c r="A64" i="287"/>
  <c r="AI24" i="304"/>
  <c r="S66" i="278"/>
  <c r="BB23" i="273"/>
  <c r="BB23" i="298"/>
  <c r="A67" i="303"/>
  <c r="V69" i="287"/>
  <c r="A61" i="282"/>
  <c r="AT23" i="275"/>
  <c r="S67" i="272"/>
  <c r="A79" i="286"/>
  <c r="A64" i="278"/>
  <c r="A57" i="304"/>
  <c r="AE67" i="293"/>
  <c r="AX23" i="297"/>
  <c r="AE67" i="292"/>
  <c r="AE66" i="295"/>
  <c r="V69" i="279"/>
  <c r="A34" i="306"/>
  <c r="A67" i="304"/>
  <c r="AE67" i="284"/>
  <c r="A64" i="280"/>
  <c r="AE66" i="287"/>
  <c r="S66" i="276"/>
  <c r="A26" i="271"/>
  <c r="S66" i="294"/>
  <c r="I78" i="271"/>
  <c r="BB23" i="292"/>
  <c r="C23" i="288"/>
  <c r="W79" i="304"/>
  <c r="E34" i="306"/>
  <c r="A82" i="289"/>
  <c r="A26" i="285"/>
  <c r="W66" i="272"/>
  <c r="I78" i="291"/>
  <c r="W67" i="294"/>
  <c r="V69" i="271"/>
  <c r="A61" i="273"/>
  <c r="BB23" i="293"/>
  <c r="W67" i="295"/>
  <c r="A26" i="287"/>
  <c r="A27" i="285"/>
  <c r="AE66" i="280"/>
  <c r="S67" i="286"/>
  <c r="AT23" i="279"/>
  <c r="C23" i="275"/>
  <c r="C24" i="303"/>
  <c r="AT23" i="298"/>
  <c r="A26" i="273"/>
  <c r="A64" i="292"/>
  <c r="BB23" i="287"/>
  <c r="A82" i="275"/>
  <c r="I78" i="296"/>
  <c r="A79" i="297"/>
  <c r="AX23" i="281"/>
  <c r="C23" i="272"/>
  <c r="C23" i="293"/>
  <c r="A26" i="284"/>
  <c r="W66" i="276"/>
  <c r="C23" i="282"/>
  <c r="A26" i="291"/>
  <c r="S66" i="297"/>
  <c r="A26" i="294"/>
  <c r="S67" i="295"/>
  <c r="A54" i="276"/>
  <c r="AI24" i="118"/>
  <c r="AE67" i="273"/>
  <c r="W66" i="274"/>
  <c r="S67" i="278"/>
  <c r="A64" i="273"/>
  <c r="A74" i="279"/>
  <c r="A82" i="298"/>
  <c r="V69" i="288"/>
  <c r="BB23" i="276"/>
  <c r="S66" i="293"/>
  <c r="A54" i="298"/>
  <c r="V69" i="276"/>
  <c r="AT23" i="271"/>
  <c r="A26" i="278"/>
  <c r="S79" i="303"/>
  <c r="A74" i="282"/>
  <c r="I78" i="294"/>
  <c r="A79" i="282"/>
  <c r="A79" i="287"/>
  <c r="C23" i="287"/>
  <c r="C23" i="281"/>
  <c r="A54" i="294"/>
  <c r="A26" i="280"/>
  <c r="A79" i="284"/>
  <c r="S67" i="274"/>
  <c r="S78" i="302"/>
  <c r="A64" i="293"/>
  <c r="AE67" i="287"/>
  <c r="AE67" i="278"/>
  <c r="AE67" i="281"/>
  <c r="W67" i="292"/>
  <c r="I78" i="288"/>
  <c r="I78" i="298"/>
  <c r="AV24" i="304"/>
  <c r="S67" i="288"/>
  <c r="W66" i="296"/>
  <c r="AE66" i="282"/>
  <c r="AV24" i="303"/>
  <c r="A3" i="307"/>
  <c r="AT23" i="297"/>
  <c r="W79" i="118"/>
  <c r="W67" i="281"/>
  <c r="C23" i="274"/>
  <c r="AX23" i="272"/>
  <c r="AX23" i="286"/>
  <c r="W67" i="286"/>
  <c r="A54" i="282"/>
  <c r="A54" i="297"/>
  <c r="A79" i="285"/>
  <c r="AX23" i="278"/>
  <c r="AE67" i="279"/>
  <c r="V69" i="290"/>
  <c r="AE67" i="297"/>
  <c r="A79" i="283"/>
  <c r="AT23" i="285"/>
  <c r="S67" i="279"/>
  <c r="S67" i="285"/>
  <c r="S66" i="277"/>
  <c r="S67" i="289"/>
  <c r="I78" i="281"/>
  <c r="BB23" i="283"/>
  <c r="W66" i="291"/>
  <c r="AT23" i="289"/>
  <c r="A64" i="285"/>
  <c r="AT23" i="293"/>
  <c r="V69" i="278"/>
  <c r="AX23" i="295"/>
  <c r="A82" i="292"/>
  <c r="A82" i="272"/>
  <c r="A64" i="289"/>
  <c r="BB23" i="288"/>
  <c r="C23" i="283"/>
  <c r="A26" i="297"/>
  <c r="V69" i="274"/>
  <c r="AE66" i="296"/>
  <c r="A79" i="279"/>
  <c r="AX23" i="288"/>
  <c r="AT23" i="287"/>
  <c r="I78" i="282"/>
  <c r="W66" i="292"/>
  <c r="A64" i="294"/>
  <c r="S67" i="296"/>
  <c r="W66" i="297"/>
  <c r="A79" i="276"/>
  <c r="A82" i="288"/>
  <c r="W67" i="287"/>
  <c r="W66" i="283"/>
  <c r="C23" i="279"/>
  <c r="A82" i="281"/>
  <c r="BB23" i="290"/>
  <c r="A54" i="295"/>
  <c r="AE67" i="271"/>
  <c r="C23" i="276"/>
  <c r="W67" i="284"/>
  <c r="A54" i="281"/>
  <c r="A54" i="284"/>
  <c r="S66" i="287"/>
  <c r="BB23" i="277"/>
  <c r="A79" i="281"/>
  <c r="S67" i="276"/>
  <c r="AE67" i="288"/>
  <c r="AX23" i="273"/>
  <c r="AX23" i="276"/>
  <c r="A26" i="292"/>
  <c r="A54" i="283"/>
  <c r="AE66" i="285"/>
  <c r="W67" i="285"/>
  <c r="A54" i="279"/>
  <c r="A27" i="282"/>
  <c r="AX23" i="292"/>
  <c r="A67" i="118"/>
  <c r="A54" i="280"/>
  <c r="W67" i="290"/>
  <c r="S66" i="272"/>
  <c r="A27" i="293"/>
  <c r="AE78" i="302"/>
  <c r="A79" i="293"/>
  <c r="A54" i="271"/>
  <c r="AE66" i="286"/>
  <c r="A64" i="271"/>
  <c r="A82" i="273"/>
  <c r="A57" i="302"/>
  <c r="BB23" i="278"/>
  <c r="AE78" i="303"/>
  <c r="BB23" i="272"/>
  <c r="C24" i="304"/>
  <c r="AT23" i="288"/>
  <c r="AE67" i="276"/>
  <c r="AE66" i="278"/>
  <c r="A64" i="286"/>
  <c r="AN24" i="303"/>
  <c r="A82" i="276"/>
  <c r="A61" i="278"/>
  <c r="AX23" i="289"/>
  <c r="A26" i="283"/>
  <c r="A64" i="296"/>
  <c r="A74" i="277"/>
  <c r="A27" i="286"/>
  <c r="W67" i="275"/>
  <c r="A64" i="276"/>
  <c r="A82" i="287"/>
  <c r="A27" i="288"/>
  <c r="A82" i="286"/>
  <c r="S67" i="281"/>
  <c r="A64" i="279"/>
  <c r="A82" i="282"/>
  <c r="A74" i="283"/>
  <c r="AE67" i="296"/>
  <c r="AE67" i="272"/>
  <c r="S67" i="280"/>
  <c r="AE66" i="294"/>
  <c r="I78" i="283"/>
  <c r="AX23" i="282"/>
  <c r="S67" i="290"/>
  <c r="W78" i="304"/>
  <c r="A82" i="290"/>
  <c r="BB23" i="282"/>
  <c r="W66" i="287"/>
  <c r="S67" i="271"/>
  <c r="AE78" i="118"/>
  <c r="A61" i="289"/>
  <c r="A64" i="275"/>
  <c r="AT23" i="272"/>
  <c r="AE66" i="281"/>
  <c r="A61" i="281"/>
  <c r="A57" i="118"/>
  <c r="A79" i="273"/>
  <c r="A61" i="298"/>
  <c r="A61" i="277"/>
  <c r="A61" i="285"/>
  <c r="AN24" i="118"/>
  <c r="AE66" i="297"/>
  <c r="A61" i="283"/>
  <c r="A64" i="277"/>
  <c r="A27" i="290"/>
  <c r="AX23" i="290"/>
  <c r="BB23" i="286"/>
  <c r="S66" i="274"/>
  <c r="A26" i="296"/>
  <c r="A61" i="271"/>
  <c r="A64" i="281"/>
  <c r="S67" i="292"/>
  <c r="W67" i="298"/>
  <c r="A82" i="296"/>
  <c r="I78" i="277"/>
  <c r="A35" i="306"/>
  <c r="A27" i="298"/>
  <c r="A91" i="304"/>
  <c r="AT23" i="278"/>
  <c r="V69" i="298"/>
  <c r="A27" i="295"/>
  <c r="D9" i="306"/>
  <c r="W66" i="285"/>
  <c r="AT23" i="290"/>
  <c r="A79" i="271"/>
  <c r="W66" i="284"/>
  <c r="S67" i="293"/>
  <c r="A26" i="277"/>
  <c r="AT23" i="281"/>
  <c r="S78" i="304"/>
  <c r="A74" i="298"/>
  <c r="A27" i="274"/>
  <c r="C23" i="277"/>
  <c r="A26" i="286"/>
  <c r="AX23" i="284"/>
  <c r="A79" i="298"/>
  <c r="S66" i="296"/>
  <c r="W78" i="303"/>
  <c r="AE66" i="274"/>
  <c r="S66" i="284"/>
  <c r="S66" i="281"/>
  <c r="AE78" i="304"/>
  <c r="A27" i="276"/>
  <c r="W66" i="277"/>
  <c r="A27" i="281"/>
  <c r="I78" i="279"/>
  <c r="S66" i="289"/>
  <c r="A79" i="274"/>
  <c r="A79" i="275"/>
  <c r="A74" i="297"/>
  <c r="S67" i="297"/>
  <c r="A54" i="275"/>
  <c r="BB23" i="280"/>
  <c r="AT23" i="280"/>
  <c r="A27" i="277"/>
  <c r="A54" i="273"/>
  <c r="S78" i="303"/>
  <c r="A61" i="294"/>
  <c r="A27" i="271"/>
  <c r="A79" i="277"/>
  <c r="V69" i="282"/>
  <c r="AE66" i="271"/>
  <c r="A64" i="298"/>
  <c r="S66" i="282"/>
  <c r="A64" i="283"/>
  <c r="W67" i="273"/>
  <c r="W66" i="286"/>
  <c r="AX23" i="279"/>
  <c r="A82" i="277"/>
  <c r="BB23" i="289"/>
  <c r="A4" i="306"/>
  <c r="AE66" i="289"/>
  <c r="AE66" i="279"/>
  <c r="I78" i="275"/>
  <c r="A74" i="281"/>
  <c r="C23" i="278"/>
  <c r="AE67" i="285"/>
  <c r="W67" i="277"/>
  <c r="A71" i="304"/>
  <c r="W78" i="302"/>
  <c r="BB23" i="294"/>
  <c r="V69" i="273"/>
  <c r="AT23" i="273"/>
  <c r="V69" i="281"/>
  <c r="AT23" i="282"/>
  <c r="A61" i="280"/>
  <c r="A27" i="292"/>
  <c r="AX23" i="277"/>
  <c r="S66" i="279"/>
  <c r="V69" i="272"/>
  <c r="AE67" i="291"/>
  <c r="I78" i="286"/>
  <c r="S66" i="292"/>
  <c r="V69" i="289"/>
  <c r="A27" i="283"/>
  <c r="BB23" i="284"/>
  <c r="AX23" i="298"/>
  <c r="AE66" i="298"/>
  <c r="AN24" i="302"/>
  <c r="A82" i="280"/>
  <c r="C23" i="291"/>
  <c r="A26" i="290"/>
  <c r="A82" i="274"/>
  <c r="A82" i="293"/>
  <c r="C23" i="294"/>
  <c r="A26" i="288"/>
  <c r="W67" i="288"/>
  <c r="A82" i="278"/>
  <c r="V69" i="284"/>
  <c r="W66" i="271"/>
  <c r="I78" i="273"/>
  <c r="C23" i="286"/>
  <c r="A74" i="280"/>
  <c r="A54" i="287"/>
  <c r="A27" i="291"/>
  <c r="S67" i="273"/>
  <c r="BB23" i="297"/>
  <c r="I78" i="290"/>
  <c r="V69" i="280"/>
  <c r="W78" i="118"/>
  <c r="C23" i="292"/>
  <c r="AX23" i="275"/>
  <c r="A74" i="272"/>
  <c r="I78" i="287"/>
  <c r="W66" i="282"/>
  <c r="A26" i="275"/>
  <c r="S66" i="290"/>
  <c r="W67" i="274"/>
  <c r="V69" i="285"/>
  <c r="A64" i="295"/>
  <c r="AX23" i="291"/>
  <c r="W66" i="289"/>
  <c r="AE66" i="272"/>
  <c r="W66" i="293"/>
  <c r="W67" i="272"/>
  <c r="E35" i="306"/>
  <c r="A26" i="272"/>
  <c r="A64" i="284"/>
  <c r="A74" i="294"/>
  <c r="I78" i="293"/>
  <c r="AX23" i="271"/>
  <c r="S66" i="286"/>
  <c r="AX23" i="287"/>
  <c r="I78" i="292"/>
  <c r="I78" i="297"/>
  <c r="C23" i="296"/>
  <c r="A27" i="294"/>
  <c r="A54" i="289"/>
  <c r="A61" i="284"/>
  <c r="AE67" i="283"/>
  <c r="V69" i="283"/>
  <c r="BB23" i="275"/>
  <c r="C24" i="118"/>
  <c r="I78" i="295"/>
  <c r="A54" i="285"/>
  <c r="A79" i="272"/>
  <c r="V69" i="297"/>
  <c r="W66" i="281"/>
  <c r="A64" i="291"/>
  <c r="A79" i="288"/>
  <c r="W67" i="280"/>
  <c r="A26" i="279"/>
  <c r="W79" i="302"/>
  <c r="A26" i="289"/>
  <c r="A27" i="297"/>
  <c r="A26" i="276"/>
  <c r="BB23" i="291"/>
  <c r="A82" i="294"/>
  <c r="S67" i="275"/>
  <c r="V69" i="286"/>
  <c r="S79" i="118"/>
  <c r="W67" i="278"/>
  <c r="A27" i="279"/>
  <c r="AT23" i="294"/>
  <c r="AE67" i="274"/>
  <c r="M33" i="117" l="1"/>
  <c r="X17" i="135"/>
  <c r="J41" i="153"/>
  <c r="D41" i="153"/>
  <c r="J22" i="11"/>
  <c r="D22" i="11"/>
  <c r="A91" i="303"/>
  <c r="I29" i="228" l="1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74" i="273"/>
  <c r="A61" i="276"/>
  <c r="A74" i="274"/>
  <c r="A74" i="275"/>
  <c r="A74" i="276"/>
  <c r="A61" i="275"/>
  <c r="A18" i="205" l="1"/>
  <c r="A16" i="205"/>
  <c r="A13" i="205"/>
  <c r="A11" i="205"/>
  <c r="A8" i="205"/>
  <c r="A6" i="205"/>
  <c r="A3" i="205" l="1"/>
  <c r="BE3" i="205"/>
  <c r="A82" i="205"/>
  <c r="I27" i="228" l="1"/>
  <c r="CJ33" i="227"/>
  <c r="AE66" i="205"/>
  <c r="S67" i="205"/>
  <c r="A64" i="205"/>
  <c r="A61" i="205"/>
  <c r="V69" i="205"/>
  <c r="A27" i="205"/>
  <c r="A79" i="205"/>
  <c r="S66" i="205"/>
  <c r="BB23" i="205"/>
  <c r="I78" i="205"/>
  <c r="AX23" i="205"/>
  <c r="W66" i="205"/>
  <c r="W67" i="205"/>
  <c r="A26" i="205"/>
  <c r="AE67" i="205"/>
  <c r="AT23" i="205"/>
  <c r="A54" i="205"/>
  <c r="C23" i="205"/>
  <c r="BN26" i="202" l="1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BX58" i="200" l="1"/>
  <c r="BC8" i="200"/>
  <c r="BC6" i="200"/>
  <c r="DH6" i="200" s="1"/>
  <c r="BC4" i="200"/>
  <c r="DH4" i="200" s="1"/>
  <c r="A4" i="200"/>
  <c r="BC2" i="200"/>
  <c r="A27" i="118" l="1"/>
  <c r="D39" i="153"/>
  <c r="D20" i="11"/>
  <c r="M23" i="117" l="1"/>
  <c r="J28" i="117"/>
  <c r="J18" i="117"/>
  <c r="J25" i="117"/>
  <c r="J19" i="117"/>
  <c r="CJ30" i="175"/>
  <c r="Q25" i="171"/>
  <c r="BN25" i="171"/>
  <c r="A61" i="286"/>
  <c r="A61" i="296"/>
  <c r="A74" i="291"/>
  <c r="A61" i="293"/>
  <c r="A61" i="287"/>
  <c r="A24" i="154" l="1"/>
  <c r="BC22" i="154"/>
  <c r="A20" i="154"/>
  <c r="AW18" i="154"/>
  <c r="A18" i="1" l="1"/>
  <c r="AT16" i="1"/>
  <c r="J23" i="117" l="1"/>
  <c r="M22" i="117"/>
  <c r="A61" i="291"/>
  <c r="A74" i="290"/>
  <c r="J29" i="117" l="1"/>
  <c r="A18" i="171"/>
  <c r="BC16" i="171"/>
  <c r="AG13" i="171"/>
  <c r="BC23" i="145"/>
  <c r="A21" i="145"/>
  <c r="AW19" i="145"/>
  <c r="AD15" i="145"/>
  <c r="AE14" i="154"/>
  <c r="A61" i="297"/>
  <c r="CJ30" i="150" l="1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9" i="153"/>
  <c r="D49" i="153"/>
  <c r="D45" i="153"/>
  <c r="J28" i="11" l="1"/>
  <c r="D28" i="11"/>
  <c r="D26" i="11"/>
  <c r="J43" i="117" l="1"/>
  <c r="J42" i="117"/>
  <c r="A14" i="100" l="1"/>
  <c r="A19" i="112" l="1"/>
  <c r="A20" i="112"/>
  <c r="A21" i="110"/>
  <c r="A20" i="110"/>
  <c r="D23" i="143"/>
  <c r="M41" i="117" l="1"/>
  <c r="M40" i="117"/>
  <c r="G9" i="109" l="1"/>
  <c r="J20" i="117" l="1"/>
  <c r="J41" i="117"/>
  <c r="A61" i="288"/>
  <c r="J46" i="117" l="1"/>
  <c r="M42" i="117" l="1"/>
  <c r="J45" i="117" l="1"/>
  <c r="J44" i="117"/>
  <c r="J40" i="117"/>
  <c r="M46" i="117"/>
  <c r="M45" i="117"/>
  <c r="M43" i="117"/>
  <c r="M39" i="117"/>
  <c r="CJ67" i="1" l="1"/>
  <c r="Z75" i="1" s="1"/>
  <c r="F6" i="114" l="1"/>
  <c r="BE6" i="145"/>
  <c r="F24" i="117"/>
  <c r="F22" i="117"/>
  <c r="AE66" i="292"/>
  <c r="AE66" i="290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3" i="11"/>
  <c r="J31" i="11"/>
  <c r="D33" i="11"/>
  <c r="D31" i="11"/>
  <c r="J37" i="117" l="1"/>
  <c r="J24" i="117"/>
  <c r="A61" i="292"/>
  <c r="M36" i="117" l="1"/>
  <c r="M28" i="117"/>
  <c r="M27" i="117"/>
  <c r="M20" i="117"/>
  <c r="M19" i="117"/>
  <c r="M18" i="117"/>
  <c r="M17" i="117"/>
  <c r="A74" i="287"/>
  <c r="A74" i="296"/>
  <c r="A74" i="285"/>
  <c r="A74" i="286"/>
  <c r="A74" i="288"/>
  <c r="A74" i="295"/>
  <c r="M31" i="117" l="1"/>
  <c r="M32" i="117"/>
  <c r="M25" i="117"/>
  <c r="M24" i="117"/>
  <c r="A74" i="292"/>
  <c r="A91" i="302"/>
  <c r="A91" i="118"/>
  <c r="A74" i="293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20" i="11" l="1"/>
  <c r="J39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45" i="153" l="1"/>
  <c r="J26" i="11"/>
  <c r="CF41" i="145"/>
  <c r="H54" i="112"/>
  <c r="H61" i="110"/>
  <c r="J23" i="143"/>
  <c r="J17" i="143"/>
  <c r="J47" i="153"/>
  <c r="D47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5" i="144"/>
  <c r="D15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A143" i="254" l="1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<sst xmlns="http://schemas.openxmlformats.org/spreadsheetml/2006/main" count="6190" uniqueCount="1329">
  <si>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</si>
  <si>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</si>
  <si>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</si>
  <si>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</si>
  <si>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</si>
  <si>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</si>
  <si>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</si>
  <si>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</si>
  <si>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</si>
  <si>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</si>
  <si>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</si>
  <si>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</si>
  <si>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</si>
  <si>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</si>
  <si>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</si>
  <si>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</si>
  <si>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</si>
  <si>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</si>
  <si>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</si>
  <si>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</si>
  <si>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</si>
  <si>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</si>
  <si>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</si>
  <si>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</si>
  <si>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</si>
  <si>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</si>
  <si>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</si>
  <si>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</si>
  <si>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</si>
  <si>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</si>
  <si>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</si>
  <si>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</si>
  <si>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</si>
  <si>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</si>
  <si>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</si>
  <si>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</si>
  <si>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</si>
  <si>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</si>
  <si>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</si>
  <si>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</si>
  <si>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</si>
  <si>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</si>
  <si>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</si>
  <si>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</si>
  <si>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</si>
  <si>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</si>
  <si>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</si>
  <si>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</si>
  <si>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</si>
  <si>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</si>
  <si>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</si>
  <si>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</si>
  <si>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</si>
  <si>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</si>
  <si>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</si>
  <si>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</si>
  <si>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</si>
  <si>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</si>
  <si>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</si>
  <si>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</si>
  <si>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</si>
  <si>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</si>
  <si>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</si>
  <si>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</si>
  <si>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</si>
  <si>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</si>
  <si>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</si>
  <si>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</si>
  <si>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</si>
  <si>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</si>
  <si>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</si>
  <si>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</si>
  <si>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</si>
  <si>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</si>
  <si>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</si>
  <si>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</si>
  <si>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</si>
  <si>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</si>
  <si>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</si>
  <si>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</si>
  <si>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</si>
  <si>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</si>
  <si>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</si>
  <si>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</si>
  <si>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</si>
  <si>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</si>
  <si>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</si>
  <si>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</si>
  <si>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</si>
  <si>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</si>
  <si>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</si>
  <si>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</si>
  <si>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</si>
  <si>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</si>
  <si>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</si>
  <si>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</si>
  <si>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</si>
  <si>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</si>
  <si>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</si>
  <si>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</si>
  <si>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</si>
  <si>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</si>
  <si>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</si>
  <si>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</si>
  <si>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</si>
  <si>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</si>
  <si>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</si>
  <si>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</si>
  <si>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</si>
  <si>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</si>
  <si>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</si>
  <si>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</si>
  <si>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</si>
  <si>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</si>
  <si>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</si>
  <si>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</si>
  <si>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</si>
  <si>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</si>
  <si>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</si>
  <si>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</si>
  <si>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</si>
  <si>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</si>
  <si>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</si>
  <si>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</si>
  <si>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</si>
  <si>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</si>
  <si>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</si>
  <si>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</si>
  <si>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</si>
  <si>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</si>
  <si>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</si>
  <si>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</si>
  <si>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</si>
  <si>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</si>
  <si>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</si>
  <si>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</si>
  <si>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</si>
  <si>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</si>
  <si>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</si>
  <si>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</si>
  <si>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</si>
  <si>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</si>
  <si>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</si>
  <si>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</si>
  <si>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</si>
  <si>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</si>
  <si>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</si>
  <si>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</si>
  <si>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</si>
  <si>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</si>
  <si>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</si>
  <si>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</si>
  <si>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</si>
  <si>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</si>
  <si>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</si>
  <si>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</si>
  <si>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</si>
  <si>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</si>
  <si>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</si>
  <si>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</si>
  <si>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</si>
  <si>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</si>
  <si>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</si>
  <si>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</si>
  <si>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</si>
  <si>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</si>
  <si>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</si>
  <si>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</si>
  <si>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</si>
  <si>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</si>
  <si>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</si>
  <si>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</si>
  <si>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</si>
  <si>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</si>
  <si>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</si>
  <si>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</si>
  <si>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</si>
  <si>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</si>
  <si>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</si>
  <si>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</si>
  <si>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</si>
  <si>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</si>
  <si>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</si>
  <si>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</si>
  <si>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</si>
  <si>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</si>
  <si>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</si>
  <si>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</si>
  <si>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</si>
  <si>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</si>
  <si>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</si>
  <si>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</si>
  <si>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</si>
  <si>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</si>
  <si>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</si>
  <si>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</si>
  <si>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</si>
  <si>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</si>
  <si>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</si>
  <si>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</si>
  <si>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</si>
  <si>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</si>
  <si>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</si>
  <si>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</si>
  <si>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</si>
  <si>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</si>
  <si>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</si>
  <si>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</si>
  <si>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</si>
  <si>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</si>
  <si>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</si>
  <si>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</si>
  <si>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</si>
  <si>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</si>
  <si>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</si>
  <si>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</si>
  <si>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</si>
  <si>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</si>
  <si>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</si>
  <si>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</si>
  <si>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</si>
  <si>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</si>
  <si>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</si>
  <si>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</si>
  <si>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</si>
  <si>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</si>
  <si>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</si>
  <si>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</si>
  <si>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</si>
  <si>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</si>
  <si>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</si>
  <si>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</si>
  <si>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</si>
  <si>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</si>
  <si>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</si>
  <si>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</si>
  <si>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</si>
  <si>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</si>
  <si>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</si>
  <si>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</si>
  <si>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</si>
  <si>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</si>
  <si>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</si>
  <si>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</si>
  <si>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</si>
  <si>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</si>
  <si>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</si>
  <si>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</si>
  <si>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</si>
  <si>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</si>
  <si>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</si>
  <si>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</si>
  <si>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</si>
  <si>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</si>
  <si>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</si>
  <si>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</si>
  <si>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</si>
  <si>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</si>
  <si>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</si>
  <si>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</si>
  <si>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</si>
  <si>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</si>
  <si>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</si>
  <si>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</si>
  <si>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</si>
  <si>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</si>
  <si>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</si>
  <si>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</si>
  <si>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</si>
  <si>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</si>
  <si>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</si>
  <si>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</si>
  <si>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</si>
  <si>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</si>
  <si>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</si>
  <si>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</si>
  <si>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</si>
  <si>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</si>
  <si>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</si>
  <si>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</si>
  <si>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</si>
  <si>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</si>
  <si>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</si>
  <si>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</si>
  <si>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</si>
  <si>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</si>
  <si>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</si>
  <si>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</si>
  <si>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</si>
  <si>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</si>
  <si>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</si>
  <si>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</si>
  <si>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</si>
  <si>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</si>
  <si>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</si>
  <si>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</si>
  <si>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</si>
  <si>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</si>
  <si>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</si>
  <si>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</si>
  <si>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</si>
  <si>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</si>
  <si>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</si>
  <si>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</si>
  <si>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</si>
  <si>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</si>
  <si>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</si>
  <si>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</si>
  <si>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</si>
  <si>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</si>
  <si>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</si>
  <si>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</si>
  <si>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</si>
  <si>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</si>
  <si>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</si>
  <si>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</si>
  <si>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</si>
  <si>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</si>
  <si>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</si>
  <si>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</si>
  <si>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</si>
  <si>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</si>
  <si>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</si>
  <si>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</si>
  <si>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</si>
  <si>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</si>
  <si>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</si>
  <si>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</si>
  <si>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</si>
  <si>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</si>
  <si>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</si>
  <si>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</si>
  <si>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</si>
  <si>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</si>
  <si>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</si>
  <si>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</si>
  <si>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</si>
  <si>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</si>
  <si>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</si>
  <si>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</si>
  <si>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</si>
  <si>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</si>
  <si>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</si>
  <si>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</si>
  <si>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</si>
  <si>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</si>
  <si>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</si>
  <si>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</si>
  <si>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</si>
  <si>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</si>
  <si>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</si>
  <si>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</si>
  <si>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</si>
  <si>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</si>
  <si>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</si>
  <si>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</si>
  <si>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</si>
  <si>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</si>
  <si>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</si>
  <si>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</si>
  <si>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</si>
  <si>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</si>
  <si>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</si>
  <si>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</si>
  <si>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</si>
  <si>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</si>
  <si>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</si>
  <si>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</si>
  <si>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</si>
  <si>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</si>
  <si>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</si>
  <si>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</si>
  <si>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</si>
  <si>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</si>
  <si>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</si>
  <si>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</si>
  <si>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</si>
  <si>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</si>
  <si>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</si>
  <si>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</si>
  <si>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</si>
  <si>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</si>
  <si>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</si>
  <si>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</si>
  <si>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</si>
  <si>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</si>
  <si>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</si>
  <si>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</si>
  <si>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</si>
  <si>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</si>
  <si>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</si>
  <si>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</si>
  <si>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</si>
  <si>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</si>
  <si>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</si>
  <si>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</si>
  <si>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</si>
  <si>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</si>
  <si>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</si>
  <si>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</si>
  <si>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</si>
  <si>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</si>
  <si>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</si>
  <si>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</si>
  <si>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</si>
  <si>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</si>
  <si>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</si>
  <si>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</si>
  <si>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</si>
  <si>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</si>
  <si>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</si>
  <si>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</si>
  <si>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</si>
  <si>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</si>
  <si>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</si>
  <si>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</si>
  <si>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</si>
  <si>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</si>
  <si>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</si>
  <si>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</si>
  <si>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</si>
  <si>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</si>
  <si>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</si>
  <si>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</si>
  <si>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</si>
  <si>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</si>
  <si>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</si>
  <si>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</si>
  <si>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</si>
  <si>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</si>
  <si>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</si>
  <si>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</si>
  <si>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</si>
  <si>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</si>
  <si>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</si>
  <si>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</si>
  <si>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</si>
  <si>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</si>
  <si>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</si>
  <si>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</si>
  <si>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</si>
  <si>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</si>
  <si>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</si>
  <si>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</si>
  <si>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</si>
  <si>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</si>
  <si>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</si>
  <si>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</si>
  <si>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</si>
  <si>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</si>
  <si>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</si>
  <si>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</si>
  <si>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</si>
  <si>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</si>
  <si>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</si>
  <si>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</si>
  <si>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</si>
  <si>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</si>
  <si>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</si>
  <si>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</si>
  <si>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</si>
  <si>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</si>
  <si>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</si>
  <si>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</si>
  <si>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</si>
  <si>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</si>
  <si>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</si>
  <si>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</si>
  <si>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</si>
  <si>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</si>
  <si>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</si>
  <si>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</si>
  <si>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</si>
  <si>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</si>
  <si>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</si>
  <si>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</si>
  <si>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</si>
  <si>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</si>
  <si>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</si>
  <si>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</si>
  <si>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</si>
  <si>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</si>
  <si>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</si>
  <si>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</si>
  <si>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</si>
  <si>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</si>
  <si>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</si>
  <si>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</si>
  <si>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</si>
  <si>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</si>
  <si>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</si>
  <si>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</si>
  <si>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</si>
  <si>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</si>
  <si>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</si>
  <si>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</si>
  <si>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</si>
  <si>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</si>
  <si>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</si>
  <si>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</si>
  <si>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</si>
  <si>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</si>
  <si>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</si>
  <si>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</si>
  <si>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</si>
  <si>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</si>
  <si>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</si>
  <si>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</si>
  <si>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</si>
  <si>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</si>
  <si>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</si>
  <si>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</si>
  <si>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</si>
  <si>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</si>
  <si>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</si>
  <si>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</si>
  <si>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</si>
  <si>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</si>
  <si>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</si>
  <si>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</si>
  <si>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</si>
  <si>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</si>
  <si>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</si>
  <si>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</si>
  <si>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</si>
  <si>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</si>
  <si>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</si>
  <si>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</si>
  <si>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</si>
  <si>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</si>
  <si>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</si>
  <si>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</si>
  <si>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</si>
  <si>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</si>
  <si>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</si>
  <si>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</si>
  <si>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</si>
  <si>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</si>
  <si>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</si>
  <si>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</si>
  <si>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</si>
  <si>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</si>
  <si>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</si>
  <si>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</si>
  <si>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</si>
  <si>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</si>
  <si>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</si>
  <si>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</si>
  <si>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</si>
  <si>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</si>
  <si>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</si>
  <si>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</si>
  <si>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</si>
  <si>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</si>
  <si>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</si>
  <si>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</si>
  <si>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</si>
  <si>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</si>
  <si>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</si>
  <si>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</si>
  <si>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</si>
  <si>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</si>
  <si>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</si>
  <si>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</si>
  <si>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</si>
  <si>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</si>
  <si>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</si>
  <si>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</si>
  <si>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</si>
  <si>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</si>
  <si>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</si>
  <si>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</si>
  <si>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</si>
  <si>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</si>
  <si>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</si>
  <si>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</si>
  <si>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</si>
  <si>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</si>
  <si>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</si>
  <si>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</si>
  <si>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</si>
  <si>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</si>
  <si>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</si>
  <si>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</si>
  <si>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</si>
  <si>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</si>
  <si>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</si>
  <si>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</si>
  <si>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</si>
  <si>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</si>
  <si>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</si>
  <si>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</si>
  <si>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</si>
  <si>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</si>
  <si>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</si>
  <si>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</si>
  <si>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</si>
  <si>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</si>
  <si>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</si>
  <si>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</si>
  <si>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</si>
  <si>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</si>
  <si>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</si>
  <si>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</si>
  <si>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</si>
  <si>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</si>
  <si>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</si>
  <si>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</si>
  <si>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</si>
  <si>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</si>
  <si>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</si>
  <si>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</si>
  <si>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</si>
  <si>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</si>
  <si>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</si>
  <si>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</si>
  <si>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</si>
  <si>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</si>
  <si>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</si>
  <si>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</si>
  <si>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</si>
  <si>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</si>
  <si>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</si>
  <si>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</si>
  <si>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</si>
  <si>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</si>
  <si>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</si>
  <si>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</si>
  <si>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</si>
  <si>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</si>
  <si>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</si>
  <si>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</si>
  <si>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</si>
  <si>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</si>
  <si>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</si>
  <si>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</si>
  <si>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</si>
  <si>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</si>
  <si>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</si>
  <si>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</si>
  <si>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</si>
  <si>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</si>
  <si>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</si>
  <si>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</si>
  <si>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</si>
  <si>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</si>
  <si>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</si>
  <si>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</si>
  <si>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</si>
  <si>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</si>
  <si>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</si>
  <si>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</si>
  <si>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</si>
  <si>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</si>
  <si>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</si>
  <si>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</si>
  <si>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</si>
  <si>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</si>
  <si>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</si>
  <si>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</si>
  <si>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</si>
  <si>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</si>
  <si>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</si>
  <si>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</si>
  <si>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</si>
  <si>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</si>
  <si>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</si>
  <si>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</si>
  <si>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</si>
  <si>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</si>
  <si>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</si>
  <si>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</si>
  <si>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</si>
  <si>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</si>
  <si>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</si>
  <si>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</si>
  <si>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</si>
  <si>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</si>
  <si>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</si>
  <si>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</si>
  <si>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</si>
  <si>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</si>
  <si>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</si>
  <si>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</si>
  <si>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</si>
  <si>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</si>
  <si>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</si>
  <si>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</si>
  <si>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</si>
  <si>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</si>
  <si>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</si>
  <si>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</si>
  <si>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</si>
  <si>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</si>
  <si>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</si>
  <si>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</si>
  <si>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</si>
  <si>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</si>
  <si>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</si>
  <si>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</si>
  <si>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</si>
  <si>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</si>
  <si>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</si>
  <si>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</si>
  <si>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</si>
  <si>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</si>
  <si>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</si>
  <si>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</si>
  <si>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</si>
  <si>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</si>
  <si>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</si>
  <si>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</si>
  <si>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</si>
  <si>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</si>
  <si>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</si>
  <si>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</si>
  <si>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</si>
  <si>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</si>
  <si>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</si>
  <si>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</si>
  <si>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</si>
  <si>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</si>
  <si>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</si>
  <si>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</si>
  <si>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</si>
  <si>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</si>
  <si>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</si>
  <si>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</si>
  <si>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</si>
  <si>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</si>
  <si>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</si>
  <si>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</si>
  <si>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</si>
  <si>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</si>
  <si>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</si>
  <si>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</si>
  <si>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</si>
  <si>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</si>
  <si>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</si>
  <si>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</si>
  <si>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</si>
  <si>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</si>
  <si>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</si>
  <si>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</si>
  <si>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</si>
  <si>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</si>
  <si>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</si>
  <si>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</si>
  <si>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</si>
  <si>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</si>
  <si>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</si>
  <si>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</si>
  <si>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</si>
  <si>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</si>
  <si>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</si>
  <si>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</si>
  <si>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</si>
  <si>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</si>
  <si>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</si>
  <si>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</si>
  <si>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</si>
  <si>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</si>
  <si>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</si>
  <si>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</si>
  <si>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</si>
  <si>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</si>
  <si>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</si>
  <si>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</si>
  <si>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</si>
  <si>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</si>
  <si>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</si>
  <si>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</si>
  <si>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</si>
  <si>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</si>
  <si>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</si>
  <si>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</si>
  <si>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</si>
  <si>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</si>
  <si>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</si>
  <si>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</si>
  <si>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</si>
  <si>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</si>
  <si>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</si>
  <si>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</si>
  <si>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</si>
  <si>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</si>
  <si>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</si>
  <si>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</si>
  <si>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</si>
  <si>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</si>
  <si>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</si>
  <si>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</si>
  <si>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</si>
  <si>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</si>
  <si>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</si>
  <si>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</si>
  <si>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</si>
  <si>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</si>
  <si>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</si>
  <si>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</si>
  <si>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</si>
  <si>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</si>
  <si>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</si>
  <si>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</si>
  <si>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</si>
  <si>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</si>
  <si>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</si>
  <si>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</si>
  <si>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</si>
  <si>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</si>
  <si>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</si>
  <si>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</si>
  <si>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</si>
  <si>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</si>
  <si>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</si>
  <si>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</si>
  <si>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</si>
  <si>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</si>
  <si>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</si>
  <si>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</si>
  <si>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</si>
  <si>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</si>
  <si>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</si>
  <si>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</si>
  <si>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</si>
  <si>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</si>
  <si>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</si>
  <si>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</si>
  <si>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</si>
  <si>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</si>
  <si>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</si>
  <si>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</si>
  <si>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</si>
  <si>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</si>
  <si>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</si>
  <si>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</si>
  <si>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</si>
  <si>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</si>
  <si>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</si>
  <si>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</si>
  <si>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</si>
  <si>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</si>
  <si>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</si>
  <si>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</si>
  <si>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</si>
  <si>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</si>
  <si>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</si>
  <si>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</si>
  <si>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</si>
  <si>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</si>
  <si>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</si>
  <si>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</si>
  <si>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</si>
  <si>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</si>
  <si>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</si>
  <si>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</si>
  <si>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</si>
  <si>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</si>
  <si>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</si>
  <si>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</si>
  <si>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</si>
  <si>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</si>
  <si>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</si>
  <si>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</si>
  <si>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</si>
  <si>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</si>
  <si>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</si>
  <si>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</si>
  <si>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</si>
  <si>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</si>
  <si>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</si>
  <si>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</si>
  <si>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</si>
  <si>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</si>
  <si>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</si>
  <si>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</si>
  <si>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</si>
  <si>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</si>
  <si>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</si>
  <si>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</si>
  <si>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ПФ-115</t>
  </si>
  <si>
    <t>Предохранитель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</si>
  <si>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</si>
  <si>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</si>
  <si>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</si>
  <si>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</si>
  <si>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</si>
  <si>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</si>
  <si>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</si>
  <si>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</si>
  <si>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</si>
  <si>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</si>
  <si>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</si>
  <si>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</si>
  <si>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0,5 кг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</si>
  <si>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</si>
  <si>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</si>
  <si>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</si>
  <si>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</si>
  <si>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</si>
  <si>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</si>
  <si>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</si>
  <si>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</si>
  <si>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</si>
  <si>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5 шт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</si>
  <si>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</si>
  <si>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</si>
  <si>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</si>
  <si>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</si>
  <si>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</si>
  <si>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</si>
  <si>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</si>
  <si>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</si>
  <si>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</si>
  <si>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</si>
  <si>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</si>
  <si>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</si>
  <si>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</si>
  <si>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</si>
  <si>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</si>
  <si>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</si>
  <si>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</si>
  <si>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</si>
  <si>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</si>
  <si>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</si>
  <si>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</si>
  <si>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</si>
  <si>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</si>
  <si>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</si>
  <si>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</si>
  <si>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</si>
  <si>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</si>
  <si>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</si>
  <si>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</si>
  <si>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</si>
  <si>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</si>
  <si>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</si>
  <si>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</si>
  <si>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</si>
  <si>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</si>
  <si>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</si>
  <si>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</si>
  <si>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</si>
  <si>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</si>
  <si>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</si>
  <si>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</si>
  <si>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</si>
  <si>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</si>
  <si>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</si>
  <si>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</si>
  <si>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</si>
  <si>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</si>
  <si>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</si>
  <si>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</si>
  <si>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</si>
  <si>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</si>
  <si>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</si>
  <si>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</si>
  <si>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</si>
  <si>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</si>
  <si>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</si>
  <si>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</si>
  <si>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</si>
  <si>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</si>
  <si>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</si>
  <si>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</si>
  <si>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</si>
  <si>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</si>
  <si>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</si>
  <si>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</si>
  <si>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</si>
  <si>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</si>
  <si>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</si>
  <si>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</si>
  <si>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</si>
  <si>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</si>
  <si>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</si>
  <si>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</si>
  <si>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</si>
  <si>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</si>
  <si>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</si>
  <si>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</si>
  <si>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</si>
  <si>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</si>
  <si>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</si>
  <si>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</si>
  <si>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</si>
  <si>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1. Строительство КЛ-0,4кВ</t>
  </si>
  <si>
    <t>2. Строительство КК-0,4кВ</t>
  </si>
  <si>
    <t>Кабельный киоск КК-0,4кВ</t>
  </si>
  <si>
    <t>КЛ-211</t>
  </si>
  <si>
    <t>7639-1</t>
  </si>
  <si>
    <t>ППН-39-250А</t>
  </si>
  <si>
    <t xml:space="preserve">Бирка маркировочная </t>
  </si>
  <si>
    <t>Чернила несмываемые</t>
  </si>
  <si>
    <t>1 флакон</t>
  </si>
  <si>
    <t xml:space="preserve">Огнезащитная краска </t>
  </si>
  <si>
    <t>Reni Therm PMC-R</t>
  </si>
  <si>
    <t>1,5 кг</t>
  </si>
  <si>
    <t>2. Земляные работы</t>
  </si>
  <si>
    <t>Песок строительный средней крупности</t>
  </si>
  <si>
    <t>ГОСТ 8736-93</t>
  </si>
  <si>
    <t>29,8 м3</t>
  </si>
  <si>
    <t>Труба защитная полимерная термостойкая для прокладки электрических кабелей, размер 160*8,9мм</t>
  </si>
  <si>
    <t>ТЗК ЭНЕРГОПЛАСТ ТС2
ТУ 22.21.21-002-16073610-2019</t>
  </si>
  <si>
    <t>4,18 м</t>
  </si>
  <si>
    <t xml:space="preserve"> +2 % на обрезку</t>
  </si>
  <si>
    <t>Труба защитная полимерная термостойкая для прокладки электрических кабелей, размер 160*8,9 мм (ГНБ)</t>
  </si>
  <si>
    <t>218,2 м</t>
  </si>
  <si>
    <t>Труба гофрированная диам.110 мм</t>
  </si>
  <si>
    <t>15,1 м</t>
  </si>
  <si>
    <t>Огнезащитная монтажная пена (750мм)</t>
  </si>
  <si>
    <t>Бетонит</t>
  </si>
  <si>
    <t>Super Bore</t>
  </si>
  <si>
    <t>4,6211 т</t>
  </si>
  <si>
    <t>Полимер для стабилизации буровых скважин</t>
  </si>
  <si>
    <t>EZ MUD</t>
  </si>
  <si>
    <t>0,46211 т</t>
  </si>
  <si>
    <t>3. Строительство КК-0,4кВ</t>
  </si>
  <si>
    <t>Цементно-песчаная смесь (ЦПС)</t>
  </si>
  <si>
    <t>250 кг</t>
  </si>
  <si>
    <t>1 мешок = 50кг</t>
  </si>
  <si>
    <t>Метизы</t>
  </si>
  <si>
    <t>Стальной равнополочный уголок</t>
  </si>
  <si>
    <t>63х63х6мм</t>
  </si>
  <si>
    <t>11,64 м / 55,99 кг</t>
  </si>
  <si>
    <t>основание КК</t>
  </si>
  <si>
    <t>Лист стальной толщина 2,0мм; 1,25х2,5м</t>
  </si>
  <si>
    <t>ГОСТ 19903-74</t>
  </si>
  <si>
    <t>0,84 м2 / 13,19 кг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</si>
  <si>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</si>
  <si>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</si>
  <si>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</si>
  <si>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</si>
  <si>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</si>
  <si>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</si>
  <si>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</si>
  <si>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</si>
  <si>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</si>
  <si>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</si>
  <si>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</si>
  <si>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</si>
  <si>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</si>
  <si>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</si>
  <si>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</si>
  <si>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</si>
  <si>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</si>
  <si>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</si>
  <si>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</si>
  <si>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</si>
  <si>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</si>
  <si>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</si>
  <si>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</si>
  <si>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</si>
  <si>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</si>
  <si>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</si>
  <si>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</si>
  <si>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</si>
  <si>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</si>
  <si>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</si>
  <si>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</si>
  <si>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</si>
  <si>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</si>
  <si>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</si>
  <si>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</si>
  <si>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</si>
  <si>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</si>
  <si>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</si>
  <si>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</si>
  <si>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</si>
  <si>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</si>
  <si>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</si>
  <si>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</si>
  <si>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</si>
  <si>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</si>
  <si>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</si>
  <si>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</si>
  <si>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</si>
  <si>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</si>
  <si>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</si>
  <si>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</si>
  <si>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</si>
  <si>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</si>
  <si>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</si>
  <si>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</si>
  <si>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</si>
  <si>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</si>
  <si>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</si>
  <si>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</si>
  <si>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</si>
  <si>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</si>
  <si>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</si>
  <si>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</si>
  <si>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</si>
  <si>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</si>
  <si>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</si>
  <si>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</si>
  <si>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</si>
  <si>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</si>
  <si>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</si>
  <si>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</si>
  <si>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</si>
  <si>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</si>
  <si>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</si>
  <si>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</si>
  <si>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</si>
  <si>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</si>
  <si>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</si>
  <si>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</si>
  <si>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</si>
  <si>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</si>
  <si>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</si>
  <si>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</si>
  <si>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</si>
  <si>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</si>
  <si>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</si>
  <si>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</si>
  <si>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</si>
  <si>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</si>
  <si>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</si>
  <si>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</si>
  <si>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</si>
  <si>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</si>
  <si>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</si>
  <si>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</si>
  <si>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</si>
  <si>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</si>
  <si>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</si>
  <si>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</si>
  <si>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</si>
  <si>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</si>
  <si>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</si>
  <si>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</si>
  <si>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</si>
  <si>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</si>
  <si>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</si>
  <si>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</si>
  <si>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</si>
  <si>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</si>
  <si>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</si>
  <si>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</si>
  <si>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</si>
  <si>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</si>
  <si>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</si>
  <si>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</si>
  <si>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</si>
  <si>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</si>
  <si>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</si>
  <si>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</si>
  <si>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</si>
  <si>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</si>
  <si>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</si>
  <si>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</si>
  <si>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</si>
  <si>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</si>
  <si>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</si>
  <si>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</si>
  <si>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</si>
  <si>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</si>
  <si>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</si>
  <si>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</si>
  <si>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</si>
  <si>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</si>
  <si>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</si>
  <si>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</si>
  <si>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</si>
  <si>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</si>
  <si>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</si>
  <si>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</si>
  <si>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</si>
  <si>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</si>
  <si>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</si>
  <si>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</si>
  <si>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</si>
  <si>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</si>
  <si>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</si>
  <si>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</si>
  <si>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</si>
  <si>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</si>
  <si>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</si>
  <si>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</si>
  <si>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</si>
  <si>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</si>
  <si>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</si>
  <si>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</si>
  <si>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</si>
  <si>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</si>
  <si>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</si>
  <si>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</si>
  <si>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</si>
  <si>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</si>
  <si>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</si>
  <si>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</si>
  <si>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</si>
  <si>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</si>
  <si>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</si>
  <si>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</si>
  <si>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</si>
  <si>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</si>
  <si>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</si>
  <si>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</si>
  <si>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</si>
  <si>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</si>
  <si>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</si>
  <si>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</si>
  <si>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</si>
  <si>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</si>
  <si>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</si>
  <si>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</si>
  <si>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</si>
  <si>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</si>
  <si>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</si>
  <si>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</si>
  <si>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</si>
  <si>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</si>
  <si>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</si>
  <si>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</si>
  <si>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</si>
  <si>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</si>
  <si>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</si>
  <si>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</si>
  <si>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</si>
  <si>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</si>
  <si>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</si>
  <si>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</si>
  <si>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</si>
  <si>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</si>
  <si>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</si>
  <si>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</si>
  <si>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</si>
  <si>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</si>
  <si>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</si>
  <si>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</si>
  <si>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</si>
  <si>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</si>
  <si>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</si>
  <si>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</si>
  <si>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</si>
  <si>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</si>
  <si>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</si>
  <si>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</si>
  <si>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</si>
  <si>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</si>
  <si>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</si>
  <si>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</si>
  <si>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</si>
  <si>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</si>
  <si>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</si>
  <si>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</si>
  <si>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</si>
  <si>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</si>
  <si>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</si>
  <si>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</si>
  <si>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</si>
  <si>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</si>
  <si>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</si>
  <si>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</si>
  <si>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</si>
  <si>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</si>
  <si>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</si>
  <si>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</si>
  <si>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</si>
  <si>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</si>
  <si>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</si>
  <si>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</si>
  <si>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</si>
  <si>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шт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</si>
  <si>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</si>
  <si>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</si>
  <si>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</si>
  <si>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</si>
  <si>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</si>
  <si>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</si>
  <si>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</si>
  <si>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</si>
  <si>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</si>
  <si>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</si>
  <si>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</si>
  <si>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</si>
  <si>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</si>
  <si>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</si>
  <si>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</si>
  <si>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</si>
  <si>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</si>
  <si>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</si>
  <si>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</si>
  <si>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</si>
  <si>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</si>
  <si>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</si>
  <si>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</si>
  <si>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</si>
  <si>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</si>
  <si>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</si>
  <si>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</si>
  <si>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</si>
  <si>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</si>
  <si>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</si>
  <si>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</si>
  <si>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</si>
  <si>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</si>
  <si>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</si>
  <si>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</si>
  <si>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</si>
  <si>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</si>
  <si>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</si>
  <si>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</si>
  <si>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</si>
  <si>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</si>
  <si>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</si>
  <si>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</si>
  <si>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</si>
  <si>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СЭС-23-32939-ЭС-ИЛО2</t>
  </si>
  <si>
    <t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t>
  </si>
  <si>
    <t>Электромонтажные работы в ячейке №406 ПС-526</t>
  </si>
  <si>
    <t>Демонтаж существующих трансформаторов тока</t>
  </si>
  <si>
    <t>Монтаж трансформаторов тока ТЛК-СТ-10-4</t>
  </si>
  <si>
    <t>Отсоединение жил кабеля сечением 1,5мм от зажимов</t>
  </si>
  <si>
    <t>Присоединение жил кабеля сечением 1,5мм к зажимам</t>
  </si>
  <si>
    <t>Производство комплекса пусконаладочных работ</t>
  </si>
  <si>
    <t>Подключение оперативных, вторичных и измерительных цепей с последующей диагностикой их работы</t>
  </si>
  <si>
    <t>Испытание трансформаторов тока ТЛК-СТ-10-4</t>
  </si>
  <si>
    <t>Фазировка трансформатора с сетью напряжения св 1кВ</t>
  </si>
  <si>
    <t>Измерение сопротивления обмоток постоянному току</t>
  </si>
  <si>
    <t>компл.</t>
  </si>
  <si>
    <t>1. Реконструкция яч. № 406 РУ-10 кВ ПС-526</t>
  </si>
  <si>
    <t>Трансформаторы тока</t>
  </si>
  <si>
    <t>ТЛК-СТ-10-4 150/5А 0,5s/0,5/10Р</t>
  </si>
  <si>
    <t>2 кг.</t>
  </si>
  <si>
    <t>Метизы и крепления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</si>
</sst>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12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9" fillId="2" borderId="10" xfId="0" applyFont="1" applyFill="1" applyBorder="1" applyAlignment="1">
      <alignment horizontal="center" vertical="center"/>
    </xf>
    <xf numFmtId="0" fontId="64" fillId="2" borderId="10" xfId="0" applyFont="1" applyFill="1" applyBorder="1" applyAlignment="1">
      <alignment horizontal="center" vertical="center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138" fillId="0" borderId="3" xfId="7" applyFont="1" applyBorder="1" applyAlignment="1">
      <alignment vertical="center" wrapText="1"/>
    </xf>
    <xf numFmtId="172" fontId="138" fillId="0" borderId="3" xfId="7" applyNumberFormat="1" applyFont="1" applyBorder="1" applyAlignment="1">
      <alignment vertical="center" wrapText="1"/>
    </xf>
    <xf numFmtId="0" fontId="138" fillId="0" borderId="3" xfId="7" applyFont="1" applyBorder="1"/>
    <xf numFmtId="0" fontId="138" fillId="0" borderId="0" xfId="7" applyFont="1" applyAlignment="1">
      <alignment horizontal="left" vertical="top"/>
    </xf>
    <xf numFmtId="172" fontId="138" fillId="0" borderId="0" xfId="7" applyNumberFormat="1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49" fontId="138" fillId="0" borderId="0" xfId="7" applyNumberFormat="1" applyFont="1" applyAlignment="1">
      <alignment vertical="center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0" xfId="0" applyFont="1" applyAlignment="1">
      <alignment horizont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justify" wrapText="1"/>
    </xf>
    <xf numFmtId="0" fontId="148" fillId="0" borderId="3" xfId="0" applyFont="1" applyBorder="1" applyAlignment="1">
      <alignment horizontal="left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8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27" fillId="0" borderId="3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2" fontId="142" fillId="0" borderId="1" xfId="7" applyNumberFormat="1" applyFont="1" applyBorder="1" applyAlignment="1">
      <alignment horizontal="center" vertical="top"/>
    </xf>
    <xf numFmtId="0" fontId="139" fillId="0" borderId="3" xfId="7" applyFont="1" applyBorder="1" applyAlignment="1">
      <alignment horizontal="center" vertical="center" wrapText="1"/>
    </xf>
    <xf numFmtId="0" fontId="139" fillId="0" borderId="3" xfId="7" applyFont="1" applyBorder="1" applyAlignment="1">
      <alignment horizontal="left" vertical="center" wrapText="1"/>
    </xf>
    <xf numFmtId="1" fontId="138" fillId="0" borderId="3" xfId="7" applyNumberFormat="1" applyFont="1" applyBorder="1" applyAlignment="1">
      <alignment horizontal="center" vertical="center" wrapText="1"/>
    </xf>
    <xf numFmtId="0" fontId="151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8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40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left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7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128" fillId="0" borderId="0" xfId="51" applyFont="1" applyAlignment="1">
      <alignment horizontal="center" vertical="top" wrapText="1"/>
    </xf>
    <xf numFmtId="0" fontId="127" fillId="0" borderId="1" xfId="51" applyFont="1" applyBorder="1" applyAlignment="1">
      <alignment horizontal="left"/>
    </xf>
    <xf numFmtId="0" fontId="128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8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127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122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6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7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16" fillId="0" borderId="1" xfId="51" applyFont="1" applyBorder="1" applyAlignment="1">
      <alignment horizontal="center" wrapText="1"/>
    </xf>
    <xf numFmtId="0" fontId="118" fillId="0" borderId="0" xfId="51" applyFont="1" applyAlignment="1">
      <alignment horizontal="center" vertical="top" wrapText="1"/>
    </xf>
    <xf numFmtId="0" fontId="133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0" fillId="2" borderId="0" xfId="51" applyFont="1" applyFill="1" applyAlignment="1">
      <alignment horizontal="justify" vertical="center" wrapText="1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31" fillId="2" borderId="0" xfId="51" applyFont="1" applyFill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1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130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7" fillId="0" borderId="1" xfId="51" applyFont="1" applyBorder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8" fillId="0" borderId="2" xfId="53" applyFont="1" applyBorder="1" applyAlignment="1">
      <alignment horizontal="center" vertical="top" wrapText="1"/>
    </xf>
    <xf numFmtId="0" fontId="132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30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7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8" fillId="0" borderId="2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127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1" xfId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7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12" t="s">
        <v>1164</v>
      </c>
      <c r="B1" s="612"/>
      <c r="C1" s="612"/>
      <c r="J1" s="613" t="s">
        <v>1165</v>
      </c>
      <c r="K1" s="614"/>
      <c r="L1" s="614"/>
      <c r="M1" s="615"/>
      <c r="N1" s="529" t="s">
        <v>147</v>
      </c>
      <c r="O1" s="529" t="s">
        <v>149</v>
      </c>
      <c r="P1" s="529" t="s">
        <v>1166</v>
      </c>
    </row>
    <row r="2" spans="1:16" outlineLevel="1" x14ac:dyDescent="0.3">
      <c r="A2" s="616" t="s">
        <v>1167</v>
      </c>
      <c r="B2" s="616"/>
      <c r="C2" s="617" t="s">
        <v>1168</v>
      </c>
      <c r="D2" s="617"/>
      <c r="E2" s="617"/>
      <c r="F2" s="617"/>
      <c r="G2" s="617"/>
      <c r="H2" s="617"/>
      <c r="J2" s="618" t="s">
        <v>1169</v>
      </c>
      <c r="K2" s="618"/>
      <c r="L2" s="618"/>
      <c r="M2" s="618"/>
      <c r="N2" s="530" t="s">
        <v>1170</v>
      </c>
      <c r="O2" s="530" t="s">
        <v>1171</v>
      </c>
      <c r="P2" s="530" t="s">
        <v>1172</v>
      </c>
    </row>
    <row r="3" spans="1:16" ht="29.4" customHeight="1" outlineLevel="1" x14ac:dyDescent="0.3">
      <c r="A3" s="607" t="s">
        <v>1173</v>
      </c>
      <c r="B3" s="607"/>
      <c r="C3" s="608" t="s">
        <v>1174</v>
      </c>
      <c r="D3" s="608"/>
      <c r="E3" s="608"/>
      <c r="F3" s="608"/>
      <c r="G3" s="608"/>
      <c r="H3" s="608"/>
      <c r="J3" s="609" t="s">
        <v>1175</v>
      </c>
      <c r="K3" s="610"/>
      <c r="L3" s="610"/>
      <c r="M3" s="611"/>
      <c r="N3" s="531" t="s">
        <v>1176</v>
      </c>
      <c r="O3" s="530" t="s">
        <v>1177</v>
      </c>
      <c r="P3" s="530" t="s">
        <v>1178</v>
      </c>
    </row>
    <row r="4" spans="1:16" outlineLevel="1" x14ac:dyDescent="0.3">
      <c r="A4" s="616" t="s">
        <v>1179</v>
      </c>
      <c r="B4" s="616"/>
      <c r="C4" s="617" t="s">
        <v>1180</v>
      </c>
      <c r="D4" s="617"/>
      <c r="E4" s="617"/>
      <c r="F4" s="617"/>
      <c r="G4" s="617"/>
      <c r="H4" s="617"/>
      <c r="J4" s="532"/>
      <c r="K4" s="532"/>
      <c r="L4" s="532"/>
      <c r="M4" s="532"/>
      <c r="N4" s="532" t="s">
        <v>1181</v>
      </c>
      <c r="O4" s="532" t="s">
        <v>1182</v>
      </c>
      <c r="P4" s="532" t="s">
        <v>1183</v>
      </c>
    </row>
    <row r="5" spans="1:16" outlineLevel="1" x14ac:dyDescent="0.3">
      <c r="A5" s="616" t="s">
        <v>1184</v>
      </c>
      <c r="B5" s="616"/>
      <c r="C5" s="617" t="s">
        <v>1185</v>
      </c>
      <c r="D5" s="617"/>
      <c r="E5" s="617"/>
      <c r="F5" s="617"/>
      <c r="G5" s="617"/>
      <c r="H5" s="617"/>
      <c r="J5" s="532"/>
      <c r="K5" s="532"/>
      <c r="L5" s="532"/>
      <c r="M5" s="532"/>
      <c r="N5" s="532"/>
      <c r="O5" s="532"/>
      <c r="P5" s="532"/>
    </row>
    <row r="6" spans="1:16" outlineLevel="1" x14ac:dyDescent="0.3"/>
    <row r="7" spans="1:16" outlineLevel="1" x14ac:dyDescent="0.3"/>
    <row r="8" spans="1:16" outlineLevel="1" x14ac:dyDescent="0.3">
      <c r="B8" s="612" t="s">
        <v>1186</v>
      </c>
      <c r="C8" s="612"/>
      <c r="D8" s="612"/>
      <c r="E8" s="612"/>
      <c r="F8" s="612"/>
      <c r="G8" s="612"/>
    </row>
    <row r="9" spans="1:16" s="17" customFormat="1" ht="28.8" x14ac:dyDescent="0.3">
      <c r="B9" s="17" t="s">
        <v>1187</v>
      </c>
      <c r="C9" s="533" t="s">
        <v>1188</v>
      </c>
      <c r="D9" s="17" t="s">
        <v>1189</v>
      </c>
      <c r="E9" s="17" t="s">
        <v>1190</v>
      </c>
      <c r="F9" s="533" t="s">
        <v>1191</v>
      </c>
      <c r="G9" s="533" t="s">
        <v>1192</v>
      </c>
    </row>
    <row r="10" spans="1:16" x14ac:dyDescent="0.3">
      <c r="A10" s="534">
        <v>1</v>
      </c>
      <c r="B10" s="534" t="s">
        <v>1193</v>
      </c>
      <c r="C10" s="534">
        <v>4</v>
      </c>
      <c r="D10" s="534">
        <v>400</v>
      </c>
      <c r="E10" s="534">
        <v>64</v>
      </c>
      <c r="F10" s="535" t="s">
        <v>1194</v>
      </c>
      <c r="G10" s="535" t="s">
        <v>1195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6" customWidth="1"/>
    <col min="2" max="2" width="21.6640625" style="536" customWidth="1"/>
    <col min="3" max="3" width="20.6640625" style="536" customWidth="1"/>
    <col min="4" max="4" width="20.5546875" style="536" customWidth="1"/>
    <col min="5" max="5" width="34.88671875" style="536" customWidth="1"/>
    <col min="6" max="16384" width="8.88671875" style="536"/>
  </cols>
  <sheetData>
    <row r="2" spans="1:8" ht="31.2" x14ac:dyDescent="0.3">
      <c r="E2" s="537" t="s">
        <v>1196</v>
      </c>
      <c r="H2" s="538" t="str">
        <f ca="1">MID(CELL("имяфайла",A2),SEARCH("]",CELL("имяфайла",A2))+1,LEN(CELL("имяфайла",A2)))</f>
        <v>ПБУР 1</v>
      </c>
    </row>
    <row r="3" spans="1:8" x14ac:dyDescent="0.3">
      <c r="A3" s="619" t="s">
        <v>1197</v>
      </c>
      <c r="B3" s="619"/>
      <c r="C3" s="619"/>
      <c r="D3" s="619"/>
      <c r="E3" s="619"/>
      <c r="H3" s="290">
        <f ca="1">RIGHT(H2,LEN(H2)-5)+9</f>
        <v>10</v>
      </c>
    </row>
    <row r="4" spans="1:8" x14ac:dyDescent="0.3">
      <c r="A4" s="619" t="str">
        <f ca="1">CONCATENATE("МЕТОДОМ ГНБ",INDIRECT("'Для ГНБ'!R"&amp;H3&amp;"C1",0))</f>
        <v>МЕТОДОМ ГНБ1</v>
      </c>
      <c r="B4" s="619"/>
      <c r="C4" s="619"/>
      <c r="D4" s="619"/>
      <c r="E4" s="619"/>
    </row>
    <row r="5" spans="1:8" ht="4.95" customHeight="1" x14ac:dyDescent="0.3">
      <c r="A5" s="539"/>
      <c r="B5" s="539"/>
      <c r="C5" s="539"/>
      <c r="D5" s="539"/>
      <c r="E5" s="539"/>
    </row>
    <row r="6" spans="1:8" ht="78.599999999999994" customHeight="1" x14ac:dyDescent="0.3">
      <c r="A6" s="620" t="s">
        <v>1198</v>
      </c>
      <c r="B6" s="620"/>
      <c r="C6" s="620"/>
      <c r="D6" s="621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21"/>
    </row>
    <row r="7" spans="1:8" ht="75" customHeight="1" x14ac:dyDescent="0.3">
      <c r="A7" s="620" t="s">
        <v>1199</v>
      </c>
      <c r="B7" s="622"/>
      <c r="C7" s="62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21"/>
      <c r="E7" s="621"/>
    </row>
    <row r="8" spans="1:8" ht="55.2" customHeight="1" x14ac:dyDescent="0.3">
      <c r="A8" s="623" t="s">
        <v>1200</v>
      </c>
      <c r="B8" s="623"/>
      <c r="C8" s="623"/>
      <c r="D8" s="621" t="str">
        <f>ФОРМА!C6</f>
        <v>ЛО, Всеволожский район, Всеволожское городское поселение, город Всеволожск, шоссе Южное (22-018070 и др.)</v>
      </c>
      <c r="E8" s="621"/>
    </row>
    <row r="9" spans="1:8" ht="40.950000000000003" customHeight="1" x14ac:dyDescent="0.3">
      <c r="A9" s="623" t="s">
        <v>1201</v>
      </c>
      <c r="B9" s="623"/>
      <c r="C9" s="623"/>
      <c r="D9" s="624" t="str">
        <f ca="1">INDIRECT("'Для ГНБ'!R"&amp;H3&amp;"C2",0)</f>
        <v>Закрытый переход №1</v>
      </c>
      <c r="E9" s="624"/>
    </row>
    <row r="10" spans="1:8" ht="53.4" customHeight="1" x14ac:dyDescent="0.3">
      <c r="A10" s="623" t="s">
        <v>1202</v>
      </c>
      <c r="B10" s="623"/>
      <c r="C10" s="623"/>
      <c r="D10" s="625" t="str">
        <f>'Для ГНБ'!C2</f>
        <v>Прокладка 2-х труб ПНД ПЭ100 D-110 мм. методом ГНБ</v>
      </c>
      <c r="E10" s="625"/>
    </row>
    <row r="11" spans="1:8" x14ac:dyDescent="0.3">
      <c r="A11" s="626" t="s">
        <v>1173</v>
      </c>
      <c r="B11" s="626"/>
      <c r="C11" s="626"/>
      <c r="D11" s="621" t="str">
        <f>'Для ГНБ'!C3</f>
        <v>Vermeer Navigator D 36x50 SII</v>
      </c>
      <c r="E11" s="621"/>
    </row>
    <row r="12" spans="1:8" x14ac:dyDescent="0.3">
      <c r="A12" s="626" t="s">
        <v>1203</v>
      </c>
      <c r="B12" s="626"/>
      <c r="C12" s="626"/>
      <c r="D12" s="621" t="str">
        <f>'Для ГНБ'!C4</f>
        <v>4,57 м</v>
      </c>
      <c r="E12" s="621"/>
    </row>
    <row r="13" spans="1:8" x14ac:dyDescent="0.3">
      <c r="A13" s="627" t="s">
        <v>1184</v>
      </c>
      <c r="B13" s="627"/>
      <c r="C13" s="627"/>
      <c r="D13" s="621" t="str">
        <f>'Для ГНБ'!C5</f>
        <v>Digitrack Eclipse</v>
      </c>
      <c r="E13" s="621"/>
    </row>
    <row r="14" spans="1:8" ht="31.2" customHeight="1" x14ac:dyDescent="0.3">
      <c r="A14" s="626" t="s">
        <v>1204</v>
      </c>
      <c r="B14" s="626"/>
      <c r="C14" s="626"/>
      <c r="D14" s="621" t="str">
        <f>CONCATENATE('Для ГНБ'!N2," ",'Для ГНБ'!O2)</f>
        <v>Буровой мастер  Киселев Д.В.</v>
      </c>
      <c r="E14" s="621"/>
    </row>
    <row r="15" spans="1:8" x14ac:dyDescent="0.3">
      <c r="A15" s="627" t="s">
        <v>1205</v>
      </c>
      <c r="B15" s="627"/>
      <c r="C15" s="627"/>
      <c r="D15" s="621" t="str">
        <f>CONCATENATE('Для ГНБ'!N3," ",'Для ГНБ'!O3)</f>
        <v>Оператор буровой установки  Петров П.М.</v>
      </c>
      <c r="E15" s="621"/>
    </row>
    <row r="17" spans="1:5" ht="62.4" x14ac:dyDescent="0.3">
      <c r="A17" s="540" t="s">
        <v>243</v>
      </c>
      <c r="B17" s="540" t="s">
        <v>1206</v>
      </c>
      <c r="C17" s="540" t="s">
        <v>1207</v>
      </c>
      <c r="D17" s="540" t="s">
        <v>1208</v>
      </c>
      <c r="E17" s="540" t="s">
        <v>1209</v>
      </c>
    </row>
    <row r="18" spans="1:5" x14ac:dyDescent="0.3">
      <c r="A18" s="540">
        <v>1</v>
      </c>
      <c r="B18" s="541">
        <v>0</v>
      </c>
      <c r="C18" s="541" t="s">
        <v>1210</v>
      </c>
      <c r="D18" s="541">
        <v>44</v>
      </c>
      <c r="E18" s="541" t="s">
        <v>1211</v>
      </c>
    </row>
    <row r="19" spans="1:5" x14ac:dyDescent="0.3">
      <c r="A19" s="540">
        <v>2</v>
      </c>
      <c r="B19" s="541">
        <v>4.57</v>
      </c>
      <c r="C19" s="541" t="s">
        <v>1212</v>
      </c>
      <c r="D19" s="541">
        <v>128</v>
      </c>
      <c r="E19" s="541"/>
    </row>
    <row r="20" spans="1:5" x14ac:dyDescent="0.3">
      <c r="A20" s="540">
        <v>3</v>
      </c>
      <c r="B20" s="541">
        <v>9.14</v>
      </c>
      <c r="C20" s="541" t="s">
        <v>1213</v>
      </c>
      <c r="D20" s="541">
        <v>255</v>
      </c>
      <c r="E20" s="541"/>
    </row>
    <row r="21" spans="1:5" x14ac:dyDescent="0.3">
      <c r="A21" s="540">
        <v>4</v>
      </c>
      <c r="B21" s="541">
        <v>13.71</v>
      </c>
      <c r="C21" s="541" t="s">
        <v>1214</v>
      </c>
      <c r="D21" s="541">
        <v>320</v>
      </c>
      <c r="E21" s="541"/>
    </row>
    <row r="22" spans="1:5" x14ac:dyDescent="0.3">
      <c r="A22" s="540">
        <v>5</v>
      </c>
      <c r="B22" s="541">
        <v>18.28</v>
      </c>
      <c r="C22" s="541" t="s">
        <v>1215</v>
      </c>
      <c r="D22" s="541">
        <v>355</v>
      </c>
      <c r="E22" s="541"/>
    </row>
    <row r="23" spans="1:5" x14ac:dyDescent="0.3">
      <c r="A23" s="540">
        <v>6</v>
      </c>
      <c r="B23" s="541">
        <v>22.85</v>
      </c>
      <c r="C23" s="541" t="s">
        <v>1216</v>
      </c>
      <c r="D23" s="541">
        <v>355</v>
      </c>
      <c r="E23" s="541"/>
    </row>
    <row r="24" spans="1:5" x14ac:dyDescent="0.3">
      <c r="A24" s="540">
        <v>7</v>
      </c>
      <c r="B24" s="541">
        <v>27.42</v>
      </c>
      <c r="C24" s="541">
        <v>26696</v>
      </c>
      <c r="D24" s="541">
        <v>337</v>
      </c>
      <c r="E24" s="541"/>
    </row>
    <row r="25" spans="1:5" x14ac:dyDescent="0.3">
      <c r="A25" s="540">
        <v>8</v>
      </c>
      <c r="B25" s="541">
        <v>31.99</v>
      </c>
      <c r="C25" s="541">
        <v>22341</v>
      </c>
      <c r="D25" s="541">
        <v>320</v>
      </c>
      <c r="E25" s="541"/>
    </row>
    <row r="26" spans="1:5" x14ac:dyDescent="0.3">
      <c r="A26" s="540">
        <v>9</v>
      </c>
      <c r="B26" s="541">
        <v>36.56</v>
      </c>
      <c r="C26" s="541">
        <v>23743</v>
      </c>
      <c r="D26" s="541">
        <v>300</v>
      </c>
      <c r="E26" s="541"/>
    </row>
    <row r="27" spans="1:5" x14ac:dyDescent="0.3">
      <c r="A27" s="540">
        <v>10</v>
      </c>
      <c r="B27" s="541">
        <v>41.13</v>
      </c>
      <c r="C27" s="541">
        <v>30317</v>
      </c>
      <c r="D27" s="541">
        <v>301</v>
      </c>
      <c r="E27" s="541"/>
    </row>
    <row r="28" spans="1:5" x14ac:dyDescent="0.3">
      <c r="A28" s="540">
        <v>11</v>
      </c>
      <c r="B28" s="541">
        <v>45.7</v>
      </c>
      <c r="C28" s="541">
        <v>16619</v>
      </c>
      <c r="D28" s="541">
        <v>275</v>
      </c>
      <c r="E28" s="541"/>
    </row>
    <row r="29" spans="1:5" x14ac:dyDescent="0.3">
      <c r="A29" s="540">
        <v>12</v>
      </c>
      <c r="B29" s="541">
        <v>50.27</v>
      </c>
      <c r="C29" s="541">
        <v>26573</v>
      </c>
      <c r="D29" s="541">
        <v>222</v>
      </c>
      <c r="E29" s="541"/>
    </row>
    <row r="30" spans="1:5" x14ac:dyDescent="0.3">
      <c r="A30" s="540">
        <v>13</v>
      </c>
      <c r="B30" s="541">
        <v>54.84</v>
      </c>
      <c r="C30" s="541">
        <v>13759</v>
      </c>
      <c r="D30" s="541">
        <v>173</v>
      </c>
      <c r="E30" s="541"/>
    </row>
    <row r="31" spans="1:5" x14ac:dyDescent="0.3">
      <c r="A31" s="540">
        <v>14</v>
      </c>
      <c r="B31" s="541">
        <v>59.41</v>
      </c>
      <c r="C31" s="541">
        <v>25173</v>
      </c>
      <c r="D31" s="541">
        <v>143</v>
      </c>
      <c r="E31" s="541"/>
    </row>
    <row r="32" spans="1:5" x14ac:dyDescent="0.3">
      <c r="A32" s="540">
        <v>15</v>
      </c>
      <c r="B32" s="541">
        <v>64</v>
      </c>
      <c r="C32" s="541" t="s">
        <v>1217</v>
      </c>
      <c r="D32" s="541">
        <v>65</v>
      </c>
      <c r="E32" s="541" t="s">
        <v>1218</v>
      </c>
    </row>
    <row r="34" spans="1:5" ht="30.6" customHeight="1" x14ac:dyDescent="0.3">
      <c r="A34" s="628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28"/>
      <c r="E34" s="542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28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28"/>
      <c r="E35" s="543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28" t="s">
        <v>1219</v>
      </c>
      <c r="C37" s="628"/>
      <c r="D37" s="544"/>
      <c r="E37" s="545" t="str">
        <f>CONCATENATE("/ ",'Для ГНБ'!P2," /")</f>
        <v>/ Д.В. Киселев  /</v>
      </c>
    </row>
    <row r="38" spans="1:5" ht="30" customHeight="1" x14ac:dyDescent="0.3">
      <c r="B38" s="629" t="s">
        <v>1220</v>
      </c>
      <c r="C38" s="629"/>
      <c r="D38" s="546"/>
      <c r="E38" s="545" t="str">
        <f>CONCATENATE("/ ",'Для ГНБ'!P3," /")</f>
        <v>/ П.М. Петров /</v>
      </c>
    </row>
    <row r="39" spans="1:5" x14ac:dyDescent="0.3">
      <c r="C39" s="536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47" customWidth="1"/>
    <col min="2" max="2" width="21.6640625" style="536" customWidth="1"/>
    <col min="3" max="3" width="30.88671875" style="536" customWidth="1"/>
    <col min="4" max="4" width="20.5546875" style="536" customWidth="1"/>
    <col min="5" max="5" width="30.88671875" style="536" customWidth="1"/>
    <col min="6" max="13" width="8.88671875" style="536"/>
    <col min="14" max="14" width="54.33203125" style="536" customWidth="1"/>
    <col min="15" max="16384" width="8.88671875" style="536"/>
  </cols>
  <sheetData>
    <row r="2" spans="1:14" x14ac:dyDescent="0.3">
      <c r="E2" s="537" t="s">
        <v>1221</v>
      </c>
      <c r="H2" s="538" t="str">
        <f ca="1">MID(CELL("имяфайла",A2),SEARCH("]",CELL("имяфайла",A2))+1,LEN(CELL("имяфайла",A2)))</f>
        <v>ИППТ 1</v>
      </c>
    </row>
    <row r="3" spans="1:14" x14ac:dyDescent="0.3">
      <c r="A3" s="619" t="str">
        <f ca="1">CONCATENATE("Исполнительный паспорт №",INDIRECT("'Для ГНБ'!R"&amp;H3&amp;"C1",0))</f>
        <v>Исполнительный паспорт №1</v>
      </c>
      <c r="B3" s="619"/>
      <c r="C3" s="619"/>
      <c r="D3" s="619"/>
      <c r="E3" s="619"/>
      <c r="H3" s="290">
        <f ca="1">RIGHT(H2,LEN(H2)-5)+9</f>
        <v>10</v>
      </c>
    </row>
    <row r="4" spans="1:14" ht="7.2" customHeight="1" x14ac:dyDescent="0.3">
      <c r="A4" s="548"/>
      <c r="B4" s="539"/>
      <c r="C4" s="539"/>
      <c r="D4" s="539"/>
      <c r="E4" s="539"/>
    </row>
    <row r="5" spans="1:14" ht="31.2" x14ac:dyDescent="0.3">
      <c r="A5" s="540" t="s">
        <v>1222</v>
      </c>
      <c r="B5" s="630" t="s">
        <v>1223</v>
      </c>
      <c r="C5" s="630"/>
      <c r="D5" s="630" t="s">
        <v>1224</v>
      </c>
      <c r="E5" s="630"/>
    </row>
    <row r="6" spans="1:14" ht="21" customHeight="1" x14ac:dyDescent="0.3">
      <c r="A6" s="630">
        <v>1</v>
      </c>
      <c r="B6" s="622" t="s">
        <v>1225</v>
      </c>
      <c r="C6" s="622"/>
      <c r="D6" s="631"/>
      <c r="E6" s="631"/>
    </row>
    <row r="7" spans="1:14" ht="140.4" x14ac:dyDescent="0.3">
      <c r="A7" s="630"/>
      <c r="B7" s="632" t="s">
        <v>1226</v>
      </c>
      <c r="C7" s="632"/>
      <c r="D7" s="633" t="str">
        <f>N7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33"/>
      <c r="N7" s="54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30"/>
      <c r="B8" s="626" t="s">
        <v>1227</v>
      </c>
      <c r="C8" s="626"/>
      <c r="D8" s="634" t="str">
        <f>CONCATENATE("Шифр проекта: ",ФОРМА!B9)</f>
        <v>Шифр проекта: СЭС-23-32939-ЭС-ИЛО2</v>
      </c>
      <c r="E8" s="634"/>
    </row>
    <row r="9" spans="1:14" ht="30" customHeight="1" x14ac:dyDescent="0.3">
      <c r="A9" s="642">
        <v>2</v>
      </c>
      <c r="B9" s="643" t="s">
        <v>1228</v>
      </c>
      <c r="C9" s="643"/>
      <c r="D9" s="644"/>
      <c r="E9" s="645"/>
    </row>
    <row r="10" spans="1:14" ht="75" customHeight="1" x14ac:dyDescent="0.3">
      <c r="A10" s="642"/>
      <c r="B10" s="646" t="s">
        <v>1229</v>
      </c>
      <c r="C10" s="647"/>
      <c r="D10" s="648" t="s">
        <v>1230</v>
      </c>
      <c r="E10" s="649"/>
    </row>
    <row r="11" spans="1:14" ht="137.4" customHeight="1" x14ac:dyDescent="0.3">
      <c r="A11" s="650">
        <v>3</v>
      </c>
      <c r="B11" s="653" t="s">
        <v>1231</v>
      </c>
      <c r="C11" s="654"/>
      <c r="D11" s="644"/>
      <c r="E11" s="645"/>
    </row>
    <row r="12" spans="1:14" ht="156.6" customHeight="1" x14ac:dyDescent="0.3">
      <c r="A12" s="651"/>
      <c r="B12" s="655" t="s">
        <v>1232</v>
      </c>
      <c r="C12" s="656"/>
      <c r="D12" s="657" t="s">
        <v>1233</v>
      </c>
      <c r="E12" s="658"/>
    </row>
    <row r="13" spans="1:14" ht="93" customHeight="1" x14ac:dyDescent="0.3">
      <c r="A13" s="651"/>
      <c r="B13" s="635" t="s">
        <v>1234</v>
      </c>
      <c r="C13" s="629"/>
      <c r="D13" s="636" t="s">
        <v>1235</v>
      </c>
      <c r="E13" s="637"/>
    </row>
    <row r="14" spans="1:14" x14ac:dyDescent="0.3">
      <c r="A14" s="652"/>
      <c r="B14" s="638" t="s">
        <v>1236</v>
      </c>
      <c r="C14" s="639"/>
      <c r="D14" s="640" t="str">
        <f ca="1">INDIRECT("'Для ГНБ'!R"&amp;H3&amp;"C7",0)</f>
        <v>28.06.2024 г.</v>
      </c>
      <c r="E14" s="641"/>
    </row>
    <row r="15" spans="1:14" x14ac:dyDescent="0.3">
      <c r="D15" s="550"/>
      <c r="E15" s="550"/>
    </row>
    <row r="16" spans="1:14" x14ac:dyDescent="0.3">
      <c r="C16" s="551" t="str">
        <f>'Для ГНБ'!N4</f>
        <v>Начальник участка</v>
      </c>
      <c r="D16" s="544"/>
      <c r="E16" s="545" t="str">
        <f>CONCATENATE("/ ",'Для ГНБ'!P4," /")</f>
        <v>/ С.А. Карпов /</v>
      </c>
    </row>
    <row r="17" spans="1:5" x14ac:dyDescent="0.3">
      <c r="A17" s="552"/>
      <c r="B17" s="552"/>
      <c r="C17" s="552"/>
      <c r="D17" s="552"/>
      <c r="E17" s="552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topLeftCell="A7" zoomScale="85" zoomScaleNormal="100" zoomScaleSheetLayoutView="85" workbookViewId="0">
      <selection activeCell="I15" sqref="I15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146</v>
      </c>
      <c r="B1" s="196" t="s">
        <v>147</v>
      </c>
      <c r="C1" s="196" t="s">
        <v>148</v>
      </c>
      <c r="D1" s="196" t="s">
        <v>149</v>
      </c>
      <c r="E1" s="196" t="s">
        <v>149</v>
      </c>
      <c r="F1" s="197" t="s">
        <v>350</v>
      </c>
      <c r="G1" s="197" t="s">
        <v>561</v>
      </c>
      <c r="H1"/>
      <c r="I1"/>
      <c r="J1"/>
    </row>
    <row r="2" spans="1:17" ht="30" customHeight="1" x14ac:dyDescent="0.3">
      <c r="A2" s="192" t="s">
        <v>151</v>
      </c>
      <c r="B2" s="193" t="s">
        <v>1292</v>
      </c>
      <c r="C2" s="115" t="s">
        <v>1293</v>
      </c>
      <c r="D2" s="115" t="s">
        <v>1293</v>
      </c>
      <c r="E2" s="115" t="s">
        <v>1294</v>
      </c>
      <c r="F2" s="186" t="s">
        <v>1050</v>
      </c>
      <c r="G2" s="99" t="s">
        <v>564</v>
      </c>
      <c r="H2" s="33" t="str">
        <f>IF(F2="","",F2)</f>
        <v>Приказ №2201/224 от 22.01.2024</v>
      </c>
      <c r="K2" s="240"/>
      <c r="N2" s="193" t="s">
        <v>969</v>
      </c>
      <c r="O2" s="115" t="s">
        <v>968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970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150</v>
      </c>
      <c r="B4" s="193" t="s">
        <v>947</v>
      </c>
      <c r="C4" s="115" t="s">
        <v>971</v>
      </c>
      <c r="D4" s="115" t="s">
        <v>971</v>
      </c>
      <c r="E4" s="115" t="s">
        <v>948</v>
      </c>
      <c r="F4" s="190" t="s">
        <v>64</v>
      </c>
      <c r="G4" s="99" t="s">
        <v>562</v>
      </c>
    </row>
    <row r="5" spans="1:17" ht="26.4" x14ac:dyDescent="0.3">
      <c r="A5" s="191" t="s">
        <v>612</v>
      </c>
      <c r="B5" s="193" t="s">
        <v>978</v>
      </c>
      <c r="C5" s="115" t="s">
        <v>979</v>
      </c>
      <c r="D5" s="115" t="s">
        <v>979</v>
      </c>
      <c r="E5" s="115" t="s">
        <v>980</v>
      </c>
      <c r="F5" s="187" t="s">
        <v>64</v>
      </c>
      <c r="G5" s="99" t="s">
        <v>614</v>
      </c>
    </row>
    <row r="6" spans="1:17" ht="30" customHeight="1" x14ac:dyDescent="0.3">
      <c r="A6" s="191" t="s">
        <v>613</v>
      </c>
      <c r="B6" s="193" t="s">
        <v>978</v>
      </c>
      <c r="C6" s="115" t="s">
        <v>979</v>
      </c>
      <c r="D6" s="115" t="s">
        <v>979</v>
      </c>
      <c r="E6" s="115" t="s">
        <v>980</v>
      </c>
      <c r="F6" s="187" t="s">
        <v>64</v>
      </c>
      <c r="G6" s="99" t="s">
        <v>615</v>
      </c>
    </row>
    <row r="7" spans="1:17" ht="30" customHeight="1" x14ac:dyDescent="0.3">
      <c r="A7" s="191" t="s">
        <v>621</v>
      </c>
      <c r="B7" s="193" t="s">
        <v>978</v>
      </c>
      <c r="C7" s="115" t="s">
        <v>979</v>
      </c>
      <c r="D7" s="115" t="s">
        <v>979</v>
      </c>
      <c r="E7" s="115" t="s">
        <v>980</v>
      </c>
      <c r="F7" s="187" t="s">
        <v>64</v>
      </c>
      <c r="G7" s="99"/>
    </row>
    <row r="8" spans="1:17" ht="30" customHeight="1" x14ac:dyDescent="0.3">
      <c r="A8" s="191" t="s">
        <v>153</v>
      </c>
      <c r="B8" s="193" t="s">
        <v>978</v>
      </c>
      <c r="C8" s="115" t="s">
        <v>979</v>
      </c>
      <c r="D8" s="115" t="s">
        <v>979</v>
      </c>
      <c r="E8" s="115" t="s">
        <v>980</v>
      </c>
      <c r="F8" s="190" t="s">
        <v>64</v>
      </c>
      <c r="G8" s="99" t="s">
        <v>565</v>
      </c>
    </row>
    <row r="9" spans="1:17" ht="30" customHeight="1" x14ac:dyDescent="0.3">
      <c r="A9" s="191" t="s">
        <v>1287</v>
      </c>
      <c r="B9" s="193" t="s">
        <v>1295</v>
      </c>
      <c r="C9" s="115" t="s">
        <v>1296</v>
      </c>
      <c r="D9" s="115" t="s">
        <v>1296</v>
      </c>
      <c r="E9" s="115" t="s">
        <v>1297</v>
      </c>
      <c r="F9" s="605" t="s">
        <v>1299</v>
      </c>
      <c r="G9" s="99" t="s">
        <v>966</v>
      </c>
    </row>
    <row r="10" spans="1:17" ht="30" customHeight="1" x14ac:dyDescent="0.3">
      <c r="A10" s="191" t="s">
        <v>463</v>
      </c>
      <c r="B10" s="193" t="s">
        <v>1298</v>
      </c>
      <c r="C10" s="115" t="s">
        <v>977</v>
      </c>
      <c r="D10" s="115" t="s">
        <v>977</v>
      </c>
      <c r="E10" s="115" t="s">
        <v>344</v>
      </c>
      <c r="F10" s="605" t="s">
        <v>1299</v>
      </c>
      <c r="G10" s="99" t="s">
        <v>967</v>
      </c>
      <c r="L10" s="659" t="s">
        <v>1290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/>
      <c r="G11" s="203"/>
      <c r="H11" s="33"/>
      <c r="K11" s="601"/>
      <c r="L11" s="659"/>
      <c r="M11" s="601"/>
    </row>
    <row r="12" spans="1:17" ht="60" customHeight="1" x14ac:dyDescent="0.3">
      <c r="A12" s="191" t="s">
        <v>54</v>
      </c>
      <c r="B12" s="193" t="s">
        <v>1300</v>
      </c>
      <c r="C12" s="115" t="s">
        <v>973</v>
      </c>
      <c r="D12" s="115" t="s">
        <v>973</v>
      </c>
      <c r="E12" s="115" t="s">
        <v>1301</v>
      </c>
      <c r="F12" s="605"/>
      <c r="G12" s="198" t="s">
        <v>611</v>
      </c>
      <c r="H12" s="33" t="str">
        <f t="shared" ref="H12:H23" si="1">IF(F12="","",F12)</f>
        <v/>
      </c>
      <c r="I12"/>
      <c r="L12" s="443" t="str">
        <f t="array" ref="L12">IFERROR(INDEX($H$2:$H$51,SMALL(IF(COUNTIF($K$11:K11,$H$2:$H$51)=0,ROW($H$1:$H$50)),1)),"")</f>
        <v>Приказ №2201/224 от 22.01.2024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152</v>
      </c>
      <c r="B13" s="193" t="s">
        <v>1292</v>
      </c>
      <c r="C13" s="115" t="s">
        <v>1293</v>
      </c>
      <c r="D13" s="115" t="s">
        <v>1293</v>
      </c>
      <c r="E13" s="115" t="s">
        <v>1294</v>
      </c>
      <c r="F13" s="605"/>
      <c r="G13" s="99">
        <v>2</v>
      </c>
      <c r="H13" s="33" t="str">
        <f t="shared" si="1"/>
        <v/>
      </c>
      <c r="L13" s="443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x14ac:dyDescent="0.3">
      <c r="A14" s="200"/>
      <c r="B14" s="193" t="s">
        <v>1302</v>
      </c>
      <c r="C14" s="115" t="s">
        <v>1303</v>
      </c>
      <c r="D14" s="115" t="s">
        <v>1303</v>
      </c>
      <c r="E14" s="115" t="s">
        <v>1304</v>
      </c>
      <c r="F14" s="605"/>
      <c r="G14" s="205"/>
      <c r="H14" s="33"/>
      <c r="L14" s="443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488</v>
      </c>
      <c r="B15" s="193" t="s">
        <v>1292</v>
      </c>
      <c r="C15" s="115" t="s">
        <v>1293</v>
      </c>
      <c r="D15" s="115" t="s">
        <v>1293</v>
      </c>
      <c r="E15" s="115" t="s">
        <v>1294</v>
      </c>
      <c r="F15" s="605"/>
      <c r="G15" s="99" t="s">
        <v>566</v>
      </c>
      <c r="H15" s="33" t="str">
        <f t="shared" si="1"/>
        <v/>
      </c>
      <c r="L15" s="443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5"/>
      <c r="C16" s="346"/>
      <c r="D16" s="346"/>
      <c r="E16" s="346"/>
      <c r="F16" s="203"/>
      <c r="G16" s="203"/>
      <c r="H16" s="33"/>
      <c r="L16" s="443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154</v>
      </c>
      <c r="B17" s="193" t="s">
        <v>1292</v>
      </c>
      <c r="C17" s="115" t="s">
        <v>1293</v>
      </c>
      <c r="D17" s="115" t="s">
        <v>1293</v>
      </c>
      <c r="E17" s="115" t="s">
        <v>1294</v>
      </c>
      <c r="F17" s="605"/>
      <c r="G17" s="199" t="s">
        <v>567</v>
      </c>
      <c r="H17" s="33" t="str">
        <f t="shared" si="1"/>
        <v/>
      </c>
      <c r="L17" s="443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 x14ac:dyDescent="0.3">
      <c r="A19" s="191" t="s">
        <v>155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565</v>
      </c>
      <c r="H19" s="33" t="str">
        <f t="shared" si="1"/>
        <v/>
      </c>
    </row>
    <row r="20" spans="1:12" s="204" customFormat="1" x14ac:dyDescent="0.3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 x14ac:dyDescent="0.3">
      <c r="A21" s="191" t="s">
        <v>181</v>
      </c>
      <c r="B21" s="606" t="s">
        <v>974</v>
      </c>
      <c r="C21" s="265" t="s">
        <v>975</v>
      </c>
      <c r="D21" s="265" t="s">
        <v>975</v>
      </c>
      <c r="E21" s="265" t="s">
        <v>976</v>
      </c>
      <c r="F21" s="189"/>
      <c r="G21" s="99" t="s">
        <v>563</v>
      </c>
      <c r="H21" s="33" t="str">
        <f t="shared" si="1"/>
        <v/>
      </c>
    </row>
    <row r="22" spans="1:12" x14ac:dyDescent="0.3">
      <c r="A22" s="200"/>
      <c r="B22" s="345"/>
      <c r="C22" s="346"/>
      <c r="D22" s="346"/>
      <c r="E22" s="346"/>
      <c r="F22" s="203"/>
      <c r="G22" s="203"/>
    </row>
    <row r="23" spans="1:12" ht="26.4" x14ac:dyDescent="0.3">
      <c r="A23" s="191" t="s">
        <v>151</v>
      </c>
      <c r="B23" s="193" t="s">
        <v>1292</v>
      </c>
      <c r="C23" s="115" t="s">
        <v>1293</v>
      </c>
      <c r="D23" s="115" t="s">
        <v>1293</v>
      </c>
      <c r="E23" s="115" t="s">
        <v>1294</v>
      </c>
      <c r="F23" s="605"/>
      <c r="G23" s="99"/>
      <c r="H23" s="33" t="str">
        <f t="shared" si="1"/>
        <v/>
      </c>
    </row>
    <row r="24" spans="1:12" x14ac:dyDescent="0.3">
      <c r="B24" s="344"/>
      <c r="C24" s="272"/>
      <c r="D24" s="272"/>
      <c r="E24" s="272"/>
    </row>
    <row r="25" spans="1:12" x14ac:dyDescent="0.3">
      <c r="A25" s="185" t="s">
        <v>542</v>
      </c>
    </row>
    <row r="29" spans="1:12" x14ac:dyDescent="0.3">
      <c r="B29" s="193" t="s">
        <v>969</v>
      </c>
      <c r="C29" s="115" t="s">
        <v>977</v>
      </c>
      <c r="D29" s="115" t="s">
        <v>977</v>
      </c>
      <c r="E29" s="99" t="s">
        <v>344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4" zoomScale="85" zoomScaleNormal="100" zoomScaleSheetLayoutView="85" workbookViewId="0">
      <selection activeCell="C6" sqref="C6:C7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60" t="s">
        <v>156</v>
      </c>
      <c r="B1" s="660"/>
      <c r="C1" s="660"/>
      <c r="D1" s="660"/>
      <c r="H1"/>
      <c r="I1"/>
      <c r="J1"/>
      <c r="K1"/>
    </row>
    <row r="2" spans="1:19" ht="81" customHeight="1" x14ac:dyDescent="0.3">
      <c r="A2" s="35" t="s">
        <v>150</v>
      </c>
      <c r="B2" s="395" t="s">
        <v>981</v>
      </c>
      <c r="C2" s="396" t="s">
        <v>772</v>
      </c>
      <c r="D2" s="255" t="s">
        <v>982</v>
      </c>
      <c r="E2" s="255" t="s">
        <v>773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151</v>
      </c>
      <c r="B3" s="397" t="s">
        <v>1305</v>
      </c>
      <c r="C3" s="397"/>
      <c r="D3" s="255" t="s">
        <v>1306</v>
      </c>
      <c r="F3" s="36" t="s">
        <v>158</v>
      </c>
      <c r="G3" s="44">
        <v>2024</v>
      </c>
    </row>
    <row r="4" spans="1:19" ht="55.5" customHeight="1" x14ac:dyDescent="0.3">
      <c r="A4" s="34" t="s">
        <v>152</v>
      </c>
      <c r="B4" s="397" t="s">
        <v>1305</v>
      </c>
      <c r="C4" s="397"/>
      <c r="D4" s="255" t="s">
        <v>1306</v>
      </c>
    </row>
    <row r="5" spans="1:19" s="96" customFormat="1" ht="66.75" customHeight="1" x14ac:dyDescent="0.3">
      <c r="A5" s="171" t="s">
        <v>159</v>
      </c>
      <c r="B5" s="172" t="s">
        <v>877</v>
      </c>
      <c r="C5" s="172"/>
      <c r="D5" s="255" t="s">
        <v>984</v>
      </c>
      <c r="E5" s="603" t="s">
        <v>838</v>
      </c>
      <c r="F5" s="604">
        <v>2</v>
      </c>
      <c r="G5" s="97"/>
    </row>
    <row r="6" spans="1:19" ht="118.8" x14ac:dyDescent="0.3">
      <c r="A6" s="171" t="s">
        <v>160</v>
      </c>
      <c r="B6" s="172" t="s">
        <v>1310</v>
      </c>
      <c r="C6" s="172" t="s">
        <v>1309</v>
      </c>
      <c r="D6" s="398"/>
    </row>
    <row r="7" spans="1:19" x14ac:dyDescent="0.25">
      <c r="A7" s="171" t="s">
        <v>560</v>
      </c>
      <c r="B7" s="399" t="s">
        <v>1144</v>
      </c>
      <c r="C7" s="399"/>
      <c r="D7" s="398"/>
    </row>
    <row r="8" spans="1:19" ht="79.2" x14ac:dyDescent="0.3">
      <c r="A8" s="34" t="s">
        <v>155</v>
      </c>
      <c r="B8" s="397" t="s">
        <v>1307</v>
      </c>
      <c r="C8" s="397"/>
      <c r="D8" s="255" t="s">
        <v>1308</v>
      </c>
    </row>
    <row r="9" spans="1:19" ht="13.8" thickBot="1" x14ac:dyDescent="0.35">
      <c r="A9" s="36" t="s">
        <v>161</v>
      </c>
      <c r="B9" s="386" t="s">
        <v>1311</v>
      </c>
      <c r="C9" s="386"/>
      <c r="D9" s="387" t="s">
        <v>64</v>
      </c>
    </row>
    <row r="11" spans="1:19" ht="13.8" thickBot="1" x14ac:dyDescent="0.35">
      <c r="A11" s="37"/>
      <c r="B11" s="98"/>
      <c r="C11" s="98"/>
      <c r="D11" s="37"/>
    </row>
    <row r="12" spans="1:19" ht="79.2" x14ac:dyDescent="0.3">
      <c r="A12" s="256" t="s">
        <v>97</v>
      </c>
      <c r="B12" s="400" t="s">
        <v>1312</v>
      </c>
      <c r="C12" s="401" t="s">
        <v>169</v>
      </c>
      <c r="D12" s="402">
        <v>45320</v>
      </c>
    </row>
    <row r="13" spans="1:19" ht="16.2" customHeight="1" thickBot="1" x14ac:dyDescent="0.35">
      <c r="A13" s="257" t="s">
        <v>162</v>
      </c>
      <c r="B13" s="403">
        <v>45625</v>
      </c>
      <c r="C13" s="404" t="s">
        <v>722</v>
      </c>
      <c r="D13" s="405">
        <v>45320</v>
      </c>
      <c r="G13" s="659" t="s">
        <v>1291</v>
      </c>
      <c r="H13" s="659"/>
      <c r="I13" s="659"/>
      <c r="S13" s="443" t="s">
        <v>1262</v>
      </c>
    </row>
    <row r="14" spans="1:19" x14ac:dyDescent="0.3">
      <c r="A14" s="275" t="s">
        <v>724</v>
      </c>
      <c r="B14" s="405">
        <v>45320</v>
      </c>
      <c r="C14" s="406" t="s">
        <v>723</v>
      </c>
      <c r="D14" s="405">
        <v>45320</v>
      </c>
      <c r="G14" s="659"/>
      <c r="H14" s="659"/>
      <c r="I14" s="659"/>
      <c r="S14" s="443">
        <v>1</v>
      </c>
    </row>
    <row r="15" spans="1:19" ht="20.25" customHeight="1" thickBot="1" x14ac:dyDescent="0.35">
      <c r="A15" s="258" t="s">
        <v>163</v>
      </c>
      <c r="B15" s="407" t="s">
        <v>1073</v>
      </c>
      <c r="C15" s="408" t="s">
        <v>985</v>
      </c>
      <c r="D15" s="405">
        <f>B13-1</f>
        <v>45624</v>
      </c>
      <c r="G15" s="602" t="s">
        <v>356</v>
      </c>
      <c r="H15" s="602" t="s">
        <v>1075</v>
      </c>
      <c r="I15" s="602" t="s">
        <v>1074</v>
      </c>
      <c r="S15" s="443">
        <v>0</v>
      </c>
    </row>
    <row r="16" spans="1:19" ht="13.8" x14ac:dyDescent="0.3">
      <c r="A16" s="38"/>
      <c r="B16" s="39"/>
      <c r="C16" s="441" t="s">
        <v>986</v>
      </c>
      <c r="D16" s="442">
        <v>45322</v>
      </c>
      <c r="G16" s="602"/>
      <c r="H16" s="602"/>
      <c r="I16" s="602" t="s">
        <v>1262</v>
      </c>
      <c r="S16" s="443"/>
    </row>
    <row r="17" spans="1:9" x14ac:dyDescent="0.3">
      <c r="B17" s="440"/>
      <c r="C17" s="172"/>
      <c r="D17" s="443"/>
      <c r="F17" s="32"/>
      <c r="G17" s="33"/>
    </row>
    <row r="18" spans="1:9" x14ac:dyDescent="0.3">
      <c r="A18" s="445" t="s">
        <v>1086</v>
      </c>
      <c r="B18" s="448"/>
      <c r="C18" s="447">
        <v>45354</v>
      </c>
      <c r="D18" s="446" t="s">
        <v>1092</v>
      </c>
      <c r="E18" s="446" t="s">
        <v>738</v>
      </c>
      <c r="F18" s="32"/>
    </row>
    <row r="19" spans="1:9" x14ac:dyDescent="0.3">
      <c r="A19" s="445" t="s">
        <v>1087</v>
      </c>
      <c r="B19" s="448"/>
      <c r="C19" s="447">
        <v>45354</v>
      </c>
      <c r="D19" s="446" t="s">
        <v>1093</v>
      </c>
      <c r="E19" s="446" t="s">
        <v>738</v>
      </c>
      <c r="F19" s="32"/>
    </row>
    <row r="20" spans="1:9" x14ac:dyDescent="0.3">
      <c r="A20" s="445" t="s">
        <v>1090</v>
      </c>
      <c r="B20" s="448"/>
      <c r="C20" s="447">
        <v>45354</v>
      </c>
      <c r="D20" s="446" t="s">
        <v>1094</v>
      </c>
      <c r="E20" s="446" t="s">
        <v>738</v>
      </c>
      <c r="F20" s="32"/>
    </row>
    <row r="21" spans="1:9" x14ac:dyDescent="0.3">
      <c r="A21" s="445" t="s">
        <v>1091</v>
      </c>
      <c r="B21" s="448"/>
      <c r="C21" s="447">
        <v>45354</v>
      </c>
      <c r="D21" s="446" t="s">
        <v>1095</v>
      </c>
      <c r="E21" s="446" t="s">
        <v>738</v>
      </c>
      <c r="F21" s="32"/>
    </row>
    <row r="22" spans="1:9" x14ac:dyDescent="0.3">
      <c r="A22" s="445" t="s">
        <v>1084</v>
      </c>
      <c r="B22" s="448"/>
      <c r="C22" s="447">
        <v>45354</v>
      </c>
      <c r="D22" s="446" t="s">
        <v>1257</v>
      </c>
      <c r="E22" s="446" t="s">
        <v>738</v>
      </c>
      <c r="F22" s="32"/>
    </row>
    <row r="23" spans="1:9" x14ac:dyDescent="0.3">
      <c r="A23" s="444"/>
      <c r="D23" s="443"/>
      <c r="F23" s="32"/>
    </row>
    <row r="24" spans="1:9" x14ac:dyDescent="0.3">
      <c r="A24" s="445" t="s">
        <v>1088</v>
      </c>
      <c r="B24" s="448"/>
      <c r="C24" s="447">
        <v>45354</v>
      </c>
      <c r="D24" s="446" t="s">
        <v>1092</v>
      </c>
      <c r="E24" s="446" t="s">
        <v>738</v>
      </c>
      <c r="F24" s="32"/>
    </row>
    <row r="25" spans="1:9" x14ac:dyDescent="0.3">
      <c r="A25" s="445" t="s">
        <v>1089</v>
      </c>
      <c r="B25" s="448"/>
      <c r="C25" s="447">
        <v>45354</v>
      </c>
      <c r="D25" s="446" t="s">
        <v>1093</v>
      </c>
      <c r="E25" s="446" t="s">
        <v>738</v>
      </c>
      <c r="F25" s="32"/>
    </row>
    <row r="26" spans="1:9" ht="12" customHeight="1" x14ac:dyDescent="0.3">
      <c r="A26" s="445" t="s">
        <v>1096</v>
      </c>
      <c r="B26" s="448"/>
      <c r="C26" s="447">
        <v>45354</v>
      </c>
      <c r="D26" s="446" t="s">
        <v>1094</v>
      </c>
      <c r="E26" s="446" t="s">
        <v>738</v>
      </c>
      <c r="F26" s="32"/>
    </row>
    <row r="27" spans="1:9" x14ac:dyDescent="0.3">
      <c r="A27" s="445" t="s">
        <v>1097</v>
      </c>
      <c r="B27" s="448"/>
      <c r="C27" s="447">
        <v>45354</v>
      </c>
      <c r="D27" s="446" t="s">
        <v>1095</v>
      </c>
      <c r="E27" s="446" t="s">
        <v>738</v>
      </c>
      <c r="F27" s="32"/>
    </row>
    <row r="28" spans="1:9" x14ac:dyDescent="0.3">
      <c r="A28" s="445" t="s">
        <v>1085</v>
      </c>
      <c r="B28" s="448"/>
      <c r="C28" s="447">
        <v>45354</v>
      </c>
      <c r="D28" s="446" t="s">
        <v>1257</v>
      </c>
      <c r="E28" s="446" t="s">
        <v>738</v>
      </c>
      <c r="F28" s="32"/>
    </row>
    <row r="29" spans="1:9" ht="15" customHeight="1" x14ac:dyDescent="0.3"/>
    <row r="30" spans="1:9" ht="48" customHeight="1" x14ac:dyDescent="0.3">
      <c r="A30" s="33" t="s">
        <v>1106</v>
      </c>
      <c r="B30" s="588"/>
      <c r="C30" s="449">
        <v>45352</v>
      </c>
      <c r="D30" s="447">
        <v>45354</v>
      </c>
      <c r="E30" s="108" t="s">
        <v>356</v>
      </c>
      <c r="F30" s="661" t="s">
        <v>1109</v>
      </c>
      <c r="G30" s="662"/>
      <c r="H30" s="662"/>
      <c r="I30" s="663"/>
    </row>
    <row r="31" spans="1:9" ht="13.2" customHeight="1" x14ac:dyDescent="0.3">
      <c r="A31" s="33" t="s">
        <v>1107</v>
      </c>
      <c r="B31" s="588"/>
      <c r="C31" s="449">
        <v>45352</v>
      </c>
      <c r="D31" s="447">
        <v>45354</v>
      </c>
      <c r="E31" s="108" t="s">
        <v>356</v>
      </c>
      <c r="F31" s="661" t="s">
        <v>1112</v>
      </c>
      <c r="G31" s="662"/>
      <c r="H31" s="662"/>
      <c r="I31" s="663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/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495</v>
      </c>
      <c r="B1" s="384" t="s">
        <v>19</v>
      </c>
      <c r="C1" s="384" t="s">
        <v>164</v>
      </c>
      <c r="D1" s="664" t="s">
        <v>165</v>
      </c>
      <c r="E1" s="665"/>
      <c r="F1" s="666"/>
      <c r="G1" s="664" t="s">
        <v>166</v>
      </c>
      <c r="H1" s="665"/>
      <c r="I1" s="666"/>
      <c r="J1" s="384" t="s">
        <v>170</v>
      </c>
      <c r="K1" s="384" t="s">
        <v>171</v>
      </c>
      <c r="L1" s="384" t="s">
        <v>167</v>
      </c>
      <c r="M1" s="384" t="s">
        <v>168</v>
      </c>
      <c r="N1" s="384" t="s">
        <v>90</v>
      </c>
      <c r="O1" s="425"/>
      <c r="P1" s="7"/>
      <c r="Q1" s="7"/>
      <c r="R1" s="7"/>
    </row>
    <row r="2" spans="1:18" ht="81" customHeight="1" x14ac:dyDescent="0.3">
      <c r="A2" s="117" t="s">
        <v>496</v>
      </c>
      <c r="B2" s="355" t="s">
        <v>654</v>
      </c>
      <c r="C2" s="358" t="s">
        <v>569</v>
      </c>
      <c r="D2" s="367" t="s">
        <v>619</v>
      </c>
      <c r="E2" s="368" t="s">
        <v>774</v>
      </c>
      <c r="F2" s="358">
        <v>2024</v>
      </c>
      <c r="G2" s="367" t="s">
        <v>941</v>
      </c>
      <c r="H2" s="368" t="s">
        <v>774</v>
      </c>
      <c r="I2" s="358">
        <v>2024</v>
      </c>
      <c r="J2" s="358" t="s">
        <v>261</v>
      </c>
      <c r="K2" s="358" t="s">
        <v>1274</v>
      </c>
      <c r="L2" s="358" t="s">
        <v>686</v>
      </c>
      <c r="M2" s="356" t="str">
        <f>C3</f>
        <v>Установка опор</v>
      </c>
      <c r="N2" s="357" t="s">
        <v>65</v>
      </c>
      <c r="O2" s="357" t="s">
        <v>356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497</v>
      </c>
      <c r="B3" s="355" t="s">
        <v>655</v>
      </c>
      <c r="C3" s="358" t="s">
        <v>570</v>
      </c>
      <c r="D3" s="367" t="s">
        <v>619</v>
      </c>
      <c r="E3" s="368" t="s">
        <v>774</v>
      </c>
      <c r="F3" s="358">
        <v>2024</v>
      </c>
      <c r="G3" s="367" t="s">
        <v>941</v>
      </c>
      <c r="H3" s="368" t="s">
        <v>774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924</v>
      </c>
      <c r="L3" s="358" t="s">
        <v>685</v>
      </c>
      <c r="M3" s="358" t="str">
        <f>C4</f>
        <v>Обратная засыпка котлована ранее вырытым грунтом с послойным трамбованием</v>
      </c>
      <c r="N3" s="357" t="s">
        <v>769</v>
      </c>
      <c r="O3" s="357" t="s">
        <v>356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498</v>
      </c>
      <c r="B4" s="363" t="s">
        <v>853</v>
      </c>
      <c r="C4" s="358" t="s">
        <v>766</v>
      </c>
      <c r="D4" s="367" t="s">
        <v>619</v>
      </c>
      <c r="E4" s="368" t="s">
        <v>774</v>
      </c>
      <c r="F4" s="358">
        <v>2024</v>
      </c>
      <c r="G4" s="367" t="s">
        <v>941</v>
      </c>
      <c r="H4" s="368" t="s">
        <v>774</v>
      </c>
      <c r="I4" s="358">
        <v>2024</v>
      </c>
      <c r="J4" s="358" t="s">
        <v>480</v>
      </c>
      <c r="K4" s="358" t="s">
        <v>925</v>
      </c>
      <c r="L4" s="358" t="s">
        <v>686</v>
      </c>
      <c r="M4" s="359" t="s">
        <v>601</v>
      </c>
      <c r="N4" s="357" t="s">
        <v>65</v>
      </c>
      <c r="O4" s="357" t="s">
        <v>356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499</v>
      </c>
      <c r="B5" s="361" t="s">
        <v>1063</v>
      </c>
      <c r="C5" s="364" t="s">
        <v>477</v>
      </c>
      <c r="D5" s="360" t="s">
        <v>620</v>
      </c>
      <c r="E5" s="365" t="s">
        <v>774</v>
      </c>
      <c r="F5" s="361">
        <v>2024</v>
      </c>
      <c r="G5" s="360" t="s">
        <v>941</v>
      </c>
      <c r="H5" s="365" t="s">
        <v>774</v>
      </c>
      <c r="I5" s="361">
        <v>2024</v>
      </c>
      <c r="J5" s="364" t="s">
        <v>261</v>
      </c>
      <c r="K5" s="361" t="s">
        <v>1060</v>
      </c>
      <c r="L5" s="361" t="s">
        <v>686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1074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854</v>
      </c>
      <c r="B6" s="361" t="s">
        <v>1061</v>
      </c>
      <c r="C6" s="361" t="s">
        <v>482</v>
      </c>
      <c r="D6" s="360" t="s">
        <v>620</v>
      </c>
      <c r="E6" s="365" t="s">
        <v>774</v>
      </c>
      <c r="F6" s="361">
        <v>2024</v>
      </c>
      <c r="G6" s="360" t="s">
        <v>941</v>
      </c>
      <c r="H6" s="365" t="s">
        <v>774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1060</v>
      </c>
      <c r="L6" s="361" t="s">
        <v>685</v>
      </c>
      <c r="M6" s="361" t="str">
        <f>C7</f>
        <v>Монтаж горизонтального заземлителя</v>
      </c>
      <c r="N6" s="361" t="s">
        <v>1059</v>
      </c>
      <c r="O6" s="361" t="s">
        <v>1074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500</v>
      </c>
      <c r="B7" s="361" t="s">
        <v>1064</v>
      </c>
      <c r="C7" s="361" t="s">
        <v>483</v>
      </c>
      <c r="D7" s="360" t="s">
        <v>620</v>
      </c>
      <c r="E7" s="365" t="s">
        <v>774</v>
      </c>
      <c r="F7" s="361">
        <v>2024</v>
      </c>
      <c r="G7" s="360" t="s">
        <v>941</v>
      </c>
      <c r="H7" s="365" t="s">
        <v>774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1060</v>
      </c>
      <c r="L7" s="361" t="s">
        <v>685</v>
      </c>
      <c r="M7" s="361" t="str">
        <f>C8</f>
        <v>Огрунтовка и окраска сварных соединений</v>
      </c>
      <c r="N7" s="361" t="s">
        <v>935</v>
      </c>
      <c r="O7" s="361" t="s">
        <v>1074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501</v>
      </c>
      <c r="B8" s="361" t="s">
        <v>1065</v>
      </c>
      <c r="C8" s="361" t="s">
        <v>412</v>
      </c>
      <c r="D8" s="360" t="s">
        <v>620</v>
      </c>
      <c r="E8" s="365" t="s">
        <v>774</v>
      </c>
      <c r="F8" s="361">
        <v>2024</v>
      </c>
      <c r="G8" s="360" t="s">
        <v>941</v>
      </c>
      <c r="H8" s="365" t="s">
        <v>774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1060</v>
      </c>
      <c r="L8" s="361" t="s">
        <v>685</v>
      </c>
      <c r="M8" s="361" t="str">
        <f>C9</f>
        <v>Обратная засыпка траншеи</v>
      </c>
      <c r="N8" s="362" t="s">
        <v>684</v>
      </c>
      <c r="O8" s="361" t="s">
        <v>1074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502</v>
      </c>
      <c r="B9" s="361" t="s">
        <v>1066</v>
      </c>
      <c r="C9" s="361" t="s">
        <v>484</v>
      </c>
      <c r="D9" s="360" t="s">
        <v>620</v>
      </c>
      <c r="E9" s="365" t="s">
        <v>774</v>
      </c>
      <c r="F9" s="361">
        <v>2024</v>
      </c>
      <c r="G9" s="360" t="s">
        <v>941</v>
      </c>
      <c r="H9" s="365" t="s">
        <v>774</v>
      </c>
      <c r="I9" s="361">
        <v>2024</v>
      </c>
      <c r="J9" s="361" t="s">
        <v>480</v>
      </c>
      <c r="K9" s="361" t="s">
        <v>1060</v>
      </c>
      <c r="L9" s="361" t="s">
        <v>686</v>
      </c>
      <c r="M9" s="361" t="s">
        <v>401</v>
      </c>
      <c r="N9" s="361" t="s">
        <v>65</v>
      </c>
      <c r="O9" s="361" t="s">
        <v>1074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503</v>
      </c>
      <c r="B10" s="369" t="s">
        <v>668</v>
      </c>
      <c r="C10" s="369" t="s">
        <v>1052</v>
      </c>
      <c r="D10" s="369">
        <v>27</v>
      </c>
      <c r="E10" s="369" t="s">
        <v>743</v>
      </c>
      <c r="F10" s="369">
        <v>2024</v>
      </c>
      <c r="G10" s="369">
        <v>28</v>
      </c>
      <c r="H10" s="369" t="s">
        <v>743</v>
      </c>
      <c r="I10" s="369">
        <v>2024</v>
      </c>
      <c r="J10" s="369" t="s">
        <v>261</v>
      </c>
      <c r="K10" s="369" t="s">
        <v>1283</v>
      </c>
      <c r="L10" s="369" t="s">
        <v>686</v>
      </c>
      <c r="M10" s="369" t="str">
        <f>C11</f>
        <v>Устройство песчанного основания</v>
      </c>
      <c r="N10" s="369" t="s">
        <v>65</v>
      </c>
      <c r="O10" s="369" t="s">
        <v>1075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504</v>
      </c>
      <c r="B11" s="369" t="s">
        <v>669</v>
      </c>
      <c r="C11" s="369" t="s">
        <v>1053</v>
      </c>
      <c r="D11" s="369">
        <v>27</v>
      </c>
      <c r="E11" s="369" t="s">
        <v>743</v>
      </c>
      <c r="F11" s="369">
        <v>2024</v>
      </c>
      <c r="G11" s="369">
        <v>28</v>
      </c>
      <c r="H11" s="369" t="s">
        <v>743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1275</v>
      </c>
      <c r="L11" s="369" t="s">
        <v>686</v>
      </c>
      <c r="M11" s="369" t="str">
        <f>C16</f>
        <v>Прокладка труб в траншее</v>
      </c>
      <c r="N11" s="369" t="s">
        <v>1054</v>
      </c>
      <c r="O11" s="369" t="s">
        <v>1075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505</v>
      </c>
      <c r="B12" s="369" t="s">
        <v>671</v>
      </c>
      <c r="C12" s="369" t="s">
        <v>1055</v>
      </c>
      <c r="D12" s="369">
        <v>27</v>
      </c>
      <c r="E12" s="369" t="s">
        <v>743</v>
      </c>
      <c r="F12" s="369">
        <v>2024</v>
      </c>
      <c r="G12" s="369">
        <v>28</v>
      </c>
      <c r="H12" s="369" t="s">
        <v>743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1280</v>
      </c>
      <c r="L12" s="369" t="s">
        <v>685</v>
      </c>
      <c r="M12" s="369" t="str">
        <f>C13</f>
        <v>Прокладка КЛ-0,4 кВ с нанесением огнезащитного покрытия Огракс В1</v>
      </c>
      <c r="N12" s="369" t="s">
        <v>1062</v>
      </c>
      <c r="O12" s="369" t="s">
        <v>1075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506</v>
      </c>
      <c r="B13" s="369" t="s">
        <v>672</v>
      </c>
      <c r="C13" s="369" t="s">
        <v>682</v>
      </c>
      <c r="D13" s="370" t="s">
        <v>707</v>
      </c>
      <c r="E13" s="371" t="s">
        <v>743</v>
      </c>
      <c r="F13" s="369">
        <v>2024</v>
      </c>
      <c r="G13" s="370" t="s">
        <v>707</v>
      </c>
      <c r="H13" s="371" t="s">
        <v>743</v>
      </c>
      <c r="I13" s="369">
        <v>2024</v>
      </c>
      <c r="J13" s="369" t="s">
        <v>1056</v>
      </c>
      <c r="K13" s="369" t="s">
        <v>1276</v>
      </c>
      <c r="L13" s="369" t="s">
        <v>685</v>
      </c>
      <c r="M13" s="369" t="s">
        <v>1057</v>
      </c>
      <c r="N13" s="369" t="s">
        <v>1058</v>
      </c>
      <c r="O13" s="369" t="s">
        <v>1075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507</v>
      </c>
      <c r="B14" s="369" t="s">
        <v>673</v>
      </c>
      <c r="C14" s="369" t="s">
        <v>1057</v>
      </c>
      <c r="D14" s="369" t="s">
        <v>707</v>
      </c>
      <c r="E14" s="369" t="s">
        <v>743</v>
      </c>
      <c r="F14" s="369">
        <v>2024</v>
      </c>
      <c r="G14" s="369">
        <v>29</v>
      </c>
      <c r="H14" s="369" t="s">
        <v>743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1277</v>
      </c>
      <c r="L14" s="369" t="s">
        <v>685</v>
      </c>
      <c r="M14" s="369" t="s">
        <v>1068</v>
      </c>
      <c r="N14" s="369" t="s">
        <v>1054</v>
      </c>
      <c r="O14" s="369" t="s">
        <v>1075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590</v>
      </c>
      <c r="B15" s="424" t="s">
        <v>674</v>
      </c>
      <c r="C15" s="369" t="s">
        <v>1057</v>
      </c>
      <c r="D15" s="369" t="s">
        <v>707</v>
      </c>
      <c r="E15" s="369" t="s">
        <v>743</v>
      </c>
      <c r="F15" s="369">
        <v>2024</v>
      </c>
      <c r="G15" s="369" t="s">
        <v>707</v>
      </c>
      <c r="H15" s="369" t="s">
        <v>743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1278</v>
      </c>
      <c r="L15" s="369" t="s">
        <v>685</v>
      </c>
      <c r="M15" s="369" t="str">
        <f>C17</f>
        <v>Разработка грунта траншеи</v>
      </c>
      <c r="N15" s="369" t="s">
        <v>1054</v>
      </c>
      <c r="O15" s="369" t="s">
        <v>1075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591</v>
      </c>
      <c r="B16" s="369" t="s">
        <v>670</v>
      </c>
      <c r="C16" s="369" t="s">
        <v>1067</v>
      </c>
      <c r="D16" s="369">
        <v>27</v>
      </c>
      <c r="E16" s="369" t="s">
        <v>743</v>
      </c>
      <c r="F16" s="369">
        <v>2024</v>
      </c>
      <c r="G16" s="369">
        <v>28</v>
      </c>
      <c r="H16" s="369" t="s">
        <v>743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1279</v>
      </c>
      <c r="L16" s="369" t="s">
        <v>686</v>
      </c>
      <c r="M16" s="369" t="str">
        <f>C12</f>
        <v>Устройство ГНБ перехода</v>
      </c>
      <c r="N16" s="369" t="s">
        <v>1069</v>
      </c>
      <c r="O16" s="369" t="s">
        <v>1075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592</v>
      </c>
      <c r="B17" s="508" t="s">
        <v>660</v>
      </c>
      <c r="C17" s="509" t="s">
        <v>477</v>
      </c>
      <c r="D17" s="510" t="s">
        <v>706</v>
      </c>
      <c r="E17" s="511" t="s">
        <v>755</v>
      </c>
      <c r="F17" s="512">
        <v>2024</v>
      </c>
      <c r="G17" s="510" t="s">
        <v>707</v>
      </c>
      <c r="H17" s="511" t="s">
        <v>755</v>
      </c>
      <c r="I17" s="512">
        <v>2024</v>
      </c>
      <c r="J17" s="509" t="s">
        <v>261</v>
      </c>
      <c r="K17" s="512" t="s">
        <v>767</v>
      </c>
      <c r="L17" s="512" t="s">
        <v>686</v>
      </c>
      <c r="M17" s="513" t="str">
        <f>C18</f>
        <v>Монтаж вертикальных электродов контура заземления</v>
      </c>
      <c r="N17" s="514" t="s">
        <v>65</v>
      </c>
      <c r="O17" s="512" t="s">
        <v>356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593</v>
      </c>
      <c r="B18" s="515" t="s">
        <v>661</v>
      </c>
      <c r="C18" s="512" t="s">
        <v>482</v>
      </c>
      <c r="D18" s="510" t="s">
        <v>706</v>
      </c>
      <c r="E18" s="511" t="s">
        <v>755</v>
      </c>
      <c r="F18" s="512">
        <v>2024</v>
      </c>
      <c r="G18" s="510" t="s">
        <v>707</v>
      </c>
      <c r="H18" s="511" t="s">
        <v>755</v>
      </c>
      <c r="I18" s="512">
        <v>2024</v>
      </c>
      <c r="J18" s="512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12" t="s">
        <v>1273</v>
      </c>
      <c r="L18" s="512" t="s">
        <v>685</v>
      </c>
      <c r="M18" s="512" t="str">
        <f>C19</f>
        <v>Монтаж горизонтального заземлителя</v>
      </c>
      <c r="N18" s="512" t="s">
        <v>934</v>
      </c>
      <c r="O18" s="512" t="s">
        <v>356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8.8" x14ac:dyDescent="0.3">
      <c r="A19" s="117" t="s">
        <v>594</v>
      </c>
      <c r="B19" s="515" t="s">
        <v>662</v>
      </c>
      <c r="C19" s="512" t="s">
        <v>483</v>
      </c>
      <c r="D19" s="510" t="s">
        <v>706</v>
      </c>
      <c r="E19" s="511" t="s">
        <v>755</v>
      </c>
      <c r="F19" s="512">
        <v>2024</v>
      </c>
      <c r="G19" s="510" t="s">
        <v>707</v>
      </c>
      <c r="H19" s="511" t="s">
        <v>755</v>
      </c>
      <c r="I19" s="512">
        <v>2024</v>
      </c>
      <c r="J19" s="512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12" t="s">
        <v>1272</v>
      </c>
      <c r="L19" s="512" t="s">
        <v>685</v>
      </c>
      <c r="M19" s="512" t="str">
        <f>C20</f>
        <v>Огрунтовка и окраска сварных соединений</v>
      </c>
      <c r="N19" s="512" t="s">
        <v>935</v>
      </c>
      <c r="O19" s="512" t="s">
        <v>356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595</v>
      </c>
      <c r="B20" s="516" t="s">
        <v>663</v>
      </c>
      <c r="C20" s="512" t="s">
        <v>412</v>
      </c>
      <c r="D20" s="510" t="s">
        <v>706</v>
      </c>
      <c r="E20" s="511" t="s">
        <v>755</v>
      </c>
      <c r="F20" s="512">
        <v>2024</v>
      </c>
      <c r="G20" s="510" t="s">
        <v>707</v>
      </c>
      <c r="H20" s="511" t="s">
        <v>755</v>
      </c>
      <c r="I20" s="512">
        <v>2024</v>
      </c>
      <c r="J20" s="512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12" t="s">
        <v>1271</v>
      </c>
      <c r="L20" s="512" t="s">
        <v>685</v>
      </c>
      <c r="M20" s="512" t="str">
        <f>C21</f>
        <v>Обратная засыпка траншеи</v>
      </c>
      <c r="N20" s="517" t="s">
        <v>684</v>
      </c>
      <c r="O20" s="512" t="s">
        <v>356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596</v>
      </c>
      <c r="B21" s="516" t="s">
        <v>664</v>
      </c>
      <c r="C21" s="512" t="s">
        <v>484</v>
      </c>
      <c r="D21" s="510" t="s">
        <v>706</v>
      </c>
      <c r="E21" s="511" t="s">
        <v>755</v>
      </c>
      <c r="F21" s="512">
        <v>2024</v>
      </c>
      <c r="G21" s="510" t="s">
        <v>707</v>
      </c>
      <c r="H21" s="511" t="s">
        <v>755</v>
      </c>
      <c r="I21" s="512">
        <v>2024</v>
      </c>
      <c r="J21" s="512" t="s">
        <v>480</v>
      </c>
      <c r="K21" s="512" t="s">
        <v>768</v>
      </c>
      <c r="L21" s="512" t="s">
        <v>686</v>
      </c>
      <c r="M21" s="518" t="s">
        <v>401</v>
      </c>
      <c r="N21" s="519" t="s">
        <v>65</v>
      </c>
      <c r="O21" s="512" t="s">
        <v>356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597</v>
      </c>
      <c r="B22" s="520" t="s">
        <v>942</v>
      </c>
      <c r="C22" s="521" t="s">
        <v>584</v>
      </c>
      <c r="D22" s="522" t="s">
        <v>659</v>
      </c>
      <c r="E22" s="523" t="s">
        <v>774</v>
      </c>
      <c r="F22" s="521">
        <f t="shared" ref="F22:F26" si="1">$F$2</f>
        <v>2024</v>
      </c>
      <c r="G22" s="522" t="s">
        <v>659</v>
      </c>
      <c r="H22" s="523" t="s">
        <v>774</v>
      </c>
      <c r="I22" s="521">
        <f t="shared" ref="I22:I26" si="2">$F$2</f>
        <v>2024</v>
      </c>
      <c r="J22" s="524" t="s">
        <v>261</v>
      </c>
      <c r="K22" s="521" t="s">
        <v>926</v>
      </c>
      <c r="L22" s="521" t="s">
        <v>686</v>
      </c>
      <c r="M22" s="525" t="str">
        <f>C23</f>
        <v>Укладка геотекстиля «ДОРНИТ» на дно котлована в 1 слой</v>
      </c>
      <c r="N22" s="526" t="s">
        <v>65</v>
      </c>
      <c r="O22" s="526" t="s">
        <v>1074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7" t="s">
        <v>598</v>
      </c>
      <c r="B23" s="520" t="s">
        <v>943</v>
      </c>
      <c r="C23" s="521" t="s">
        <v>923</v>
      </c>
      <c r="D23" s="522" t="s">
        <v>659</v>
      </c>
      <c r="E23" s="523" t="s">
        <v>774</v>
      </c>
      <c r="F23" s="521">
        <f t="shared" si="1"/>
        <v>2024</v>
      </c>
      <c r="G23" s="522" t="s">
        <v>659</v>
      </c>
      <c r="H23" s="523" t="s">
        <v>774</v>
      </c>
      <c r="I23" s="521">
        <f t="shared" si="2"/>
        <v>2024</v>
      </c>
      <c r="J23" s="527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21" t="s">
        <v>921</v>
      </c>
      <c r="L23" s="521" t="s">
        <v>686</v>
      </c>
      <c r="M23" s="525" t="str">
        <f>C24</f>
        <v>Устройство песчанного основания с послойным трамбованием</v>
      </c>
      <c r="N23" s="525" t="s">
        <v>936</v>
      </c>
      <c r="O23" s="526" t="s">
        <v>1074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7" t="s">
        <v>599</v>
      </c>
      <c r="B24" s="520" t="s">
        <v>944</v>
      </c>
      <c r="C24" s="521" t="s">
        <v>478</v>
      </c>
      <c r="D24" s="522" t="s">
        <v>940</v>
      </c>
      <c r="E24" s="523" t="s">
        <v>774</v>
      </c>
      <c r="F24" s="521">
        <f t="shared" si="1"/>
        <v>2024</v>
      </c>
      <c r="G24" s="522" t="s">
        <v>940</v>
      </c>
      <c r="H24" s="523" t="s">
        <v>774</v>
      </c>
      <c r="I24" s="521">
        <f t="shared" si="2"/>
        <v>2024</v>
      </c>
      <c r="J24" s="527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21" t="s">
        <v>927</v>
      </c>
      <c r="L24" s="521" t="s">
        <v>686</v>
      </c>
      <c r="M24" s="521" t="str">
        <f>C25</f>
        <v>Устройство щебеночного основания с послойным трамбованием</v>
      </c>
      <c r="N24" s="525" t="s">
        <v>937</v>
      </c>
      <c r="O24" s="526" t="s">
        <v>1074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7" t="s">
        <v>600</v>
      </c>
      <c r="B25" s="520" t="s">
        <v>945</v>
      </c>
      <c r="C25" s="521" t="s">
        <v>585</v>
      </c>
      <c r="D25" s="522" t="s">
        <v>940</v>
      </c>
      <c r="E25" s="523" t="s">
        <v>774</v>
      </c>
      <c r="F25" s="521">
        <f t="shared" si="1"/>
        <v>2024</v>
      </c>
      <c r="G25" s="522" t="s">
        <v>940</v>
      </c>
      <c r="H25" s="523" t="s">
        <v>774</v>
      </c>
      <c r="I25" s="521">
        <f t="shared" si="2"/>
        <v>2024</v>
      </c>
      <c r="J25" s="521" t="str">
        <f>CONCATENATE("Щебень. ",N25)</f>
        <v>Щебень. Декларация о соответствии ЕАЭС №RU Д-RU.РА01.В.11071/21 от 03.06.2021 сроком действия до 02.06.2026</v>
      </c>
      <c r="K25" s="521" t="s">
        <v>928</v>
      </c>
      <c r="L25" s="521" t="s">
        <v>686</v>
      </c>
      <c r="M25" s="521" t="str">
        <f>C26</f>
        <v>Монтаж блоков ФБС</v>
      </c>
      <c r="N25" s="525" t="s">
        <v>938</v>
      </c>
      <c r="O25" s="526" t="s">
        <v>1074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7" t="s">
        <v>665</v>
      </c>
      <c r="B26" s="520" t="s">
        <v>946</v>
      </c>
      <c r="C26" s="521" t="s">
        <v>939</v>
      </c>
      <c r="D26" s="522" t="s">
        <v>940</v>
      </c>
      <c r="E26" s="523" t="s">
        <v>774</v>
      </c>
      <c r="F26" s="521">
        <f t="shared" si="1"/>
        <v>2024</v>
      </c>
      <c r="G26" s="522" t="s">
        <v>940</v>
      </c>
      <c r="H26" s="523" t="s">
        <v>774</v>
      </c>
      <c r="I26" s="521">
        <f t="shared" si="2"/>
        <v>2024</v>
      </c>
      <c r="J26" s="521" t="str">
        <f>CONCATENATE("Блоки ФБС. ",N26)</f>
        <v>Блоки ФБС. Отказное письмо исх. №3358 от 04.07.2014 ООО "АБЛОК ЖБИ"</v>
      </c>
      <c r="K26" s="521" t="s">
        <v>922</v>
      </c>
      <c r="L26" s="521" t="s">
        <v>686</v>
      </c>
      <c r="M26" s="521" t="s">
        <v>586</v>
      </c>
      <c r="N26" s="528" t="s">
        <v>746</v>
      </c>
      <c r="O26" s="526" t="s">
        <v>1074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7" t="s">
        <v>666</v>
      </c>
      <c r="B27" s="376" t="s">
        <v>775</v>
      </c>
      <c r="C27" s="381" t="s">
        <v>779</v>
      </c>
      <c r="D27" s="377" t="s">
        <v>940</v>
      </c>
      <c r="E27" s="382" t="s">
        <v>774</v>
      </c>
      <c r="F27" s="379">
        <v>2024</v>
      </c>
      <c r="G27" s="377" t="s">
        <v>940</v>
      </c>
      <c r="H27" s="382" t="s">
        <v>774</v>
      </c>
      <c r="I27" s="379">
        <v>2024</v>
      </c>
      <c r="J27" s="383" t="s">
        <v>261</v>
      </c>
      <c r="K27" s="379" t="s">
        <v>929</v>
      </c>
      <c r="L27" s="379" t="s">
        <v>686</v>
      </c>
      <c r="M27" s="378" t="str">
        <f>C28</f>
        <v>Монтаж вертикальных электродов контура заземления</v>
      </c>
      <c r="N27" s="379" t="s">
        <v>65</v>
      </c>
      <c r="O27" s="378" t="s">
        <v>1074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7" t="s">
        <v>675</v>
      </c>
      <c r="B28" s="376" t="s">
        <v>776</v>
      </c>
      <c r="C28" s="379" t="s">
        <v>482</v>
      </c>
      <c r="D28" s="377" t="s">
        <v>940</v>
      </c>
      <c r="E28" s="382" t="s">
        <v>774</v>
      </c>
      <c r="F28" s="379">
        <v>2024</v>
      </c>
      <c r="G28" s="377" t="s">
        <v>940</v>
      </c>
      <c r="H28" s="382" t="s">
        <v>774</v>
      </c>
      <c r="I28" s="379">
        <v>2024</v>
      </c>
      <c r="J28" s="379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9" t="s">
        <v>930</v>
      </c>
      <c r="L28" s="379" t="s">
        <v>685</v>
      </c>
      <c r="M28" s="379" t="str">
        <f>C29</f>
        <v>Монтаж горизонтального заземлителя</v>
      </c>
      <c r="N28" s="379" t="s">
        <v>934</v>
      </c>
      <c r="O28" s="378" t="s">
        <v>1074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7" t="s">
        <v>676</v>
      </c>
      <c r="B29" s="376" t="s">
        <v>777</v>
      </c>
      <c r="C29" s="379" t="s">
        <v>483</v>
      </c>
      <c r="D29" s="377" t="s">
        <v>940</v>
      </c>
      <c r="E29" s="382" t="s">
        <v>774</v>
      </c>
      <c r="F29" s="379">
        <v>2024</v>
      </c>
      <c r="G29" s="377" t="s">
        <v>940</v>
      </c>
      <c r="H29" s="382" t="s">
        <v>774</v>
      </c>
      <c r="I29" s="379">
        <v>2024</v>
      </c>
      <c r="J29" s="379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8" t="s">
        <v>931</v>
      </c>
      <c r="L29" s="379" t="s">
        <v>685</v>
      </c>
      <c r="M29" s="379" t="str">
        <f>C30</f>
        <v>Обратная засыпка траншеи</v>
      </c>
      <c r="N29" s="379" t="s">
        <v>935</v>
      </c>
      <c r="O29" s="378" t="s">
        <v>1074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7" t="s">
        <v>677</v>
      </c>
      <c r="B30" s="432" t="s">
        <v>778</v>
      </c>
      <c r="C30" s="380" t="s">
        <v>484</v>
      </c>
      <c r="D30" s="433" t="s">
        <v>940</v>
      </c>
      <c r="E30" s="382" t="s">
        <v>774</v>
      </c>
      <c r="F30" s="379">
        <v>2024</v>
      </c>
      <c r="G30" s="377" t="s">
        <v>940</v>
      </c>
      <c r="H30" s="382" t="s">
        <v>774</v>
      </c>
      <c r="I30" s="379">
        <v>2024</v>
      </c>
      <c r="J30" s="379" t="s">
        <v>480</v>
      </c>
      <c r="K30" s="379" t="s">
        <v>932</v>
      </c>
      <c r="L30" s="379" t="s">
        <v>686</v>
      </c>
      <c r="M30" s="379" t="s">
        <v>401</v>
      </c>
      <c r="N30" s="379" t="s">
        <v>65</v>
      </c>
      <c r="O30" s="379" t="s">
        <v>1074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7" t="s">
        <v>1078</v>
      </c>
      <c r="B31" s="346" t="s">
        <v>1079</v>
      </c>
      <c r="C31" s="346" t="s">
        <v>771</v>
      </c>
      <c r="D31" s="346" t="s">
        <v>619</v>
      </c>
      <c r="E31" s="346" t="s">
        <v>1080</v>
      </c>
      <c r="F31" s="346">
        <v>2024</v>
      </c>
      <c r="G31" s="346" t="s">
        <v>941</v>
      </c>
      <c r="H31" s="346" t="s">
        <v>1080</v>
      </c>
      <c r="I31" s="346">
        <v>2024</v>
      </c>
      <c r="J31" s="346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6" t="s">
        <v>924</v>
      </c>
      <c r="L31" s="346" t="s">
        <v>685</v>
      </c>
      <c r="M31" s="346" t="str">
        <f>M27</f>
        <v>Монтаж вертикальных электродов контура заземления</v>
      </c>
      <c r="N31" s="346" t="s">
        <v>769</v>
      </c>
      <c r="O31" s="346" t="s">
        <v>356</v>
      </c>
      <c r="P31" s="116"/>
    </row>
    <row r="32" spans="1:21" ht="54" customHeight="1" x14ac:dyDescent="0.3">
      <c r="A32" s="117" t="s">
        <v>1083</v>
      </c>
      <c r="B32" s="346" t="s">
        <v>1082</v>
      </c>
      <c r="C32" s="346" t="s">
        <v>771</v>
      </c>
      <c r="D32" s="346" t="s">
        <v>619</v>
      </c>
      <c r="E32" s="346" t="s">
        <v>1080</v>
      </c>
      <c r="F32" s="346">
        <v>2024</v>
      </c>
      <c r="G32" s="346" t="s">
        <v>941</v>
      </c>
      <c r="H32" s="346" t="s">
        <v>1080</v>
      </c>
      <c r="I32" s="346">
        <v>2024</v>
      </c>
      <c r="J32" s="346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6" t="s">
        <v>924</v>
      </c>
      <c r="L32" s="346" t="s">
        <v>685</v>
      </c>
      <c r="M32" s="346" t="str">
        <f>M28</f>
        <v>Монтаж горизонтального заземлителя</v>
      </c>
      <c r="N32" s="346" t="s">
        <v>769</v>
      </c>
      <c r="O32" s="346" t="s">
        <v>356</v>
      </c>
    </row>
    <row r="33" spans="1:15" ht="54" customHeight="1" x14ac:dyDescent="0.3">
      <c r="A33" s="117" t="s">
        <v>1269</v>
      </c>
      <c r="B33" s="346" t="s">
        <v>1267</v>
      </c>
      <c r="C33" s="346" t="s">
        <v>771</v>
      </c>
      <c r="D33" s="346" t="s">
        <v>619</v>
      </c>
      <c r="E33" s="346" t="s">
        <v>1080</v>
      </c>
      <c r="F33" s="346">
        <v>2024</v>
      </c>
      <c r="G33" s="346" t="s">
        <v>941</v>
      </c>
      <c r="H33" s="346" t="s">
        <v>1080</v>
      </c>
      <c r="I33" s="346">
        <v>2024</v>
      </c>
      <c r="J33" s="346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6" t="s">
        <v>924</v>
      </c>
      <c r="L33" s="346" t="s">
        <v>685</v>
      </c>
      <c r="M33" s="346" t="str">
        <f>M29</f>
        <v>Обратная засыпка траншеи</v>
      </c>
      <c r="N33" s="346" t="s">
        <v>769</v>
      </c>
      <c r="O33" s="346" t="s">
        <v>356</v>
      </c>
    </row>
    <row r="34" spans="1:15" ht="54" customHeight="1" x14ac:dyDescent="0.3">
      <c r="A34" s="117" t="s">
        <v>1270</v>
      </c>
      <c r="B34" s="346" t="s">
        <v>1268</v>
      </c>
      <c r="C34" s="346" t="s">
        <v>771</v>
      </c>
      <c r="D34" s="346" t="s">
        <v>619</v>
      </c>
      <c r="E34" s="346" t="s">
        <v>1080</v>
      </c>
      <c r="F34" s="346">
        <v>2024</v>
      </c>
      <c r="G34" s="346" t="s">
        <v>941</v>
      </c>
      <c r="H34" s="346" t="s">
        <v>1080</v>
      </c>
      <c r="I34" s="346">
        <v>2024</v>
      </c>
      <c r="J34" s="346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6" t="s">
        <v>924</v>
      </c>
      <c r="L34" s="346" t="s">
        <v>685</v>
      </c>
      <c r="M34" s="346" t="str">
        <f>M30</f>
        <v xml:space="preserve"> -</v>
      </c>
      <c r="N34" s="346" t="s">
        <v>769</v>
      </c>
      <c r="O34" s="346" t="s">
        <v>356</v>
      </c>
    </row>
    <row r="35" spans="1:15" ht="43.5" customHeight="1" x14ac:dyDescent="0.3">
      <c r="A35" s="117" t="s">
        <v>675</v>
      </c>
      <c r="B35" s="434"/>
      <c r="C35" s="435" t="s">
        <v>587</v>
      </c>
      <c r="D35" s="436"/>
      <c r="E35" s="437"/>
      <c r="F35" s="437"/>
      <c r="G35" s="436"/>
      <c r="H35" s="132" t="s">
        <v>743</v>
      </c>
      <c r="I35" s="437"/>
      <c r="J35" s="438"/>
      <c r="K35" s="438"/>
      <c r="L35" s="438"/>
      <c r="M35" s="438"/>
      <c r="N35" s="439"/>
      <c r="O35" s="131" t="s">
        <v>1074</v>
      </c>
    </row>
    <row r="36" spans="1:15" ht="84.75" customHeight="1" x14ac:dyDescent="0.3">
      <c r="A36" s="117" t="s">
        <v>676</v>
      </c>
      <c r="B36" s="211">
        <v>23</v>
      </c>
      <c r="C36" s="115" t="s">
        <v>588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743</v>
      </c>
      <c r="I36" s="265">
        <v>2022</v>
      </c>
      <c r="J36" s="267" t="s">
        <v>261</v>
      </c>
      <c r="K36" s="265" t="s">
        <v>634</v>
      </c>
      <c r="L36" s="265" t="s">
        <v>458</v>
      </c>
      <c r="M36" s="265" t="str">
        <f>C37</f>
        <v>Установка и бетонирование столбов сетчатого ограждения</v>
      </c>
      <c r="N36" s="264"/>
      <c r="O36" s="131" t="s">
        <v>1074</v>
      </c>
    </row>
    <row r="37" spans="1:15" ht="51.75" customHeight="1" thickBot="1" x14ac:dyDescent="0.35">
      <c r="A37" s="117" t="s">
        <v>677</v>
      </c>
      <c r="B37" s="211">
        <v>24</v>
      </c>
      <c r="C37" s="115" t="s">
        <v>589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743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635</v>
      </c>
      <c r="L37" s="265" t="s">
        <v>458</v>
      </c>
      <c r="M37" s="265" t="s">
        <v>602</v>
      </c>
      <c r="N37" s="264" t="s">
        <v>603</v>
      </c>
      <c r="O37" s="131" t="s">
        <v>1074</v>
      </c>
    </row>
    <row r="38" spans="1:15" ht="44.25" customHeight="1" x14ac:dyDescent="0.3">
      <c r="A38" s="117"/>
      <c r="B38" s="133"/>
      <c r="C38" s="133" t="s">
        <v>667</v>
      </c>
      <c r="D38" s="133"/>
      <c r="E38" s="133"/>
      <c r="F38" s="133"/>
      <c r="G38" s="133"/>
      <c r="H38" s="132" t="s">
        <v>743</v>
      </c>
      <c r="I38" s="133"/>
      <c r="J38" s="133"/>
      <c r="K38" s="133"/>
      <c r="L38" s="133"/>
      <c r="M38" s="133"/>
      <c r="N38" s="133"/>
      <c r="O38" s="131" t="s">
        <v>1074</v>
      </c>
    </row>
    <row r="39" spans="1:15" ht="60.75" customHeight="1" x14ac:dyDescent="0.3">
      <c r="A39" s="117" t="s">
        <v>678</v>
      </c>
      <c r="B39" s="211" t="s">
        <v>668</v>
      </c>
      <c r="C39" s="210" t="s">
        <v>477</v>
      </c>
      <c r="D39" s="270" t="s">
        <v>623</v>
      </c>
      <c r="E39" s="134" t="s">
        <v>657</v>
      </c>
      <c r="F39" s="99">
        <v>2022</v>
      </c>
      <c r="G39" s="270" t="s">
        <v>696</v>
      </c>
      <c r="H39" s="132" t="s">
        <v>743</v>
      </c>
      <c r="I39" s="99">
        <v>2022</v>
      </c>
      <c r="J39" s="136" t="s">
        <v>261</v>
      </c>
      <c r="K39" s="131" t="s">
        <v>694</v>
      </c>
      <c r="L39" s="131" t="s">
        <v>686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1074</v>
      </c>
    </row>
    <row r="40" spans="1:15" ht="28.5" customHeight="1" x14ac:dyDescent="0.3">
      <c r="A40" s="117" t="s">
        <v>679</v>
      </c>
      <c r="B40" s="211" t="s">
        <v>669</v>
      </c>
      <c r="C40" s="115" t="s">
        <v>478</v>
      </c>
      <c r="D40" s="270" t="s">
        <v>696</v>
      </c>
      <c r="E40" s="134" t="s">
        <v>657</v>
      </c>
      <c r="F40" s="99">
        <v>2022</v>
      </c>
      <c r="G40" s="270" t="s">
        <v>697</v>
      </c>
      <c r="H40" s="132" t="s">
        <v>743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695</v>
      </c>
      <c r="L40" s="99" t="s">
        <v>685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681</v>
      </c>
      <c r="O40" s="131" t="s">
        <v>1074</v>
      </c>
    </row>
    <row r="41" spans="1:15" ht="57.75" customHeight="1" x14ac:dyDescent="0.3">
      <c r="A41" s="117" t="s">
        <v>680</v>
      </c>
      <c r="B41" s="211" t="s">
        <v>670</v>
      </c>
      <c r="C41" s="115" t="s">
        <v>718</v>
      </c>
      <c r="D41" s="270" t="s">
        <v>698</v>
      </c>
      <c r="E41" s="134" t="s">
        <v>657</v>
      </c>
      <c r="F41" s="99">
        <v>2022</v>
      </c>
      <c r="G41" s="270" t="s">
        <v>698</v>
      </c>
      <c r="H41" s="132" t="s">
        <v>743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711</v>
      </c>
      <c r="L41" s="99" t="s">
        <v>685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719</v>
      </c>
      <c r="O41" s="131" t="s">
        <v>1074</v>
      </c>
    </row>
    <row r="42" spans="1:15" ht="29.25" customHeight="1" x14ac:dyDescent="0.3">
      <c r="A42" s="117" t="s">
        <v>689</v>
      </c>
      <c r="B42" s="211" t="s">
        <v>671</v>
      </c>
      <c r="C42" s="115" t="s">
        <v>720</v>
      </c>
      <c r="D42" s="270" t="s">
        <v>698</v>
      </c>
      <c r="E42" s="134" t="s">
        <v>657</v>
      </c>
      <c r="F42" s="99">
        <v>2022</v>
      </c>
      <c r="G42" s="270" t="s">
        <v>698</v>
      </c>
      <c r="H42" s="132" t="s">
        <v>743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712</v>
      </c>
      <c r="L42" s="99" t="s">
        <v>685</v>
      </c>
      <c r="M42" s="99" t="str">
        <f>C43</f>
        <v>Прокладка КЛ-0,4 кВ с нанесением огнезащитного покрытия Огракс В1</v>
      </c>
      <c r="N42" s="271" t="s">
        <v>721</v>
      </c>
      <c r="O42" s="131" t="s">
        <v>1074</v>
      </c>
    </row>
    <row r="43" spans="1:15" ht="42.75" customHeight="1" x14ac:dyDescent="0.3">
      <c r="A43" s="117" t="s">
        <v>690</v>
      </c>
      <c r="B43" s="211" t="s">
        <v>672</v>
      </c>
      <c r="C43" s="115" t="s">
        <v>682</v>
      </c>
      <c r="D43" s="270" t="s">
        <v>699</v>
      </c>
      <c r="E43" s="134" t="s">
        <v>657</v>
      </c>
      <c r="F43" s="99">
        <v>2022</v>
      </c>
      <c r="G43" s="270" t="s">
        <v>704</v>
      </c>
      <c r="H43" s="132" t="s">
        <v>743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713</v>
      </c>
      <c r="L43" s="99" t="s">
        <v>685</v>
      </c>
      <c r="M43" s="99" t="str">
        <f>C45</f>
        <v>Засыпка кабеля песком с послойным трамбованием</v>
      </c>
      <c r="N43" s="118" t="s">
        <v>688</v>
      </c>
      <c r="O43" s="131" t="s">
        <v>1074</v>
      </c>
    </row>
    <row r="44" spans="1:15" ht="51.75" customHeight="1" x14ac:dyDescent="0.3">
      <c r="A44" s="117" t="s">
        <v>691</v>
      </c>
      <c r="B44" s="211" t="s">
        <v>672</v>
      </c>
      <c r="C44" s="115" t="s">
        <v>622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743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632</v>
      </c>
      <c r="L44" s="99" t="s">
        <v>458</v>
      </c>
      <c r="M44" s="99" t="s">
        <v>602</v>
      </c>
      <c r="N44" s="264" t="s">
        <v>633</v>
      </c>
      <c r="O44" s="131" t="s">
        <v>1074</v>
      </c>
    </row>
    <row r="45" spans="1:15" ht="44.25" customHeight="1" x14ac:dyDescent="0.3">
      <c r="A45" s="117" t="s">
        <v>692</v>
      </c>
      <c r="B45" s="211" t="s">
        <v>673</v>
      </c>
      <c r="C45" s="115" t="s">
        <v>481</v>
      </c>
      <c r="D45" s="270" t="s">
        <v>703</v>
      </c>
      <c r="E45" s="134" t="s">
        <v>657</v>
      </c>
      <c r="F45" s="99">
        <v>2022</v>
      </c>
      <c r="G45" s="270" t="s">
        <v>705</v>
      </c>
      <c r="H45" s="132" t="s">
        <v>743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714</v>
      </c>
      <c r="L45" s="99" t="s">
        <v>685</v>
      </c>
      <c r="M45" s="99" t="str">
        <f>C46</f>
        <v>Укладка плитки ПЗК</v>
      </c>
      <c r="N45" s="118" t="s">
        <v>681</v>
      </c>
      <c r="O45" s="131" t="s">
        <v>1074</v>
      </c>
    </row>
    <row r="46" spans="1:15" ht="51" customHeight="1" x14ac:dyDescent="0.3">
      <c r="A46" s="117" t="s">
        <v>693</v>
      </c>
      <c r="B46" s="211" t="s">
        <v>674</v>
      </c>
      <c r="C46" s="115" t="s">
        <v>479</v>
      </c>
      <c r="D46" s="270" t="s">
        <v>704</v>
      </c>
      <c r="E46" s="134" t="s">
        <v>657</v>
      </c>
      <c r="F46" s="99">
        <v>2022</v>
      </c>
      <c r="G46" s="270" t="s">
        <v>705</v>
      </c>
      <c r="H46" s="132" t="s">
        <v>743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715</v>
      </c>
      <c r="L46" s="99" t="s">
        <v>685</v>
      </c>
      <c r="M46" s="99" t="str">
        <f>C47</f>
        <v>Обратная засыпка траншеи вырытым грунтом с послойным трамбованием</v>
      </c>
      <c r="N46" s="118" t="s">
        <v>683</v>
      </c>
      <c r="O46" s="131" t="s">
        <v>1074</v>
      </c>
    </row>
    <row r="47" spans="1:15" ht="54.75" customHeight="1" x14ac:dyDescent="0.3">
      <c r="A47" s="117" t="s">
        <v>700</v>
      </c>
      <c r="B47" s="211" t="s">
        <v>701</v>
      </c>
      <c r="C47" s="212" t="s">
        <v>658</v>
      </c>
      <c r="D47" s="270" t="s">
        <v>706</v>
      </c>
      <c r="E47" s="134" t="s">
        <v>657</v>
      </c>
      <c r="F47" s="99">
        <v>2022</v>
      </c>
      <c r="G47" s="270" t="s">
        <v>707</v>
      </c>
      <c r="H47" s="132" t="s">
        <v>743</v>
      </c>
      <c r="I47" s="99">
        <v>2022</v>
      </c>
      <c r="J47" s="136" t="s">
        <v>65</v>
      </c>
      <c r="K47" s="273" t="s">
        <v>716</v>
      </c>
      <c r="L47" s="135" t="s">
        <v>687</v>
      </c>
      <c r="M47" s="99" t="s">
        <v>65</v>
      </c>
      <c r="N47" s="118" t="s">
        <v>65</v>
      </c>
      <c r="O47" s="426" t="s">
        <v>1074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81" t="s">
        <v>745</v>
      </c>
      <c r="C58" s="280" t="s">
        <v>747</v>
      </c>
      <c r="D58" s="269" t="s">
        <v>708</v>
      </c>
      <c r="E58" s="132" t="s">
        <v>743</v>
      </c>
      <c r="F58" s="131">
        <f t="shared" ref="F58" si="3">$F$2</f>
        <v>2024</v>
      </c>
      <c r="G58" s="269" t="s">
        <v>708</v>
      </c>
      <c r="H58" s="279" t="s">
        <v>743</v>
      </c>
      <c r="I58" s="131">
        <f t="shared" ref="I58" si="4">$I$2</f>
        <v>2024</v>
      </c>
      <c r="J58" s="282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80" t="s">
        <v>748</v>
      </c>
      <c r="L58" s="283" t="s">
        <v>686</v>
      </c>
      <c r="M58" s="280">
        <f>C59</f>
        <v>0</v>
      </c>
      <c r="N58" s="284" t="s">
        <v>744</v>
      </c>
    </row>
    <row r="66" spans="2:14" ht="52.8" x14ac:dyDescent="0.3">
      <c r="B66" s="211" t="s">
        <v>778</v>
      </c>
      <c r="C66" s="115" t="s">
        <v>412</v>
      </c>
      <c r="D66" s="270" t="s">
        <v>656</v>
      </c>
      <c r="E66" s="132" t="s">
        <v>774</v>
      </c>
      <c r="F66" s="131">
        <v>2024</v>
      </c>
      <c r="G66" s="270" t="s">
        <v>702</v>
      </c>
      <c r="H66" s="132" t="s">
        <v>774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770</v>
      </c>
      <c r="L66" s="99" t="s">
        <v>685</v>
      </c>
      <c r="M66" s="99">
        <f>C67</f>
        <v>0</v>
      </c>
      <c r="N66" s="271" t="s">
        <v>684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topLeftCell="A13" zoomScale="60" zoomScaleNormal="100" workbookViewId="0">
      <selection activeCell="A7" sqref="A7:XFD7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67" t="s">
        <v>983</v>
      </c>
      <c r="B2" s="667"/>
      <c r="C2" s="667"/>
      <c r="D2" s="667"/>
      <c r="E2" s="667"/>
      <c r="F2" s="667"/>
      <c r="G2" s="667"/>
      <c r="H2" s="667"/>
      <c r="I2" s="667"/>
    </row>
    <row r="3" spans="1:60" x14ac:dyDescent="0.3">
      <c r="A3" s="668"/>
      <c r="B3" s="668"/>
      <c r="C3" s="668"/>
      <c r="D3" s="668"/>
      <c r="E3" s="668"/>
      <c r="F3" s="668"/>
      <c r="G3" s="668"/>
      <c r="H3" s="668"/>
      <c r="I3" s="668"/>
    </row>
    <row r="4" spans="1:60" ht="59.25" customHeight="1" x14ac:dyDescent="0.3">
      <c r="A4" s="674" t="s">
        <v>1070</v>
      </c>
      <c r="B4" s="669"/>
      <c r="C4" s="669"/>
      <c r="D4" s="669"/>
      <c r="E4" s="669"/>
      <c r="F4" s="669"/>
      <c r="G4" s="669"/>
      <c r="H4" s="669"/>
      <c r="I4" s="66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70" t="s">
        <v>71</v>
      </c>
      <c r="B11" s="670"/>
      <c r="C11" s="670"/>
      <c r="D11" s="670"/>
      <c r="E11" s="670"/>
      <c r="F11" s="670"/>
      <c r="G11" s="670"/>
      <c r="H11" s="670"/>
      <c r="I11" s="670"/>
    </row>
    <row r="12" spans="1:60" ht="18" x14ac:dyDescent="0.3">
      <c r="A12" s="669" t="s">
        <v>72</v>
      </c>
      <c r="B12" s="669"/>
      <c r="C12" s="669"/>
      <c r="D12" s="669"/>
      <c r="E12" s="669"/>
      <c r="F12" s="669"/>
      <c r="G12" s="669"/>
      <c r="H12" s="669"/>
      <c r="I12" s="669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67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671"/>
      <c r="C14" s="671"/>
      <c r="D14" s="671"/>
      <c r="E14" s="671"/>
      <c r="F14" s="671"/>
      <c r="G14" s="671"/>
      <c r="H14" s="671"/>
      <c r="I14" s="671"/>
    </row>
    <row r="15" spans="1:60" ht="2.25" customHeight="1" x14ac:dyDescent="0.3">
      <c r="A15" s="671"/>
      <c r="B15" s="671"/>
      <c r="C15" s="671"/>
      <c r="D15" s="671"/>
      <c r="E15" s="671"/>
      <c r="F15" s="671"/>
      <c r="G15" s="671"/>
      <c r="H15" s="671"/>
      <c r="I15" s="671"/>
    </row>
    <row r="16" spans="1:60" ht="2.25" customHeight="1" x14ac:dyDescent="0.3">
      <c r="A16" s="672"/>
      <c r="B16" s="672"/>
      <c r="C16" s="672"/>
      <c r="D16" s="672"/>
      <c r="E16" s="672"/>
      <c r="F16" s="672"/>
      <c r="G16" s="672"/>
      <c r="H16" s="672"/>
      <c r="I16" s="672"/>
    </row>
    <row r="17" spans="1:9" ht="60" customHeight="1" x14ac:dyDescent="0.3">
      <c r="A17" s="5"/>
      <c r="B17" s="6"/>
    </row>
    <row r="18" spans="1:9" ht="44.4" customHeight="1" x14ac:dyDescent="0.3">
      <c r="A18" s="673" t="str">
        <f>ФОРМА!B2</f>
        <v>ПАО "Россети Ленэнерго"</v>
      </c>
      <c r="B18" s="673"/>
      <c r="C18" s="673"/>
      <c r="D18" s="673"/>
    </row>
    <row r="19" spans="1:9" x14ac:dyDescent="0.3">
      <c r="A19" s="668" t="s">
        <v>73</v>
      </c>
      <c r="B19" s="668"/>
      <c r="C19" s="668"/>
      <c r="D19" s="668"/>
    </row>
    <row r="20" spans="1:9" ht="142.19999999999999" customHeight="1" x14ac:dyDescent="0.3">
      <c r="A20" s="5"/>
      <c r="B20" s="6"/>
    </row>
    <row r="21" spans="1:9" ht="18" x14ac:dyDescent="0.3">
      <c r="A21" s="669" t="str">
        <f>ФОРМА!G2</f>
        <v>Санкт-Петербург</v>
      </c>
      <c r="B21" s="669"/>
      <c r="C21" s="669"/>
      <c r="D21" s="669"/>
      <c r="E21" s="669"/>
      <c r="F21" s="669"/>
      <c r="G21" s="669"/>
      <c r="H21" s="669"/>
      <c r="I21" s="669"/>
    </row>
    <row r="22" spans="1:9" ht="18" x14ac:dyDescent="0.3">
      <c r="A22" s="669">
        <f>ФОРМА!G3</f>
        <v>2024</v>
      </c>
      <c r="B22" s="669"/>
      <c r="C22" s="669"/>
      <c r="D22" s="669"/>
      <c r="E22" s="669"/>
      <c r="F22" s="669"/>
      <c r="G22" s="669"/>
      <c r="H22" s="669"/>
      <c r="I22" s="669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146"/>
  <sheetViews>
    <sheetView tabSelected="1" view="pageBreakPreview" zoomScale="70" zoomScaleNormal="100" zoomScaleSheetLayoutView="70" workbookViewId="0">
      <pane ySplit="9" topLeftCell="A51" activePane="bottomLeft" state="frozen"/>
      <selection activeCell="A7" sqref="A7:XFD7"/>
      <selection pane="bottomLeft" activeCell="BS3" sqref="BS3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8"/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/>
      <c r="AO4" s="388"/>
      <c r="AP4" s="388"/>
      <c r="AQ4" s="388"/>
      <c r="AR4" s="388"/>
      <c r="AS4" s="684">
        <f>ФОРМА!B13</f>
        <v>45625</v>
      </c>
      <c r="AT4" s="684"/>
      <c r="AU4" s="684"/>
      <c r="AV4" s="684"/>
      <c r="AW4" s="684"/>
      <c r="AX4" s="684"/>
      <c r="AY4" s="684"/>
      <c r="AZ4" s="684"/>
      <c r="BA4" s="684"/>
      <c r="BB4" s="684"/>
      <c r="BC4" s="684"/>
      <c r="BD4" s="684"/>
      <c r="BE4" s="684"/>
      <c r="BF4" s="684"/>
      <c r="BG4" s="684"/>
      <c r="BH4" s="684"/>
      <c r="BI4" s="684"/>
      <c r="BJ4" s="684"/>
      <c r="BK4" s="684"/>
      <c r="BL4" s="684"/>
      <c r="BM4" s="684"/>
      <c r="BN4" s="684"/>
      <c r="BO4" s="684"/>
      <c r="BP4" s="684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685" t="s">
        <v>3</v>
      </c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686" t="s">
        <v>1143</v>
      </c>
      <c r="B7" s="687"/>
      <c r="C7" s="687"/>
      <c r="D7" s="687"/>
      <c r="E7" s="687"/>
      <c r="F7" s="687"/>
      <c r="G7" s="687"/>
      <c r="H7" s="687"/>
      <c r="I7" s="687"/>
      <c r="J7" s="687"/>
      <c r="K7" s="687"/>
      <c r="L7" s="687"/>
      <c r="M7" s="687"/>
      <c r="N7" s="687"/>
      <c r="O7" s="687"/>
      <c r="P7" s="687"/>
      <c r="Q7" s="687"/>
      <c r="R7" s="687"/>
      <c r="S7" s="687"/>
      <c r="T7" s="687"/>
      <c r="U7" s="687"/>
      <c r="V7" s="687"/>
      <c r="W7" s="687"/>
      <c r="X7" s="687"/>
      <c r="Y7" s="687"/>
      <c r="Z7" s="687"/>
      <c r="AA7" s="687"/>
      <c r="AB7" s="687"/>
      <c r="AC7" s="687"/>
      <c r="AD7" s="687"/>
      <c r="AE7" s="687"/>
      <c r="AF7" s="687"/>
      <c r="AG7" s="687"/>
      <c r="AH7" s="687"/>
      <c r="AI7" s="687"/>
      <c r="AJ7" s="687"/>
      <c r="AK7" s="687"/>
      <c r="AL7" s="687"/>
      <c r="AM7" s="687"/>
      <c r="AN7" s="687"/>
      <c r="AO7" s="687"/>
      <c r="AP7" s="687"/>
      <c r="AQ7" s="687"/>
      <c r="AR7" s="687"/>
      <c r="AS7" s="687"/>
      <c r="AT7" s="687"/>
      <c r="AU7" s="687"/>
      <c r="AV7" s="687"/>
      <c r="AW7" s="687"/>
      <c r="AX7" s="687"/>
      <c r="AY7" s="687"/>
      <c r="AZ7" s="687"/>
      <c r="BA7" s="687"/>
      <c r="BB7" s="687"/>
      <c r="BC7" s="687"/>
      <c r="BD7" s="687"/>
      <c r="BE7" s="687"/>
      <c r="BF7" s="687"/>
      <c r="BG7" s="687"/>
      <c r="BH7" s="687"/>
      <c r="BI7" s="687"/>
      <c r="BJ7" s="687"/>
      <c r="BK7" s="687"/>
      <c r="BL7" s="687"/>
      <c r="BM7" s="687"/>
      <c r="BN7" s="687"/>
      <c r="BO7" s="687"/>
      <c r="BP7" s="687"/>
      <c r="BR7" s="59" t="s">
        <v>1261</v>
      </c>
      <c r="BS7" s="59" t="s">
        <v>1262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9" t="s">
        <v>25</v>
      </c>
      <c r="B9" s="389" t="s">
        <v>26</v>
      </c>
      <c r="C9" s="688" t="s">
        <v>37</v>
      </c>
      <c r="D9" s="688"/>
      <c r="E9" s="688"/>
      <c r="F9" s="688"/>
      <c r="G9" s="688"/>
      <c r="H9" s="688"/>
      <c r="I9" s="688"/>
      <c r="J9" s="688"/>
      <c r="K9" s="688"/>
      <c r="L9" s="688"/>
      <c r="M9" s="688"/>
      <c r="N9" s="688"/>
      <c r="O9" s="688"/>
      <c r="P9" s="688"/>
      <c r="Q9" s="688"/>
      <c r="R9" s="688"/>
      <c r="S9" s="688"/>
      <c r="T9" s="688"/>
      <c r="U9" s="688"/>
      <c r="V9" s="688"/>
      <c r="W9" s="688"/>
      <c r="X9" s="688"/>
      <c r="Y9" s="688"/>
      <c r="Z9" s="689" t="s">
        <v>490</v>
      </c>
      <c r="AA9" s="688"/>
      <c r="AB9" s="688"/>
      <c r="AC9" s="688"/>
      <c r="AD9" s="688"/>
      <c r="AE9" s="688"/>
      <c r="AF9" s="688"/>
      <c r="AG9" s="688"/>
      <c r="AH9" s="688"/>
      <c r="AI9" s="688"/>
      <c r="AJ9" s="688"/>
      <c r="AK9" s="688"/>
      <c r="AL9" s="688"/>
      <c r="AM9" s="688"/>
      <c r="AN9" s="688"/>
      <c r="AO9" s="688"/>
      <c r="AP9" s="688"/>
      <c r="AQ9" s="688" t="s">
        <v>27</v>
      </c>
      <c r="AR9" s="688"/>
      <c r="AS9" s="688"/>
      <c r="AT9" s="688"/>
      <c r="AU9" s="688"/>
      <c r="AV9" s="688"/>
      <c r="AW9" s="688"/>
      <c r="AX9" s="688"/>
      <c r="AY9" s="688"/>
      <c r="AZ9" s="688"/>
      <c r="BA9" s="688"/>
      <c r="BB9" s="688"/>
      <c r="BC9" s="688"/>
      <c r="BD9" s="688"/>
      <c r="BE9" s="688"/>
      <c r="BF9" s="688"/>
      <c r="BG9" s="688"/>
      <c r="BH9" s="688"/>
      <c r="BI9" s="688"/>
      <c r="BJ9" s="688"/>
      <c r="BK9" s="688"/>
      <c r="BL9" s="688"/>
      <c r="BM9" s="688"/>
      <c r="BN9" s="688"/>
      <c r="BO9" s="688"/>
      <c r="BP9" s="688"/>
    </row>
    <row r="10" spans="1:74" ht="39.6" x14ac:dyDescent="0.25">
      <c r="A10" s="553">
        <f>SUBTOTAL(9,$BQ$9:BQ10)</f>
        <v>1</v>
      </c>
      <c r="B10" s="554" t="s">
        <v>949</v>
      </c>
      <c r="C10" s="675" t="s">
        <v>24</v>
      </c>
      <c r="D10" s="675"/>
      <c r="E10" s="675"/>
      <c r="F10" s="675"/>
      <c r="G10" s="675"/>
      <c r="H10" s="675"/>
      <c r="I10" s="675"/>
      <c r="J10" s="675"/>
      <c r="K10" s="675"/>
      <c r="L10" s="675"/>
      <c r="M10" s="675"/>
      <c r="N10" s="675"/>
      <c r="O10" s="675"/>
      <c r="P10" s="675"/>
      <c r="Q10" s="675"/>
      <c r="R10" s="675"/>
      <c r="S10" s="675"/>
      <c r="T10" s="675"/>
      <c r="U10" s="675"/>
      <c r="V10" s="675"/>
      <c r="W10" s="675"/>
      <c r="X10" s="675"/>
      <c r="Y10" s="675"/>
      <c r="Z10" s="681">
        <v>1</v>
      </c>
      <c r="AA10" s="681"/>
      <c r="AB10" s="681"/>
      <c r="AC10" s="681"/>
      <c r="AD10" s="681"/>
      <c r="AE10" s="681"/>
      <c r="AF10" s="681"/>
      <c r="AG10" s="681"/>
      <c r="AH10" s="681"/>
      <c r="AI10" s="681"/>
      <c r="AJ10" s="681"/>
      <c r="AK10" s="681"/>
      <c r="AL10" s="681"/>
      <c r="AM10" s="683"/>
      <c r="AN10" s="683"/>
      <c r="AO10" s="681"/>
      <c r="AP10" s="681"/>
      <c r="AQ10" s="676"/>
      <c r="AR10" s="676"/>
      <c r="AS10" s="676"/>
      <c r="AT10" s="676"/>
      <c r="AU10" s="676"/>
      <c r="AV10" s="676"/>
      <c r="AW10" s="676"/>
      <c r="AX10" s="676"/>
      <c r="AY10" s="676"/>
      <c r="AZ10" s="676"/>
      <c r="BA10" s="676"/>
      <c r="BB10" s="676"/>
      <c r="BC10" s="676"/>
      <c r="BD10" s="676"/>
      <c r="BE10" s="676"/>
      <c r="BF10" s="676"/>
      <c r="BG10" s="676"/>
      <c r="BH10" s="676"/>
      <c r="BI10" s="676"/>
      <c r="BJ10" s="676"/>
      <c r="BK10" s="676"/>
      <c r="BL10" s="676"/>
      <c r="BM10" s="676"/>
      <c r="BN10" s="676"/>
      <c r="BO10" s="676"/>
      <c r="BP10" s="676"/>
      <c r="BQ10" s="19">
        <f>IF(Z10&gt;0,1,0)</f>
        <v>1</v>
      </c>
    </row>
    <row r="11" spans="1:74" x14ac:dyDescent="0.25">
      <c r="A11" s="553">
        <f>SUBTOTAL(9,$BQ$9:BQ11)</f>
        <v>2</v>
      </c>
      <c r="B11" s="554" t="s">
        <v>1072</v>
      </c>
      <c r="C11" s="675" t="s">
        <v>339</v>
      </c>
      <c r="D11" s="675"/>
      <c r="E11" s="675"/>
      <c r="F11" s="675"/>
      <c r="G11" s="675"/>
      <c r="H11" s="675"/>
      <c r="I11" s="675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T11" s="675"/>
      <c r="U11" s="675"/>
      <c r="V11" s="675"/>
      <c r="W11" s="675"/>
      <c r="X11" s="675"/>
      <c r="Y11" s="675"/>
      <c r="Z11" s="681">
        <v>1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19">
        <f t="shared" ref="BQ11:BQ54" si="0">IF(Z11&gt;0,1,0)</f>
        <v>1</v>
      </c>
    </row>
    <row r="12" spans="1:74" ht="26.4" x14ac:dyDescent="0.25">
      <c r="A12" s="553">
        <f>SUBTOTAL(9,$BQ$9:BQ12)</f>
        <v>3</v>
      </c>
      <c r="B12" s="554" t="s">
        <v>97</v>
      </c>
      <c r="C12" s="675" t="s">
        <v>55</v>
      </c>
      <c r="D12" s="675"/>
      <c r="E12" s="675"/>
      <c r="F12" s="675"/>
      <c r="G12" s="675"/>
      <c r="H12" s="675"/>
      <c r="I12" s="675"/>
      <c r="J12" s="675"/>
      <c r="K12" s="675"/>
      <c r="L12" s="675"/>
      <c r="M12" s="675"/>
      <c r="N12" s="675"/>
      <c r="O12" s="675"/>
      <c r="P12" s="675"/>
      <c r="Q12" s="675"/>
      <c r="R12" s="675"/>
      <c r="S12" s="675"/>
      <c r="T12" s="675"/>
      <c r="U12" s="675"/>
      <c r="V12" s="675"/>
      <c r="W12" s="675"/>
      <c r="X12" s="675"/>
      <c r="Y12" s="675"/>
      <c r="Z12" s="681">
        <v>1</v>
      </c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676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19">
        <f t="shared" si="0"/>
        <v>1</v>
      </c>
    </row>
    <row r="13" spans="1:74" hidden="1" x14ac:dyDescent="0.25">
      <c r="A13" s="553">
        <f>SUBTOTAL(9,$BQ$9:BQ13)</f>
        <v>3</v>
      </c>
      <c r="B13" s="555" t="s">
        <v>1238</v>
      </c>
      <c r="C13" s="675" t="s">
        <v>339</v>
      </c>
      <c r="D13" s="675"/>
      <c r="E13" s="675"/>
      <c r="F13" s="675"/>
      <c r="G13" s="675"/>
      <c r="H13" s="675"/>
      <c r="I13" s="675"/>
      <c r="J13" s="675"/>
      <c r="K13" s="675"/>
      <c r="L13" s="675"/>
      <c r="M13" s="675"/>
      <c r="N13" s="675"/>
      <c r="O13" s="675"/>
      <c r="P13" s="675"/>
      <c r="Q13" s="675"/>
      <c r="R13" s="675"/>
      <c r="S13" s="675"/>
      <c r="T13" s="675"/>
      <c r="U13" s="675"/>
      <c r="V13" s="675"/>
      <c r="W13" s="675"/>
      <c r="X13" s="675"/>
      <c r="Y13" s="675"/>
      <c r="Z13" s="681">
        <v>0</v>
      </c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76"/>
      <c r="AR13" s="676"/>
      <c r="AS13" s="676"/>
      <c r="AT13" s="676"/>
      <c r="AU13" s="676"/>
      <c r="AV13" s="676"/>
      <c r="AW13" s="676"/>
      <c r="AX13" s="676"/>
      <c r="AY13" s="676"/>
      <c r="AZ13" s="676"/>
      <c r="BA13" s="676"/>
      <c r="BB13" s="676"/>
      <c r="BC13" s="676"/>
      <c r="BD13" s="676"/>
      <c r="BE13" s="676"/>
      <c r="BF13" s="676"/>
      <c r="BG13" s="676"/>
      <c r="BH13" s="676"/>
      <c r="BI13" s="676"/>
      <c r="BJ13" s="676"/>
      <c r="BK13" s="676"/>
      <c r="BL13" s="676"/>
      <c r="BM13" s="676"/>
      <c r="BN13" s="676"/>
      <c r="BO13" s="676"/>
      <c r="BP13" s="676"/>
      <c r="BQ13" s="19">
        <f t="shared" si="0"/>
        <v>0</v>
      </c>
    </row>
    <row r="14" spans="1:74" x14ac:dyDescent="0.25">
      <c r="A14" s="553">
        <f>SUBTOTAL(9,$BQ$9:BQ14)</f>
        <v>4</v>
      </c>
      <c r="B14" s="554" t="s">
        <v>98</v>
      </c>
      <c r="C14" s="675" t="s">
        <v>30</v>
      </c>
      <c r="D14" s="675"/>
      <c r="E14" s="675"/>
      <c r="F14" s="675"/>
      <c r="G14" s="675"/>
      <c r="H14" s="675"/>
      <c r="I14" s="675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T14" s="675"/>
      <c r="U14" s="675"/>
      <c r="V14" s="675"/>
      <c r="W14" s="675"/>
      <c r="X14" s="675"/>
      <c r="Y14" s="675"/>
      <c r="Z14" s="681">
        <v>1</v>
      </c>
      <c r="AA14" s="681"/>
      <c r="AB14" s="681"/>
      <c r="AC14" s="681"/>
      <c r="AD14" s="681"/>
      <c r="AE14" s="681"/>
      <c r="AF14" s="681"/>
      <c r="AG14" s="681"/>
      <c r="AH14" s="681"/>
      <c r="AI14" s="681"/>
      <c r="AJ14" s="681"/>
      <c r="AK14" s="681"/>
      <c r="AL14" s="681"/>
      <c r="AM14" s="681"/>
      <c r="AN14" s="681"/>
      <c r="AO14" s="681"/>
      <c r="AP14" s="681"/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/>
      <c r="BQ14" s="19">
        <f t="shared" si="0"/>
        <v>1</v>
      </c>
    </row>
    <row r="15" spans="1:74" ht="26.4" x14ac:dyDescent="0.25">
      <c r="A15" s="553">
        <f>SUBTOTAL(9,$BQ$9:BQ15)</f>
        <v>5</v>
      </c>
      <c r="B15" s="554" t="s">
        <v>63</v>
      </c>
      <c r="C15" s="675" t="s">
        <v>57</v>
      </c>
      <c r="D15" s="675"/>
      <c r="E15" s="675"/>
      <c r="F15" s="675"/>
      <c r="G15" s="675"/>
      <c r="H15" s="675"/>
      <c r="I15" s="675"/>
      <c r="J15" s="675"/>
      <c r="K15" s="675"/>
      <c r="L15" s="675"/>
      <c r="M15" s="675"/>
      <c r="N15" s="675"/>
      <c r="O15" s="675"/>
      <c r="P15" s="675"/>
      <c r="Q15" s="675"/>
      <c r="R15" s="675"/>
      <c r="S15" s="675"/>
      <c r="T15" s="675"/>
      <c r="U15" s="675"/>
      <c r="V15" s="675"/>
      <c r="W15" s="675"/>
      <c r="X15" s="675"/>
      <c r="Y15" s="675"/>
      <c r="Z15" s="681">
        <v>1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19">
        <f t="shared" si="0"/>
        <v>1</v>
      </c>
    </row>
    <row r="16" spans="1:74" x14ac:dyDescent="0.25">
      <c r="A16" s="553">
        <f>SUBTOTAL(9,$BQ$9:BQ16)</f>
        <v>6</v>
      </c>
      <c r="B16" s="554" t="s">
        <v>62</v>
      </c>
      <c r="C16" s="675" t="s">
        <v>58</v>
      </c>
      <c r="D16" s="675"/>
      <c r="E16" s="675"/>
      <c r="F16" s="675"/>
      <c r="G16" s="675"/>
      <c r="H16" s="675"/>
      <c r="I16" s="675"/>
      <c r="J16" s="675"/>
      <c r="K16" s="675"/>
      <c r="L16" s="675"/>
      <c r="M16" s="675"/>
      <c r="N16" s="675"/>
      <c r="O16" s="675"/>
      <c r="P16" s="675"/>
      <c r="Q16" s="675"/>
      <c r="R16" s="675"/>
      <c r="S16" s="675"/>
      <c r="T16" s="675"/>
      <c r="U16" s="675"/>
      <c r="V16" s="675"/>
      <c r="W16" s="675"/>
      <c r="X16" s="675"/>
      <c r="Y16" s="675"/>
      <c r="Z16" s="681">
        <v>1</v>
      </c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76"/>
      <c r="AR16" s="676"/>
      <c r="AS16" s="676"/>
      <c r="AT16" s="676"/>
      <c r="AU16" s="676"/>
      <c r="AV16" s="676"/>
      <c r="AW16" s="676"/>
      <c r="AX16" s="676"/>
      <c r="AY16" s="676"/>
      <c r="AZ16" s="676"/>
      <c r="BA16" s="676"/>
      <c r="BB16" s="676"/>
      <c r="BC16" s="676"/>
      <c r="BD16" s="676"/>
      <c r="BE16" s="676"/>
      <c r="BF16" s="676"/>
      <c r="BG16" s="676"/>
      <c r="BH16" s="676"/>
      <c r="BI16" s="676"/>
      <c r="BJ16" s="676"/>
      <c r="BK16" s="676"/>
      <c r="BL16" s="676"/>
      <c r="BM16" s="676"/>
      <c r="BN16" s="676"/>
      <c r="BO16" s="676"/>
      <c r="BP16" s="676"/>
      <c r="BQ16" s="19">
        <f t="shared" si="0"/>
        <v>1</v>
      </c>
    </row>
    <row r="17" spans="1:69" hidden="1" x14ac:dyDescent="0.25">
      <c r="A17" s="553">
        <f>SUBTOTAL(9,$BQ$9:BQ17)</f>
        <v>6</v>
      </c>
      <c r="B17" s="555" t="s">
        <v>525</v>
      </c>
      <c r="C17" s="675" t="s">
        <v>58</v>
      </c>
      <c r="D17" s="675"/>
      <c r="E17" s="675"/>
      <c r="F17" s="675"/>
      <c r="G17" s="675"/>
      <c r="H17" s="675"/>
      <c r="I17" s="675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T17" s="675"/>
      <c r="U17" s="675"/>
      <c r="V17" s="675"/>
      <c r="W17" s="675"/>
      <c r="X17" s="675"/>
      <c r="Y17" s="675"/>
      <c r="Z17" s="681">
        <v>0</v>
      </c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76"/>
      <c r="AR17" s="676"/>
      <c r="AS17" s="676"/>
      <c r="AT17" s="676"/>
      <c r="AU17" s="676"/>
      <c r="AV17" s="676"/>
      <c r="AW17" s="676"/>
      <c r="AX17" s="676"/>
      <c r="AY17" s="676"/>
      <c r="AZ17" s="676"/>
      <c r="BA17" s="676"/>
      <c r="BB17" s="676"/>
      <c r="BC17" s="676"/>
      <c r="BD17" s="676"/>
      <c r="BE17" s="676"/>
      <c r="BF17" s="676"/>
      <c r="BG17" s="676"/>
      <c r="BH17" s="676"/>
      <c r="BI17" s="676"/>
      <c r="BJ17" s="676"/>
      <c r="BK17" s="676"/>
      <c r="BL17" s="676"/>
      <c r="BM17" s="676"/>
      <c r="BN17" s="676"/>
      <c r="BO17" s="676"/>
      <c r="BP17" s="676"/>
      <c r="BQ17" s="19">
        <f t="shared" si="0"/>
        <v>0</v>
      </c>
    </row>
    <row r="18" spans="1:69" ht="39.6" hidden="1" x14ac:dyDescent="0.25">
      <c r="A18" s="553">
        <f>SUBTOTAL(9,$BQ$9:BQ18)</f>
        <v>6</v>
      </c>
      <c r="B18" s="555" t="s">
        <v>1239</v>
      </c>
      <c r="C18" s="675" t="s">
        <v>464</v>
      </c>
      <c r="D18" s="675"/>
      <c r="E18" s="675"/>
      <c r="F18" s="675"/>
      <c r="G18" s="675"/>
      <c r="H18" s="675"/>
      <c r="I18" s="675"/>
      <c r="J18" s="675"/>
      <c r="K18" s="675"/>
      <c r="L18" s="675"/>
      <c r="M18" s="675"/>
      <c r="N18" s="675"/>
      <c r="O18" s="675"/>
      <c r="P18" s="675"/>
      <c r="Q18" s="675"/>
      <c r="R18" s="675"/>
      <c r="S18" s="675"/>
      <c r="T18" s="675"/>
      <c r="U18" s="675"/>
      <c r="V18" s="675"/>
      <c r="W18" s="675"/>
      <c r="X18" s="675"/>
      <c r="Y18" s="675"/>
      <c r="Z18" s="681">
        <v>0</v>
      </c>
      <c r="AA18" s="681"/>
      <c r="AB18" s="681"/>
      <c r="AC18" s="681"/>
      <c r="AD18" s="681"/>
      <c r="AE18" s="681"/>
      <c r="AF18" s="681"/>
      <c r="AG18" s="681"/>
      <c r="AH18" s="681"/>
      <c r="AI18" s="681"/>
      <c r="AJ18" s="681"/>
      <c r="AK18" s="681"/>
      <c r="AL18" s="681"/>
      <c r="AM18" s="681"/>
      <c r="AN18" s="681"/>
      <c r="AO18" s="681"/>
      <c r="AP18" s="681"/>
      <c r="AQ18" s="676"/>
      <c r="AR18" s="676"/>
      <c r="AS18" s="676"/>
      <c r="AT18" s="676"/>
      <c r="AU18" s="676"/>
      <c r="AV18" s="676"/>
      <c r="AW18" s="676"/>
      <c r="AX18" s="676"/>
      <c r="AY18" s="676"/>
      <c r="AZ18" s="676"/>
      <c r="BA18" s="676"/>
      <c r="BB18" s="676"/>
      <c r="BC18" s="676"/>
      <c r="BD18" s="676"/>
      <c r="BE18" s="676"/>
      <c r="BF18" s="676"/>
      <c r="BG18" s="676"/>
      <c r="BH18" s="676"/>
      <c r="BI18" s="676"/>
      <c r="BJ18" s="676"/>
      <c r="BK18" s="676"/>
      <c r="BL18" s="676"/>
      <c r="BM18" s="676"/>
      <c r="BN18" s="676"/>
      <c r="BO18" s="676"/>
      <c r="BP18" s="676"/>
      <c r="BQ18" s="19">
        <f t="shared" si="0"/>
        <v>0</v>
      </c>
    </row>
    <row r="19" spans="1:69" hidden="1" x14ac:dyDescent="0.25">
      <c r="A19" s="553">
        <f>SUBTOTAL(9,$BQ$9:BQ19)</f>
        <v>6</v>
      </c>
      <c r="B19" s="555" t="s">
        <v>1240</v>
      </c>
      <c r="C19" s="675" t="s">
        <v>175</v>
      </c>
      <c r="D19" s="675"/>
      <c r="E19" s="675"/>
      <c r="F19" s="675"/>
      <c r="G19" s="675"/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675"/>
      <c r="T19" s="675"/>
      <c r="U19" s="675"/>
      <c r="V19" s="675"/>
      <c r="W19" s="675"/>
      <c r="X19" s="675"/>
      <c r="Y19" s="675"/>
      <c r="Z19" s="681">
        <v>0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19">
        <f t="shared" si="0"/>
        <v>0</v>
      </c>
    </row>
    <row r="20" spans="1:69" ht="26.4" x14ac:dyDescent="0.25">
      <c r="A20" s="553">
        <f>SUBTOTAL(9,$BQ$9:BQ20)</f>
        <v>7</v>
      </c>
      <c r="B20" s="554" t="s">
        <v>448</v>
      </c>
      <c r="C20" s="675" t="s">
        <v>180</v>
      </c>
      <c r="D20" s="675"/>
      <c r="E20" s="675"/>
      <c r="F20" s="675"/>
      <c r="G20" s="675"/>
      <c r="H20" s="675"/>
      <c r="I20" s="675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T20" s="675"/>
      <c r="U20" s="675"/>
      <c r="V20" s="675"/>
      <c r="W20" s="675"/>
      <c r="X20" s="675"/>
      <c r="Y20" s="675"/>
      <c r="Z20" s="681">
        <v>1</v>
      </c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76"/>
      <c r="AR20" s="676"/>
      <c r="AS20" s="676"/>
      <c r="AT20" s="676"/>
      <c r="AU20" s="676"/>
      <c r="AV20" s="676"/>
      <c r="AW20" s="676"/>
      <c r="AX20" s="676"/>
      <c r="AY20" s="676"/>
      <c r="AZ20" s="676"/>
      <c r="BA20" s="676"/>
      <c r="BB20" s="676"/>
      <c r="BC20" s="676"/>
      <c r="BD20" s="676"/>
      <c r="BE20" s="676"/>
      <c r="BF20" s="676"/>
      <c r="BG20" s="676"/>
      <c r="BH20" s="676"/>
      <c r="BI20" s="676"/>
      <c r="BJ20" s="676"/>
      <c r="BK20" s="676"/>
      <c r="BL20" s="676"/>
      <c r="BM20" s="676"/>
      <c r="BN20" s="676"/>
      <c r="BO20" s="676"/>
      <c r="BP20" s="676"/>
      <c r="BQ20" s="19">
        <f t="shared" si="0"/>
        <v>1</v>
      </c>
    </row>
    <row r="21" spans="1:69" ht="26.4" hidden="1" x14ac:dyDescent="0.25">
      <c r="A21" s="553">
        <f>SUBTOTAL(9,$BQ$9:BQ21)</f>
        <v>7</v>
      </c>
      <c r="B21" s="555" t="s">
        <v>709</v>
      </c>
      <c r="C21" s="682" t="s">
        <v>710</v>
      </c>
      <c r="D21" s="682"/>
      <c r="E21" s="682"/>
      <c r="F21" s="682"/>
      <c r="G21" s="682"/>
      <c r="H21" s="682"/>
      <c r="I21" s="682"/>
      <c r="J21" s="682"/>
      <c r="K21" s="682"/>
      <c r="L21" s="682"/>
      <c r="M21" s="682"/>
      <c r="N21" s="682"/>
      <c r="O21" s="682"/>
      <c r="P21" s="682"/>
      <c r="Q21" s="682"/>
      <c r="R21" s="682"/>
      <c r="S21" s="682"/>
      <c r="T21" s="682"/>
      <c r="U21" s="682"/>
      <c r="V21" s="682"/>
      <c r="W21" s="682"/>
      <c r="X21" s="682"/>
      <c r="Y21" s="682"/>
      <c r="Z21" s="681">
        <v>0</v>
      </c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19">
        <f t="shared" si="0"/>
        <v>0</v>
      </c>
    </row>
    <row r="22" spans="1:69" ht="52.8" x14ac:dyDescent="0.25">
      <c r="A22" s="553">
        <f>SUBTOTAL(9,$BQ$9:BQ22)</f>
        <v>8</v>
      </c>
      <c r="B22" s="554" t="s">
        <v>526</v>
      </c>
      <c r="C22" s="675" t="s">
        <v>385</v>
      </c>
      <c r="D22" s="675"/>
      <c r="E22" s="675"/>
      <c r="F22" s="675"/>
      <c r="G22" s="675"/>
      <c r="H22" s="675"/>
      <c r="I22" s="675"/>
      <c r="J22" s="675"/>
      <c r="K22" s="675"/>
      <c r="L22" s="675"/>
      <c r="M22" s="675"/>
      <c r="N22" s="675"/>
      <c r="O22" s="675"/>
      <c r="P22" s="675"/>
      <c r="Q22" s="675"/>
      <c r="R22" s="675"/>
      <c r="S22" s="675"/>
      <c r="T22" s="675"/>
      <c r="U22" s="675"/>
      <c r="V22" s="675"/>
      <c r="W22" s="675"/>
      <c r="X22" s="675"/>
      <c r="Y22" s="675"/>
      <c r="Z22" s="681">
        <v>1</v>
      </c>
      <c r="AA22" s="681"/>
      <c r="AB22" s="681"/>
      <c r="AC22" s="681"/>
      <c r="AD22" s="681"/>
      <c r="AE22" s="681"/>
      <c r="AF22" s="681"/>
      <c r="AG22" s="681"/>
      <c r="AH22" s="681"/>
      <c r="AI22" s="681"/>
      <c r="AJ22" s="681"/>
      <c r="AK22" s="681"/>
      <c r="AL22" s="681"/>
      <c r="AM22" s="681"/>
      <c r="AN22" s="681"/>
      <c r="AO22" s="681"/>
      <c r="AP22" s="681"/>
      <c r="AQ22" s="676"/>
      <c r="AR22" s="676"/>
      <c r="AS22" s="676"/>
      <c r="AT22" s="676"/>
      <c r="AU22" s="676"/>
      <c r="AV22" s="676"/>
      <c r="AW22" s="676"/>
      <c r="AX22" s="676"/>
      <c r="AY22" s="676"/>
      <c r="AZ22" s="676"/>
      <c r="BA22" s="676"/>
      <c r="BB22" s="676"/>
      <c r="BC22" s="676"/>
      <c r="BD22" s="676"/>
      <c r="BE22" s="676"/>
      <c r="BF22" s="676"/>
      <c r="BG22" s="676"/>
      <c r="BH22" s="676"/>
      <c r="BI22" s="676"/>
      <c r="BJ22" s="676"/>
      <c r="BK22" s="676"/>
      <c r="BL22" s="676"/>
      <c r="BM22" s="676"/>
      <c r="BN22" s="676"/>
      <c r="BO22" s="676"/>
      <c r="BP22" s="676"/>
      <c r="BQ22" s="19">
        <f t="shared" si="0"/>
        <v>1</v>
      </c>
    </row>
    <row r="23" spans="1:69" ht="39.6" hidden="1" x14ac:dyDescent="0.25">
      <c r="A23" s="553">
        <f>SUBTOTAL(9,$BQ$9:BQ23)</f>
        <v>8</v>
      </c>
      <c r="B23" s="555" t="s">
        <v>1241</v>
      </c>
      <c r="C23" s="675" t="s">
        <v>606</v>
      </c>
      <c r="D23" s="675"/>
      <c r="E23" s="675"/>
      <c r="F23" s="675"/>
      <c r="G23" s="675"/>
      <c r="H23" s="675"/>
      <c r="I23" s="675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T23" s="675"/>
      <c r="U23" s="675"/>
      <c r="V23" s="675"/>
      <c r="W23" s="675"/>
      <c r="X23" s="675"/>
      <c r="Y23" s="675"/>
      <c r="Z23" s="681">
        <v>0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19">
        <f t="shared" si="0"/>
        <v>0</v>
      </c>
    </row>
    <row r="24" spans="1:69" hidden="1" x14ac:dyDescent="0.25">
      <c r="A24" s="553">
        <f>SUBTOTAL(9,$BQ$9:BQ24)</f>
        <v>8</v>
      </c>
      <c r="B24" s="555" t="s">
        <v>607</v>
      </c>
      <c r="C24" s="675" t="s">
        <v>339</v>
      </c>
      <c r="D24" s="675"/>
      <c r="E24" s="675"/>
      <c r="F24" s="675"/>
      <c r="G24" s="675"/>
      <c r="H24" s="675"/>
      <c r="I24" s="675"/>
      <c r="J24" s="675"/>
      <c r="K24" s="675"/>
      <c r="L24" s="675"/>
      <c r="M24" s="675"/>
      <c r="N24" s="675"/>
      <c r="O24" s="675"/>
      <c r="P24" s="675"/>
      <c r="Q24" s="675"/>
      <c r="R24" s="675"/>
      <c r="S24" s="675"/>
      <c r="T24" s="675"/>
      <c r="U24" s="675"/>
      <c r="V24" s="675"/>
      <c r="W24" s="675"/>
      <c r="X24" s="675"/>
      <c r="Y24" s="675"/>
      <c r="Z24" s="681">
        <v>0</v>
      </c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76"/>
      <c r="AR24" s="676"/>
      <c r="AS24" s="676"/>
      <c r="AT24" s="676"/>
      <c r="AU24" s="676"/>
      <c r="AV24" s="676"/>
      <c r="AW24" s="676"/>
      <c r="AX24" s="676"/>
      <c r="AY24" s="676"/>
      <c r="AZ24" s="676"/>
      <c r="BA24" s="676"/>
      <c r="BB24" s="676"/>
      <c r="BC24" s="676"/>
      <c r="BD24" s="676"/>
      <c r="BE24" s="676"/>
      <c r="BF24" s="676"/>
      <c r="BG24" s="676"/>
      <c r="BH24" s="676"/>
      <c r="BI24" s="676"/>
      <c r="BJ24" s="676"/>
      <c r="BK24" s="676"/>
      <c r="BL24" s="676"/>
      <c r="BM24" s="676"/>
      <c r="BN24" s="676"/>
      <c r="BO24" s="676"/>
      <c r="BP24" s="676"/>
      <c r="BQ24" s="19">
        <f t="shared" si="0"/>
        <v>0</v>
      </c>
    </row>
    <row r="25" spans="1:69" ht="26.4" hidden="1" x14ac:dyDescent="0.25">
      <c r="A25" s="553">
        <f>SUBTOTAL(9,$BQ$9:BQ25)</f>
        <v>8</v>
      </c>
      <c r="B25" s="555" t="s">
        <v>950</v>
      </c>
      <c r="C25" s="675" t="s">
        <v>142</v>
      </c>
      <c r="D25" s="675"/>
      <c r="E25" s="675"/>
      <c r="F25" s="675"/>
      <c r="G25" s="675"/>
      <c r="H25" s="675"/>
      <c r="I25" s="675"/>
      <c r="J25" s="675"/>
      <c r="K25" s="675"/>
      <c r="L25" s="675"/>
      <c r="M25" s="675"/>
      <c r="N25" s="675"/>
      <c r="O25" s="675"/>
      <c r="P25" s="675"/>
      <c r="Q25" s="675"/>
      <c r="R25" s="675"/>
      <c r="S25" s="675"/>
      <c r="T25" s="675"/>
      <c r="U25" s="675"/>
      <c r="V25" s="675"/>
      <c r="W25" s="675"/>
      <c r="X25" s="675"/>
      <c r="Y25" s="675"/>
      <c r="Z25" s="681">
        <v>0</v>
      </c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76"/>
      <c r="AR25" s="676"/>
      <c r="AS25" s="676"/>
      <c r="AT25" s="676"/>
      <c r="AU25" s="676"/>
      <c r="AV25" s="676"/>
      <c r="AW25" s="676"/>
      <c r="AX25" s="676"/>
      <c r="AY25" s="676"/>
      <c r="AZ25" s="676"/>
      <c r="BA25" s="676"/>
      <c r="BB25" s="676"/>
      <c r="BC25" s="676"/>
      <c r="BD25" s="676"/>
      <c r="BE25" s="676"/>
      <c r="BF25" s="676"/>
      <c r="BG25" s="676"/>
      <c r="BH25" s="676"/>
      <c r="BI25" s="676"/>
      <c r="BJ25" s="676"/>
      <c r="BK25" s="676"/>
      <c r="BL25" s="676"/>
      <c r="BM25" s="676"/>
      <c r="BN25" s="676"/>
      <c r="BO25" s="676"/>
      <c r="BP25" s="676"/>
      <c r="BQ25" s="19">
        <f t="shared" si="0"/>
        <v>0</v>
      </c>
    </row>
    <row r="26" spans="1:69" ht="26.4" hidden="1" x14ac:dyDescent="0.25">
      <c r="A26" s="553">
        <f>SUBTOTAL(9,$BQ$9:BQ26)</f>
        <v>8</v>
      </c>
      <c r="B26" s="555" t="s">
        <v>951</v>
      </c>
      <c r="C26" s="675" t="s">
        <v>123</v>
      </c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T26" s="675"/>
      <c r="U26" s="675"/>
      <c r="V26" s="675"/>
      <c r="W26" s="675"/>
      <c r="X26" s="675"/>
      <c r="Y26" s="675"/>
      <c r="Z26" s="681">
        <v>0</v>
      </c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681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676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19">
        <f t="shared" si="0"/>
        <v>0</v>
      </c>
    </row>
    <row r="27" spans="1:69" ht="26.4" hidden="1" x14ac:dyDescent="0.25">
      <c r="A27" s="553">
        <f>SUBTOTAL(9,$BQ$9:BQ27)</f>
        <v>8</v>
      </c>
      <c r="B27" s="555" t="s">
        <v>952</v>
      </c>
      <c r="C27" s="675" t="s">
        <v>118</v>
      </c>
      <c r="D27" s="675"/>
      <c r="E27" s="675"/>
      <c r="F27" s="675"/>
      <c r="G27" s="675"/>
      <c r="H27" s="675"/>
      <c r="I27" s="675"/>
      <c r="J27" s="675"/>
      <c r="K27" s="675"/>
      <c r="L27" s="675"/>
      <c r="M27" s="675"/>
      <c r="N27" s="675"/>
      <c r="O27" s="675"/>
      <c r="P27" s="675"/>
      <c r="Q27" s="675"/>
      <c r="R27" s="675"/>
      <c r="S27" s="675"/>
      <c r="T27" s="675"/>
      <c r="U27" s="675"/>
      <c r="V27" s="675"/>
      <c r="W27" s="675"/>
      <c r="X27" s="675"/>
      <c r="Y27" s="675"/>
      <c r="Z27" s="681">
        <v>0</v>
      </c>
      <c r="AA27" s="681"/>
      <c r="AB27" s="681"/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681"/>
      <c r="AQ27" s="676"/>
      <c r="AR27" s="676"/>
      <c r="AS27" s="676"/>
      <c r="AT27" s="676"/>
      <c r="AU27" s="676"/>
      <c r="AV27" s="676"/>
      <c r="AW27" s="676"/>
      <c r="AX27" s="676"/>
      <c r="AY27" s="676"/>
      <c r="AZ27" s="676"/>
      <c r="BA27" s="676"/>
      <c r="BB27" s="676"/>
      <c r="BC27" s="676"/>
      <c r="BD27" s="676"/>
      <c r="BE27" s="676"/>
      <c r="BF27" s="676"/>
      <c r="BG27" s="676"/>
      <c r="BH27" s="676"/>
      <c r="BI27" s="676"/>
      <c r="BJ27" s="676"/>
      <c r="BK27" s="676"/>
      <c r="BL27" s="676"/>
      <c r="BM27" s="676"/>
      <c r="BN27" s="676"/>
      <c r="BO27" s="676"/>
      <c r="BP27" s="676"/>
      <c r="BQ27" s="19">
        <f t="shared" si="0"/>
        <v>0</v>
      </c>
    </row>
    <row r="28" spans="1:69" ht="26.4" hidden="1" x14ac:dyDescent="0.25">
      <c r="A28" s="553">
        <f>SUBTOTAL(9,$BQ$9:BQ28)</f>
        <v>8</v>
      </c>
      <c r="B28" s="555" t="s">
        <v>486</v>
      </c>
      <c r="C28" s="675" t="s">
        <v>133</v>
      </c>
      <c r="D28" s="675"/>
      <c r="E28" s="675"/>
      <c r="F28" s="675"/>
      <c r="G28" s="675"/>
      <c r="H28" s="675"/>
      <c r="I28" s="675"/>
      <c r="J28" s="675"/>
      <c r="K28" s="675"/>
      <c r="L28" s="675"/>
      <c r="M28" s="675"/>
      <c r="N28" s="675"/>
      <c r="O28" s="675"/>
      <c r="P28" s="675"/>
      <c r="Q28" s="675"/>
      <c r="R28" s="675"/>
      <c r="S28" s="675"/>
      <c r="T28" s="675"/>
      <c r="U28" s="675"/>
      <c r="V28" s="675"/>
      <c r="W28" s="675"/>
      <c r="X28" s="675"/>
      <c r="Y28" s="675"/>
      <c r="Z28" s="681">
        <v>0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75"/>
      <c r="AR28" s="675"/>
      <c r="AS28" s="675"/>
      <c r="AT28" s="675"/>
      <c r="AU28" s="675"/>
      <c r="AV28" s="675"/>
      <c r="AW28" s="675"/>
      <c r="AX28" s="675"/>
      <c r="AY28" s="675"/>
      <c r="AZ28" s="675"/>
      <c r="BA28" s="675"/>
      <c r="BB28" s="675"/>
      <c r="BC28" s="675"/>
      <c r="BD28" s="675"/>
      <c r="BE28" s="675"/>
      <c r="BF28" s="675"/>
      <c r="BG28" s="675"/>
      <c r="BH28" s="675"/>
      <c r="BI28" s="675"/>
      <c r="BJ28" s="675"/>
      <c r="BK28" s="675"/>
      <c r="BL28" s="675"/>
      <c r="BM28" s="675"/>
      <c r="BN28" s="675"/>
      <c r="BO28" s="675"/>
      <c r="BP28" s="675"/>
      <c r="BQ28" s="19">
        <f t="shared" si="0"/>
        <v>0</v>
      </c>
    </row>
    <row r="29" spans="1:69" hidden="1" x14ac:dyDescent="0.25">
      <c r="A29" s="553">
        <f>SUBTOTAL(9,$BQ$9:BQ29)</f>
        <v>8</v>
      </c>
      <c r="B29" s="555" t="s">
        <v>487</v>
      </c>
      <c r="C29" s="675" t="s">
        <v>139</v>
      </c>
      <c r="D29" s="675"/>
      <c r="E29" s="675"/>
      <c r="F29" s="675"/>
      <c r="G29" s="675"/>
      <c r="H29" s="675"/>
      <c r="I29" s="675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T29" s="675"/>
      <c r="U29" s="675"/>
      <c r="V29" s="675"/>
      <c r="W29" s="675"/>
      <c r="X29" s="675"/>
      <c r="Y29" s="675"/>
      <c r="Z29" s="681">
        <v>0</v>
      </c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76"/>
      <c r="AR29" s="676"/>
      <c r="AS29" s="676"/>
      <c r="AT29" s="676"/>
      <c r="AU29" s="676"/>
      <c r="AV29" s="676"/>
      <c r="AW29" s="676"/>
      <c r="AX29" s="676"/>
      <c r="AY29" s="676"/>
      <c r="AZ29" s="676"/>
      <c r="BA29" s="676"/>
      <c r="BB29" s="676"/>
      <c r="BC29" s="676"/>
      <c r="BD29" s="676"/>
      <c r="BE29" s="676"/>
      <c r="BF29" s="676"/>
      <c r="BG29" s="676"/>
      <c r="BH29" s="676"/>
      <c r="BI29" s="676"/>
      <c r="BJ29" s="676"/>
      <c r="BK29" s="676"/>
      <c r="BL29" s="676"/>
      <c r="BM29" s="676"/>
      <c r="BN29" s="676"/>
      <c r="BO29" s="676"/>
      <c r="BP29" s="676"/>
      <c r="BQ29" s="19">
        <f t="shared" si="0"/>
        <v>0</v>
      </c>
    </row>
    <row r="30" spans="1:69" hidden="1" x14ac:dyDescent="0.25">
      <c r="A30" s="553">
        <f>SUBTOTAL(9,$BQ$9:BQ30)</f>
        <v>8</v>
      </c>
      <c r="B30" s="555" t="s">
        <v>460</v>
      </c>
      <c r="C30" s="675" t="s">
        <v>145</v>
      </c>
      <c r="D30" s="675"/>
      <c r="E30" s="675"/>
      <c r="F30" s="675"/>
      <c r="G30" s="675"/>
      <c r="H30" s="675"/>
      <c r="I30" s="675"/>
      <c r="J30" s="675"/>
      <c r="K30" s="675"/>
      <c r="L30" s="675"/>
      <c r="M30" s="675"/>
      <c r="N30" s="675"/>
      <c r="O30" s="675"/>
      <c r="P30" s="675"/>
      <c r="Q30" s="675"/>
      <c r="R30" s="675"/>
      <c r="S30" s="675"/>
      <c r="T30" s="675"/>
      <c r="U30" s="675"/>
      <c r="V30" s="675"/>
      <c r="W30" s="675"/>
      <c r="X30" s="675"/>
      <c r="Y30" s="675"/>
      <c r="Z30" s="681">
        <v>0</v>
      </c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76"/>
      <c r="AR30" s="676"/>
      <c r="AS30" s="676"/>
      <c r="AT30" s="676"/>
      <c r="AU30" s="676"/>
      <c r="AV30" s="676"/>
      <c r="AW30" s="676"/>
      <c r="AX30" s="676"/>
      <c r="AY30" s="676"/>
      <c r="AZ30" s="676"/>
      <c r="BA30" s="676"/>
      <c r="BB30" s="676"/>
      <c r="BC30" s="676"/>
      <c r="BD30" s="676"/>
      <c r="BE30" s="676"/>
      <c r="BF30" s="676"/>
      <c r="BG30" s="676"/>
      <c r="BH30" s="676"/>
      <c r="BI30" s="676"/>
      <c r="BJ30" s="676"/>
      <c r="BK30" s="676"/>
      <c r="BL30" s="676"/>
      <c r="BM30" s="676"/>
      <c r="BN30" s="676"/>
      <c r="BO30" s="676"/>
      <c r="BP30" s="676"/>
      <c r="BQ30" s="19">
        <f t="shared" si="0"/>
        <v>0</v>
      </c>
    </row>
    <row r="31" spans="1:69" ht="26.4" hidden="1" x14ac:dyDescent="0.25">
      <c r="A31" s="553">
        <f>SUBTOTAL(9,$BQ$9:BQ31)</f>
        <v>8</v>
      </c>
      <c r="B31" s="555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675" t="s">
        <v>184</v>
      </c>
      <c r="D31" s="675"/>
      <c r="E31" s="675"/>
      <c r="F31" s="675"/>
      <c r="G31" s="675"/>
      <c r="H31" s="675"/>
      <c r="I31" s="675"/>
      <c r="J31" s="675"/>
      <c r="K31" s="675"/>
      <c r="L31" s="675"/>
      <c r="M31" s="675"/>
      <c r="N31" s="675"/>
      <c r="O31" s="675"/>
      <c r="P31" s="675"/>
      <c r="Q31" s="675"/>
      <c r="R31" s="675"/>
      <c r="S31" s="675"/>
      <c r="T31" s="675"/>
      <c r="U31" s="675"/>
      <c r="V31" s="675"/>
      <c r="W31" s="675"/>
      <c r="X31" s="675"/>
      <c r="Y31" s="675"/>
      <c r="Z31" s="695">
        <v>0</v>
      </c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7"/>
      <c r="AQ31" s="676"/>
      <c r="AR31" s="676"/>
      <c r="AS31" s="676"/>
      <c r="AT31" s="676"/>
      <c r="AU31" s="676"/>
      <c r="AV31" s="676"/>
      <c r="AW31" s="676"/>
      <c r="AX31" s="676"/>
      <c r="AY31" s="676"/>
      <c r="AZ31" s="676"/>
      <c r="BA31" s="676"/>
      <c r="BB31" s="676"/>
      <c r="BC31" s="676"/>
      <c r="BD31" s="676"/>
      <c r="BE31" s="676"/>
      <c r="BF31" s="676"/>
      <c r="BG31" s="676"/>
      <c r="BH31" s="676"/>
      <c r="BI31" s="676"/>
      <c r="BJ31" s="676"/>
      <c r="BK31" s="676"/>
      <c r="BL31" s="676"/>
      <c r="BM31" s="676"/>
      <c r="BN31" s="676"/>
      <c r="BO31" s="676"/>
      <c r="BP31" s="676"/>
      <c r="BQ31" s="19">
        <f t="shared" si="0"/>
        <v>0</v>
      </c>
    </row>
    <row r="32" spans="1:69" ht="26.4" hidden="1" x14ac:dyDescent="0.25">
      <c r="A32" s="553">
        <f>SUBTOTAL(9,$BQ$9:BQ32)</f>
        <v>8</v>
      </c>
      <c r="B32" s="555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675" t="s">
        <v>184</v>
      </c>
      <c r="D32" s="675"/>
      <c r="E32" s="675"/>
      <c r="F32" s="675"/>
      <c r="G32" s="675"/>
      <c r="H32" s="675"/>
      <c r="I32" s="675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T32" s="675"/>
      <c r="U32" s="675"/>
      <c r="V32" s="675"/>
      <c r="W32" s="675"/>
      <c r="X32" s="675"/>
      <c r="Y32" s="675"/>
      <c r="Z32" s="681">
        <v>0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6"/>
      <c r="BL32" s="676"/>
      <c r="BM32" s="676"/>
      <c r="BN32" s="676"/>
      <c r="BO32" s="676"/>
      <c r="BP32" s="676"/>
      <c r="BQ32" s="19">
        <f t="shared" si="0"/>
        <v>0</v>
      </c>
    </row>
    <row r="33" spans="1:69" ht="26.4" hidden="1" x14ac:dyDescent="0.25">
      <c r="A33" s="553">
        <f>SUBTOTAL(9,$BQ$9:BQ33)</f>
        <v>8</v>
      </c>
      <c r="B33" s="555" t="s">
        <v>1281</v>
      </c>
      <c r="C33" s="675" t="s">
        <v>352</v>
      </c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675"/>
      <c r="T33" s="675"/>
      <c r="U33" s="675"/>
      <c r="V33" s="675"/>
      <c r="W33" s="675"/>
      <c r="X33" s="675"/>
      <c r="Y33" s="675"/>
      <c r="Z33" s="681">
        <v>0</v>
      </c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676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19">
        <f t="shared" si="0"/>
        <v>0</v>
      </c>
    </row>
    <row r="34" spans="1:69" hidden="1" x14ac:dyDescent="0.25">
      <c r="A34" s="553">
        <f>SUBTOTAL(9,$BQ$9:BQ34)</f>
        <v>8</v>
      </c>
      <c r="B34" s="554" t="s">
        <v>1242</v>
      </c>
      <c r="C34" s="675" t="s">
        <v>339</v>
      </c>
      <c r="D34" s="675"/>
      <c r="E34" s="675"/>
      <c r="F34" s="675"/>
      <c r="G34" s="675"/>
      <c r="H34" s="675"/>
      <c r="I34" s="675"/>
      <c r="J34" s="675"/>
      <c r="K34" s="675"/>
      <c r="L34" s="675"/>
      <c r="M34" s="675"/>
      <c r="N34" s="675"/>
      <c r="O34" s="675"/>
      <c r="P34" s="675"/>
      <c r="Q34" s="675"/>
      <c r="R34" s="675"/>
      <c r="S34" s="675"/>
      <c r="T34" s="675"/>
      <c r="U34" s="675"/>
      <c r="V34" s="675"/>
      <c r="W34" s="675"/>
      <c r="X34" s="675"/>
      <c r="Y34" s="675"/>
      <c r="Z34" s="681">
        <f>Z33</f>
        <v>0</v>
      </c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76"/>
      <c r="AR34" s="676"/>
      <c r="AS34" s="676"/>
      <c r="AT34" s="676"/>
      <c r="AU34" s="676"/>
      <c r="AV34" s="676"/>
      <c r="AW34" s="676"/>
      <c r="AX34" s="676"/>
      <c r="AY34" s="676"/>
      <c r="AZ34" s="676"/>
      <c r="BA34" s="676"/>
      <c r="BB34" s="676"/>
      <c r="BC34" s="676"/>
      <c r="BD34" s="676"/>
      <c r="BE34" s="676"/>
      <c r="BF34" s="676"/>
      <c r="BG34" s="676"/>
      <c r="BH34" s="676"/>
      <c r="BI34" s="676"/>
      <c r="BJ34" s="676"/>
      <c r="BK34" s="676"/>
      <c r="BL34" s="676"/>
      <c r="BM34" s="676"/>
      <c r="BN34" s="676"/>
      <c r="BO34" s="676"/>
      <c r="BP34" s="676"/>
      <c r="BQ34" s="19">
        <f t="shared" ref="BQ34" si="1">IF(Z34&gt;0,1,0)</f>
        <v>0</v>
      </c>
    </row>
    <row r="35" spans="1:69" ht="26.4" hidden="1" x14ac:dyDescent="0.25">
      <c r="A35" s="553">
        <f>SUBTOTAL(9,$BQ$9:BQ35)</f>
        <v>8</v>
      </c>
      <c r="B35" s="555" t="s">
        <v>1282</v>
      </c>
      <c r="C35" s="675" t="s">
        <v>352</v>
      </c>
      <c r="D35" s="675"/>
      <c r="E35" s="675"/>
      <c r="F35" s="675"/>
      <c r="G35" s="675"/>
      <c r="H35" s="675"/>
      <c r="I35" s="675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T35" s="675"/>
      <c r="U35" s="675"/>
      <c r="V35" s="675"/>
      <c r="W35" s="675"/>
      <c r="X35" s="675"/>
      <c r="Y35" s="675"/>
      <c r="Z35" s="681">
        <v>0</v>
      </c>
      <c r="AA35" s="681"/>
      <c r="AB35" s="681"/>
      <c r="AC35" s="681"/>
      <c r="AD35" s="681"/>
      <c r="AE35" s="681"/>
      <c r="AF35" s="681"/>
      <c r="AG35" s="681"/>
      <c r="AH35" s="681"/>
      <c r="AI35" s="681"/>
      <c r="AJ35" s="681"/>
      <c r="AK35" s="681"/>
      <c r="AL35" s="681"/>
      <c r="AM35" s="681"/>
      <c r="AN35" s="681"/>
      <c r="AO35" s="681"/>
      <c r="AP35" s="681"/>
      <c r="AQ35" s="676"/>
      <c r="AR35" s="676"/>
      <c r="AS35" s="676"/>
      <c r="AT35" s="676"/>
      <c r="AU35" s="676"/>
      <c r="AV35" s="676"/>
      <c r="AW35" s="676"/>
      <c r="AX35" s="676"/>
      <c r="AY35" s="676"/>
      <c r="AZ35" s="676"/>
      <c r="BA35" s="676"/>
      <c r="BB35" s="676"/>
      <c r="BC35" s="676"/>
      <c r="BD35" s="676"/>
      <c r="BE35" s="676"/>
      <c r="BF35" s="676"/>
      <c r="BG35" s="676"/>
      <c r="BH35" s="676"/>
      <c r="BI35" s="676"/>
      <c r="BJ35" s="676"/>
      <c r="BK35" s="676"/>
      <c r="BL35" s="676"/>
      <c r="BM35" s="676"/>
      <c r="BN35" s="676"/>
      <c r="BO35" s="676"/>
      <c r="BP35" s="676"/>
      <c r="BQ35" s="19">
        <f t="shared" ref="BQ35" si="2">IF(Z35&gt;0,1,0)</f>
        <v>0</v>
      </c>
    </row>
    <row r="36" spans="1:69" hidden="1" x14ac:dyDescent="0.25">
      <c r="A36" s="553">
        <f>SUBTOTAL(9,$BQ$9:BQ36)</f>
        <v>8</v>
      </c>
      <c r="B36" s="554" t="s">
        <v>1242</v>
      </c>
      <c r="C36" s="675" t="s">
        <v>339</v>
      </c>
      <c r="D36" s="675"/>
      <c r="E36" s="675"/>
      <c r="F36" s="675"/>
      <c r="G36" s="675"/>
      <c r="H36" s="675"/>
      <c r="I36" s="675"/>
      <c r="J36" s="675"/>
      <c r="K36" s="675"/>
      <c r="L36" s="675"/>
      <c r="M36" s="675"/>
      <c r="N36" s="675"/>
      <c r="O36" s="675"/>
      <c r="P36" s="675"/>
      <c r="Q36" s="675"/>
      <c r="R36" s="675"/>
      <c r="S36" s="675"/>
      <c r="T36" s="675"/>
      <c r="U36" s="675"/>
      <c r="V36" s="675"/>
      <c r="W36" s="675"/>
      <c r="X36" s="675"/>
      <c r="Y36" s="675"/>
      <c r="Z36" s="681">
        <f>Z35</f>
        <v>0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6"/>
      <c r="BL36" s="676"/>
      <c r="BM36" s="676"/>
      <c r="BN36" s="676"/>
      <c r="BO36" s="676"/>
      <c r="BP36" s="676"/>
      <c r="BQ36" s="19">
        <f t="shared" si="0"/>
        <v>0</v>
      </c>
    </row>
    <row r="37" spans="1:69" x14ac:dyDescent="0.25">
      <c r="A37" s="553">
        <f>SUBTOTAL(9,$BQ$9:BQ37)</f>
        <v>9</v>
      </c>
      <c r="B37" s="554" t="s">
        <v>962</v>
      </c>
      <c r="C37" s="675" t="s">
        <v>259</v>
      </c>
      <c r="D37" s="675"/>
      <c r="E37" s="675"/>
      <c r="F37" s="675"/>
      <c r="G37" s="675"/>
      <c r="H37" s="675"/>
      <c r="I37" s="675"/>
      <c r="J37" s="675"/>
      <c r="K37" s="675"/>
      <c r="L37" s="675"/>
      <c r="M37" s="675"/>
      <c r="N37" s="675"/>
      <c r="O37" s="675"/>
      <c r="P37" s="675"/>
      <c r="Q37" s="675"/>
      <c r="R37" s="675"/>
      <c r="S37" s="675"/>
      <c r="T37" s="675"/>
      <c r="U37" s="675"/>
      <c r="V37" s="675"/>
      <c r="W37" s="675"/>
      <c r="X37" s="675"/>
      <c r="Y37" s="675"/>
      <c r="Z37" s="681">
        <f>Z22</f>
        <v>1</v>
      </c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76"/>
      <c r="AR37" s="676"/>
      <c r="AS37" s="676"/>
      <c r="AT37" s="676"/>
      <c r="AU37" s="676"/>
      <c r="AV37" s="676"/>
      <c r="AW37" s="676"/>
      <c r="AX37" s="676"/>
      <c r="AY37" s="676"/>
      <c r="AZ37" s="676"/>
      <c r="BA37" s="676"/>
      <c r="BB37" s="676"/>
      <c r="BC37" s="676"/>
      <c r="BD37" s="676"/>
      <c r="BE37" s="676"/>
      <c r="BF37" s="676"/>
      <c r="BG37" s="676"/>
      <c r="BH37" s="676"/>
      <c r="BI37" s="676"/>
      <c r="BJ37" s="676"/>
      <c r="BK37" s="676"/>
      <c r="BL37" s="676"/>
      <c r="BM37" s="676"/>
      <c r="BN37" s="676"/>
      <c r="BO37" s="676"/>
      <c r="BP37" s="676"/>
      <c r="BQ37" s="19">
        <f t="shared" si="0"/>
        <v>1</v>
      </c>
    </row>
    <row r="38" spans="1:69" ht="26.4" x14ac:dyDescent="0.25">
      <c r="A38" s="553">
        <f>SUBTOTAL(9,$BQ$9:BQ38)</f>
        <v>10</v>
      </c>
      <c r="B38" s="554" t="s">
        <v>1258</v>
      </c>
      <c r="C38" s="675" t="s">
        <v>339</v>
      </c>
      <c r="D38" s="675"/>
      <c r="E38" s="675"/>
      <c r="F38" s="675"/>
      <c r="G38" s="675"/>
      <c r="H38" s="675"/>
      <c r="I38" s="675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T38" s="675"/>
      <c r="U38" s="675"/>
      <c r="V38" s="675"/>
      <c r="W38" s="675"/>
      <c r="X38" s="675"/>
      <c r="Y38" s="675"/>
      <c r="Z38" s="681">
        <f>Z37</f>
        <v>1</v>
      </c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76"/>
      <c r="AR38" s="676"/>
      <c r="AS38" s="676"/>
      <c r="AT38" s="676"/>
      <c r="AU38" s="676"/>
      <c r="AV38" s="676"/>
      <c r="AW38" s="676"/>
      <c r="AX38" s="676"/>
      <c r="AY38" s="676"/>
      <c r="AZ38" s="676"/>
      <c r="BA38" s="676"/>
      <c r="BB38" s="676"/>
      <c r="BC38" s="676"/>
      <c r="BD38" s="676"/>
      <c r="BE38" s="676"/>
      <c r="BF38" s="676"/>
      <c r="BG38" s="676"/>
      <c r="BH38" s="676"/>
      <c r="BI38" s="676"/>
      <c r="BJ38" s="676"/>
      <c r="BK38" s="676"/>
      <c r="BL38" s="676"/>
      <c r="BM38" s="676"/>
      <c r="BN38" s="676"/>
      <c r="BO38" s="676"/>
      <c r="BP38" s="676"/>
      <c r="BQ38" s="19">
        <f t="shared" ref="BQ38" si="3">IF(Z38&gt;0,1,0)</f>
        <v>1</v>
      </c>
    </row>
    <row r="39" spans="1:69" hidden="1" x14ac:dyDescent="0.25">
      <c r="A39" s="553">
        <f>SUBTOTAL(9,$BQ$9:BQ39)</f>
        <v>10</v>
      </c>
      <c r="B39" s="554" t="s">
        <v>1243</v>
      </c>
      <c r="C39" s="675" t="s">
        <v>259</v>
      </c>
      <c r="D39" s="675"/>
      <c r="E39" s="675"/>
      <c r="F39" s="675"/>
      <c r="G39" s="675"/>
      <c r="H39" s="675"/>
      <c r="I39" s="675"/>
      <c r="J39" s="675"/>
      <c r="K39" s="675"/>
      <c r="L39" s="675"/>
      <c r="M39" s="675"/>
      <c r="N39" s="675"/>
      <c r="O39" s="675"/>
      <c r="P39" s="675"/>
      <c r="Q39" s="675"/>
      <c r="R39" s="675"/>
      <c r="S39" s="675"/>
      <c r="T39" s="675"/>
      <c r="U39" s="675"/>
      <c r="V39" s="675"/>
      <c r="W39" s="675"/>
      <c r="X39" s="675"/>
      <c r="Y39" s="675"/>
      <c r="Z39" s="681">
        <f>Z31</f>
        <v>0</v>
      </c>
      <c r="AA39" s="681"/>
      <c r="AB39" s="681"/>
      <c r="AC39" s="681"/>
      <c r="AD39" s="681"/>
      <c r="AE39" s="681"/>
      <c r="AF39" s="681"/>
      <c r="AG39" s="681"/>
      <c r="AH39" s="681"/>
      <c r="AI39" s="681"/>
      <c r="AJ39" s="681"/>
      <c r="AK39" s="681"/>
      <c r="AL39" s="681"/>
      <c r="AM39" s="681"/>
      <c r="AN39" s="681"/>
      <c r="AO39" s="681"/>
      <c r="AP39" s="681"/>
      <c r="AQ39" s="676"/>
      <c r="AR39" s="676"/>
      <c r="AS39" s="676"/>
      <c r="AT39" s="676"/>
      <c r="AU39" s="676"/>
      <c r="AV39" s="676"/>
      <c r="AW39" s="676"/>
      <c r="AX39" s="676"/>
      <c r="AY39" s="676"/>
      <c r="AZ39" s="676"/>
      <c r="BA39" s="676"/>
      <c r="BB39" s="676"/>
      <c r="BC39" s="676"/>
      <c r="BD39" s="676"/>
      <c r="BE39" s="676"/>
      <c r="BF39" s="676"/>
      <c r="BG39" s="676"/>
      <c r="BH39" s="676"/>
      <c r="BI39" s="676"/>
      <c r="BJ39" s="676"/>
      <c r="BK39" s="676"/>
      <c r="BL39" s="676"/>
      <c r="BM39" s="676"/>
      <c r="BN39" s="676"/>
      <c r="BO39" s="676"/>
      <c r="BP39" s="676"/>
      <c r="BQ39" s="19">
        <f t="shared" si="0"/>
        <v>0</v>
      </c>
    </row>
    <row r="40" spans="1:69" ht="26.4" hidden="1" x14ac:dyDescent="0.25">
      <c r="A40" s="553">
        <f>SUBTOTAL(9,$BQ$9:BQ40)</f>
        <v>10</v>
      </c>
      <c r="B40" s="554" t="s">
        <v>1259</v>
      </c>
      <c r="C40" s="675" t="s">
        <v>339</v>
      </c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675"/>
      <c r="T40" s="675"/>
      <c r="U40" s="675"/>
      <c r="V40" s="675"/>
      <c r="W40" s="675"/>
      <c r="X40" s="675"/>
      <c r="Y40" s="675"/>
      <c r="Z40" s="681">
        <f>Z39</f>
        <v>0</v>
      </c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19">
        <f t="shared" ref="BQ40" si="4">IF(Z40&gt;0,1,0)</f>
        <v>0</v>
      </c>
    </row>
    <row r="41" spans="1:69" hidden="1" x14ac:dyDescent="0.25">
      <c r="A41" s="553">
        <f>SUBTOTAL(9,$BQ$9:BQ41)</f>
        <v>10</v>
      </c>
      <c r="B41" s="554" t="s">
        <v>1244</v>
      </c>
      <c r="C41" s="675" t="s">
        <v>259</v>
      </c>
      <c r="D41" s="675"/>
      <c r="E41" s="675"/>
      <c r="F41" s="675"/>
      <c r="G41" s="675"/>
      <c r="H41" s="675"/>
      <c r="I41" s="675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T41" s="675"/>
      <c r="U41" s="675"/>
      <c r="V41" s="675"/>
      <c r="W41" s="675"/>
      <c r="X41" s="675"/>
      <c r="Y41" s="675"/>
      <c r="Z41" s="681">
        <f>Z32</f>
        <v>0</v>
      </c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76"/>
      <c r="AR41" s="676"/>
      <c r="AS41" s="676"/>
      <c r="AT41" s="676"/>
      <c r="AU41" s="676"/>
      <c r="AV41" s="676"/>
      <c r="AW41" s="676"/>
      <c r="AX41" s="676"/>
      <c r="AY41" s="676"/>
      <c r="AZ41" s="676"/>
      <c r="BA41" s="676"/>
      <c r="BB41" s="676"/>
      <c r="BC41" s="676"/>
      <c r="BD41" s="676"/>
      <c r="BE41" s="676"/>
      <c r="BF41" s="676"/>
      <c r="BG41" s="676"/>
      <c r="BH41" s="676"/>
      <c r="BI41" s="676"/>
      <c r="BJ41" s="676"/>
      <c r="BK41" s="676"/>
      <c r="BL41" s="676"/>
      <c r="BM41" s="676"/>
      <c r="BN41" s="676"/>
      <c r="BO41" s="676"/>
      <c r="BP41" s="676"/>
      <c r="BQ41" s="19">
        <f t="shared" si="0"/>
        <v>0</v>
      </c>
    </row>
    <row r="42" spans="1:69" ht="26.4" hidden="1" x14ac:dyDescent="0.25">
      <c r="A42" s="553">
        <f>SUBTOTAL(9,$BQ$9:BQ42)</f>
        <v>10</v>
      </c>
      <c r="B42" s="554" t="s">
        <v>1260</v>
      </c>
      <c r="C42" s="675" t="s">
        <v>339</v>
      </c>
      <c r="D42" s="675"/>
      <c r="E42" s="675"/>
      <c r="F42" s="675"/>
      <c r="G42" s="675"/>
      <c r="H42" s="675"/>
      <c r="I42" s="675"/>
      <c r="J42" s="675"/>
      <c r="K42" s="675"/>
      <c r="L42" s="675"/>
      <c r="M42" s="675"/>
      <c r="N42" s="675"/>
      <c r="O42" s="675"/>
      <c r="P42" s="675"/>
      <c r="Q42" s="675"/>
      <c r="R42" s="675"/>
      <c r="S42" s="675"/>
      <c r="T42" s="675"/>
      <c r="U42" s="675"/>
      <c r="V42" s="675"/>
      <c r="W42" s="675"/>
      <c r="X42" s="675"/>
      <c r="Y42" s="675"/>
      <c r="Z42" s="681">
        <f>Z41</f>
        <v>0</v>
      </c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76"/>
      <c r="AR42" s="676"/>
      <c r="AS42" s="676"/>
      <c r="AT42" s="676"/>
      <c r="AU42" s="676"/>
      <c r="AV42" s="676"/>
      <c r="AW42" s="676"/>
      <c r="AX42" s="676"/>
      <c r="AY42" s="676"/>
      <c r="AZ42" s="676"/>
      <c r="BA42" s="676"/>
      <c r="BB42" s="676"/>
      <c r="BC42" s="676"/>
      <c r="BD42" s="676"/>
      <c r="BE42" s="676"/>
      <c r="BF42" s="676"/>
      <c r="BG42" s="676"/>
      <c r="BH42" s="676"/>
      <c r="BI42" s="676"/>
      <c r="BJ42" s="676"/>
      <c r="BK42" s="676"/>
      <c r="BL42" s="676"/>
      <c r="BM42" s="676"/>
      <c r="BN42" s="676"/>
      <c r="BO42" s="676"/>
      <c r="BP42" s="676"/>
      <c r="BQ42" s="19">
        <f t="shared" ref="BQ42" si="5">IF(Z42&gt;0,1,0)</f>
        <v>0</v>
      </c>
    </row>
    <row r="43" spans="1:69" ht="26.4" hidden="1" x14ac:dyDescent="0.25">
      <c r="A43" s="553">
        <f>SUBTOTAL(9,$BQ$9:BQ43)</f>
        <v>10</v>
      </c>
      <c r="B43" s="555" t="s">
        <v>1245</v>
      </c>
      <c r="C43" s="675" t="s">
        <v>339</v>
      </c>
      <c r="D43" s="675"/>
      <c r="E43" s="675"/>
      <c r="F43" s="675"/>
      <c r="G43" s="675"/>
      <c r="H43" s="675"/>
      <c r="I43" s="675"/>
      <c r="J43" s="675"/>
      <c r="K43" s="675"/>
      <c r="L43" s="675"/>
      <c r="M43" s="675"/>
      <c r="N43" s="675"/>
      <c r="O43" s="675"/>
      <c r="P43" s="675"/>
      <c r="Q43" s="675"/>
      <c r="R43" s="675"/>
      <c r="S43" s="675"/>
      <c r="T43" s="675"/>
      <c r="U43" s="675"/>
      <c r="V43" s="675"/>
      <c r="W43" s="675"/>
      <c r="X43" s="675"/>
      <c r="Y43" s="675"/>
      <c r="Z43" s="681">
        <v>0</v>
      </c>
      <c r="AA43" s="681"/>
      <c r="AB43" s="681"/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681"/>
      <c r="AO43" s="681"/>
      <c r="AP43" s="681"/>
      <c r="AQ43" s="676"/>
      <c r="AR43" s="676"/>
      <c r="AS43" s="676"/>
      <c r="AT43" s="676"/>
      <c r="AU43" s="676"/>
      <c r="AV43" s="676"/>
      <c r="AW43" s="676"/>
      <c r="AX43" s="676"/>
      <c r="AY43" s="676"/>
      <c r="AZ43" s="676"/>
      <c r="BA43" s="676"/>
      <c r="BB43" s="676"/>
      <c r="BC43" s="676"/>
      <c r="BD43" s="676"/>
      <c r="BE43" s="676"/>
      <c r="BF43" s="676"/>
      <c r="BG43" s="676"/>
      <c r="BH43" s="676"/>
      <c r="BI43" s="676"/>
      <c r="BJ43" s="676"/>
      <c r="BK43" s="676"/>
      <c r="BL43" s="676"/>
      <c r="BM43" s="676"/>
      <c r="BN43" s="676"/>
      <c r="BO43" s="676"/>
      <c r="BP43" s="676"/>
      <c r="BQ43" s="19">
        <f t="shared" si="0"/>
        <v>0</v>
      </c>
    </row>
    <row r="44" spans="1:69" ht="26.4" hidden="1" x14ac:dyDescent="0.25">
      <c r="A44" s="553">
        <f>SUBTOTAL(9,$BQ$9:BQ44)</f>
        <v>10</v>
      </c>
      <c r="B44" s="555" t="s">
        <v>1246</v>
      </c>
      <c r="C44" s="675" t="s">
        <v>339</v>
      </c>
      <c r="D44" s="675"/>
      <c r="E44" s="675"/>
      <c r="F44" s="675"/>
      <c r="G44" s="675"/>
      <c r="H44" s="675"/>
      <c r="I44" s="675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T44" s="675"/>
      <c r="U44" s="675"/>
      <c r="V44" s="675"/>
      <c r="W44" s="675"/>
      <c r="X44" s="675"/>
      <c r="Y44" s="675"/>
      <c r="Z44" s="681">
        <v>0</v>
      </c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6"/>
      <c r="BL44" s="676"/>
      <c r="BM44" s="676"/>
      <c r="BN44" s="676"/>
      <c r="BO44" s="676"/>
      <c r="BP44" s="676"/>
      <c r="BQ44" s="19">
        <f t="shared" si="0"/>
        <v>0</v>
      </c>
    </row>
    <row r="45" spans="1:69" hidden="1" x14ac:dyDescent="0.25">
      <c r="A45" s="553">
        <f>SUBTOTAL(9,$BQ$9:BQ45)</f>
        <v>10</v>
      </c>
      <c r="B45" s="555" t="s">
        <v>449</v>
      </c>
      <c r="C45" s="675" t="s">
        <v>339</v>
      </c>
      <c r="D45" s="675"/>
      <c r="E45" s="675"/>
      <c r="F45" s="675"/>
      <c r="G45" s="675"/>
      <c r="H45" s="675"/>
      <c r="I45" s="675"/>
      <c r="J45" s="675"/>
      <c r="K45" s="675"/>
      <c r="L45" s="675"/>
      <c r="M45" s="675"/>
      <c r="N45" s="675"/>
      <c r="O45" s="675"/>
      <c r="P45" s="675"/>
      <c r="Q45" s="675"/>
      <c r="R45" s="675"/>
      <c r="S45" s="675"/>
      <c r="T45" s="675"/>
      <c r="U45" s="675"/>
      <c r="V45" s="675"/>
      <c r="W45" s="675"/>
      <c r="X45" s="675"/>
      <c r="Y45" s="675"/>
      <c r="Z45" s="681">
        <v>0</v>
      </c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76"/>
      <c r="AR45" s="676"/>
      <c r="AS45" s="676"/>
      <c r="AT45" s="676"/>
      <c r="AU45" s="676"/>
      <c r="AV45" s="676"/>
      <c r="AW45" s="676"/>
      <c r="AX45" s="676"/>
      <c r="AY45" s="676"/>
      <c r="AZ45" s="676"/>
      <c r="BA45" s="676"/>
      <c r="BB45" s="676"/>
      <c r="BC45" s="676"/>
      <c r="BD45" s="676"/>
      <c r="BE45" s="676"/>
      <c r="BF45" s="676"/>
      <c r="BG45" s="676"/>
      <c r="BH45" s="676"/>
      <c r="BI45" s="676"/>
      <c r="BJ45" s="676"/>
      <c r="BK45" s="676"/>
      <c r="BL45" s="676"/>
      <c r="BM45" s="676"/>
      <c r="BN45" s="676"/>
      <c r="BO45" s="676"/>
      <c r="BP45" s="676"/>
      <c r="BQ45" s="19">
        <f t="shared" si="0"/>
        <v>0</v>
      </c>
    </row>
    <row r="46" spans="1:69" ht="26.4" hidden="1" x14ac:dyDescent="0.25">
      <c r="A46" s="553">
        <f>SUBTOTAL(9,$BQ$9:BQ46)</f>
        <v>10</v>
      </c>
      <c r="B46" s="554" t="s">
        <v>1247</v>
      </c>
      <c r="C46" s="675" t="s">
        <v>559</v>
      </c>
      <c r="D46" s="675"/>
      <c r="E46" s="675"/>
      <c r="F46" s="675"/>
      <c r="G46" s="675"/>
      <c r="H46" s="675"/>
      <c r="I46" s="675"/>
      <c r="J46" s="675"/>
      <c r="K46" s="675"/>
      <c r="L46" s="675"/>
      <c r="M46" s="675"/>
      <c r="N46" s="675"/>
      <c r="O46" s="675"/>
      <c r="P46" s="675"/>
      <c r="Q46" s="675"/>
      <c r="R46" s="675"/>
      <c r="S46" s="675"/>
      <c r="T46" s="675"/>
      <c r="U46" s="675"/>
      <c r="V46" s="675"/>
      <c r="W46" s="675"/>
      <c r="X46" s="675"/>
      <c r="Y46" s="675"/>
      <c r="Z46" s="681">
        <f>Z39</f>
        <v>0</v>
      </c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76"/>
      <c r="AR46" s="676"/>
      <c r="AS46" s="676"/>
      <c r="AT46" s="676"/>
      <c r="AU46" s="676"/>
      <c r="AV46" s="676"/>
      <c r="AW46" s="676"/>
      <c r="AX46" s="676"/>
      <c r="AY46" s="676"/>
      <c r="AZ46" s="676"/>
      <c r="BA46" s="676"/>
      <c r="BB46" s="676"/>
      <c r="BC46" s="676"/>
      <c r="BD46" s="676"/>
      <c r="BE46" s="676"/>
      <c r="BF46" s="676"/>
      <c r="BG46" s="676"/>
      <c r="BH46" s="676"/>
      <c r="BI46" s="676"/>
      <c r="BJ46" s="676"/>
      <c r="BK46" s="676"/>
      <c r="BL46" s="676"/>
      <c r="BM46" s="676"/>
      <c r="BN46" s="676"/>
      <c r="BO46" s="676"/>
      <c r="BP46" s="676"/>
      <c r="BQ46" s="19">
        <f t="shared" si="0"/>
        <v>0</v>
      </c>
    </row>
    <row r="47" spans="1:69" ht="26.4" hidden="1" x14ac:dyDescent="0.25">
      <c r="A47" s="553">
        <f>SUBTOTAL(9,$BQ$9:BQ47)</f>
        <v>10</v>
      </c>
      <c r="B47" s="554" t="s">
        <v>1248</v>
      </c>
      <c r="C47" s="675" t="s">
        <v>559</v>
      </c>
      <c r="D47" s="675"/>
      <c r="E47" s="675"/>
      <c r="F47" s="675"/>
      <c r="G47" s="675"/>
      <c r="H47" s="675"/>
      <c r="I47" s="675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T47" s="675"/>
      <c r="U47" s="675"/>
      <c r="V47" s="675"/>
      <c r="W47" s="675"/>
      <c r="X47" s="675"/>
      <c r="Y47" s="675"/>
      <c r="Z47" s="681">
        <f>Z42</f>
        <v>0</v>
      </c>
      <c r="AA47" s="681"/>
      <c r="AB47" s="681"/>
      <c r="AC47" s="681"/>
      <c r="AD47" s="681"/>
      <c r="AE47" s="681"/>
      <c r="AF47" s="681"/>
      <c r="AG47" s="681"/>
      <c r="AH47" s="681"/>
      <c r="AI47" s="681"/>
      <c r="AJ47" s="681"/>
      <c r="AK47" s="681"/>
      <c r="AL47" s="681"/>
      <c r="AM47" s="681"/>
      <c r="AN47" s="681"/>
      <c r="AO47" s="681"/>
      <c r="AP47" s="681"/>
      <c r="AQ47" s="676"/>
      <c r="AR47" s="676"/>
      <c r="AS47" s="676"/>
      <c r="AT47" s="676"/>
      <c r="AU47" s="676"/>
      <c r="AV47" s="676"/>
      <c r="AW47" s="676"/>
      <c r="AX47" s="676"/>
      <c r="AY47" s="676"/>
      <c r="AZ47" s="676"/>
      <c r="BA47" s="676"/>
      <c r="BB47" s="676"/>
      <c r="BC47" s="676"/>
      <c r="BD47" s="676"/>
      <c r="BE47" s="676"/>
      <c r="BF47" s="676"/>
      <c r="BG47" s="676"/>
      <c r="BH47" s="676"/>
      <c r="BI47" s="676"/>
      <c r="BJ47" s="676"/>
      <c r="BK47" s="676"/>
      <c r="BL47" s="676"/>
      <c r="BM47" s="676"/>
      <c r="BN47" s="676"/>
      <c r="BO47" s="676"/>
      <c r="BP47" s="676"/>
      <c r="BQ47" s="19">
        <f t="shared" si="0"/>
        <v>0</v>
      </c>
    </row>
    <row r="48" spans="1:69" ht="26.4" x14ac:dyDescent="0.25">
      <c r="A48" s="553">
        <f>SUBTOTAL(9,$BQ$9:BQ48)</f>
        <v>11</v>
      </c>
      <c r="B48" s="554" t="s">
        <v>1249</v>
      </c>
      <c r="C48" s="675" t="s">
        <v>559</v>
      </c>
      <c r="D48" s="675"/>
      <c r="E48" s="675"/>
      <c r="F48" s="675"/>
      <c r="G48" s="675"/>
      <c r="H48" s="675"/>
      <c r="I48" s="675"/>
      <c r="J48" s="675"/>
      <c r="K48" s="675"/>
      <c r="L48" s="675"/>
      <c r="M48" s="675"/>
      <c r="N48" s="675"/>
      <c r="O48" s="675"/>
      <c r="P48" s="675"/>
      <c r="Q48" s="675"/>
      <c r="R48" s="675"/>
      <c r="S48" s="675"/>
      <c r="T48" s="675"/>
      <c r="U48" s="675"/>
      <c r="V48" s="675"/>
      <c r="W48" s="675"/>
      <c r="X48" s="675"/>
      <c r="Y48" s="675"/>
      <c r="Z48" s="681">
        <f>Z38</f>
        <v>1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6"/>
      <c r="BL48" s="676"/>
      <c r="BM48" s="676"/>
      <c r="BN48" s="676"/>
      <c r="BO48" s="676"/>
      <c r="BP48" s="676"/>
      <c r="BQ48" s="19">
        <f t="shared" si="0"/>
        <v>1</v>
      </c>
    </row>
    <row r="49" spans="1:69" hidden="1" x14ac:dyDescent="0.25">
      <c r="A49" s="553">
        <f>SUBTOTAL(9,$BQ$9:BQ49)</f>
        <v>11</v>
      </c>
      <c r="B49" s="554" t="s">
        <v>1250</v>
      </c>
      <c r="C49" s="675" t="s">
        <v>339</v>
      </c>
      <c r="D49" s="675"/>
      <c r="E49" s="675"/>
      <c r="F49" s="675"/>
      <c r="G49" s="675"/>
      <c r="H49" s="675"/>
      <c r="I49" s="675"/>
      <c r="J49" s="675"/>
      <c r="K49" s="675"/>
      <c r="L49" s="675"/>
      <c r="M49" s="675"/>
      <c r="N49" s="675"/>
      <c r="O49" s="675"/>
      <c r="P49" s="675"/>
      <c r="Q49" s="675"/>
      <c r="R49" s="675"/>
      <c r="S49" s="675"/>
      <c r="T49" s="675"/>
      <c r="U49" s="675"/>
      <c r="V49" s="675"/>
      <c r="W49" s="675"/>
      <c r="X49" s="675"/>
      <c r="Y49" s="675"/>
      <c r="Z49" s="681">
        <f>Z40</f>
        <v>0</v>
      </c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76"/>
      <c r="AR49" s="676"/>
      <c r="AS49" s="676"/>
      <c r="AT49" s="676"/>
      <c r="AU49" s="676"/>
      <c r="AV49" s="676"/>
      <c r="AW49" s="676"/>
      <c r="AX49" s="676"/>
      <c r="AY49" s="676"/>
      <c r="AZ49" s="676"/>
      <c r="BA49" s="676"/>
      <c r="BB49" s="676"/>
      <c r="BC49" s="676"/>
      <c r="BD49" s="676"/>
      <c r="BE49" s="676"/>
      <c r="BF49" s="676"/>
      <c r="BG49" s="676"/>
      <c r="BH49" s="676"/>
      <c r="BI49" s="676"/>
      <c r="BJ49" s="676"/>
      <c r="BK49" s="676"/>
      <c r="BL49" s="676"/>
      <c r="BM49" s="676"/>
      <c r="BN49" s="676"/>
      <c r="BO49" s="676"/>
      <c r="BP49" s="676"/>
      <c r="BQ49" s="19">
        <f t="shared" si="0"/>
        <v>0</v>
      </c>
    </row>
    <row r="50" spans="1:69" hidden="1" x14ac:dyDescent="0.25">
      <c r="A50" s="553">
        <f>SUBTOTAL(9,$BQ$9:BQ50)</f>
        <v>11</v>
      </c>
      <c r="B50" s="554" t="s">
        <v>1251</v>
      </c>
      <c r="C50" s="675" t="s">
        <v>339</v>
      </c>
      <c r="D50" s="675"/>
      <c r="E50" s="675"/>
      <c r="F50" s="675"/>
      <c r="G50" s="675"/>
      <c r="H50" s="675"/>
      <c r="I50" s="675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T50" s="675"/>
      <c r="U50" s="675"/>
      <c r="V50" s="675"/>
      <c r="W50" s="675"/>
      <c r="X50" s="675"/>
      <c r="Y50" s="675"/>
      <c r="Z50" s="681">
        <f>Z42</f>
        <v>0</v>
      </c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76"/>
      <c r="AR50" s="676"/>
      <c r="AS50" s="676"/>
      <c r="AT50" s="676"/>
      <c r="AU50" s="676"/>
      <c r="AV50" s="676"/>
      <c r="AW50" s="676"/>
      <c r="AX50" s="676"/>
      <c r="AY50" s="676"/>
      <c r="AZ50" s="676"/>
      <c r="BA50" s="676"/>
      <c r="BB50" s="676"/>
      <c r="BC50" s="676"/>
      <c r="BD50" s="676"/>
      <c r="BE50" s="676"/>
      <c r="BF50" s="676"/>
      <c r="BG50" s="676"/>
      <c r="BH50" s="676"/>
      <c r="BI50" s="676"/>
      <c r="BJ50" s="676"/>
      <c r="BK50" s="676"/>
      <c r="BL50" s="676"/>
      <c r="BM50" s="676"/>
      <c r="BN50" s="676"/>
      <c r="BO50" s="676"/>
      <c r="BP50" s="676"/>
      <c r="BQ50" s="19">
        <f t="shared" si="0"/>
        <v>0</v>
      </c>
    </row>
    <row r="51" spans="1:69" x14ac:dyDescent="0.25">
      <c r="A51" s="553">
        <f>SUBTOTAL(9,$BQ$9:BQ51)</f>
        <v>12</v>
      </c>
      <c r="B51" s="554" t="s">
        <v>1252</v>
      </c>
      <c r="C51" s="675" t="s">
        <v>339</v>
      </c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675"/>
      <c r="T51" s="675"/>
      <c r="U51" s="675"/>
      <c r="V51" s="675"/>
      <c r="W51" s="675"/>
      <c r="X51" s="675"/>
      <c r="Y51" s="675"/>
      <c r="Z51" s="681">
        <f>Z38</f>
        <v>1</v>
      </c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681"/>
      <c r="AL51" s="681"/>
      <c r="AM51" s="681"/>
      <c r="AN51" s="681"/>
      <c r="AO51" s="681"/>
      <c r="AP51" s="681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676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19">
        <f t="shared" si="0"/>
        <v>1</v>
      </c>
    </row>
    <row r="52" spans="1:69" hidden="1" x14ac:dyDescent="0.25">
      <c r="A52" s="553">
        <f>SUBTOTAL(9,$BQ$9:BQ52)</f>
        <v>12</v>
      </c>
      <c r="B52" s="554" t="s">
        <v>1253</v>
      </c>
      <c r="C52" s="675" t="s">
        <v>339</v>
      </c>
      <c r="D52" s="675"/>
      <c r="E52" s="675"/>
      <c r="F52" s="675"/>
      <c r="G52" s="675"/>
      <c r="H52" s="675"/>
      <c r="I52" s="675"/>
      <c r="J52" s="675"/>
      <c r="K52" s="675"/>
      <c r="L52" s="675"/>
      <c r="M52" s="675"/>
      <c r="N52" s="675"/>
      <c r="O52" s="675"/>
      <c r="P52" s="675"/>
      <c r="Q52" s="675"/>
      <c r="R52" s="675"/>
      <c r="S52" s="675"/>
      <c r="T52" s="675"/>
      <c r="U52" s="675"/>
      <c r="V52" s="675"/>
      <c r="W52" s="675"/>
      <c r="X52" s="675"/>
      <c r="Y52" s="675"/>
      <c r="Z52" s="681">
        <f>Z31</f>
        <v>0</v>
      </c>
      <c r="AA52" s="681"/>
      <c r="AB52" s="681"/>
      <c r="AC52" s="681"/>
      <c r="AD52" s="681"/>
      <c r="AE52" s="681"/>
      <c r="AF52" s="681"/>
      <c r="AG52" s="681"/>
      <c r="AH52" s="681"/>
      <c r="AI52" s="681"/>
      <c r="AJ52" s="681"/>
      <c r="AK52" s="681"/>
      <c r="AL52" s="681"/>
      <c r="AM52" s="681"/>
      <c r="AN52" s="681"/>
      <c r="AO52" s="681"/>
      <c r="AP52" s="681"/>
      <c r="AQ52" s="676"/>
      <c r="AR52" s="676"/>
      <c r="AS52" s="676"/>
      <c r="AT52" s="676"/>
      <c r="AU52" s="676"/>
      <c r="AV52" s="676"/>
      <c r="AW52" s="676"/>
      <c r="AX52" s="676"/>
      <c r="AY52" s="676"/>
      <c r="AZ52" s="676"/>
      <c r="BA52" s="676"/>
      <c r="BB52" s="676"/>
      <c r="BC52" s="676"/>
      <c r="BD52" s="676"/>
      <c r="BE52" s="676"/>
      <c r="BF52" s="676"/>
      <c r="BG52" s="676"/>
      <c r="BH52" s="676"/>
      <c r="BI52" s="676"/>
      <c r="BJ52" s="676"/>
      <c r="BK52" s="676"/>
      <c r="BL52" s="676"/>
      <c r="BM52" s="676"/>
      <c r="BN52" s="676"/>
      <c r="BO52" s="676"/>
      <c r="BP52" s="676"/>
      <c r="BQ52" s="19">
        <f t="shared" si="0"/>
        <v>0</v>
      </c>
    </row>
    <row r="53" spans="1:69" hidden="1" x14ac:dyDescent="0.25">
      <c r="A53" s="553">
        <f>SUBTOTAL(9,$BQ$9:BQ53)</f>
        <v>12</v>
      </c>
      <c r="B53" s="554" t="s">
        <v>1253</v>
      </c>
      <c r="C53" s="675" t="s">
        <v>339</v>
      </c>
      <c r="D53" s="675"/>
      <c r="E53" s="675"/>
      <c r="F53" s="675"/>
      <c r="G53" s="675"/>
      <c r="H53" s="675"/>
      <c r="I53" s="675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T53" s="675"/>
      <c r="U53" s="675"/>
      <c r="V53" s="675"/>
      <c r="W53" s="675"/>
      <c r="X53" s="675"/>
      <c r="Y53" s="675"/>
      <c r="Z53" s="681">
        <f>Z32</f>
        <v>0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6"/>
      <c r="BL53" s="676"/>
      <c r="BM53" s="676"/>
      <c r="BN53" s="676"/>
      <c r="BO53" s="676"/>
      <c r="BP53" s="676"/>
      <c r="BQ53" s="19">
        <f t="shared" si="0"/>
        <v>0</v>
      </c>
    </row>
    <row r="54" spans="1:69" hidden="1" x14ac:dyDescent="0.25">
      <c r="A54" s="553">
        <f>SUBTOTAL(9,$BQ$9:BQ54)</f>
        <v>12</v>
      </c>
      <c r="B54" s="555" t="s">
        <v>1254</v>
      </c>
      <c r="C54" s="675" t="s">
        <v>339</v>
      </c>
      <c r="D54" s="675"/>
      <c r="E54" s="675"/>
      <c r="F54" s="675"/>
      <c r="G54" s="675"/>
      <c r="H54" s="675"/>
      <c r="I54" s="675"/>
      <c r="J54" s="675"/>
      <c r="K54" s="675"/>
      <c r="L54" s="675"/>
      <c r="M54" s="675"/>
      <c r="N54" s="675"/>
      <c r="O54" s="675"/>
      <c r="P54" s="675"/>
      <c r="Q54" s="675"/>
      <c r="R54" s="675"/>
      <c r="S54" s="675"/>
      <c r="T54" s="675"/>
      <c r="U54" s="675"/>
      <c r="V54" s="675"/>
      <c r="W54" s="675"/>
      <c r="X54" s="675"/>
      <c r="Y54" s="675"/>
      <c r="Z54" s="681">
        <v>0</v>
      </c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76"/>
      <c r="AR54" s="676"/>
      <c r="AS54" s="676"/>
      <c r="AT54" s="676"/>
      <c r="AU54" s="676"/>
      <c r="AV54" s="676"/>
      <c r="AW54" s="676"/>
      <c r="AX54" s="676"/>
      <c r="AY54" s="676"/>
      <c r="AZ54" s="676"/>
      <c r="BA54" s="676"/>
      <c r="BB54" s="676"/>
      <c r="BC54" s="676"/>
      <c r="BD54" s="676"/>
      <c r="BE54" s="676"/>
      <c r="BF54" s="676"/>
      <c r="BG54" s="676"/>
      <c r="BH54" s="676"/>
      <c r="BI54" s="676"/>
      <c r="BJ54" s="676"/>
      <c r="BK54" s="676"/>
      <c r="BL54" s="676"/>
      <c r="BM54" s="676"/>
      <c r="BN54" s="676"/>
      <c r="BO54" s="676"/>
      <c r="BP54" s="676"/>
      <c r="BQ54" s="19">
        <f t="shared" si="0"/>
        <v>0</v>
      </c>
    </row>
    <row r="55" spans="1:69" hidden="1" x14ac:dyDescent="0.25">
      <c r="A55" s="553">
        <f>SUBTOTAL(9,$BQ$9:BQ55)</f>
        <v>12</v>
      </c>
      <c r="B55" s="555" t="s">
        <v>1254</v>
      </c>
      <c r="C55" s="675" t="s">
        <v>339</v>
      </c>
      <c r="D55" s="675"/>
      <c r="E55" s="675"/>
      <c r="F55" s="675"/>
      <c r="G55" s="675"/>
      <c r="H55" s="675"/>
      <c r="I55" s="675"/>
      <c r="J55" s="675"/>
      <c r="K55" s="675"/>
      <c r="L55" s="675"/>
      <c r="M55" s="675"/>
      <c r="N55" s="675"/>
      <c r="O55" s="675"/>
      <c r="P55" s="675"/>
      <c r="Q55" s="675"/>
      <c r="R55" s="675"/>
      <c r="S55" s="675"/>
      <c r="T55" s="675"/>
      <c r="U55" s="675"/>
      <c r="V55" s="675"/>
      <c r="W55" s="675"/>
      <c r="X55" s="675"/>
      <c r="Y55" s="675"/>
      <c r="Z55" s="681">
        <v>0</v>
      </c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76"/>
      <c r="AR55" s="676"/>
      <c r="AS55" s="676"/>
      <c r="AT55" s="676"/>
      <c r="AU55" s="676"/>
      <c r="AV55" s="676"/>
      <c r="AW55" s="676"/>
      <c r="AX55" s="676"/>
      <c r="AY55" s="676"/>
      <c r="AZ55" s="676"/>
      <c r="BA55" s="676"/>
      <c r="BB55" s="676"/>
      <c r="BC55" s="676"/>
      <c r="BD55" s="676"/>
      <c r="BE55" s="676"/>
      <c r="BF55" s="676"/>
      <c r="BG55" s="676"/>
      <c r="BH55" s="676"/>
      <c r="BI55" s="676"/>
      <c r="BJ55" s="676"/>
      <c r="BK55" s="676"/>
      <c r="BL55" s="676"/>
      <c r="BM55" s="676"/>
      <c r="BN55" s="676"/>
      <c r="BO55" s="676"/>
      <c r="BP55" s="676"/>
      <c r="BQ55" s="19">
        <v>0</v>
      </c>
    </row>
    <row r="56" spans="1:69" ht="26.4" hidden="1" x14ac:dyDescent="0.25">
      <c r="A56" s="553">
        <f>SUBTOTAL(9,$BQ$9:BQ56)</f>
        <v>12</v>
      </c>
      <c r="B56" s="554" t="s">
        <v>1255</v>
      </c>
      <c r="C56" s="675" t="str">
        <f>CONCATENATE("№",ФОРМА!B30)</f>
        <v>№</v>
      </c>
      <c r="D56" s="675"/>
      <c r="E56" s="675"/>
      <c r="F56" s="675"/>
      <c r="G56" s="675"/>
      <c r="H56" s="675"/>
      <c r="I56" s="675"/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T56" s="675"/>
      <c r="U56" s="675"/>
      <c r="V56" s="675"/>
      <c r="W56" s="675"/>
      <c r="X56" s="675"/>
      <c r="Y56" s="675"/>
      <c r="Z56" s="681">
        <f>IF(C56="№",0,1)</f>
        <v>0</v>
      </c>
      <c r="AA56" s="681"/>
      <c r="AB56" s="681"/>
      <c r="AC56" s="681"/>
      <c r="AD56" s="681"/>
      <c r="AE56" s="681"/>
      <c r="AF56" s="681"/>
      <c r="AG56" s="681"/>
      <c r="AH56" s="681"/>
      <c r="AI56" s="681"/>
      <c r="AJ56" s="681"/>
      <c r="AK56" s="681"/>
      <c r="AL56" s="681"/>
      <c r="AM56" s="681"/>
      <c r="AN56" s="681"/>
      <c r="AO56" s="681"/>
      <c r="AP56" s="681"/>
      <c r="AQ56" s="676"/>
      <c r="AR56" s="676"/>
      <c r="AS56" s="676"/>
      <c r="AT56" s="676"/>
      <c r="AU56" s="676"/>
      <c r="AV56" s="676"/>
      <c r="AW56" s="676"/>
      <c r="AX56" s="676"/>
      <c r="AY56" s="676"/>
      <c r="AZ56" s="676"/>
      <c r="BA56" s="676"/>
      <c r="BB56" s="676"/>
      <c r="BC56" s="676"/>
      <c r="BD56" s="676"/>
      <c r="BE56" s="676"/>
      <c r="BF56" s="676"/>
      <c r="BG56" s="676"/>
      <c r="BH56" s="676"/>
      <c r="BI56" s="676"/>
      <c r="BJ56" s="676"/>
      <c r="BK56" s="676"/>
      <c r="BL56" s="676"/>
      <c r="BM56" s="676"/>
      <c r="BN56" s="676"/>
      <c r="BO56" s="676"/>
      <c r="BP56" s="676"/>
      <c r="BQ56" s="19">
        <f t="shared" ref="BQ56:BQ58" si="6">IF(C56="№",0,1)</f>
        <v>0</v>
      </c>
    </row>
    <row r="57" spans="1:69" hidden="1" x14ac:dyDescent="0.25">
      <c r="A57" s="553">
        <f>SUBTOTAL(9,$BQ$9:BQ57)</f>
        <v>12</v>
      </c>
      <c r="B57" s="554" t="str">
        <f>ФОРМА!F31</f>
        <v>Исполнительные схемы по расчистке трассы</v>
      </c>
      <c r="C57" s="675" t="s">
        <v>339</v>
      </c>
      <c r="D57" s="675"/>
      <c r="E57" s="675"/>
      <c r="F57" s="675"/>
      <c r="G57" s="675"/>
      <c r="H57" s="675"/>
      <c r="I57" s="675"/>
      <c r="J57" s="675"/>
      <c r="K57" s="675"/>
      <c r="L57" s="675"/>
      <c r="M57" s="675"/>
      <c r="N57" s="675"/>
      <c r="O57" s="675"/>
      <c r="P57" s="675"/>
      <c r="Q57" s="675"/>
      <c r="R57" s="675"/>
      <c r="S57" s="675"/>
      <c r="T57" s="675"/>
      <c r="U57" s="675"/>
      <c r="V57" s="675"/>
      <c r="W57" s="675"/>
      <c r="X57" s="675"/>
      <c r="Y57" s="675"/>
      <c r="Z57" s="681">
        <f>IF(C56="№",0,1)</f>
        <v>0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6"/>
      <c r="BL57" s="676"/>
      <c r="BM57" s="676"/>
      <c r="BN57" s="676"/>
      <c r="BO57" s="676"/>
      <c r="BP57" s="676"/>
      <c r="BQ57" s="19">
        <f>IF(C56="№",0,1)</f>
        <v>0</v>
      </c>
    </row>
    <row r="58" spans="1:69" ht="26.4" hidden="1" x14ac:dyDescent="0.25">
      <c r="A58" s="553">
        <f>SUBTOTAL(9,$BQ$9:BQ58)</f>
        <v>12</v>
      </c>
      <c r="B58" s="554" t="s">
        <v>1256</v>
      </c>
      <c r="C58" s="675" t="str">
        <f>CONCATENATE("№",ФОРМА!B31)</f>
        <v>№</v>
      </c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675"/>
      <c r="T58" s="675"/>
      <c r="U58" s="675"/>
      <c r="V58" s="675"/>
      <c r="W58" s="675"/>
      <c r="X58" s="675"/>
      <c r="Y58" s="675"/>
      <c r="Z58" s="681">
        <f>IF(C58="№",0,1)</f>
        <v>0</v>
      </c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676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19">
        <f t="shared" si="6"/>
        <v>0</v>
      </c>
    </row>
    <row r="59" spans="1:69" hidden="1" x14ac:dyDescent="0.25">
      <c r="A59" s="553">
        <f>SUBTOTAL(9,$BQ$9:BQ59)</f>
        <v>12</v>
      </c>
      <c r="B59" s="554" t="str">
        <f>ФОРМА!F31</f>
        <v>Исполнительные схемы по расчистке трассы</v>
      </c>
      <c r="C59" s="675" t="s">
        <v>339</v>
      </c>
      <c r="D59" s="675"/>
      <c r="E59" s="675"/>
      <c r="F59" s="675"/>
      <c r="G59" s="675"/>
      <c r="H59" s="675"/>
      <c r="I59" s="675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T59" s="675"/>
      <c r="U59" s="675"/>
      <c r="V59" s="675"/>
      <c r="W59" s="675"/>
      <c r="X59" s="675"/>
      <c r="Y59" s="675"/>
      <c r="Z59" s="682">
        <f>IF(C58="№",0,1)</f>
        <v>0</v>
      </c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76"/>
      <c r="AR59" s="676"/>
      <c r="AS59" s="676"/>
      <c r="AT59" s="676"/>
      <c r="AU59" s="676"/>
      <c r="AV59" s="676"/>
      <c r="AW59" s="676"/>
      <c r="AX59" s="676"/>
      <c r="AY59" s="676"/>
      <c r="AZ59" s="676"/>
      <c r="BA59" s="676"/>
      <c r="BB59" s="676"/>
      <c r="BC59" s="676"/>
      <c r="BD59" s="676"/>
      <c r="BE59" s="676"/>
      <c r="BF59" s="676"/>
      <c r="BG59" s="676"/>
      <c r="BH59" s="676"/>
      <c r="BI59" s="676"/>
      <c r="BJ59" s="676"/>
      <c r="BK59" s="676"/>
      <c r="BL59" s="676"/>
      <c r="BM59" s="676"/>
      <c r="BN59" s="676"/>
      <c r="BO59" s="676"/>
      <c r="BP59" s="676"/>
      <c r="BQ59" s="19">
        <f>IF(C58="№",0,1)</f>
        <v>0</v>
      </c>
    </row>
    <row r="60" spans="1:69" ht="39.6" hidden="1" x14ac:dyDescent="0.25">
      <c r="A60" s="553">
        <f>SUBTOTAL(9,$BQ$9:BQ60)</f>
        <v>12</v>
      </c>
      <c r="B60" s="554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675" t="str">
        <f>CONCATENATE("№",ФОРМА!B18)</f>
        <v>№</v>
      </c>
      <c r="D60" s="675"/>
      <c r="E60" s="675"/>
      <c r="F60" s="675"/>
      <c r="G60" s="675"/>
      <c r="H60" s="675"/>
      <c r="I60" s="675"/>
      <c r="J60" s="675"/>
      <c r="K60" s="675"/>
      <c r="L60" s="675"/>
      <c r="M60" s="675"/>
      <c r="N60" s="675"/>
      <c r="O60" s="675"/>
      <c r="P60" s="675"/>
      <c r="Q60" s="675"/>
      <c r="R60" s="675"/>
      <c r="S60" s="675"/>
      <c r="T60" s="675"/>
      <c r="U60" s="675"/>
      <c r="V60" s="675"/>
      <c r="W60" s="675"/>
      <c r="X60" s="675"/>
      <c r="Y60" s="675"/>
      <c r="Z60" s="682">
        <f t="shared" ref="Z60:Z70" si="7">IF(C60="№",0,1)</f>
        <v>0</v>
      </c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76"/>
      <c r="AR60" s="676"/>
      <c r="AS60" s="676"/>
      <c r="AT60" s="676"/>
      <c r="AU60" s="676"/>
      <c r="AV60" s="676"/>
      <c r="AW60" s="676"/>
      <c r="AX60" s="676"/>
      <c r="AY60" s="676"/>
      <c r="AZ60" s="676"/>
      <c r="BA60" s="676"/>
      <c r="BB60" s="676"/>
      <c r="BC60" s="676"/>
      <c r="BD60" s="676"/>
      <c r="BE60" s="676"/>
      <c r="BF60" s="676"/>
      <c r="BG60" s="676"/>
      <c r="BH60" s="676"/>
      <c r="BI60" s="676"/>
      <c r="BJ60" s="676"/>
      <c r="BK60" s="676"/>
      <c r="BL60" s="676"/>
      <c r="BM60" s="676"/>
      <c r="BN60" s="676"/>
      <c r="BO60" s="676"/>
      <c r="BP60" s="676"/>
      <c r="BQ60" s="19">
        <f>IF(C60="№",0,1)</f>
        <v>0</v>
      </c>
    </row>
    <row r="61" spans="1:69" hidden="1" x14ac:dyDescent="0.25">
      <c r="A61" s="553">
        <f>SUBTOTAL(9,$BQ$9:BQ61)</f>
        <v>12</v>
      </c>
      <c r="B61" s="554" t="str">
        <f>ФОРМА!E18</f>
        <v>План строительства</v>
      </c>
      <c r="C61" s="675" t="s">
        <v>339</v>
      </c>
      <c r="D61" s="675"/>
      <c r="E61" s="675"/>
      <c r="F61" s="675"/>
      <c r="G61" s="675"/>
      <c r="H61" s="675"/>
      <c r="I61" s="675"/>
      <c r="J61" s="675"/>
      <c r="K61" s="675"/>
      <c r="L61" s="675"/>
      <c r="M61" s="675"/>
      <c r="N61" s="675"/>
      <c r="O61" s="675"/>
      <c r="P61" s="675"/>
      <c r="Q61" s="675"/>
      <c r="R61" s="675"/>
      <c r="S61" s="675"/>
      <c r="T61" s="675"/>
      <c r="U61" s="675"/>
      <c r="V61" s="675"/>
      <c r="W61" s="675"/>
      <c r="X61" s="675"/>
      <c r="Y61" s="675"/>
      <c r="Z61" s="682">
        <f>IF(C60="№",0,1)</f>
        <v>0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6"/>
      <c r="BL61" s="676"/>
      <c r="BM61" s="676"/>
      <c r="BN61" s="676"/>
      <c r="BO61" s="676"/>
      <c r="BP61" s="676"/>
      <c r="BQ61" s="19">
        <f>IF(C60="№",0,1)</f>
        <v>0</v>
      </c>
    </row>
    <row r="62" spans="1:69" ht="39.6" hidden="1" x14ac:dyDescent="0.25">
      <c r="A62" s="553">
        <f>SUBTOTAL(9,$BQ$9:BQ62)</f>
        <v>12</v>
      </c>
      <c r="B62" s="554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675" t="str">
        <f>CONCATENATE("№",ФОРМА!B19)</f>
        <v>№</v>
      </c>
      <c r="D62" s="675"/>
      <c r="E62" s="675"/>
      <c r="F62" s="675"/>
      <c r="G62" s="675"/>
      <c r="H62" s="675"/>
      <c r="I62" s="675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T62" s="675"/>
      <c r="U62" s="675"/>
      <c r="V62" s="675"/>
      <c r="W62" s="675"/>
      <c r="X62" s="675"/>
      <c r="Y62" s="675"/>
      <c r="Z62" s="682">
        <f t="shared" si="7"/>
        <v>0</v>
      </c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76"/>
      <c r="AR62" s="676"/>
      <c r="AS62" s="676"/>
      <c r="AT62" s="676"/>
      <c r="AU62" s="676"/>
      <c r="AV62" s="676"/>
      <c r="AW62" s="676"/>
      <c r="AX62" s="676"/>
      <c r="AY62" s="676"/>
      <c r="AZ62" s="676"/>
      <c r="BA62" s="676"/>
      <c r="BB62" s="676"/>
      <c r="BC62" s="676"/>
      <c r="BD62" s="676"/>
      <c r="BE62" s="676"/>
      <c r="BF62" s="676"/>
      <c r="BG62" s="676"/>
      <c r="BH62" s="676"/>
      <c r="BI62" s="676"/>
      <c r="BJ62" s="676"/>
      <c r="BK62" s="676"/>
      <c r="BL62" s="676"/>
      <c r="BM62" s="676"/>
      <c r="BN62" s="676"/>
      <c r="BO62" s="676"/>
      <c r="BP62" s="676"/>
      <c r="BQ62" s="19">
        <f t="shared" ref="BQ62:BQ78" si="8">IF(C62="№",0,1)</f>
        <v>0</v>
      </c>
    </row>
    <row r="63" spans="1:69" hidden="1" x14ac:dyDescent="0.25">
      <c r="A63" s="553">
        <f>SUBTOTAL(9,$BQ$9:BQ63)</f>
        <v>12</v>
      </c>
      <c r="B63" s="554" t="str">
        <f>ФОРМА!E19</f>
        <v>План строительства</v>
      </c>
      <c r="C63" s="675" t="s">
        <v>339</v>
      </c>
      <c r="D63" s="675"/>
      <c r="E63" s="675"/>
      <c r="F63" s="675"/>
      <c r="G63" s="675"/>
      <c r="H63" s="675"/>
      <c r="I63" s="675"/>
      <c r="J63" s="675"/>
      <c r="K63" s="675"/>
      <c r="L63" s="675"/>
      <c r="M63" s="675"/>
      <c r="N63" s="675"/>
      <c r="O63" s="675"/>
      <c r="P63" s="675"/>
      <c r="Q63" s="675"/>
      <c r="R63" s="675"/>
      <c r="S63" s="675"/>
      <c r="T63" s="675"/>
      <c r="U63" s="675"/>
      <c r="V63" s="675"/>
      <c r="W63" s="675"/>
      <c r="X63" s="675"/>
      <c r="Y63" s="675"/>
      <c r="Z63" s="682">
        <f>IF(C62="№",0,1)</f>
        <v>0</v>
      </c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76"/>
      <c r="AR63" s="676"/>
      <c r="AS63" s="676"/>
      <c r="AT63" s="676"/>
      <c r="AU63" s="676"/>
      <c r="AV63" s="676"/>
      <c r="AW63" s="676"/>
      <c r="AX63" s="676"/>
      <c r="AY63" s="676"/>
      <c r="AZ63" s="676"/>
      <c r="BA63" s="676"/>
      <c r="BB63" s="676"/>
      <c r="BC63" s="676"/>
      <c r="BD63" s="676"/>
      <c r="BE63" s="676"/>
      <c r="BF63" s="676"/>
      <c r="BG63" s="676"/>
      <c r="BH63" s="676"/>
      <c r="BI63" s="676"/>
      <c r="BJ63" s="676"/>
      <c r="BK63" s="676"/>
      <c r="BL63" s="676"/>
      <c r="BM63" s="676"/>
      <c r="BN63" s="676"/>
      <c r="BO63" s="676"/>
      <c r="BP63" s="676"/>
      <c r="BQ63" s="19">
        <f>IF(C62="№",0,1)</f>
        <v>0</v>
      </c>
    </row>
    <row r="64" spans="1:69" ht="39.6" hidden="1" x14ac:dyDescent="0.25">
      <c r="A64" s="553">
        <f>SUBTOTAL(9,$BQ$9:BQ64)</f>
        <v>12</v>
      </c>
      <c r="B64" s="554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675" t="str">
        <f>CONCATENATE("№",ФОРМА!B20)</f>
        <v>№</v>
      </c>
      <c r="D64" s="675"/>
      <c r="E64" s="675"/>
      <c r="F64" s="675"/>
      <c r="G64" s="675"/>
      <c r="H64" s="675"/>
      <c r="I64" s="675"/>
      <c r="J64" s="675"/>
      <c r="K64" s="675"/>
      <c r="L64" s="675"/>
      <c r="M64" s="675"/>
      <c r="N64" s="675"/>
      <c r="O64" s="675"/>
      <c r="P64" s="675"/>
      <c r="Q64" s="675"/>
      <c r="R64" s="675"/>
      <c r="S64" s="675"/>
      <c r="T64" s="675"/>
      <c r="U64" s="675"/>
      <c r="V64" s="675"/>
      <c r="W64" s="675"/>
      <c r="X64" s="675"/>
      <c r="Y64" s="675"/>
      <c r="Z64" s="682">
        <f t="shared" si="7"/>
        <v>0</v>
      </c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76"/>
      <c r="AR64" s="676"/>
      <c r="AS64" s="676"/>
      <c r="AT64" s="676"/>
      <c r="AU64" s="676"/>
      <c r="AV64" s="676"/>
      <c r="AW64" s="676"/>
      <c r="AX64" s="676"/>
      <c r="AY64" s="676"/>
      <c r="AZ64" s="676"/>
      <c r="BA64" s="676"/>
      <c r="BB64" s="676"/>
      <c r="BC64" s="676"/>
      <c r="BD64" s="676"/>
      <c r="BE64" s="676"/>
      <c r="BF64" s="676"/>
      <c r="BG64" s="676"/>
      <c r="BH64" s="676"/>
      <c r="BI64" s="676"/>
      <c r="BJ64" s="676"/>
      <c r="BK64" s="676"/>
      <c r="BL64" s="676"/>
      <c r="BM64" s="676"/>
      <c r="BN64" s="676"/>
      <c r="BO64" s="676"/>
      <c r="BP64" s="676"/>
      <c r="BQ64" s="19">
        <f t="shared" si="8"/>
        <v>0</v>
      </c>
    </row>
    <row r="65" spans="1:73" hidden="1" x14ac:dyDescent="0.25">
      <c r="A65" s="553">
        <f>SUBTOTAL(9,$BQ$9:BQ65)</f>
        <v>12</v>
      </c>
      <c r="B65" s="554" t="str">
        <f>ФОРМА!E20</f>
        <v>План строительства</v>
      </c>
      <c r="C65" s="675" t="s">
        <v>339</v>
      </c>
      <c r="D65" s="675"/>
      <c r="E65" s="675"/>
      <c r="F65" s="675"/>
      <c r="G65" s="675"/>
      <c r="H65" s="675"/>
      <c r="I65" s="675"/>
      <c r="J65" s="675"/>
      <c r="K65" s="675"/>
      <c r="L65" s="675"/>
      <c r="M65" s="675"/>
      <c r="N65" s="675"/>
      <c r="O65" s="675"/>
      <c r="P65" s="675"/>
      <c r="Q65" s="675"/>
      <c r="R65" s="675"/>
      <c r="S65" s="675"/>
      <c r="T65" s="675"/>
      <c r="U65" s="675"/>
      <c r="V65" s="675"/>
      <c r="W65" s="675"/>
      <c r="X65" s="675"/>
      <c r="Y65" s="675"/>
      <c r="Z65" s="682">
        <f>IF(C64="№",0,1)</f>
        <v>0</v>
      </c>
      <c r="AA65" s="682"/>
      <c r="AB65" s="682"/>
      <c r="AC65" s="682"/>
      <c r="AD65" s="682"/>
      <c r="AE65" s="682"/>
      <c r="AF65" s="682"/>
      <c r="AG65" s="682"/>
      <c r="AH65" s="682"/>
      <c r="AI65" s="682"/>
      <c r="AJ65" s="682"/>
      <c r="AK65" s="682"/>
      <c r="AL65" s="682"/>
      <c r="AM65" s="682"/>
      <c r="AN65" s="682"/>
      <c r="AO65" s="682"/>
      <c r="AP65" s="682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19">
        <f>IF(C64="№",0,1)</f>
        <v>0</v>
      </c>
    </row>
    <row r="66" spans="1:73" ht="39.6" hidden="1" x14ac:dyDescent="0.25">
      <c r="A66" s="553">
        <f>SUBTOTAL(9,$BQ$9:BQ66)</f>
        <v>12</v>
      </c>
      <c r="B66" s="554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675" t="str">
        <f>CONCATENATE("№",ФОРМА!B21)</f>
        <v>№</v>
      </c>
      <c r="D66" s="675"/>
      <c r="E66" s="675"/>
      <c r="F66" s="675"/>
      <c r="G66" s="675"/>
      <c r="H66" s="675"/>
      <c r="I66" s="675"/>
      <c r="J66" s="675"/>
      <c r="K66" s="675"/>
      <c r="L66" s="675"/>
      <c r="M66" s="675"/>
      <c r="N66" s="675"/>
      <c r="O66" s="675"/>
      <c r="P66" s="675"/>
      <c r="Q66" s="675"/>
      <c r="R66" s="675"/>
      <c r="S66" s="675"/>
      <c r="T66" s="675"/>
      <c r="U66" s="675"/>
      <c r="V66" s="675"/>
      <c r="W66" s="675"/>
      <c r="X66" s="675"/>
      <c r="Y66" s="675"/>
      <c r="Z66" s="682">
        <f t="shared" si="7"/>
        <v>0</v>
      </c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76"/>
      <c r="AR66" s="676"/>
      <c r="AS66" s="676"/>
      <c r="AT66" s="676"/>
      <c r="AU66" s="676"/>
      <c r="AV66" s="676"/>
      <c r="AW66" s="676"/>
      <c r="AX66" s="676"/>
      <c r="AY66" s="676"/>
      <c r="AZ66" s="676"/>
      <c r="BA66" s="676"/>
      <c r="BB66" s="676"/>
      <c r="BC66" s="676"/>
      <c r="BD66" s="676"/>
      <c r="BE66" s="676"/>
      <c r="BF66" s="676"/>
      <c r="BG66" s="676"/>
      <c r="BH66" s="676"/>
      <c r="BI66" s="676"/>
      <c r="BJ66" s="676"/>
      <c r="BK66" s="676"/>
      <c r="BL66" s="676"/>
      <c r="BM66" s="676"/>
      <c r="BN66" s="676"/>
      <c r="BO66" s="676"/>
      <c r="BP66" s="676"/>
      <c r="BQ66" s="19">
        <f t="shared" si="8"/>
        <v>0</v>
      </c>
    </row>
    <row r="67" spans="1:73" hidden="1" x14ac:dyDescent="0.25">
      <c r="A67" s="553">
        <f>SUBTOTAL(9,$BQ$9:BQ67)</f>
        <v>12</v>
      </c>
      <c r="B67" s="554" t="str">
        <f>ФОРМА!E21</f>
        <v>План строительства</v>
      </c>
      <c r="C67" s="675" t="s">
        <v>339</v>
      </c>
      <c r="D67" s="675"/>
      <c r="E67" s="675"/>
      <c r="F67" s="675"/>
      <c r="G67" s="675"/>
      <c r="H67" s="675"/>
      <c r="I67" s="675"/>
      <c r="J67" s="675"/>
      <c r="K67" s="675"/>
      <c r="L67" s="675"/>
      <c r="M67" s="675"/>
      <c r="N67" s="675"/>
      <c r="O67" s="675"/>
      <c r="P67" s="675"/>
      <c r="Q67" s="675"/>
      <c r="R67" s="675"/>
      <c r="S67" s="675"/>
      <c r="T67" s="675"/>
      <c r="U67" s="675"/>
      <c r="V67" s="675"/>
      <c r="W67" s="675"/>
      <c r="X67" s="675"/>
      <c r="Y67" s="675"/>
      <c r="Z67" s="682">
        <f>IF(C66="№",0,1)</f>
        <v>0</v>
      </c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76"/>
      <c r="AR67" s="676"/>
      <c r="AS67" s="676"/>
      <c r="AT67" s="676"/>
      <c r="AU67" s="676"/>
      <c r="AV67" s="676"/>
      <c r="AW67" s="676"/>
      <c r="AX67" s="676"/>
      <c r="AY67" s="676"/>
      <c r="AZ67" s="676"/>
      <c r="BA67" s="676"/>
      <c r="BB67" s="676"/>
      <c r="BC67" s="676"/>
      <c r="BD67" s="676"/>
      <c r="BE67" s="676"/>
      <c r="BF67" s="676"/>
      <c r="BG67" s="676"/>
      <c r="BH67" s="676"/>
      <c r="BI67" s="676"/>
      <c r="BJ67" s="676"/>
      <c r="BK67" s="676"/>
      <c r="BL67" s="676"/>
      <c r="BM67" s="676"/>
      <c r="BN67" s="676"/>
      <c r="BO67" s="676"/>
      <c r="BP67" s="676"/>
      <c r="BQ67" s="19">
        <f>IF(C66="№",0,1)</f>
        <v>0</v>
      </c>
    </row>
    <row r="68" spans="1:73" ht="39.6" hidden="1" x14ac:dyDescent="0.25">
      <c r="A68" s="553">
        <f>SUBTOTAL(9,$BQ$9:BQ68)</f>
        <v>12</v>
      </c>
      <c r="B68" s="554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675" t="str">
        <f>CONCATENATE("№",ФОРМА!B22)</f>
        <v>№</v>
      </c>
      <c r="D68" s="675"/>
      <c r="E68" s="675"/>
      <c r="F68" s="675"/>
      <c r="G68" s="675"/>
      <c r="H68" s="675"/>
      <c r="I68" s="675"/>
      <c r="J68" s="675"/>
      <c r="K68" s="675"/>
      <c r="L68" s="675"/>
      <c r="M68" s="675"/>
      <c r="N68" s="675"/>
      <c r="O68" s="675"/>
      <c r="P68" s="675"/>
      <c r="Q68" s="675"/>
      <c r="R68" s="675"/>
      <c r="S68" s="675"/>
      <c r="T68" s="675"/>
      <c r="U68" s="675"/>
      <c r="V68" s="675"/>
      <c r="W68" s="675"/>
      <c r="X68" s="675"/>
      <c r="Y68" s="675"/>
      <c r="Z68" s="682">
        <f t="shared" si="7"/>
        <v>0</v>
      </c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76"/>
      <c r="AR68" s="676"/>
      <c r="AS68" s="676"/>
      <c r="AT68" s="676"/>
      <c r="AU68" s="676"/>
      <c r="AV68" s="676"/>
      <c r="AW68" s="676"/>
      <c r="AX68" s="676"/>
      <c r="AY68" s="676"/>
      <c r="AZ68" s="676"/>
      <c r="BA68" s="676"/>
      <c r="BB68" s="676"/>
      <c r="BC68" s="676"/>
      <c r="BD68" s="676"/>
      <c r="BE68" s="676"/>
      <c r="BF68" s="676"/>
      <c r="BG68" s="676"/>
      <c r="BH68" s="676"/>
      <c r="BI68" s="676"/>
      <c r="BJ68" s="676"/>
      <c r="BK68" s="676"/>
      <c r="BL68" s="676"/>
      <c r="BM68" s="676"/>
      <c r="BN68" s="676"/>
      <c r="BO68" s="676"/>
      <c r="BP68" s="676"/>
      <c r="BQ68" s="19">
        <f t="shared" si="8"/>
        <v>0</v>
      </c>
    </row>
    <row r="69" spans="1:73" hidden="1" x14ac:dyDescent="0.25">
      <c r="A69" s="553">
        <f>SUBTOTAL(9,$BQ$9:BQ69)</f>
        <v>12</v>
      </c>
      <c r="B69" s="554" t="str">
        <f>ФОРМА!E22</f>
        <v>План строительства</v>
      </c>
      <c r="C69" s="675" t="s">
        <v>339</v>
      </c>
      <c r="D69" s="675"/>
      <c r="E69" s="675"/>
      <c r="F69" s="675"/>
      <c r="G69" s="675"/>
      <c r="H69" s="675"/>
      <c r="I69" s="675"/>
      <c r="J69" s="675"/>
      <c r="K69" s="675"/>
      <c r="L69" s="675"/>
      <c r="M69" s="675"/>
      <c r="N69" s="675"/>
      <c r="O69" s="675"/>
      <c r="P69" s="675"/>
      <c r="Q69" s="675"/>
      <c r="R69" s="675"/>
      <c r="S69" s="675"/>
      <c r="T69" s="675"/>
      <c r="U69" s="675"/>
      <c r="V69" s="675"/>
      <c r="W69" s="675"/>
      <c r="X69" s="675"/>
      <c r="Y69" s="675"/>
      <c r="Z69" s="682">
        <f>IF(C68="№",0,1)</f>
        <v>0</v>
      </c>
      <c r="AA69" s="682"/>
      <c r="AB69" s="682"/>
      <c r="AC69" s="682"/>
      <c r="AD69" s="682"/>
      <c r="AE69" s="682"/>
      <c r="AF69" s="682"/>
      <c r="AG69" s="682"/>
      <c r="AH69" s="682"/>
      <c r="AI69" s="682"/>
      <c r="AJ69" s="682"/>
      <c r="AK69" s="682"/>
      <c r="AL69" s="682"/>
      <c r="AM69" s="682"/>
      <c r="AN69" s="682"/>
      <c r="AO69" s="682"/>
      <c r="AP69" s="682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6"/>
      <c r="BL69" s="676"/>
      <c r="BM69" s="676"/>
      <c r="BN69" s="676"/>
      <c r="BO69" s="676"/>
      <c r="BP69" s="676"/>
      <c r="BQ69" s="19">
        <f>IF(C68="№",0,1)</f>
        <v>0</v>
      </c>
    </row>
    <row r="70" spans="1:73" ht="26.4" hidden="1" x14ac:dyDescent="0.25">
      <c r="A70" s="553">
        <f>SUBTOTAL(9,$BQ$9:BQ70)</f>
        <v>12</v>
      </c>
      <c r="B70" s="554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675" t="str">
        <f>CONCATENATE("№",ФОРМА!B24)</f>
        <v>№</v>
      </c>
      <c r="D70" s="675"/>
      <c r="E70" s="675"/>
      <c r="F70" s="675"/>
      <c r="G70" s="675"/>
      <c r="H70" s="675"/>
      <c r="I70" s="675"/>
      <c r="J70" s="675"/>
      <c r="K70" s="675"/>
      <c r="L70" s="675"/>
      <c r="M70" s="675"/>
      <c r="N70" s="675"/>
      <c r="O70" s="675"/>
      <c r="P70" s="675"/>
      <c r="Q70" s="675"/>
      <c r="R70" s="675"/>
      <c r="S70" s="675"/>
      <c r="T70" s="675"/>
      <c r="U70" s="675"/>
      <c r="V70" s="675"/>
      <c r="W70" s="675"/>
      <c r="X70" s="675"/>
      <c r="Y70" s="675"/>
      <c r="Z70" s="682">
        <f t="shared" si="7"/>
        <v>0</v>
      </c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76"/>
      <c r="AR70" s="676"/>
      <c r="AS70" s="676"/>
      <c r="AT70" s="676"/>
      <c r="AU70" s="676"/>
      <c r="AV70" s="676"/>
      <c r="AW70" s="676"/>
      <c r="AX70" s="676"/>
      <c r="AY70" s="676"/>
      <c r="AZ70" s="676"/>
      <c r="BA70" s="676"/>
      <c r="BB70" s="676"/>
      <c r="BC70" s="676"/>
      <c r="BD70" s="676"/>
      <c r="BE70" s="676"/>
      <c r="BF70" s="676"/>
      <c r="BG70" s="676"/>
      <c r="BH70" s="676"/>
      <c r="BI70" s="676"/>
      <c r="BJ70" s="676"/>
      <c r="BK70" s="676"/>
      <c r="BL70" s="676"/>
      <c r="BM70" s="676"/>
      <c r="BN70" s="676"/>
      <c r="BO70" s="676"/>
      <c r="BP70" s="676"/>
      <c r="BQ70" s="19">
        <f t="shared" si="8"/>
        <v>0</v>
      </c>
    </row>
    <row r="71" spans="1:73" hidden="1" x14ac:dyDescent="0.25">
      <c r="A71" s="553">
        <f>SUBTOTAL(9,$BQ$9:BQ71)</f>
        <v>12</v>
      </c>
      <c r="B71" s="554" t="str">
        <f>ФОРМА!E24</f>
        <v>План строительства</v>
      </c>
      <c r="C71" s="675" t="s">
        <v>339</v>
      </c>
      <c r="D71" s="675"/>
      <c r="E71" s="675"/>
      <c r="F71" s="675"/>
      <c r="G71" s="675"/>
      <c r="H71" s="675"/>
      <c r="I71" s="675"/>
      <c r="J71" s="675"/>
      <c r="K71" s="675"/>
      <c r="L71" s="675"/>
      <c r="M71" s="675"/>
      <c r="N71" s="675"/>
      <c r="O71" s="675"/>
      <c r="P71" s="675"/>
      <c r="Q71" s="675"/>
      <c r="R71" s="675"/>
      <c r="S71" s="675"/>
      <c r="T71" s="675"/>
      <c r="U71" s="675"/>
      <c r="V71" s="675"/>
      <c r="W71" s="675"/>
      <c r="X71" s="675"/>
      <c r="Y71" s="675"/>
      <c r="Z71" s="682">
        <f>IF(C70="№",0,1)</f>
        <v>0</v>
      </c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76"/>
      <c r="AR71" s="676"/>
      <c r="AS71" s="676"/>
      <c r="AT71" s="676"/>
      <c r="AU71" s="676"/>
      <c r="AV71" s="676"/>
      <c r="AW71" s="676"/>
      <c r="AX71" s="676"/>
      <c r="AY71" s="676"/>
      <c r="AZ71" s="676"/>
      <c r="BA71" s="676"/>
      <c r="BB71" s="676"/>
      <c r="BC71" s="676"/>
      <c r="BD71" s="676"/>
      <c r="BE71" s="676"/>
      <c r="BF71" s="676"/>
      <c r="BG71" s="676"/>
      <c r="BH71" s="676"/>
      <c r="BI71" s="676"/>
      <c r="BJ71" s="676"/>
      <c r="BK71" s="676"/>
      <c r="BL71" s="676"/>
      <c r="BM71" s="676"/>
      <c r="BN71" s="676"/>
      <c r="BO71" s="676"/>
      <c r="BP71" s="676"/>
      <c r="BQ71" s="19">
        <f>IF(C70="№",0,1)</f>
        <v>0</v>
      </c>
    </row>
    <row r="72" spans="1:73" ht="26.4" hidden="1" x14ac:dyDescent="0.25">
      <c r="A72" s="553">
        <f>SUBTOTAL(9,$BQ$9:BQ72)</f>
        <v>12</v>
      </c>
      <c r="B72" s="554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675" t="str">
        <f>CONCATENATE("№",ФОРМА!B25)</f>
        <v>№</v>
      </c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675"/>
      <c r="T72" s="675"/>
      <c r="U72" s="675"/>
      <c r="V72" s="675"/>
      <c r="W72" s="675"/>
      <c r="X72" s="675"/>
      <c r="Y72" s="675"/>
      <c r="Z72" s="682">
        <f>IF(C72="№",0,1)</f>
        <v>0</v>
      </c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676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19">
        <f t="shared" si="8"/>
        <v>0</v>
      </c>
    </row>
    <row r="73" spans="1:73" hidden="1" x14ac:dyDescent="0.25">
      <c r="A73" s="553">
        <f>SUBTOTAL(9,$BQ$9:BQ73)</f>
        <v>12</v>
      </c>
      <c r="B73" s="554" t="str">
        <f>ФОРМА!E25</f>
        <v>План строительства</v>
      </c>
      <c r="C73" s="675" t="s">
        <v>339</v>
      </c>
      <c r="D73" s="675"/>
      <c r="E73" s="675"/>
      <c r="F73" s="675"/>
      <c r="G73" s="675"/>
      <c r="H73" s="675"/>
      <c r="I73" s="675"/>
      <c r="J73" s="675"/>
      <c r="K73" s="675"/>
      <c r="L73" s="675"/>
      <c r="M73" s="675"/>
      <c r="N73" s="675"/>
      <c r="O73" s="675"/>
      <c r="P73" s="675"/>
      <c r="Q73" s="675"/>
      <c r="R73" s="675"/>
      <c r="S73" s="675"/>
      <c r="T73" s="675"/>
      <c r="U73" s="675"/>
      <c r="V73" s="675"/>
      <c r="W73" s="675"/>
      <c r="X73" s="675"/>
      <c r="Y73" s="675"/>
      <c r="Z73" s="682">
        <f>IF(C72="№",0,1)</f>
        <v>0</v>
      </c>
      <c r="AA73" s="682"/>
      <c r="AB73" s="682"/>
      <c r="AC73" s="682"/>
      <c r="AD73" s="682"/>
      <c r="AE73" s="682"/>
      <c r="AF73" s="682"/>
      <c r="AG73" s="682"/>
      <c r="AH73" s="682"/>
      <c r="AI73" s="682"/>
      <c r="AJ73" s="682"/>
      <c r="AK73" s="682"/>
      <c r="AL73" s="682"/>
      <c r="AM73" s="682"/>
      <c r="AN73" s="682"/>
      <c r="AO73" s="682"/>
      <c r="AP73" s="682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6"/>
      <c r="BL73" s="676"/>
      <c r="BM73" s="676"/>
      <c r="BN73" s="676"/>
      <c r="BO73" s="676"/>
      <c r="BP73" s="676"/>
      <c r="BQ73" s="19">
        <f>IF(C72="№",0,1)</f>
        <v>0</v>
      </c>
    </row>
    <row r="74" spans="1:73" ht="26.4" hidden="1" x14ac:dyDescent="0.25">
      <c r="A74" s="553">
        <f>SUBTOTAL(9,$BQ$9:BQ74)</f>
        <v>12</v>
      </c>
      <c r="B74" s="554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675" t="str">
        <f>CONCATENATE("№",ФОРМА!B26)</f>
        <v>№</v>
      </c>
      <c r="D74" s="675"/>
      <c r="E74" s="675"/>
      <c r="F74" s="675"/>
      <c r="G74" s="675"/>
      <c r="H74" s="675"/>
      <c r="I74" s="675"/>
      <c r="J74" s="675"/>
      <c r="K74" s="675"/>
      <c r="L74" s="675"/>
      <c r="M74" s="675"/>
      <c r="N74" s="675"/>
      <c r="O74" s="675"/>
      <c r="P74" s="675"/>
      <c r="Q74" s="675"/>
      <c r="R74" s="675"/>
      <c r="S74" s="675"/>
      <c r="T74" s="675"/>
      <c r="U74" s="675"/>
      <c r="V74" s="675"/>
      <c r="W74" s="675"/>
      <c r="X74" s="675"/>
      <c r="Y74" s="675"/>
      <c r="Z74" s="682">
        <f>IF(C74="№",0,1)</f>
        <v>0</v>
      </c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76"/>
      <c r="AR74" s="676"/>
      <c r="AS74" s="676"/>
      <c r="AT74" s="676"/>
      <c r="AU74" s="676"/>
      <c r="AV74" s="676"/>
      <c r="AW74" s="676"/>
      <c r="AX74" s="676"/>
      <c r="AY74" s="676"/>
      <c r="AZ74" s="676"/>
      <c r="BA74" s="676"/>
      <c r="BB74" s="676"/>
      <c r="BC74" s="676"/>
      <c r="BD74" s="676"/>
      <c r="BE74" s="676"/>
      <c r="BF74" s="676"/>
      <c r="BG74" s="676"/>
      <c r="BH74" s="676"/>
      <c r="BI74" s="676"/>
      <c r="BJ74" s="676"/>
      <c r="BK74" s="676"/>
      <c r="BL74" s="676"/>
      <c r="BM74" s="676"/>
      <c r="BN74" s="676"/>
      <c r="BO74" s="676"/>
      <c r="BP74" s="676"/>
      <c r="BQ74" s="19">
        <f t="shared" si="8"/>
        <v>0</v>
      </c>
    </row>
    <row r="75" spans="1:73" hidden="1" x14ac:dyDescent="0.25">
      <c r="A75" s="553">
        <f>SUBTOTAL(9,$BQ$9:BQ75)</f>
        <v>12</v>
      </c>
      <c r="B75" s="554" t="str">
        <f>ФОРМА!E26</f>
        <v>План строительства</v>
      </c>
      <c r="C75" s="675" t="s">
        <v>339</v>
      </c>
      <c r="D75" s="675"/>
      <c r="E75" s="675"/>
      <c r="F75" s="675"/>
      <c r="G75" s="675"/>
      <c r="H75" s="675"/>
      <c r="I75" s="675"/>
      <c r="J75" s="675"/>
      <c r="K75" s="675"/>
      <c r="L75" s="675"/>
      <c r="M75" s="675"/>
      <c r="N75" s="675"/>
      <c r="O75" s="675"/>
      <c r="P75" s="675"/>
      <c r="Q75" s="675"/>
      <c r="R75" s="675"/>
      <c r="S75" s="675"/>
      <c r="T75" s="675"/>
      <c r="U75" s="675"/>
      <c r="V75" s="675"/>
      <c r="W75" s="675"/>
      <c r="X75" s="675"/>
      <c r="Y75" s="675"/>
      <c r="Z75" s="682">
        <f>IF(C74="№",0,1)</f>
        <v>0</v>
      </c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76"/>
      <c r="AR75" s="676"/>
      <c r="AS75" s="676"/>
      <c r="AT75" s="676"/>
      <c r="AU75" s="676"/>
      <c r="AV75" s="676"/>
      <c r="AW75" s="676"/>
      <c r="AX75" s="676"/>
      <c r="AY75" s="676"/>
      <c r="AZ75" s="676"/>
      <c r="BA75" s="676"/>
      <c r="BB75" s="676"/>
      <c r="BC75" s="676"/>
      <c r="BD75" s="676"/>
      <c r="BE75" s="676"/>
      <c r="BF75" s="676"/>
      <c r="BG75" s="676"/>
      <c r="BH75" s="676"/>
      <c r="BI75" s="676"/>
      <c r="BJ75" s="676"/>
      <c r="BK75" s="676"/>
      <c r="BL75" s="676"/>
      <c r="BM75" s="676"/>
      <c r="BN75" s="676"/>
      <c r="BO75" s="676"/>
      <c r="BP75" s="676"/>
      <c r="BQ75" s="19">
        <f>IF(C74="№",0,1)</f>
        <v>0</v>
      </c>
    </row>
    <row r="76" spans="1:73" ht="26.4" hidden="1" x14ac:dyDescent="0.25">
      <c r="A76" s="553">
        <f>SUBTOTAL(9,$BQ$9:BQ76)</f>
        <v>12</v>
      </c>
      <c r="B76" s="554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675" t="str">
        <f>CONCATENATE("№",ФОРМА!B27)</f>
        <v>№</v>
      </c>
      <c r="D76" s="675"/>
      <c r="E76" s="675"/>
      <c r="F76" s="675"/>
      <c r="G76" s="675"/>
      <c r="H76" s="675"/>
      <c r="I76" s="675"/>
      <c r="J76" s="675"/>
      <c r="K76" s="675"/>
      <c r="L76" s="675"/>
      <c r="M76" s="675"/>
      <c r="N76" s="675"/>
      <c r="O76" s="675"/>
      <c r="P76" s="675"/>
      <c r="Q76" s="675"/>
      <c r="R76" s="675"/>
      <c r="S76" s="675"/>
      <c r="T76" s="675"/>
      <c r="U76" s="675"/>
      <c r="V76" s="675"/>
      <c r="W76" s="675"/>
      <c r="X76" s="675"/>
      <c r="Y76" s="675"/>
      <c r="Z76" s="682">
        <f>IF(C76="№",0,1)</f>
        <v>0</v>
      </c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76"/>
      <c r="AR76" s="676"/>
      <c r="AS76" s="676"/>
      <c r="AT76" s="676"/>
      <c r="AU76" s="676"/>
      <c r="AV76" s="676"/>
      <c r="AW76" s="676"/>
      <c r="AX76" s="676"/>
      <c r="AY76" s="676"/>
      <c r="AZ76" s="676"/>
      <c r="BA76" s="676"/>
      <c r="BB76" s="676"/>
      <c r="BC76" s="676"/>
      <c r="BD76" s="676"/>
      <c r="BE76" s="676"/>
      <c r="BF76" s="676"/>
      <c r="BG76" s="676"/>
      <c r="BH76" s="676"/>
      <c r="BI76" s="676"/>
      <c r="BJ76" s="676"/>
      <c r="BK76" s="676"/>
      <c r="BL76" s="676"/>
      <c r="BM76" s="676"/>
      <c r="BN76" s="676"/>
      <c r="BO76" s="676"/>
      <c r="BP76" s="676"/>
      <c r="BQ76" s="19">
        <f t="shared" si="8"/>
        <v>0</v>
      </c>
    </row>
    <row r="77" spans="1:73" hidden="1" x14ac:dyDescent="0.25">
      <c r="A77" s="553">
        <f>SUBTOTAL(9,$BQ$9:BQ77)</f>
        <v>12</v>
      </c>
      <c r="B77" s="554" t="str">
        <f>ФОРМА!E27</f>
        <v>План строительства</v>
      </c>
      <c r="C77" s="675" t="s">
        <v>339</v>
      </c>
      <c r="D77" s="675"/>
      <c r="E77" s="675"/>
      <c r="F77" s="675"/>
      <c r="G77" s="675"/>
      <c r="H77" s="675"/>
      <c r="I77" s="675"/>
      <c r="J77" s="675"/>
      <c r="K77" s="675"/>
      <c r="L77" s="675"/>
      <c r="M77" s="675"/>
      <c r="N77" s="675"/>
      <c r="O77" s="675"/>
      <c r="P77" s="675"/>
      <c r="Q77" s="675"/>
      <c r="R77" s="675"/>
      <c r="S77" s="675"/>
      <c r="T77" s="675"/>
      <c r="U77" s="675"/>
      <c r="V77" s="675"/>
      <c r="W77" s="675"/>
      <c r="X77" s="675"/>
      <c r="Y77" s="675"/>
      <c r="Z77" s="682">
        <f>IF(C76="№",0,1)</f>
        <v>0</v>
      </c>
      <c r="AA77" s="682"/>
      <c r="AB77" s="682"/>
      <c r="AC77" s="682"/>
      <c r="AD77" s="682"/>
      <c r="AE77" s="682"/>
      <c r="AF77" s="682"/>
      <c r="AG77" s="682"/>
      <c r="AH77" s="682"/>
      <c r="AI77" s="682"/>
      <c r="AJ77" s="682"/>
      <c r="AK77" s="682"/>
      <c r="AL77" s="682"/>
      <c r="AM77" s="682"/>
      <c r="AN77" s="682"/>
      <c r="AO77" s="682"/>
      <c r="AP77" s="682"/>
      <c r="AQ77" s="676"/>
      <c r="AR77" s="676"/>
      <c r="AS77" s="676"/>
      <c r="AT77" s="676"/>
      <c r="AU77" s="676"/>
      <c r="AV77" s="676"/>
      <c r="AW77" s="676"/>
      <c r="AX77" s="676"/>
      <c r="AY77" s="676"/>
      <c r="AZ77" s="676"/>
      <c r="BA77" s="676"/>
      <c r="BB77" s="676"/>
      <c r="BC77" s="676"/>
      <c r="BD77" s="676"/>
      <c r="BE77" s="676"/>
      <c r="BF77" s="676"/>
      <c r="BG77" s="676"/>
      <c r="BH77" s="676"/>
      <c r="BI77" s="676"/>
      <c r="BJ77" s="676"/>
      <c r="BK77" s="676"/>
      <c r="BL77" s="676"/>
      <c r="BM77" s="676"/>
      <c r="BN77" s="676"/>
      <c r="BO77" s="676"/>
      <c r="BP77" s="676"/>
      <c r="BQ77" s="19">
        <f>IF(C76="№",0,1)</f>
        <v>0</v>
      </c>
    </row>
    <row r="78" spans="1:73" ht="26.4" hidden="1" x14ac:dyDescent="0.25">
      <c r="A78" s="553">
        <f>SUBTOTAL(9,$BQ$9:BQ78)</f>
        <v>12</v>
      </c>
      <c r="B78" s="554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675" t="str">
        <f>CONCATENATE("№",ФОРМА!B28)</f>
        <v>№</v>
      </c>
      <c r="D78" s="675"/>
      <c r="E78" s="675"/>
      <c r="F78" s="675"/>
      <c r="G78" s="675"/>
      <c r="H78" s="675"/>
      <c r="I78" s="675"/>
      <c r="J78" s="675"/>
      <c r="K78" s="675"/>
      <c r="L78" s="675"/>
      <c r="M78" s="675"/>
      <c r="N78" s="675"/>
      <c r="O78" s="675"/>
      <c r="P78" s="675"/>
      <c r="Q78" s="675"/>
      <c r="R78" s="675"/>
      <c r="S78" s="675"/>
      <c r="T78" s="675"/>
      <c r="U78" s="675"/>
      <c r="V78" s="675"/>
      <c r="W78" s="675"/>
      <c r="X78" s="675"/>
      <c r="Y78" s="675"/>
      <c r="Z78" s="682">
        <f>IF(C78="№",0,1)</f>
        <v>0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/>
      <c r="AN78" s="682"/>
      <c r="AO78" s="682"/>
      <c r="AP78" s="682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6"/>
      <c r="BL78" s="676"/>
      <c r="BM78" s="676"/>
      <c r="BN78" s="676"/>
      <c r="BO78" s="676"/>
      <c r="BP78" s="676"/>
      <c r="BQ78" s="19">
        <f t="shared" si="8"/>
        <v>0</v>
      </c>
    </row>
    <row r="79" spans="1:73" hidden="1" x14ac:dyDescent="0.25">
      <c r="A79" s="553">
        <f>SUBTOTAL(9,$BQ$9:BQ79)</f>
        <v>12</v>
      </c>
      <c r="B79" s="554" t="str">
        <f>ФОРМА!E28</f>
        <v>План строительства</v>
      </c>
      <c r="C79" s="675" t="s">
        <v>339</v>
      </c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675"/>
      <c r="T79" s="675"/>
      <c r="U79" s="675"/>
      <c r="V79" s="675"/>
      <c r="W79" s="675"/>
      <c r="X79" s="675"/>
      <c r="Y79" s="675"/>
      <c r="Z79" s="682">
        <f>IF(C78="№",0,1)</f>
        <v>0</v>
      </c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676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19">
        <f>IF(C78="№",0,1)</f>
        <v>0</v>
      </c>
    </row>
    <row r="80" spans="1:73" ht="26.4" hidden="1" x14ac:dyDescent="0.25">
      <c r="A80" s="553">
        <f>SUBTOTAL(9,$BQ$9:BQ80)</f>
        <v>12</v>
      </c>
      <c r="B80" s="554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675" t="e">
        <f ca="1">CONCATENATE("№",VLOOKUP(BS80,'АКТЫ скрытых работ'!A:O,2,FALSE))</f>
        <v>#N/A</v>
      </c>
      <c r="D80" s="675"/>
      <c r="E80" s="675"/>
      <c r="F80" s="675"/>
      <c r="G80" s="675"/>
      <c r="H80" s="675"/>
      <c r="I80" s="675"/>
      <c r="J80" s="675"/>
      <c r="K80" s="675"/>
      <c r="L80" s="675"/>
      <c r="M80" s="675"/>
      <c r="N80" s="675"/>
      <c r="O80" s="675"/>
      <c r="P80" s="675"/>
      <c r="Q80" s="675"/>
      <c r="R80" s="675"/>
      <c r="S80" s="675"/>
      <c r="T80" s="675"/>
      <c r="U80" s="675"/>
      <c r="V80" s="675"/>
      <c r="W80" s="675"/>
      <c r="X80" s="675"/>
      <c r="Y80" s="675"/>
      <c r="Z80" s="675">
        <f ca="1">IF(BS80="АООК_",0,1)</f>
        <v>0</v>
      </c>
      <c r="AA80" s="675"/>
      <c r="AB80" s="675"/>
      <c r="AC80" s="675"/>
      <c r="AD80" s="675"/>
      <c r="AE80" s="675"/>
      <c r="AF80" s="675"/>
      <c r="AG80" s="675"/>
      <c r="AH80" s="675"/>
      <c r="AI80" s="675"/>
      <c r="AJ80" s="675"/>
      <c r="AK80" s="675"/>
      <c r="AL80" s="675"/>
      <c r="AM80" s="675"/>
      <c r="AN80" s="675"/>
      <c r="AO80" s="675"/>
      <c r="AP80" s="675"/>
      <c r="AQ80" s="676"/>
      <c r="AR80" s="676"/>
      <c r="AS80" s="676"/>
      <c r="AT80" s="676"/>
      <c r="AU80" s="676"/>
      <c r="AV80" s="676"/>
      <c r="AW80" s="676"/>
      <c r="AX80" s="676"/>
      <c r="AY80" s="676"/>
      <c r="AZ80" s="676"/>
      <c r="BA80" s="676"/>
      <c r="BB80" s="676"/>
      <c r="BC80" s="676"/>
      <c r="BD80" s="676"/>
      <c r="BE80" s="676"/>
      <c r="BF80" s="676"/>
      <c r="BG80" s="676"/>
      <c r="BH80" s="676"/>
      <c r="BI80" s="676"/>
      <c r="BJ80" s="676"/>
      <c r="BK80" s="676"/>
      <c r="BL80" s="676"/>
      <c r="BM80" s="676"/>
      <c r="BN80" s="676"/>
      <c r="BO80" s="676"/>
      <c r="BP80" s="676"/>
      <c r="BQ80" s="19">
        <f t="shared" ref="BQ80:BQ85" ca="1" si="9">IF(Z80&gt;0,1,0)</f>
        <v>0</v>
      </c>
      <c r="BR80" s="680"/>
      <c r="BS80" s="586" t="str">
        <f ca="1">IF(INDIRECT("'АКТЫ скрытых работ'!R"&amp;BU80&amp;"C1",0)=CONCATENATE("АОСР_",BT80),CONCATENATE("АОСР_",BT80),CONCATENATE("АООК_",BT80))</f>
        <v>АООК_</v>
      </c>
      <c r="BT80" s="586"/>
      <c r="BU80" s="587">
        <f>BT80+1</f>
        <v>1</v>
      </c>
    </row>
    <row r="81" spans="1:74" ht="26.4" hidden="1" x14ac:dyDescent="0.25">
      <c r="A81" s="553">
        <f>SUBTOTAL(9,$BQ$9:BQ81)</f>
        <v>12</v>
      </c>
      <c r="B81" s="556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677" t="e">
        <f ca="1">IF(B81="Контрольно-исполнительная съемка","б/н",MID(B81,SEARCH("№",B81,1),SEARCH(" ",B81,SEARCH("№",B81,1))-SEARCH("№",B81,1)))</f>
        <v>#N/A</v>
      </c>
      <c r="D81" s="678"/>
      <c r="E81" s="678"/>
      <c r="F81" s="678"/>
      <c r="G81" s="678"/>
      <c r="H81" s="678"/>
      <c r="I81" s="678"/>
      <c r="J81" s="678"/>
      <c r="K81" s="678"/>
      <c r="L81" s="678"/>
      <c r="M81" s="678"/>
      <c r="N81" s="678"/>
      <c r="O81" s="678"/>
      <c r="P81" s="678"/>
      <c r="Q81" s="678"/>
      <c r="R81" s="678"/>
      <c r="S81" s="678"/>
      <c r="T81" s="678"/>
      <c r="U81" s="678"/>
      <c r="V81" s="678"/>
      <c r="W81" s="678"/>
      <c r="X81" s="678"/>
      <c r="Y81" s="679"/>
      <c r="Z81" s="675">
        <f ca="1">IFERROR(IF(OR(IFERROR(B81,0)=0,B81="-"),0,1),0)</f>
        <v>0</v>
      </c>
      <c r="AA81" s="675"/>
      <c r="AB81" s="675"/>
      <c r="AC81" s="675"/>
      <c r="AD81" s="675"/>
      <c r="AE81" s="675"/>
      <c r="AF81" s="675"/>
      <c r="AG81" s="675"/>
      <c r="AH81" s="675"/>
      <c r="AI81" s="675"/>
      <c r="AJ81" s="675"/>
      <c r="AK81" s="675"/>
      <c r="AL81" s="675"/>
      <c r="AM81" s="675"/>
      <c r="AN81" s="675"/>
      <c r="AO81" s="675"/>
      <c r="AP81" s="675"/>
      <c r="AQ81" s="676"/>
      <c r="AR81" s="676"/>
      <c r="AS81" s="676"/>
      <c r="AT81" s="676"/>
      <c r="AU81" s="676"/>
      <c r="AV81" s="676"/>
      <c r="AW81" s="676"/>
      <c r="AX81" s="676"/>
      <c r="AY81" s="676"/>
      <c r="AZ81" s="676"/>
      <c r="BA81" s="676"/>
      <c r="BB81" s="676"/>
      <c r="BC81" s="676"/>
      <c r="BD81" s="676"/>
      <c r="BE81" s="676"/>
      <c r="BF81" s="676"/>
      <c r="BG81" s="676"/>
      <c r="BH81" s="676"/>
      <c r="BI81" s="676"/>
      <c r="BJ81" s="676"/>
      <c r="BK81" s="676"/>
      <c r="BL81" s="676"/>
      <c r="BM81" s="676"/>
      <c r="BN81" s="676"/>
      <c r="BO81" s="676"/>
      <c r="BP81" s="676"/>
      <c r="BQ81" s="19">
        <f t="shared" ca="1" si="9"/>
        <v>0</v>
      </c>
      <c r="BR81" s="680"/>
    </row>
    <row r="82" spans="1:74" ht="25.5" hidden="1" customHeight="1" x14ac:dyDescent="0.25">
      <c r="A82" s="553">
        <f>SUBTOTAL(9,$BQ$9:BQ82)</f>
        <v>12</v>
      </c>
      <c r="B82" s="554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677" t="e">
        <f t="shared" ref="C82:C84" ca="1" si="10">IF(B82="Контрольно-исполнительная съемка","б/н",MID(B82,SEARCH("№",B82,1),SEARCH(" ",B82,SEARCH("№",B82,1))-SEARCH("№",B82,1)))</f>
        <v>#N/A</v>
      </c>
      <c r="D82" s="678"/>
      <c r="E82" s="678"/>
      <c r="F82" s="678"/>
      <c r="G82" s="678"/>
      <c r="H82" s="678"/>
      <c r="I82" s="678"/>
      <c r="J82" s="678"/>
      <c r="K82" s="678"/>
      <c r="L82" s="678"/>
      <c r="M82" s="678"/>
      <c r="N82" s="678"/>
      <c r="O82" s="678"/>
      <c r="P82" s="678"/>
      <c r="Q82" s="678"/>
      <c r="R82" s="678"/>
      <c r="S82" s="678"/>
      <c r="T82" s="678"/>
      <c r="U82" s="678"/>
      <c r="V82" s="678"/>
      <c r="W82" s="678"/>
      <c r="X82" s="678"/>
      <c r="Y82" s="679"/>
      <c r="Z82" s="675">
        <f ca="1">IFERROR(IF(OR(IFERROR(B82,0)=0,B82=""),0,1),0)</f>
        <v>0</v>
      </c>
      <c r="AA82" s="675"/>
      <c r="AB82" s="675"/>
      <c r="AC82" s="675"/>
      <c r="AD82" s="675"/>
      <c r="AE82" s="675"/>
      <c r="AF82" s="675"/>
      <c r="AG82" s="675"/>
      <c r="AH82" s="675"/>
      <c r="AI82" s="675"/>
      <c r="AJ82" s="675"/>
      <c r="AK82" s="675"/>
      <c r="AL82" s="675"/>
      <c r="AM82" s="675"/>
      <c r="AN82" s="675"/>
      <c r="AO82" s="675"/>
      <c r="AP82" s="675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6"/>
      <c r="BL82" s="676"/>
      <c r="BM82" s="676"/>
      <c r="BN82" s="676"/>
      <c r="BO82" s="676"/>
      <c r="BP82" s="676"/>
      <c r="BQ82" s="19">
        <f t="shared" ca="1" si="9"/>
        <v>0</v>
      </c>
      <c r="BR82" s="680"/>
    </row>
    <row r="83" spans="1:74" ht="26.4" hidden="1" customHeight="1" x14ac:dyDescent="0.25">
      <c r="A83" s="553">
        <f>SUBTOTAL(9,$BQ$9:BQ83)</f>
        <v>12</v>
      </c>
      <c r="B83" s="554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677" t="e">
        <f t="shared" ca="1" si="10"/>
        <v>#N/A</v>
      </c>
      <c r="D83" s="678"/>
      <c r="E83" s="678"/>
      <c r="F83" s="678"/>
      <c r="G83" s="678"/>
      <c r="H83" s="678"/>
      <c r="I83" s="678"/>
      <c r="J83" s="678"/>
      <c r="K83" s="678"/>
      <c r="L83" s="678"/>
      <c r="M83" s="678"/>
      <c r="N83" s="678"/>
      <c r="O83" s="678"/>
      <c r="P83" s="678"/>
      <c r="Q83" s="678"/>
      <c r="R83" s="678"/>
      <c r="S83" s="678"/>
      <c r="T83" s="678"/>
      <c r="U83" s="678"/>
      <c r="V83" s="678"/>
      <c r="W83" s="678"/>
      <c r="X83" s="678"/>
      <c r="Y83" s="679"/>
      <c r="Z83" s="675">
        <f ca="1">IFERROR(IF(OR(IFERROR(B83,0)=0,B83=""),0,1),0)</f>
        <v>0</v>
      </c>
      <c r="AA83" s="675"/>
      <c r="AB83" s="675"/>
      <c r="AC83" s="675"/>
      <c r="AD83" s="675"/>
      <c r="AE83" s="675"/>
      <c r="AF83" s="675"/>
      <c r="AG83" s="675"/>
      <c r="AH83" s="675"/>
      <c r="AI83" s="675"/>
      <c r="AJ83" s="675"/>
      <c r="AK83" s="675"/>
      <c r="AL83" s="675"/>
      <c r="AM83" s="675"/>
      <c r="AN83" s="675"/>
      <c r="AO83" s="675"/>
      <c r="AP83" s="675"/>
      <c r="AQ83" s="676"/>
      <c r="AR83" s="676"/>
      <c r="AS83" s="676"/>
      <c r="AT83" s="676"/>
      <c r="AU83" s="676"/>
      <c r="AV83" s="676"/>
      <c r="AW83" s="676"/>
      <c r="AX83" s="676"/>
      <c r="AY83" s="676"/>
      <c r="AZ83" s="676"/>
      <c r="BA83" s="676"/>
      <c r="BB83" s="676"/>
      <c r="BC83" s="676"/>
      <c r="BD83" s="676"/>
      <c r="BE83" s="676"/>
      <c r="BF83" s="676"/>
      <c r="BG83" s="676"/>
      <c r="BH83" s="676"/>
      <c r="BI83" s="676"/>
      <c r="BJ83" s="676"/>
      <c r="BK83" s="676"/>
      <c r="BL83" s="676"/>
      <c r="BM83" s="676"/>
      <c r="BN83" s="676"/>
      <c r="BO83" s="676"/>
      <c r="BP83" s="676"/>
      <c r="BQ83" s="19">
        <f t="shared" ref="BQ83" ca="1" si="11">IF(Z83&gt;0,1,0)</f>
        <v>0</v>
      </c>
      <c r="BR83" s="680"/>
      <c r="BV83" s="19" t="str">
        <f>MID(BV67,1,LEN(BV67))</f>
        <v/>
      </c>
    </row>
    <row r="84" spans="1:74" ht="26.4" hidden="1" customHeight="1" x14ac:dyDescent="0.25">
      <c r="A84" s="553">
        <f>SUBTOTAL(9,$BQ$9:BQ84)</f>
        <v>12</v>
      </c>
      <c r="B84" s="554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677" t="e">
        <f t="shared" ca="1" si="10"/>
        <v>#N/A</v>
      </c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678"/>
      <c r="T84" s="678"/>
      <c r="U84" s="678"/>
      <c r="V84" s="678"/>
      <c r="W84" s="678"/>
      <c r="X84" s="678"/>
      <c r="Y84" s="679"/>
      <c r="Z84" s="675">
        <f ca="1">IFERROR(IF(OR(IFERROR(B84,0)=0,B84=""),0,1),0)</f>
        <v>0</v>
      </c>
      <c r="AA84" s="675"/>
      <c r="AB84" s="675"/>
      <c r="AC84" s="675"/>
      <c r="AD84" s="675"/>
      <c r="AE84" s="675"/>
      <c r="AF84" s="675"/>
      <c r="AG84" s="675"/>
      <c r="AH84" s="675"/>
      <c r="AI84" s="675"/>
      <c r="AJ84" s="675"/>
      <c r="AK84" s="675"/>
      <c r="AL84" s="675"/>
      <c r="AM84" s="675"/>
      <c r="AN84" s="675"/>
      <c r="AO84" s="675"/>
      <c r="AP84" s="675"/>
      <c r="AQ84" s="676"/>
      <c r="AR84" s="676"/>
      <c r="AS84" s="676"/>
      <c r="AT84" s="676"/>
      <c r="AU84" s="676"/>
      <c r="AV84" s="676"/>
      <c r="AW84" s="676"/>
      <c r="AX84" s="676"/>
      <c r="AY84" s="676"/>
      <c r="AZ84" s="676"/>
      <c r="BA84" s="676"/>
      <c r="BB84" s="676"/>
      <c r="BC84" s="676"/>
      <c r="BD84" s="676"/>
      <c r="BE84" s="676"/>
      <c r="BF84" s="676"/>
      <c r="BG84" s="676"/>
      <c r="BH84" s="676"/>
      <c r="BI84" s="676"/>
      <c r="BJ84" s="676"/>
      <c r="BK84" s="676"/>
      <c r="BL84" s="676"/>
      <c r="BM84" s="676"/>
      <c r="BN84" s="676"/>
      <c r="BO84" s="676"/>
      <c r="BP84" s="676"/>
      <c r="BQ84" s="19">
        <f t="shared" ref="BQ84" ca="1" si="12">IF(Z84&gt;0,1,0)</f>
        <v>0</v>
      </c>
      <c r="BR84" s="680"/>
    </row>
    <row r="85" spans="1:74" ht="39.6" hidden="1" x14ac:dyDescent="0.25">
      <c r="A85" s="553">
        <f>SUBTOTAL(9,$BQ$9:BQ85)</f>
        <v>12</v>
      </c>
      <c r="B85" s="554" t="e">
        <f ca="1">VLOOKUP(BS80,'АКТЫ скрытых работ'!A:O,14,FALSE)</f>
        <v>#N/A</v>
      </c>
      <c r="C85" s="675" t="e">
        <f ca="1">IF(B85&lt;&gt;"-","б/н","")</f>
        <v>#N/A</v>
      </c>
      <c r="D85" s="675"/>
      <c r="E85" s="675"/>
      <c r="F85" s="675"/>
      <c r="G85" s="675"/>
      <c r="H85" s="675"/>
      <c r="I85" s="675"/>
      <c r="J85" s="675"/>
      <c r="K85" s="675"/>
      <c r="L85" s="675"/>
      <c r="M85" s="675"/>
      <c r="N85" s="675"/>
      <c r="O85" s="675"/>
      <c r="P85" s="675"/>
      <c r="Q85" s="675"/>
      <c r="R85" s="675"/>
      <c r="S85" s="675"/>
      <c r="T85" s="675"/>
      <c r="U85" s="675"/>
      <c r="V85" s="675"/>
      <c r="W85" s="675"/>
      <c r="X85" s="675"/>
      <c r="Y85" s="675"/>
      <c r="Z85" s="675">
        <f ca="1">IFERROR(IF(OR(IFERROR(B85,0)=0,B85="-"),0,"1 компл"),0)</f>
        <v>0</v>
      </c>
      <c r="AA85" s="675"/>
      <c r="AB85" s="675"/>
      <c r="AC85" s="675"/>
      <c r="AD85" s="675"/>
      <c r="AE85" s="675"/>
      <c r="AF85" s="675"/>
      <c r="AG85" s="675"/>
      <c r="AH85" s="675"/>
      <c r="AI85" s="675"/>
      <c r="AJ85" s="675"/>
      <c r="AK85" s="675"/>
      <c r="AL85" s="675"/>
      <c r="AM85" s="675"/>
      <c r="AN85" s="675"/>
      <c r="AO85" s="675"/>
      <c r="AP85" s="675"/>
      <c r="AQ85" s="676"/>
      <c r="AR85" s="676"/>
      <c r="AS85" s="676"/>
      <c r="AT85" s="676"/>
      <c r="AU85" s="676"/>
      <c r="AV85" s="676"/>
      <c r="AW85" s="676"/>
      <c r="AX85" s="676"/>
      <c r="AY85" s="676"/>
      <c r="AZ85" s="676"/>
      <c r="BA85" s="676"/>
      <c r="BB85" s="676"/>
      <c r="BC85" s="676"/>
      <c r="BD85" s="676"/>
      <c r="BE85" s="676"/>
      <c r="BF85" s="676"/>
      <c r="BG85" s="676"/>
      <c r="BH85" s="676"/>
      <c r="BI85" s="676"/>
      <c r="BJ85" s="676"/>
      <c r="BK85" s="676"/>
      <c r="BL85" s="676"/>
      <c r="BM85" s="676"/>
      <c r="BN85" s="676"/>
      <c r="BO85" s="676"/>
      <c r="BP85" s="676"/>
      <c r="BQ85" s="19">
        <f t="shared" ca="1" si="9"/>
        <v>0</v>
      </c>
      <c r="BR85" s="680"/>
    </row>
    <row r="86" spans="1:74" ht="39.6" hidden="1" x14ac:dyDescent="0.25">
      <c r="A86" s="553">
        <f>SUBTOTAL(9,$BQ$9:BQ86)</f>
        <v>12</v>
      </c>
      <c r="B86" s="554" t="e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#N/A</v>
      </c>
      <c r="C86" s="675" t="e">
        <f ca="1">CONCATENATE("№",VLOOKUP(BS86,'АКТЫ скрытых работ'!A:O,2,FALSE))</f>
        <v>#N/A</v>
      </c>
      <c r="D86" s="675"/>
      <c r="E86" s="675"/>
      <c r="F86" s="675"/>
      <c r="G86" s="675"/>
      <c r="H86" s="675"/>
      <c r="I86" s="675"/>
      <c r="J86" s="675"/>
      <c r="K86" s="675"/>
      <c r="L86" s="675"/>
      <c r="M86" s="675"/>
      <c r="N86" s="675"/>
      <c r="O86" s="675"/>
      <c r="P86" s="675"/>
      <c r="Q86" s="675"/>
      <c r="R86" s="675"/>
      <c r="S86" s="675"/>
      <c r="T86" s="675"/>
      <c r="U86" s="675"/>
      <c r="V86" s="675"/>
      <c r="W86" s="675"/>
      <c r="X86" s="675"/>
      <c r="Y86" s="675"/>
      <c r="Z86" s="675">
        <f ca="1">IF(BS86="АООК_",0,1)</f>
        <v>0</v>
      </c>
      <c r="AA86" s="675"/>
      <c r="AB86" s="675"/>
      <c r="AC86" s="675"/>
      <c r="AD86" s="675"/>
      <c r="AE86" s="675"/>
      <c r="AF86" s="675"/>
      <c r="AG86" s="675"/>
      <c r="AH86" s="675"/>
      <c r="AI86" s="675"/>
      <c r="AJ86" s="675"/>
      <c r="AK86" s="675"/>
      <c r="AL86" s="675"/>
      <c r="AM86" s="675"/>
      <c r="AN86" s="675"/>
      <c r="AO86" s="675"/>
      <c r="AP86" s="675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6"/>
      <c r="BL86" s="676"/>
      <c r="BM86" s="676"/>
      <c r="BN86" s="676"/>
      <c r="BO86" s="676"/>
      <c r="BP86" s="676"/>
      <c r="BQ86" s="19">
        <f t="shared" ref="BQ86:BQ133" ca="1" si="13">IF(Z86&gt;0,1,0)</f>
        <v>0</v>
      </c>
      <c r="BS86" s="586" t="str">
        <f ca="1">IF(INDIRECT("'АКТЫ скрытых работ'!R"&amp;BU86&amp;"C1",0)=CONCATENATE("АОСР_",BT86),CONCATENATE("АОСР_",BT86),CONCATENATE("АООК_",BT86))</f>
        <v>АООК_</v>
      </c>
      <c r="BT86" s="586"/>
      <c r="BU86" s="587">
        <f>BT86+1</f>
        <v>1</v>
      </c>
    </row>
    <row r="87" spans="1:74" ht="26.4" hidden="1" x14ac:dyDescent="0.25">
      <c r="A87" s="553">
        <f>SUBTOTAL(9,$BQ$9:BQ87)</f>
        <v>12</v>
      </c>
      <c r="B87" s="556" t="e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#N/A</v>
      </c>
      <c r="C87" s="677" t="e">
        <f ca="1">IF(B87="Контрольно-исполнительная съемка","б/н",MID(B87,SEARCH("№",B87,1),SEARCH(" ",B87,SEARCH("№",B87,1))-SEARCH("№",B87,1)))</f>
        <v>#N/A</v>
      </c>
      <c r="D87" s="678"/>
      <c r="E87" s="678"/>
      <c r="F87" s="678"/>
      <c r="G87" s="678"/>
      <c r="H87" s="678"/>
      <c r="I87" s="678"/>
      <c r="J87" s="678"/>
      <c r="K87" s="678"/>
      <c r="L87" s="678"/>
      <c r="M87" s="678"/>
      <c r="N87" s="678"/>
      <c r="O87" s="678"/>
      <c r="P87" s="678"/>
      <c r="Q87" s="678"/>
      <c r="R87" s="678"/>
      <c r="S87" s="678"/>
      <c r="T87" s="678"/>
      <c r="U87" s="678"/>
      <c r="V87" s="678"/>
      <c r="W87" s="678"/>
      <c r="X87" s="678"/>
      <c r="Y87" s="679"/>
      <c r="Z87" s="675">
        <f ca="1">IFERROR(IF(OR(IFERROR(B87,0)=0,B87="-"),0,1),0)</f>
        <v>0</v>
      </c>
      <c r="AA87" s="675"/>
      <c r="AB87" s="675"/>
      <c r="AC87" s="675"/>
      <c r="AD87" s="675"/>
      <c r="AE87" s="675"/>
      <c r="AF87" s="675"/>
      <c r="AG87" s="675"/>
      <c r="AH87" s="675"/>
      <c r="AI87" s="675"/>
      <c r="AJ87" s="675"/>
      <c r="AK87" s="675"/>
      <c r="AL87" s="675"/>
      <c r="AM87" s="675"/>
      <c r="AN87" s="675"/>
      <c r="AO87" s="675"/>
      <c r="AP87" s="675"/>
      <c r="AQ87" s="676"/>
      <c r="AR87" s="676"/>
      <c r="AS87" s="676"/>
      <c r="AT87" s="676"/>
      <c r="AU87" s="676"/>
      <c r="AV87" s="676"/>
      <c r="AW87" s="676"/>
      <c r="AX87" s="676"/>
      <c r="AY87" s="676"/>
      <c r="AZ87" s="676"/>
      <c r="BA87" s="676"/>
      <c r="BB87" s="676"/>
      <c r="BC87" s="676"/>
      <c r="BD87" s="676"/>
      <c r="BE87" s="676"/>
      <c r="BF87" s="676"/>
      <c r="BG87" s="676"/>
      <c r="BH87" s="676"/>
      <c r="BI87" s="676"/>
      <c r="BJ87" s="676"/>
      <c r="BK87" s="676"/>
      <c r="BL87" s="676"/>
      <c r="BM87" s="676"/>
      <c r="BN87" s="676"/>
      <c r="BO87" s="676"/>
      <c r="BP87" s="676"/>
      <c r="BQ87" s="19">
        <f t="shared" ca="1" si="13"/>
        <v>0</v>
      </c>
    </row>
    <row r="88" spans="1:74" ht="25.5" hidden="1" customHeight="1" x14ac:dyDescent="0.25">
      <c r="A88" s="553">
        <f>SUBTOTAL(9,$BQ$9:BQ88)</f>
        <v>12</v>
      </c>
      <c r="B88" s="554" t="e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#N/A</v>
      </c>
      <c r="C88" s="677" t="e">
        <f t="shared" ref="C88:C90" ca="1" si="14">IF(B88="Контрольно-исполнительная съемка","б/н",MID(B88,SEARCH("№",B88,1),SEARCH(" ",B88,SEARCH("№",B88,1))-SEARCH("№",B88,1)))</f>
        <v>#N/A</v>
      </c>
      <c r="D88" s="678"/>
      <c r="E88" s="678"/>
      <c r="F88" s="678"/>
      <c r="G88" s="678"/>
      <c r="H88" s="678"/>
      <c r="I88" s="678"/>
      <c r="J88" s="678"/>
      <c r="K88" s="678"/>
      <c r="L88" s="678"/>
      <c r="M88" s="678"/>
      <c r="N88" s="678"/>
      <c r="O88" s="678"/>
      <c r="P88" s="678"/>
      <c r="Q88" s="678"/>
      <c r="R88" s="678"/>
      <c r="S88" s="678"/>
      <c r="T88" s="678"/>
      <c r="U88" s="678"/>
      <c r="V88" s="678"/>
      <c r="W88" s="678"/>
      <c r="X88" s="678"/>
      <c r="Y88" s="679"/>
      <c r="Z88" s="675">
        <f ca="1">IFERROR(IF(OR(IFERROR(B88,0)=0,B88=""),0,1),0)</f>
        <v>0</v>
      </c>
      <c r="AA88" s="675"/>
      <c r="AB88" s="675"/>
      <c r="AC88" s="675"/>
      <c r="AD88" s="675"/>
      <c r="AE88" s="675"/>
      <c r="AF88" s="675"/>
      <c r="AG88" s="675"/>
      <c r="AH88" s="675"/>
      <c r="AI88" s="675"/>
      <c r="AJ88" s="675"/>
      <c r="AK88" s="675"/>
      <c r="AL88" s="675"/>
      <c r="AM88" s="675"/>
      <c r="AN88" s="675"/>
      <c r="AO88" s="675"/>
      <c r="AP88" s="675"/>
      <c r="AQ88" s="676"/>
      <c r="AR88" s="676"/>
      <c r="AS88" s="676"/>
      <c r="AT88" s="676"/>
      <c r="AU88" s="676"/>
      <c r="AV88" s="676"/>
      <c r="AW88" s="676"/>
      <c r="AX88" s="676"/>
      <c r="AY88" s="676"/>
      <c r="AZ88" s="676"/>
      <c r="BA88" s="676"/>
      <c r="BB88" s="676"/>
      <c r="BC88" s="676"/>
      <c r="BD88" s="676"/>
      <c r="BE88" s="676"/>
      <c r="BF88" s="676"/>
      <c r="BG88" s="676"/>
      <c r="BH88" s="676"/>
      <c r="BI88" s="676"/>
      <c r="BJ88" s="676"/>
      <c r="BK88" s="676"/>
      <c r="BL88" s="676"/>
      <c r="BM88" s="676"/>
      <c r="BN88" s="676"/>
      <c r="BO88" s="676"/>
      <c r="BP88" s="676"/>
      <c r="BQ88" s="19">
        <f t="shared" ca="1" si="13"/>
        <v>0</v>
      </c>
    </row>
    <row r="89" spans="1:74" ht="26.4" hidden="1" customHeight="1" x14ac:dyDescent="0.25">
      <c r="A89" s="553">
        <f>SUBTOTAL(9,$BQ$9:BQ89)</f>
        <v>12</v>
      </c>
      <c r="B89" s="554" t="e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#N/A</v>
      </c>
      <c r="C89" s="677" t="e">
        <f t="shared" ca="1" si="14"/>
        <v>#N/A</v>
      </c>
      <c r="D89" s="678"/>
      <c r="E89" s="678"/>
      <c r="F89" s="678"/>
      <c r="G89" s="678"/>
      <c r="H89" s="678"/>
      <c r="I89" s="678"/>
      <c r="J89" s="678"/>
      <c r="K89" s="678"/>
      <c r="L89" s="678"/>
      <c r="M89" s="678"/>
      <c r="N89" s="678"/>
      <c r="O89" s="678"/>
      <c r="P89" s="678"/>
      <c r="Q89" s="678"/>
      <c r="R89" s="678"/>
      <c r="S89" s="678"/>
      <c r="T89" s="678"/>
      <c r="U89" s="678"/>
      <c r="V89" s="678"/>
      <c r="W89" s="678"/>
      <c r="X89" s="678"/>
      <c r="Y89" s="679"/>
      <c r="Z89" s="675">
        <f ca="1">IFERROR(IF(OR(IFERROR(B89,0)=0,B89=""),0,1),0)</f>
        <v>0</v>
      </c>
      <c r="AA89" s="675"/>
      <c r="AB89" s="675"/>
      <c r="AC89" s="675"/>
      <c r="AD89" s="675"/>
      <c r="AE89" s="675"/>
      <c r="AF89" s="675"/>
      <c r="AG89" s="675"/>
      <c r="AH89" s="675"/>
      <c r="AI89" s="675"/>
      <c r="AJ89" s="675"/>
      <c r="AK89" s="675"/>
      <c r="AL89" s="675"/>
      <c r="AM89" s="675"/>
      <c r="AN89" s="675"/>
      <c r="AO89" s="675"/>
      <c r="AP89" s="675"/>
      <c r="AQ89" s="676"/>
      <c r="AR89" s="676"/>
      <c r="AS89" s="676"/>
      <c r="AT89" s="676"/>
      <c r="AU89" s="676"/>
      <c r="AV89" s="676"/>
      <c r="AW89" s="676"/>
      <c r="AX89" s="676"/>
      <c r="AY89" s="676"/>
      <c r="AZ89" s="676"/>
      <c r="BA89" s="676"/>
      <c r="BB89" s="676"/>
      <c r="BC89" s="676"/>
      <c r="BD89" s="676"/>
      <c r="BE89" s="676"/>
      <c r="BF89" s="676"/>
      <c r="BG89" s="676"/>
      <c r="BH89" s="676"/>
      <c r="BI89" s="676"/>
      <c r="BJ89" s="676"/>
      <c r="BK89" s="676"/>
      <c r="BL89" s="676"/>
      <c r="BM89" s="676"/>
      <c r="BN89" s="676"/>
      <c r="BO89" s="676"/>
      <c r="BP89" s="676"/>
      <c r="BQ89" s="19">
        <f t="shared" ca="1" si="13"/>
        <v>0</v>
      </c>
      <c r="BV89" s="19" t="str">
        <f>MID(BV73,1,LEN(BV73))</f>
        <v/>
      </c>
    </row>
    <row r="90" spans="1:74" ht="26.4" hidden="1" customHeight="1" x14ac:dyDescent="0.25">
      <c r="A90" s="553">
        <f>SUBTOTAL(9,$BQ$9:BQ90)</f>
        <v>12</v>
      </c>
      <c r="B90" s="554" t="e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#N/A</v>
      </c>
      <c r="C90" s="677" t="e">
        <f t="shared" ca="1" si="14"/>
        <v>#N/A</v>
      </c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678"/>
      <c r="T90" s="678"/>
      <c r="U90" s="678"/>
      <c r="V90" s="678"/>
      <c r="W90" s="678"/>
      <c r="X90" s="678"/>
      <c r="Y90" s="679"/>
      <c r="Z90" s="675">
        <f ca="1">IFERROR(IF(OR(IFERROR(B90,0)=0,B90=""),0,1),0)</f>
        <v>0</v>
      </c>
      <c r="AA90" s="675"/>
      <c r="AB90" s="675"/>
      <c r="AC90" s="675"/>
      <c r="AD90" s="675"/>
      <c r="AE90" s="675"/>
      <c r="AF90" s="675"/>
      <c r="AG90" s="675"/>
      <c r="AH90" s="675"/>
      <c r="AI90" s="675"/>
      <c r="AJ90" s="675"/>
      <c r="AK90" s="675"/>
      <c r="AL90" s="675"/>
      <c r="AM90" s="675"/>
      <c r="AN90" s="675"/>
      <c r="AO90" s="675"/>
      <c r="AP90" s="675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6"/>
      <c r="BL90" s="676"/>
      <c r="BM90" s="676"/>
      <c r="BN90" s="676"/>
      <c r="BO90" s="676"/>
      <c r="BP90" s="676"/>
      <c r="BQ90" s="19">
        <f t="shared" ca="1" si="13"/>
        <v>0</v>
      </c>
    </row>
    <row r="91" spans="1:74" hidden="1" x14ac:dyDescent="0.25">
      <c r="A91" s="553">
        <f>SUBTOTAL(9,$BQ$9:BQ91)</f>
        <v>12</v>
      </c>
      <c r="B91" s="554" t="e">
        <f ca="1">VLOOKUP(BS86,'АКТЫ скрытых работ'!A:O,14,FALSE)</f>
        <v>#N/A</v>
      </c>
      <c r="C91" s="675" t="e">
        <f ca="1">IF(B91&lt;&gt;"-","б/н","")</f>
        <v>#N/A</v>
      </c>
      <c r="D91" s="675"/>
      <c r="E91" s="675"/>
      <c r="F91" s="675"/>
      <c r="G91" s="675"/>
      <c r="H91" s="675"/>
      <c r="I91" s="675"/>
      <c r="J91" s="675"/>
      <c r="K91" s="675"/>
      <c r="L91" s="675"/>
      <c r="M91" s="675"/>
      <c r="N91" s="675"/>
      <c r="O91" s="675"/>
      <c r="P91" s="675"/>
      <c r="Q91" s="675"/>
      <c r="R91" s="675"/>
      <c r="S91" s="675"/>
      <c r="T91" s="675"/>
      <c r="U91" s="675"/>
      <c r="V91" s="675"/>
      <c r="W91" s="675"/>
      <c r="X91" s="675"/>
      <c r="Y91" s="675"/>
      <c r="Z91" s="675">
        <f ca="1">IFERROR(IF(OR(IFERROR(B91,0)=0,B91="-"),0,"1 компл"),0)</f>
        <v>0</v>
      </c>
      <c r="AA91" s="675"/>
      <c r="AB91" s="675"/>
      <c r="AC91" s="675"/>
      <c r="AD91" s="675"/>
      <c r="AE91" s="675"/>
      <c r="AF91" s="675"/>
      <c r="AG91" s="675"/>
      <c r="AH91" s="675"/>
      <c r="AI91" s="675"/>
      <c r="AJ91" s="675"/>
      <c r="AK91" s="675"/>
      <c r="AL91" s="675"/>
      <c r="AM91" s="675"/>
      <c r="AN91" s="675"/>
      <c r="AO91" s="675"/>
      <c r="AP91" s="675"/>
      <c r="AQ91" s="676"/>
      <c r="AR91" s="676"/>
      <c r="AS91" s="676"/>
      <c r="AT91" s="676"/>
      <c r="AU91" s="676"/>
      <c r="AV91" s="676"/>
      <c r="AW91" s="676"/>
      <c r="AX91" s="676"/>
      <c r="AY91" s="676"/>
      <c r="AZ91" s="676"/>
      <c r="BA91" s="676"/>
      <c r="BB91" s="676"/>
      <c r="BC91" s="676"/>
      <c r="BD91" s="676"/>
      <c r="BE91" s="676"/>
      <c r="BF91" s="676"/>
      <c r="BG91" s="676"/>
      <c r="BH91" s="676"/>
      <c r="BI91" s="676"/>
      <c r="BJ91" s="676"/>
      <c r="BK91" s="676"/>
      <c r="BL91" s="676"/>
      <c r="BM91" s="676"/>
      <c r="BN91" s="676"/>
      <c r="BO91" s="676"/>
      <c r="BP91" s="676"/>
      <c r="BQ91" s="19">
        <f t="shared" ca="1" si="13"/>
        <v>0</v>
      </c>
    </row>
    <row r="92" spans="1:74" ht="39.6" hidden="1" x14ac:dyDescent="0.25">
      <c r="A92" s="553">
        <f>SUBTOTAL(9,$BQ$9:BQ92)</f>
        <v>12</v>
      </c>
      <c r="B92" s="554" t="e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#N/A</v>
      </c>
      <c r="C92" s="675" t="e">
        <f ca="1">CONCATENATE("№",VLOOKUP(BS92,'АКТЫ скрытых работ'!A:O,2,FALSE))</f>
        <v>#N/A</v>
      </c>
      <c r="D92" s="675"/>
      <c r="E92" s="675"/>
      <c r="F92" s="675"/>
      <c r="G92" s="675"/>
      <c r="H92" s="675"/>
      <c r="I92" s="675"/>
      <c r="J92" s="675"/>
      <c r="K92" s="675"/>
      <c r="L92" s="675"/>
      <c r="M92" s="675"/>
      <c r="N92" s="675"/>
      <c r="O92" s="675"/>
      <c r="P92" s="675"/>
      <c r="Q92" s="675"/>
      <c r="R92" s="675"/>
      <c r="S92" s="675"/>
      <c r="T92" s="675"/>
      <c r="U92" s="675"/>
      <c r="V92" s="675"/>
      <c r="W92" s="675"/>
      <c r="X92" s="675"/>
      <c r="Y92" s="675"/>
      <c r="Z92" s="675">
        <f ca="1">IF(BS92="АООК_",0,1)</f>
        <v>0</v>
      </c>
      <c r="AA92" s="675"/>
      <c r="AB92" s="675"/>
      <c r="AC92" s="675"/>
      <c r="AD92" s="675"/>
      <c r="AE92" s="675"/>
      <c r="AF92" s="675"/>
      <c r="AG92" s="675"/>
      <c r="AH92" s="675"/>
      <c r="AI92" s="675"/>
      <c r="AJ92" s="675"/>
      <c r="AK92" s="675"/>
      <c r="AL92" s="675"/>
      <c r="AM92" s="675"/>
      <c r="AN92" s="675"/>
      <c r="AO92" s="675"/>
      <c r="AP92" s="675"/>
      <c r="AQ92" s="676"/>
      <c r="AR92" s="676"/>
      <c r="AS92" s="676"/>
      <c r="AT92" s="676"/>
      <c r="AU92" s="676"/>
      <c r="AV92" s="676"/>
      <c r="AW92" s="676"/>
      <c r="AX92" s="676"/>
      <c r="AY92" s="676"/>
      <c r="AZ92" s="676"/>
      <c r="BA92" s="676"/>
      <c r="BB92" s="676"/>
      <c r="BC92" s="676"/>
      <c r="BD92" s="676"/>
      <c r="BE92" s="676"/>
      <c r="BF92" s="676"/>
      <c r="BG92" s="676"/>
      <c r="BH92" s="676"/>
      <c r="BI92" s="676"/>
      <c r="BJ92" s="676"/>
      <c r="BK92" s="676"/>
      <c r="BL92" s="676"/>
      <c r="BM92" s="676"/>
      <c r="BN92" s="676"/>
      <c r="BO92" s="676"/>
      <c r="BP92" s="676"/>
      <c r="BQ92" s="19">
        <f t="shared" ca="1" si="13"/>
        <v>0</v>
      </c>
      <c r="BS92" s="586" t="str">
        <f ca="1">IF(INDIRECT("'АКТЫ скрытых работ'!R"&amp;BU92&amp;"C1",0)=CONCATENATE("АОСР_",BT92),CONCATENATE("АОСР_",BT92),CONCATENATE("АООК_",BT92))</f>
        <v>АООК_</v>
      </c>
      <c r="BT92" s="586"/>
      <c r="BU92" s="587">
        <f>BT92+1</f>
        <v>1</v>
      </c>
    </row>
    <row r="93" spans="1:74" ht="26.4" hidden="1" x14ac:dyDescent="0.25">
      <c r="A93" s="553">
        <f>SUBTOTAL(9,$BQ$9:BQ93)</f>
        <v>12</v>
      </c>
      <c r="B93" s="556" t="e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#N/A</v>
      </c>
      <c r="C93" s="677" t="e">
        <f ca="1">IF(B93="Контрольно-исполнительная съемка","б/н",MID(B93,SEARCH("№",B93,1),SEARCH(" ",B93,SEARCH("№",B93,1))-SEARCH("№",B93,1)))</f>
        <v>#N/A</v>
      </c>
      <c r="D93" s="678"/>
      <c r="E93" s="678"/>
      <c r="F93" s="678"/>
      <c r="G93" s="678"/>
      <c r="H93" s="678"/>
      <c r="I93" s="678"/>
      <c r="J93" s="678"/>
      <c r="K93" s="678"/>
      <c r="L93" s="678"/>
      <c r="M93" s="678"/>
      <c r="N93" s="678"/>
      <c r="O93" s="678"/>
      <c r="P93" s="678"/>
      <c r="Q93" s="678"/>
      <c r="R93" s="678"/>
      <c r="S93" s="678"/>
      <c r="T93" s="678"/>
      <c r="U93" s="678"/>
      <c r="V93" s="678"/>
      <c r="W93" s="678"/>
      <c r="X93" s="678"/>
      <c r="Y93" s="679"/>
      <c r="Z93" s="675">
        <f ca="1">IFERROR(IF(OR(IFERROR(B93,0)=0,B93="-"),0,1),0)</f>
        <v>0</v>
      </c>
      <c r="AA93" s="675"/>
      <c r="AB93" s="675"/>
      <c r="AC93" s="675"/>
      <c r="AD93" s="675"/>
      <c r="AE93" s="675"/>
      <c r="AF93" s="675"/>
      <c r="AG93" s="675"/>
      <c r="AH93" s="675"/>
      <c r="AI93" s="675"/>
      <c r="AJ93" s="675"/>
      <c r="AK93" s="675"/>
      <c r="AL93" s="675"/>
      <c r="AM93" s="675"/>
      <c r="AN93" s="675"/>
      <c r="AO93" s="675"/>
      <c r="AP93" s="675"/>
      <c r="AQ93" s="676"/>
      <c r="AR93" s="676"/>
      <c r="AS93" s="676"/>
      <c r="AT93" s="676"/>
      <c r="AU93" s="676"/>
      <c r="AV93" s="676"/>
      <c r="AW93" s="676"/>
      <c r="AX93" s="676"/>
      <c r="AY93" s="676"/>
      <c r="AZ93" s="676"/>
      <c r="BA93" s="676"/>
      <c r="BB93" s="676"/>
      <c r="BC93" s="676"/>
      <c r="BD93" s="676"/>
      <c r="BE93" s="676"/>
      <c r="BF93" s="676"/>
      <c r="BG93" s="676"/>
      <c r="BH93" s="676"/>
      <c r="BI93" s="676"/>
      <c r="BJ93" s="676"/>
      <c r="BK93" s="676"/>
      <c r="BL93" s="676"/>
      <c r="BM93" s="676"/>
      <c r="BN93" s="676"/>
      <c r="BO93" s="676"/>
      <c r="BP93" s="676"/>
      <c r="BQ93" s="19">
        <f t="shared" ca="1" si="13"/>
        <v>0</v>
      </c>
    </row>
    <row r="94" spans="1:74" ht="25.5" hidden="1" customHeight="1" x14ac:dyDescent="0.25">
      <c r="A94" s="553">
        <f>SUBTOTAL(9,$BQ$9:BQ94)</f>
        <v>12</v>
      </c>
      <c r="B94" s="554" t="e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#N/A</v>
      </c>
      <c r="C94" s="677" t="e">
        <f t="shared" ref="C94:C96" ca="1" si="15">IF(B94="Контрольно-исполнительная съемка","б/н",MID(B94,SEARCH("№",B94,1),SEARCH(" ",B94,SEARCH("№",B94,1))-SEARCH("№",B94,1)))</f>
        <v>#N/A</v>
      </c>
      <c r="D94" s="678"/>
      <c r="E94" s="678"/>
      <c r="F94" s="678"/>
      <c r="G94" s="678"/>
      <c r="H94" s="678"/>
      <c r="I94" s="678"/>
      <c r="J94" s="678"/>
      <c r="K94" s="678"/>
      <c r="L94" s="678"/>
      <c r="M94" s="678"/>
      <c r="N94" s="678"/>
      <c r="O94" s="678"/>
      <c r="P94" s="678"/>
      <c r="Q94" s="678"/>
      <c r="R94" s="678"/>
      <c r="S94" s="678"/>
      <c r="T94" s="678"/>
      <c r="U94" s="678"/>
      <c r="V94" s="678"/>
      <c r="W94" s="678"/>
      <c r="X94" s="678"/>
      <c r="Y94" s="679"/>
      <c r="Z94" s="675">
        <f ca="1">IFERROR(IF(OR(IFERROR(B94,0)=0,B94=""),0,1),0)</f>
        <v>0</v>
      </c>
      <c r="AA94" s="675"/>
      <c r="AB94" s="675"/>
      <c r="AC94" s="675"/>
      <c r="AD94" s="675"/>
      <c r="AE94" s="675"/>
      <c r="AF94" s="675"/>
      <c r="AG94" s="675"/>
      <c r="AH94" s="675"/>
      <c r="AI94" s="675"/>
      <c r="AJ94" s="675"/>
      <c r="AK94" s="675"/>
      <c r="AL94" s="675"/>
      <c r="AM94" s="675"/>
      <c r="AN94" s="675"/>
      <c r="AO94" s="675"/>
      <c r="AP94" s="675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6"/>
      <c r="BL94" s="676"/>
      <c r="BM94" s="676"/>
      <c r="BN94" s="676"/>
      <c r="BO94" s="676"/>
      <c r="BP94" s="676"/>
      <c r="BQ94" s="19">
        <f t="shared" ca="1" si="13"/>
        <v>0</v>
      </c>
    </row>
    <row r="95" spans="1:74" ht="26.4" hidden="1" customHeight="1" x14ac:dyDescent="0.25">
      <c r="A95" s="553">
        <f>SUBTOTAL(9,$BQ$9:BQ95)</f>
        <v>12</v>
      </c>
      <c r="B95" s="554" t="e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>#N/A</v>
      </c>
      <c r="C95" s="677" t="e">
        <f t="shared" ca="1" si="15"/>
        <v>#N/A</v>
      </c>
      <c r="D95" s="678"/>
      <c r="E95" s="678"/>
      <c r="F95" s="678"/>
      <c r="G95" s="678"/>
      <c r="H95" s="678"/>
      <c r="I95" s="678"/>
      <c r="J95" s="678"/>
      <c r="K95" s="678"/>
      <c r="L95" s="678"/>
      <c r="M95" s="678"/>
      <c r="N95" s="678"/>
      <c r="O95" s="678"/>
      <c r="P95" s="678"/>
      <c r="Q95" s="678"/>
      <c r="R95" s="678"/>
      <c r="S95" s="678"/>
      <c r="T95" s="678"/>
      <c r="U95" s="678"/>
      <c r="V95" s="678"/>
      <c r="W95" s="678"/>
      <c r="X95" s="678"/>
      <c r="Y95" s="679"/>
      <c r="Z95" s="675">
        <f ca="1">IFERROR(IF(OR(IFERROR(B95,0)=0,B95=""),0,1),0)</f>
        <v>0</v>
      </c>
      <c r="AA95" s="675"/>
      <c r="AB95" s="675"/>
      <c r="AC95" s="675"/>
      <c r="AD95" s="675"/>
      <c r="AE95" s="675"/>
      <c r="AF95" s="675"/>
      <c r="AG95" s="675"/>
      <c r="AH95" s="675"/>
      <c r="AI95" s="675"/>
      <c r="AJ95" s="675"/>
      <c r="AK95" s="675"/>
      <c r="AL95" s="675"/>
      <c r="AM95" s="675"/>
      <c r="AN95" s="675"/>
      <c r="AO95" s="675"/>
      <c r="AP95" s="675"/>
      <c r="AQ95" s="676"/>
      <c r="AR95" s="676"/>
      <c r="AS95" s="676"/>
      <c r="AT95" s="676"/>
      <c r="AU95" s="676"/>
      <c r="AV95" s="676"/>
      <c r="AW95" s="676"/>
      <c r="AX95" s="676"/>
      <c r="AY95" s="676"/>
      <c r="AZ95" s="676"/>
      <c r="BA95" s="676"/>
      <c r="BB95" s="676"/>
      <c r="BC95" s="676"/>
      <c r="BD95" s="676"/>
      <c r="BE95" s="676"/>
      <c r="BF95" s="676"/>
      <c r="BG95" s="676"/>
      <c r="BH95" s="676"/>
      <c r="BI95" s="676"/>
      <c r="BJ95" s="676"/>
      <c r="BK95" s="676"/>
      <c r="BL95" s="676"/>
      <c r="BM95" s="676"/>
      <c r="BN95" s="676"/>
      <c r="BO95" s="676"/>
      <c r="BP95" s="676"/>
      <c r="BQ95" s="19">
        <f t="shared" ca="1" si="13"/>
        <v>0</v>
      </c>
      <c r="BV95" s="19" t="str">
        <f>MID(BV79,1,LEN(BV79))</f>
        <v/>
      </c>
    </row>
    <row r="96" spans="1:74" ht="26.4" hidden="1" customHeight="1" x14ac:dyDescent="0.25">
      <c r="A96" s="553">
        <f>SUBTOTAL(9,$BQ$9:BQ96)</f>
        <v>12</v>
      </c>
      <c r="B96" s="554" t="e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>#N/A</v>
      </c>
      <c r="C96" s="677" t="e">
        <f t="shared" ca="1" si="15"/>
        <v>#N/A</v>
      </c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678"/>
      <c r="T96" s="678"/>
      <c r="U96" s="678"/>
      <c r="V96" s="678"/>
      <c r="W96" s="678"/>
      <c r="X96" s="678"/>
      <c r="Y96" s="679"/>
      <c r="Z96" s="675">
        <f ca="1">IFERROR(IF(OR(IFERROR(B96,0)=0,B96=""),0,1),0)</f>
        <v>0</v>
      </c>
      <c r="AA96" s="675"/>
      <c r="AB96" s="675"/>
      <c r="AC96" s="675"/>
      <c r="AD96" s="675"/>
      <c r="AE96" s="675"/>
      <c r="AF96" s="675"/>
      <c r="AG96" s="675"/>
      <c r="AH96" s="675"/>
      <c r="AI96" s="675"/>
      <c r="AJ96" s="675"/>
      <c r="AK96" s="675"/>
      <c r="AL96" s="675"/>
      <c r="AM96" s="675"/>
      <c r="AN96" s="675"/>
      <c r="AO96" s="675"/>
      <c r="AP96" s="675"/>
      <c r="AQ96" s="676"/>
      <c r="AR96" s="676"/>
      <c r="AS96" s="676"/>
      <c r="AT96" s="676"/>
      <c r="AU96" s="676"/>
      <c r="AV96" s="676"/>
      <c r="AW96" s="676"/>
      <c r="AX96" s="676"/>
      <c r="AY96" s="676"/>
      <c r="AZ96" s="676"/>
      <c r="BA96" s="676"/>
      <c r="BB96" s="676"/>
      <c r="BC96" s="676"/>
      <c r="BD96" s="676"/>
      <c r="BE96" s="676"/>
      <c r="BF96" s="676"/>
      <c r="BG96" s="676"/>
      <c r="BH96" s="676"/>
      <c r="BI96" s="676"/>
      <c r="BJ96" s="676"/>
      <c r="BK96" s="676"/>
      <c r="BL96" s="676"/>
      <c r="BM96" s="676"/>
      <c r="BN96" s="676"/>
      <c r="BO96" s="676"/>
      <c r="BP96" s="676"/>
      <c r="BQ96" s="19">
        <f t="shared" ca="1" si="13"/>
        <v>0</v>
      </c>
    </row>
    <row r="97" spans="1:74" ht="39.6" hidden="1" x14ac:dyDescent="0.25">
      <c r="A97" s="553">
        <f>SUBTOTAL(9,$BQ$9:BQ97)</f>
        <v>12</v>
      </c>
      <c r="B97" s="554" t="e">
        <f ca="1">VLOOKUP(BS92,'АКТЫ скрытых работ'!A:O,14,FALSE)</f>
        <v>#N/A</v>
      </c>
      <c r="C97" s="675" t="e">
        <f ca="1">IF(B97&lt;&gt;"-","б/н","")</f>
        <v>#N/A</v>
      </c>
      <c r="D97" s="675"/>
      <c r="E97" s="675"/>
      <c r="F97" s="675"/>
      <c r="G97" s="675"/>
      <c r="H97" s="675"/>
      <c r="I97" s="675"/>
      <c r="J97" s="675"/>
      <c r="K97" s="675"/>
      <c r="L97" s="675"/>
      <c r="M97" s="675"/>
      <c r="N97" s="675"/>
      <c r="O97" s="675"/>
      <c r="P97" s="675"/>
      <c r="Q97" s="675"/>
      <c r="R97" s="675"/>
      <c r="S97" s="675"/>
      <c r="T97" s="675"/>
      <c r="U97" s="675"/>
      <c r="V97" s="675"/>
      <c r="W97" s="675"/>
      <c r="X97" s="675"/>
      <c r="Y97" s="675"/>
      <c r="Z97" s="675">
        <f ca="1">IFERROR(IF(OR(IFERROR(B97,0)=0,B97="-"),0,"1 компл"),0)</f>
        <v>0</v>
      </c>
      <c r="AA97" s="675"/>
      <c r="AB97" s="675"/>
      <c r="AC97" s="675"/>
      <c r="AD97" s="675"/>
      <c r="AE97" s="675"/>
      <c r="AF97" s="675"/>
      <c r="AG97" s="675"/>
      <c r="AH97" s="675"/>
      <c r="AI97" s="675"/>
      <c r="AJ97" s="675"/>
      <c r="AK97" s="675"/>
      <c r="AL97" s="675"/>
      <c r="AM97" s="675"/>
      <c r="AN97" s="675"/>
      <c r="AO97" s="675"/>
      <c r="AP97" s="675"/>
      <c r="AQ97" s="676"/>
      <c r="AR97" s="676"/>
      <c r="AS97" s="676"/>
      <c r="AT97" s="676"/>
      <c r="AU97" s="676"/>
      <c r="AV97" s="676"/>
      <c r="AW97" s="676"/>
      <c r="AX97" s="676"/>
      <c r="AY97" s="676"/>
      <c r="AZ97" s="676"/>
      <c r="BA97" s="676"/>
      <c r="BB97" s="676"/>
      <c r="BC97" s="676"/>
      <c r="BD97" s="676"/>
      <c r="BE97" s="676"/>
      <c r="BF97" s="676"/>
      <c r="BG97" s="676"/>
      <c r="BH97" s="676"/>
      <c r="BI97" s="676"/>
      <c r="BJ97" s="676"/>
      <c r="BK97" s="676"/>
      <c r="BL97" s="676"/>
      <c r="BM97" s="676"/>
      <c r="BN97" s="676"/>
      <c r="BO97" s="676"/>
      <c r="BP97" s="676"/>
      <c r="BQ97" s="19">
        <f t="shared" ca="1" si="13"/>
        <v>0</v>
      </c>
    </row>
    <row r="98" spans="1:74" ht="39.6" hidden="1" x14ac:dyDescent="0.25">
      <c r="A98" s="553">
        <f>SUBTOTAL(9,$BQ$9:BQ98)</f>
        <v>12</v>
      </c>
      <c r="B98" s="554" t="e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#N/A</v>
      </c>
      <c r="C98" s="675" t="e">
        <f ca="1">CONCATENATE("№",VLOOKUP(BS98,'АКТЫ скрытых работ'!A:O,2,FALSE))</f>
        <v>#N/A</v>
      </c>
      <c r="D98" s="675"/>
      <c r="E98" s="675"/>
      <c r="F98" s="675"/>
      <c r="G98" s="675"/>
      <c r="H98" s="675"/>
      <c r="I98" s="675"/>
      <c r="J98" s="675"/>
      <c r="K98" s="675"/>
      <c r="L98" s="675"/>
      <c r="M98" s="675"/>
      <c r="N98" s="675"/>
      <c r="O98" s="675"/>
      <c r="P98" s="675"/>
      <c r="Q98" s="675"/>
      <c r="R98" s="675"/>
      <c r="S98" s="675"/>
      <c r="T98" s="675"/>
      <c r="U98" s="675"/>
      <c r="V98" s="675"/>
      <c r="W98" s="675"/>
      <c r="X98" s="675"/>
      <c r="Y98" s="675"/>
      <c r="Z98" s="675">
        <f ca="1">IF(BS98="АООК_",0,1)</f>
        <v>0</v>
      </c>
      <c r="AA98" s="675"/>
      <c r="AB98" s="675"/>
      <c r="AC98" s="675"/>
      <c r="AD98" s="675"/>
      <c r="AE98" s="675"/>
      <c r="AF98" s="675"/>
      <c r="AG98" s="675"/>
      <c r="AH98" s="675"/>
      <c r="AI98" s="675"/>
      <c r="AJ98" s="675"/>
      <c r="AK98" s="675"/>
      <c r="AL98" s="675"/>
      <c r="AM98" s="675"/>
      <c r="AN98" s="675"/>
      <c r="AO98" s="675"/>
      <c r="AP98" s="675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6"/>
      <c r="BL98" s="676"/>
      <c r="BM98" s="676"/>
      <c r="BN98" s="676"/>
      <c r="BO98" s="676"/>
      <c r="BP98" s="676"/>
      <c r="BQ98" s="19">
        <f t="shared" ca="1" si="13"/>
        <v>0</v>
      </c>
      <c r="BS98" s="586" t="str">
        <f ca="1">IF(INDIRECT("'АКТЫ скрытых работ'!R"&amp;BU98&amp;"C1",0)=CONCATENATE("АОСР_",BT98),CONCATENATE("АОСР_",BT98),CONCATENATE("АООК_",BT98))</f>
        <v>АООК_</v>
      </c>
      <c r="BT98" s="586"/>
      <c r="BU98" s="587">
        <f>BT98+1</f>
        <v>1</v>
      </c>
    </row>
    <row r="99" spans="1:74" ht="26.4" hidden="1" x14ac:dyDescent="0.25">
      <c r="A99" s="553">
        <f>SUBTOTAL(9,$BQ$9:BQ99)</f>
        <v>12</v>
      </c>
      <c r="B99" s="556" t="e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#N/A</v>
      </c>
      <c r="C99" s="677" t="e">
        <f ca="1">IF(B99="Контрольно-исполнительная съемка","б/н",MID(B99,SEARCH("№",B99,1),SEARCH(" ",B99,SEARCH("№",B99,1))-SEARCH("№",B99,1)))</f>
        <v>#N/A</v>
      </c>
      <c r="D99" s="678"/>
      <c r="E99" s="678"/>
      <c r="F99" s="678"/>
      <c r="G99" s="678"/>
      <c r="H99" s="678"/>
      <c r="I99" s="678"/>
      <c r="J99" s="678"/>
      <c r="K99" s="678"/>
      <c r="L99" s="678"/>
      <c r="M99" s="678"/>
      <c r="N99" s="678"/>
      <c r="O99" s="678"/>
      <c r="P99" s="678"/>
      <c r="Q99" s="678"/>
      <c r="R99" s="678"/>
      <c r="S99" s="678"/>
      <c r="T99" s="678"/>
      <c r="U99" s="678"/>
      <c r="V99" s="678"/>
      <c r="W99" s="678"/>
      <c r="X99" s="678"/>
      <c r="Y99" s="679"/>
      <c r="Z99" s="675">
        <f ca="1">IFERROR(IF(OR(IFERROR(B99,0)=0,B99="-"),0,1),0)</f>
        <v>0</v>
      </c>
      <c r="AA99" s="675"/>
      <c r="AB99" s="675"/>
      <c r="AC99" s="675"/>
      <c r="AD99" s="675"/>
      <c r="AE99" s="675"/>
      <c r="AF99" s="675"/>
      <c r="AG99" s="675"/>
      <c r="AH99" s="675"/>
      <c r="AI99" s="675"/>
      <c r="AJ99" s="675"/>
      <c r="AK99" s="675"/>
      <c r="AL99" s="675"/>
      <c r="AM99" s="675"/>
      <c r="AN99" s="675"/>
      <c r="AO99" s="675"/>
      <c r="AP99" s="675"/>
      <c r="AQ99" s="676"/>
      <c r="AR99" s="676"/>
      <c r="AS99" s="676"/>
      <c r="AT99" s="676"/>
      <c r="AU99" s="676"/>
      <c r="AV99" s="676"/>
      <c r="AW99" s="676"/>
      <c r="AX99" s="676"/>
      <c r="AY99" s="676"/>
      <c r="AZ99" s="676"/>
      <c r="BA99" s="676"/>
      <c r="BB99" s="676"/>
      <c r="BC99" s="676"/>
      <c r="BD99" s="676"/>
      <c r="BE99" s="676"/>
      <c r="BF99" s="676"/>
      <c r="BG99" s="676"/>
      <c r="BH99" s="676"/>
      <c r="BI99" s="676"/>
      <c r="BJ99" s="676"/>
      <c r="BK99" s="676"/>
      <c r="BL99" s="676"/>
      <c r="BM99" s="676"/>
      <c r="BN99" s="676"/>
      <c r="BO99" s="676"/>
      <c r="BP99" s="676"/>
      <c r="BQ99" s="19">
        <f t="shared" ca="1" si="13"/>
        <v>0</v>
      </c>
    </row>
    <row r="100" spans="1:74" ht="25.5" hidden="1" customHeight="1" x14ac:dyDescent="0.25">
      <c r="A100" s="553">
        <f>SUBTOTAL(9,$BQ$9:BQ100)</f>
        <v>12</v>
      </c>
      <c r="B100" s="554" t="e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#N/A</v>
      </c>
      <c r="C100" s="677" t="e">
        <f t="shared" ref="C100:C102" ca="1" si="16">IF(B100="Контрольно-исполнительная съемка","б/н",MID(B100,SEARCH("№",B100,1),SEARCH(" ",B100,SEARCH("№",B100,1))-SEARCH("№",B100,1)))</f>
        <v>#N/A</v>
      </c>
      <c r="D100" s="678"/>
      <c r="E100" s="678"/>
      <c r="F100" s="678"/>
      <c r="G100" s="678"/>
      <c r="H100" s="678"/>
      <c r="I100" s="678"/>
      <c r="J100" s="678"/>
      <c r="K100" s="678"/>
      <c r="L100" s="678"/>
      <c r="M100" s="678"/>
      <c r="N100" s="678"/>
      <c r="O100" s="678"/>
      <c r="P100" s="678"/>
      <c r="Q100" s="678"/>
      <c r="R100" s="678"/>
      <c r="S100" s="678"/>
      <c r="T100" s="678"/>
      <c r="U100" s="678"/>
      <c r="V100" s="678"/>
      <c r="W100" s="678"/>
      <c r="X100" s="678"/>
      <c r="Y100" s="679"/>
      <c r="Z100" s="675">
        <f ca="1">IFERROR(IF(OR(IFERROR(B100,0)=0,B100=""),0,1),0)</f>
        <v>0</v>
      </c>
      <c r="AA100" s="675"/>
      <c r="AB100" s="675"/>
      <c r="AC100" s="675"/>
      <c r="AD100" s="675"/>
      <c r="AE100" s="675"/>
      <c r="AF100" s="675"/>
      <c r="AG100" s="675"/>
      <c r="AH100" s="675"/>
      <c r="AI100" s="675"/>
      <c r="AJ100" s="675"/>
      <c r="AK100" s="675"/>
      <c r="AL100" s="675"/>
      <c r="AM100" s="675"/>
      <c r="AN100" s="675"/>
      <c r="AO100" s="675"/>
      <c r="AP100" s="675"/>
      <c r="AQ100" s="676"/>
      <c r="AR100" s="676"/>
      <c r="AS100" s="676"/>
      <c r="AT100" s="676"/>
      <c r="AU100" s="676"/>
      <c r="AV100" s="676"/>
      <c r="AW100" s="676"/>
      <c r="AX100" s="676"/>
      <c r="AY100" s="676"/>
      <c r="AZ100" s="676"/>
      <c r="BA100" s="676"/>
      <c r="BB100" s="676"/>
      <c r="BC100" s="676"/>
      <c r="BD100" s="676"/>
      <c r="BE100" s="676"/>
      <c r="BF100" s="676"/>
      <c r="BG100" s="676"/>
      <c r="BH100" s="676"/>
      <c r="BI100" s="676"/>
      <c r="BJ100" s="676"/>
      <c r="BK100" s="676"/>
      <c r="BL100" s="676"/>
      <c r="BM100" s="676"/>
      <c r="BN100" s="676"/>
      <c r="BO100" s="676"/>
      <c r="BP100" s="676"/>
      <c r="BQ100" s="19">
        <f t="shared" ca="1" si="13"/>
        <v>0</v>
      </c>
    </row>
    <row r="101" spans="1:74" ht="26.4" hidden="1" customHeight="1" x14ac:dyDescent="0.25">
      <c r="A101" s="553">
        <f>SUBTOTAL(9,$BQ$9:BQ101)</f>
        <v>12</v>
      </c>
      <c r="B101" s="554" t="e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>#N/A</v>
      </c>
      <c r="C101" s="677" t="e">
        <f t="shared" ca="1" si="16"/>
        <v>#N/A</v>
      </c>
      <c r="D101" s="678"/>
      <c r="E101" s="678"/>
      <c r="F101" s="678"/>
      <c r="G101" s="678"/>
      <c r="H101" s="678"/>
      <c r="I101" s="678"/>
      <c r="J101" s="678"/>
      <c r="K101" s="678"/>
      <c r="L101" s="678"/>
      <c r="M101" s="678"/>
      <c r="N101" s="678"/>
      <c r="O101" s="678"/>
      <c r="P101" s="678"/>
      <c r="Q101" s="678"/>
      <c r="R101" s="678"/>
      <c r="S101" s="678"/>
      <c r="T101" s="678"/>
      <c r="U101" s="678"/>
      <c r="V101" s="678"/>
      <c r="W101" s="678"/>
      <c r="X101" s="678"/>
      <c r="Y101" s="679"/>
      <c r="Z101" s="675">
        <f ca="1">IFERROR(IF(OR(IFERROR(B101,0)=0,B101=""),0,1),0)</f>
        <v>0</v>
      </c>
      <c r="AA101" s="675"/>
      <c r="AB101" s="675"/>
      <c r="AC101" s="675"/>
      <c r="AD101" s="675"/>
      <c r="AE101" s="675"/>
      <c r="AF101" s="675"/>
      <c r="AG101" s="675"/>
      <c r="AH101" s="675"/>
      <c r="AI101" s="675"/>
      <c r="AJ101" s="675"/>
      <c r="AK101" s="675"/>
      <c r="AL101" s="675"/>
      <c r="AM101" s="675"/>
      <c r="AN101" s="675"/>
      <c r="AO101" s="675"/>
      <c r="AP101" s="675"/>
      <c r="AQ101" s="676"/>
      <c r="AR101" s="676"/>
      <c r="AS101" s="676"/>
      <c r="AT101" s="676"/>
      <c r="AU101" s="676"/>
      <c r="AV101" s="676"/>
      <c r="AW101" s="676"/>
      <c r="AX101" s="676"/>
      <c r="AY101" s="676"/>
      <c r="AZ101" s="676"/>
      <c r="BA101" s="676"/>
      <c r="BB101" s="676"/>
      <c r="BC101" s="676"/>
      <c r="BD101" s="676"/>
      <c r="BE101" s="676"/>
      <c r="BF101" s="676"/>
      <c r="BG101" s="676"/>
      <c r="BH101" s="676"/>
      <c r="BI101" s="676"/>
      <c r="BJ101" s="676"/>
      <c r="BK101" s="676"/>
      <c r="BL101" s="676"/>
      <c r="BM101" s="676"/>
      <c r="BN101" s="676"/>
      <c r="BO101" s="676"/>
      <c r="BP101" s="676"/>
      <c r="BQ101" s="19">
        <f t="shared" ca="1" si="13"/>
        <v>0</v>
      </c>
      <c r="BV101" s="19" t="str">
        <f>MID(BV85,1,LEN(BV85))</f>
        <v/>
      </c>
    </row>
    <row r="102" spans="1:74" ht="26.4" hidden="1" customHeight="1" x14ac:dyDescent="0.25">
      <c r="A102" s="553">
        <f>SUBTOTAL(9,$BQ$9:BQ102)</f>
        <v>12</v>
      </c>
      <c r="B102" s="554" t="e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>#N/A</v>
      </c>
      <c r="C102" s="677" t="e">
        <f t="shared" ca="1" si="16"/>
        <v>#N/A</v>
      </c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678"/>
      <c r="T102" s="678"/>
      <c r="U102" s="678"/>
      <c r="V102" s="678"/>
      <c r="W102" s="678"/>
      <c r="X102" s="678"/>
      <c r="Y102" s="679"/>
      <c r="Z102" s="675">
        <f ca="1">IFERROR(IF(OR(IFERROR(B102,0)=0,B102=""),0,1),0)</f>
        <v>0</v>
      </c>
      <c r="AA102" s="675"/>
      <c r="AB102" s="675"/>
      <c r="AC102" s="675"/>
      <c r="AD102" s="675"/>
      <c r="AE102" s="675"/>
      <c r="AF102" s="675"/>
      <c r="AG102" s="675"/>
      <c r="AH102" s="675"/>
      <c r="AI102" s="675"/>
      <c r="AJ102" s="675"/>
      <c r="AK102" s="675"/>
      <c r="AL102" s="675"/>
      <c r="AM102" s="675"/>
      <c r="AN102" s="675"/>
      <c r="AO102" s="675"/>
      <c r="AP102" s="675"/>
      <c r="AQ102" s="676"/>
      <c r="AR102" s="676"/>
      <c r="AS102" s="676"/>
      <c r="AT102" s="676"/>
      <c r="AU102" s="676"/>
      <c r="AV102" s="676"/>
      <c r="AW102" s="676"/>
      <c r="AX102" s="676"/>
      <c r="AY102" s="676"/>
      <c r="AZ102" s="676"/>
      <c r="BA102" s="676"/>
      <c r="BB102" s="676"/>
      <c r="BC102" s="676"/>
      <c r="BD102" s="676"/>
      <c r="BE102" s="676"/>
      <c r="BF102" s="676"/>
      <c r="BG102" s="676"/>
      <c r="BH102" s="676"/>
      <c r="BI102" s="676"/>
      <c r="BJ102" s="676"/>
      <c r="BK102" s="676"/>
      <c r="BL102" s="676"/>
      <c r="BM102" s="676"/>
      <c r="BN102" s="676"/>
      <c r="BO102" s="676"/>
      <c r="BP102" s="676"/>
      <c r="BQ102" s="19">
        <f t="shared" ca="1" si="13"/>
        <v>0</v>
      </c>
    </row>
    <row r="103" spans="1:74" ht="39.6" hidden="1" x14ac:dyDescent="0.25">
      <c r="A103" s="553">
        <f>SUBTOTAL(9,$BQ$9:BQ103)</f>
        <v>12</v>
      </c>
      <c r="B103" s="554" t="e">
        <f ca="1">VLOOKUP(BS98,'АКТЫ скрытых работ'!A:O,14,FALSE)</f>
        <v>#N/A</v>
      </c>
      <c r="C103" s="675" t="e">
        <f ca="1">IF(B103&lt;&gt;"-","б/н","")</f>
        <v>#N/A</v>
      </c>
      <c r="D103" s="675"/>
      <c r="E103" s="675"/>
      <c r="F103" s="675"/>
      <c r="G103" s="675"/>
      <c r="H103" s="675"/>
      <c r="I103" s="675"/>
      <c r="J103" s="675"/>
      <c r="K103" s="675"/>
      <c r="L103" s="675"/>
      <c r="M103" s="675"/>
      <c r="N103" s="675"/>
      <c r="O103" s="675"/>
      <c r="P103" s="675"/>
      <c r="Q103" s="675"/>
      <c r="R103" s="675"/>
      <c r="S103" s="675"/>
      <c r="T103" s="675"/>
      <c r="U103" s="675"/>
      <c r="V103" s="675"/>
      <c r="W103" s="675"/>
      <c r="X103" s="675"/>
      <c r="Y103" s="675"/>
      <c r="Z103" s="675">
        <f ca="1">IFERROR(IF(OR(IFERROR(B103,0)=0,B103="-"),0,"1 компл"),0)</f>
        <v>0</v>
      </c>
      <c r="AA103" s="675"/>
      <c r="AB103" s="675"/>
      <c r="AC103" s="675"/>
      <c r="AD103" s="675"/>
      <c r="AE103" s="675"/>
      <c r="AF103" s="675"/>
      <c r="AG103" s="675"/>
      <c r="AH103" s="675"/>
      <c r="AI103" s="675"/>
      <c r="AJ103" s="675"/>
      <c r="AK103" s="675"/>
      <c r="AL103" s="675"/>
      <c r="AM103" s="675"/>
      <c r="AN103" s="675"/>
      <c r="AO103" s="675"/>
      <c r="AP103" s="675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6"/>
      <c r="BL103" s="676"/>
      <c r="BM103" s="676"/>
      <c r="BN103" s="676"/>
      <c r="BO103" s="676"/>
      <c r="BP103" s="676"/>
      <c r="BQ103" s="19">
        <f t="shared" ca="1" si="13"/>
        <v>0</v>
      </c>
    </row>
    <row r="104" spans="1:74" ht="26.4" hidden="1" x14ac:dyDescent="0.25">
      <c r="A104" s="553">
        <f>SUBTOTAL(9,$BQ$9:BQ104)</f>
        <v>12</v>
      </c>
      <c r="B104" s="554" t="e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#N/A</v>
      </c>
      <c r="C104" s="675" t="e">
        <f ca="1">CONCATENATE("№",VLOOKUP(BS104,'АКТЫ скрытых работ'!A:O,2,FALSE))</f>
        <v>#N/A</v>
      </c>
      <c r="D104" s="675"/>
      <c r="E104" s="675"/>
      <c r="F104" s="675"/>
      <c r="G104" s="675"/>
      <c r="H104" s="675"/>
      <c r="I104" s="675"/>
      <c r="J104" s="675"/>
      <c r="K104" s="675"/>
      <c r="L104" s="675"/>
      <c r="M104" s="675"/>
      <c r="N104" s="675"/>
      <c r="O104" s="675"/>
      <c r="P104" s="675"/>
      <c r="Q104" s="675"/>
      <c r="R104" s="675"/>
      <c r="S104" s="675"/>
      <c r="T104" s="675"/>
      <c r="U104" s="675"/>
      <c r="V104" s="675"/>
      <c r="W104" s="675"/>
      <c r="X104" s="675"/>
      <c r="Y104" s="675"/>
      <c r="Z104" s="675">
        <f ca="1">IF(BS104="АООК_",0,1)</f>
        <v>0</v>
      </c>
      <c r="AA104" s="675"/>
      <c r="AB104" s="675"/>
      <c r="AC104" s="675"/>
      <c r="AD104" s="675"/>
      <c r="AE104" s="675"/>
      <c r="AF104" s="675"/>
      <c r="AG104" s="675"/>
      <c r="AH104" s="675"/>
      <c r="AI104" s="675"/>
      <c r="AJ104" s="675"/>
      <c r="AK104" s="675"/>
      <c r="AL104" s="675"/>
      <c r="AM104" s="675"/>
      <c r="AN104" s="675"/>
      <c r="AO104" s="675"/>
      <c r="AP104" s="675"/>
      <c r="AQ104" s="676"/>
      <c r="AR104" s="676"/>
      <c r="AS104" s="676"/>
      <c r="AT104" s="676"/>
      <c r="AU104" s="676"/>
      <c r="AV104" s="676"/>
      <c r="AW104" s="676"/>
      <c r="AX104" s="676"/>
      <c r="AY104" s="676"/>
      <c r="AZ104" s="676"/>
      <c r="BA104" s="676"/>
      <c r="BB104" s="676"/>
      <c r="BC104" s="676"/>
      <c r="BD104" s="676"/>
      <c r="BE104" s="676"/>
      <c r="BF104" s="676"/>
      <c r="BG104" s="676"/>
      <c r="BH104" s="676"/>
      <c r="BI104" s="676"/>
      <c r="BJ104" s="676"/>
      <c r="BK104" s="676"/>
      <c r="BL104" s="676"/>
      <c r="BM104" s="676"/>
      <c r="BN104" s="676"/>
      <c r="BO104" s="676"/>
      <c r="BP104" s="676"/>
      <c r="BQ104" s="19">
        <f t="shared" ca="1" si="13"/>
        <v>0</v>
      </c>
      <c r="BS104" s="586" t="str">
        <f ca="1">IF(INDIRECT("'АКТЫ скрытых работ'!R"&amp;BU104&amp;"C1",0)=CONCATENATE("АОСР_",BT104),CONCATENATE("АОСР_",BT104),CONCATENATE("АООК_",BT104))</f>
        <v>АООК_</v>
      </c>
      <c r="BT104" s="586"/>
      <c r="BU104" s="587">
        <f>BT104+1</f>
        <v>1</v>
      </c>
    </row>
    <row r="105" spans="1:74" hidden="1" x14ac:dyDescent="0.25">
      <c r="A105" s="553">
        <f>SUBTOTAL(9,$BQ$9:BQ105)</f>
        <v>12</v>
      </c>
      <c r="B105" s="556" t="e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#N/A</v>
      </c>
      <c r="C105" s="677" t="e">
        <f ca="1">IF(B105="Контрольно-исполнительная съемка","б/н",MID(B105,SEARCH("№",B105,1),SEARCH(" ",B105,SEARCH("№",B105,1))-SEARCH("№",B105,1)))</f>
        <v>#N/A</v>
      </c>
      <c r="D105" s="678"/>
      <c r="E105" s="678"/>
      <c r="F105" s="678"/>
      <c r="G105" s="678"/>
      <c r="H105" s="678"/>
      <c r="I105" s="678"/>
      <c r="J105" s="678"/>
      <c r="K105" s="678"/>
      <c r="L105" s="678"/>
      <c r="M105" s="678"/>
      <c r="N105" s="678"/>
      <c r="O105" s="678"/>
      <c r="P105" s="678"/>
      <c r="Q105" s="678"/>
      <c r="R105" s="678"/>
      <c r="S105" s="678"/>
      <c r="T105" s="678"/>
      <c r="U105" s="678"/>
      <c r="V105" s="678"/>
      <c r="W105" s="678"/>
      <c r="X105" s="678"/>
      <c r="Y105" s="679"/>
      <c r="Z105" s="675">
        <f ca="1">IFERROR(IF(OR(IFERROR(B105,0)=0,B105="-"),0,1),0)</f>
        <v>0</v>
      </c>
      <c r="AA105" s="675"/>
      <c r="AB105" s="675"/>
      <c r="AC105" s="675"/>
      <c r="AD105" s="675"/>
      <c r="AE105" s="675"/>
      <c r="AF105" s="675"/>
      <c r="AG105" s="675"/>
      <c r="AH105" s="675"/>
      <c r="AI105" s="675"/>
      <c r="AJ105" s="675"/>
      <c r="AK105" s="675"/>
      <c r="AL105" s="675"/>
      <c r="AM105" s="675"/>
      <c r="AN105" s="675"/>
      <c r="AO105" s="675"/>
      <c r="AP105" s="675"/>
      <c r="AQ105" s="676"/>
      <c r="AR105" s="676"/>
      <c r="AS105" s="676"/>
      <c r="AT105" s="676"/>
      <c r="AU105" s="676"/>
      <c r="AV105" s="676"/>
      <c r="AW105" s="676"/>
      <c r="AX105" s="676"/>
      <c r="AY105" s="676"/>
      <c r="AZ105" s="676"/>
      <c r="BA105" s="676"/>
      <c r="BB105" s="676"/>
      <c r="BC105" s="676"/>
      <c r="BD105" s="676"/>
      <c r="BE105" s="676"/>
      <c r="BF105" s="676"/>
      <c r="BG105" s="676"/>
      <c r="BH105" s="676"/>
      <c r="BI105" s="676"/>
      <c r="BJ105" s="676"/>
      <c r="BK105" s="676"/>
      <c r="BL105" s="676"/>
      <c r="BM105" s="676"/>
      <c r="BN105" s="676"/>
      <c r="BO105" s="676"/>
      <c r="BP105" s="676"/>
      <c r="BQ105" s="19">
        <f t="shared" ca="1" si="13"/>
        <v>0</v>
      </c>
    </row>
    <row r="106" spans="1:74" ht="25.5" hidden="1" customHeight="1" x14ac:dyDescent="0.25">
      <c r="A106" s="553">
        <f>SUBTOTAL(9,$BQ$9:BQ106)</f>
        <v>12</v>
      </c>
      <c r="B106" s="554" t="e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#N/A</v>
      </c>
      <c r="C106" s="677" t="e">
        <f t="shared" ref="C106:C108" ca="1" si="17">IF(B106="Контрольно-исполнительная съемка","б/н",MID(B106,SEARCH("№",B106,1),SEARCH(" ",B106,SEARCH("№",B106,1))-SEARCH("№",B106,1)))</f>
        <v>#N/A</v>
      </c>
      <c r="D106" s="678"/>
      <c r="E106" s="678"/>
      <c r="F106" s="678"/>
      <c r="G106" s="678"/>
      <c r="H106" s="678"/>
      <c r="I106" s="678"/>
      <c r="J106" s="678"/>
      <c r="K106" s="678"/>
      <c r="L106" s="678"/>
      <c r="M106" s="678"/>
      <c r="N106" s="678"/>
      <c r="O106" s="678"/>
      <c r="P106" s="678"/>
      <c r="Q106" s="678"/>
      <c r="R106" s="678"/>
      <c r="S106" s="678"/>
      <c r="T106" s="678"/>
      <c r="U106" s="678"/>
      <c r="V106" s="678"/>
      <c r="W106" s="678"/>
      <c r="X106" s="678"/>
      <c r="Y106" s="679"/>
      <c r="Z106" s="675">
        <f ca="1">IFERROR(IF(OR(IFERROR(B106,0)=0,B106=""),0,1),0)</f>
        <v>0</v>
      </c>
      <c r="AA106" s="675"/>
      <c r="AB106" s="675"/>
      <c r="AC106" s="675"/>
      <c r="AD106" s="675"/>
      <c r="AE106" s="675"/>
      <c r="AF106" s="675"/>
      <c r="AG106" s="675"/>
      <c r="AH106" s="675"/>
      <c r="AI106" s="675"/>
      <c r="AJ106" s="675"/>
      <c r="AK106" s="675"/>
      <c r="AL106" s="675"/>
      <c r="AM106" s="675"/>
      <c r="AN106" s="675"/>
      <c r="AO106" s="675"/>
      <c r="AP106" s="675"/>
      <c r="AQ106" s="676"/>
      <c r="AR106" s="676"/>
      <c r="AS106" s="676"/>
      <c r="AT106" s="676"/>
      <c r="AU106" s="676"/>
      <c r="AV106" s="676"/>
      <c r="AW106" s="676"/>
      <c r="AX106" s="676"/>
      <c r="AY106" s="676"/>
      <c r="AZ106" s="676"/>
      <c r="BA106" s="676"/>
      <c r="BB106" s="676"/>
      <c r="BC106" s="676"/>
      <c r="BD106" s="676"/>
      <c r="BE106" s="676"/>
      <c r="BF106" s="676"/>
      <c r="BG106" s="676"/>
      <c r="BH106" s="676"/>
      <c r="BI106" s="676"/>
      <c r="BJ106" s="676"/>
      <c r="BK106" s="676"/>
      <c r="BL106" s="676"/>
      <c r="BM106" s="676"/>
      <c r="BN106" s="676"/>
      <c r="BO106" s="676"/>
      <c r="BP106" s="676"/>
      <c r="BQ106" s="19">
        <f t="shared" ca="1" si="13"/>
        <v>0</v>
      </c>
    </row>
    <row r="107" spans="1:74" ht="26.4" hidden="1" customHeight="1" x14ac:dyDescent="0.25">
      <c r="A107" s="553">
        <f>SUBTOTAL(9,$BQ$9:BQ107)</f>
        <v>12</v>
      </c>
      <c r="B107" s="554" t="e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>#N/A</v>
      </c>
      <c r="C107" s="677" t="e">
        <f t="shared" ca="1" si="17"/>
        <v>#N/A</v>
      </c>
      <c r="D107" s="678"/>
      <c r="E107" s="678"/>
      <c r="F107" s="678"/>
      <c r="G107" s="678"/>
      <c r="H107" s="678"/>
      <c r="I107" s="678"/>
      <c r="J107" s="678"/>
      <c r="K107" s="678"/>
      <c r="L107" s="678"/>
      <c r="M107" s="678"/>
      <c r="N107" s="678"/>
      <c r="O107" s="678"/>
      <c r="P107" s="678"/>
      <c r="Q107" s="678"/>
      <c r="R107" s="678"/>
      <c r="S107" s="678"/>
      <c r="T107" s="678"/>
      <c r="U107" s="678"/>
      <c r="V107" s="678"/>
      <c r="W107" s="678"/>
      <c r="X107" s="678"/>
      <c r="Y107" s="679"/>
      <c r="Z107" s="675">
        <f ca="1">IFERROR(IF(OR(IFERROR(B107,0)=0,B107=""),0,1),0)</f>
        <v>0</v>
      </c>
      <c r="AA107" s="675"/>
      <c r="AB107" s="675"/>
      <c r="AC107" s="675"/>
      <c r="AD107" s="675"/>
      <c r="AE107" s="675"/>
      <c r="AF107" s="675"/>
      <c r="AG107" s="675"/>
      <c r="AH107" s="675"/>
      <c r="AI107" s="675"/>
      <c r="AJ107" s="675"/>
      <c r="AK107" s="675"/>
      <c r="AL107" s="675"/>
      <c r="AM107" s="675"/>
      <c r="AN107" s="675"/>
      <c r="AO107" s="675"/>
      <c r="AP107" s="675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6"/>
      <c r="BL107" s="676"/>
      <c r="BM107" s="676"/>
      <c r="BN107" s="676"/>
      <c r="BO107" s="676"/>
      <c r="BP107" s="676"/>
      <c r="BQ107" s="19">
        <f t="shared" ca="1" si="13"/>
        <v>0</v>
      </c>
      <c r="BV107" s="19" t="str">
        <f>MID(BV91,1,LEN(BV91))</f>
        <v/>
      </c>
    </row>
    <row r="108" spans="1:74" ht="26.4" hidden="1" customHeight="1" x14ac:dyDescent="0.25">
      <c r="A108" s="553">
        <f>SUBTOTAL(9,$BQ$9:BQ108)</f>
        <v>12</v>
      </c>
      <c r="B108" s="554" t="e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>#N/A</v>
      </c>
      <c r="C108" s="677" t="e">
        <f t="shared" ca="1" si="17"/>
        <v>#N/A</v>
      </c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678"/>
      <c r="T108" s="678"/>
      <c r="U108" s="678"/>
      <c r="V108" s="678"/>
      <c r="W108" s="678"/>
      <c r="X108" s="678"/>
      <c r="Y108" s="679"/>
      <c r="Z108" s="675">
        <f ca="1">IFERROR(IF(OR(IFERROR(B108,0)=0,B108=""),0,1),0)</f>
        <v>0</v>
      </c>
      <c r="AA108" s="675"/>
      <c r="AB108" s="675"/>
      <c r="AC108" s="675"/>
      <c r="AD108" s="675"/>
      <c r="AE108" s="675"/>
      <c r="AF108" s="675"/>
      <c r="AG108" s="675"/>
      <c r="AH108" s="675"/>
      <c r="AI108" s="675"/>
      <c r="AJ108" s="675"/>
      <c r="AK108" s="675"/>
      <c r="AL108" s="675"/>
      <c r="AM108" s="675"/>
      <c r="AN108" s="675"/>
      <c r="AO108" s="675"/>
      <c r="AP108" s="675"/>
      <c r="AQ108" s="676"/>
      <c r="AR108" s="676"/>
      <c r="AS108" s="676"/>
      <c r="AT108" s="676"/>
      <c r="AU108" s="676"/>
      <c r="AV108" s="676"/>
      <c r="AW108" s="676"/>
      <c r="AX108" s="676"/>
      <c r="AY108" s="676"/>
      <c r="AZ108" s="676"/>
      <c r="BA108" s="676"/>
      <c r="BB108" s="676"/>
      <c r="BC108" s="676"/>
      <c r="BD108" s="676"/>
      <c r="BE108" s="676"/>
      <c r="BF108" s="676"/>
      <c r="BG108" s="676"/>
      <c r="BH108" s="676"/>
      <c r="BI108" s="676"/>
      <c r="BJ108" s="676"/>
      <c r="BK108" s="676"/>
      <c r="BL108" s="676"/>
      <c r="BM108" s="676"/>
      <c r="BN108" s="676"/>
      <c r="BO108" s="676"/>
      <c r="BP108" s="676"/>
      <c r="BQ108" s="19">
        <f t="shared" ca="1" si="13"/>
        <v>0</v>
      </c>
    </row>
    <row r="109" spans="1:74" ht="26.4" hidden="1" x14ac:dyDescent="0.25">
      <c r="A109" s="553">
        <f>SUBTOTAL(9,$BQ$9:BQ109)</f>
        <v>12</v>
      </c>
      <c r="B109" s="554" t="e">
        <f ca="1">VLOOKUP(BS104,'АКТЫ скрытых работ'!A:O,14,FALSE)</f>
        <v>#N/A</v>
      </c>
      <c r="C109" s="675" t="e">
        <f ca="1">IF(B109&lt;&gt;"-","б/н","")</f>
        <v>#N/A</v>
      </c>
      <c r="D109" s="675"/>
      <c r="E109" s="675"/>
      <c r="F109" s="675"/>
      <c r="G109" s="675"/>
      <c r="H109" s="675"/>
      <c r="I109" s="675"/>
      <c r="J109" s="675"/>
      <c r="K109" s="675"/>
      <c r="L109" s="675"/>
      <c r="M109" s="675"/>
      <c r="N109" s="675"/>
      <c r="O109" s="675"/>
      <c r="P109" s="675"/>
      <c r="Q109" s="675"/>
      <c r="R109" s="675"/>
      <c r="S109" s="675"/>
      <c r="T109" s="675"/>
      <c r="U109" s="675"/>
      <c r="V109" s="675"/>
      <c r="W109" s="675"/>
      <c r="X109" s="675"/>
      <c r="Y109" s="675"/>
      <c r="Z109" s="675">
        <f ca="1">IFERROR(IF(OR(IFERROR(B109,0)=0,B109="-"),0,"1 компл"),0)</f>
        <v>0</v>
      </c>
      <c r="AA109" s="675"/>
      <c r="AB109" s="675"/>
      <c r="AC109" s="675"/>
      <c r="AD109" s="675"/>
      <c r="AE109" s="675"/>
      <c r="AF109" s="675"/>
      <c r="AG109" s="675"/>
      <c r="AH109" s="675"/>
      <c r="AI109" s="675"/>
      <c r="AJ109" s="675"/>
      <c r="AK109" s="675"/>
      <c r="AL109" s="675"/>
      <c r="AM109" s="675"/>
      <c r="AN109" s="675"/>
      <c r="AO109" s="675"/>
      <c r="AP109" s="675"/>
      <c r="AQ109" s="676"/>
      <c r="AR109" s="676"/>
      <c r="AS109" s="676"/>
      <c r="AT109" s="676"/>
      <c r="AU109" s="676"/>
      <c r="AV109" s="676"/>
      <c r="AW109" s="676"/>
      <c r="AX109" s="676"/>
      <c r="AY109" s="676"/>
      <c r="AZ109" s="676"/>
      <c r="BA109" s="676"/>
      <c r="BB109" s="676"/>
      <c r="BC109" s="676"/>
      <c r="BD109" s="676"/>
      <c r="BE109" s="676"/>
      <c r="BF109" s="676"/>
      <c r="BG109" s="676"/>
      <c r="BH109" s="676"/>
      <c r="BI109" s="676"/>
      <c r="BJ109" s="676"/>
      <c r="BK109" s="676"/>
      <c r="BL109" s="676"/>
      <c r="BM109" s="676"/>
      <c r="BN109" s="676"/>
      <c r="BO109" s="676"/>
      <c r="BP109" s="676"/>
      <c r="BQ109" s="19">
        <f t="shared" ca="1" si="13"/>
        <v>0</v>
      </c>
    </row>
    <row r="110" spans="1:74" ht="39.6" hidden="1" x14ac:dyDescent="0.25">
      <c r="A110" s="553">
        <f>SUBTOTAL(9,$BQ$9:BQ110)</f>
        <v>12</v>
      </c>
      <c r="B110" s="554" t="e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#N/A</v>
      </c>
      <c r="C110" s="675" t="e">
        <f ca="1">CONCATENATE("№",VLOOKUP(BS110,'АКТЫ скрытых работ'!A:O,2,FALSE))</f>
        <v>#N/A</v>
      </c>
      <c r="D110" s="675"/>
      <c r="E110" s="675"/>
      <c r="F110" s="675"/>
      <c r="G110" s="675"/>
      <c r="H110" s="675"/>
      <c r="I110" s="675"/>
      <c r="J110" s="675"/>
      <c r="K110" s="675"/>
      <c r="L110" s="675"/>
      <c r="M110" s="675"/>
      <c r="N110" s="675"/>
      <c r="O110" s="675"/>
      <c r="P110" s="675"/>
      <c r="Q110" s="675"/>
      <c r="R110" s="675"/>
      <c r="S110" s="675"/>
      <c r="T110" s="675"/>
      <c r="U110" s="675"/>
      <c r="V110" s="675"/>
      <c r="W110" s="675"/>
      <c r="X110" s="675"/>
      <c r="Y110" s="675"/>
      <c r="Z110" s="675">
        <f ca="1">IF(BS110="АООК_",0,1)</f>
        <v>0</v>
      </c>
      <c r="AA110" s="675"/>
      <c r="AB110" s="675"/>
      <c r="AC110" s="675"/>
      <c r="AD110" s="675"/>
      <c r="AE110" s="675"/>
      <c r="AF110" s="675"/>
      <c r="AG110" s="675"/>
      <c r="AH110" s="675"/>
      <c r="AI110" s="675"/>
      <c r="AJ110" s="675"/>
      <c r="AK110" s="675"/>
      <c r="AL110" s="675"/>
      <c r="AM110" s="675"/>
      <c r="AN110" s="675"/>
      <c r="AO110" s="675"/>
      <c r="AP110" s="675"/>
      <c r="AQ110" s="676"/>
      <c r="AR110" s="676"/>
      <c r="AS110" s="676"/>
      <c r="AT110" s="676"/>
      <c r="AU110" s="676"/>
      <c r="AV110" s="676"/>
      <c r="AW110" s="676"/>
      <c r="AX110" s="676"/>
      <c r="AY110" s="676"/>
      <c r="AZ110" s="676"/>
      <c r="BA110" s="676"/>
      <c r="BB110" s="676"/>
      <c r="BC110" s="676"/>
      <c r="BD110" s="676"/>
      <c r="BE110" s="676"/>
      <c r="BF110" s="676"/>
      <c r="BG110" s="676"/>
      <c r="BH110" s="676"/>
      <c r="BI110" s="676"/>
      <c r="BJ110" s="676"/>
      <c r="BK110" s="676"/>
      <c r="BL110" s="676"/>
      <c r="BM110" s="676"/>
      <c r="BN110" s="676"/>
      <c r="BO110" s="676"/>
      <c r="BP110" s="676"/>
      <c r="BQ110" s="19">
        <f t="shared" ca="1" si="13"/>
        <v>0</v>
      </c>
      <c r="BS110" s="586" t="str">
        <f ca="1">IF(INDIRECT("'АКТЫ скрытых работ'!R"&amp;BU110&amp;"C1",0)=CONCATENATE("АОСР_",BT110),CONCATENATE("АОСР_",BT110),CONCATENATE("АООК_",BT110))</f>
        <v>АООК_</v>
      </c>
      <c r="BT110" s="586"/>
      <c r="BU110" s="587">
        <f>BT110+1</f>
        <v>1</v>
      </c>
    </row>
    <row r="111" spans="1:74" ht="26.4" hidden="1" x14ac:dyDescent="0.25">
      <c r="A111" s="553">
        <f>SUBTOTAL(9,$BQ$9:BQ111)</f>
        <v>12</v>
      </c>
      <c r="B111" s="556" t="e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#N/A</v>
      </c>
      <c r="C111" s="677" t="e">
        <f ca="1">IF(B111="Контрольно-исполнительная съемка","б/н",MID(B111,SEARCH("№",B111,1),SEARCH(" ",B111,SEARCH("№",B111,1))-SEARCH("№",B111,1)))</f>
        <v>#N/A</v>
      </c>
      <c r="D111" s="678"/>
      <c r="E111" s="678"/>
      <c r="F111" s="678"/>
      <c r="G111" s="678"/>
      <c r="H111" s="678"/>
      <c r="I111" s="678"/>
      <c r="J111" s="678"/>
      <c r="K111" s="678"/>
      <c r="L111" s="678"/>
      <c r="M111" s="678"/>
      <c r="N111" s="678"/>
      <c r="O111" s="678"/>
      <c r="P111" s="678"/>
      <c r="Q111" s="678"/>
      <c r="R111" s="678"/>
      <c r="S111" s="678"/>
      <c r="T111" s="678"/>
      <c r="U111" s="678"/>
      <c r="V111" s="678"/>
      <c r="W111" s="678"/>
      <c r="X111" s="678"/>
      <c r="Y111" s="679"/>
      <c r="Z111" s="675">
        <f ca="1">IFERROR(IF(OR(IFERROR(B111,0)=0,B111="-"),0,1),0)</f>
        <v>0</v>
      </c>
      <c r="AA111" s="675"/>
      <c r="AB111" s="675"/>
      <c r="AC111" s="675"/>
      <c r="AD111" s="675"/>
      <c r="AE111" s="675"/>
      <c r="AF111" s="675"/>
      <c r="AG111" s="675"/>
      <c r="AH111" s="675"/>
      <c r="AI111" s="675"/>
      <c r="AJ111" s="675"/>
      <c r="AK111" s="675"/>
      <c r="AL111" s="675"/>
      <c r="AM111" s="675"/>
      <c r="AN111" s="675"/>
      <c r="AO111" s="675"/>
      <c r="AP111" s="675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6"/>
      <c r="BL111" s="676"/>
      <c r="BM111" s="676"/>
      <c r="BN111" s="676"/>
      <c r="BO111" s="676"/>
      <c r="BP111" s="676"/>
      <c r="BQ111" s="19">
        <f t="shared" ca="1" si="13"/>
        <v>0</v>
      </c>
    </row>
    <row r="112" spans="1:74" ht="25.5" hidden="1" customHeight="1" x14ac:dyDescent="0.25">
      <c r="A112" s="553">
        <f>SUBTOTAL(9,$BQ$9:BQ112)</f>
        <v>12</v>
      </c>
      <c r="B112" s="554" t="e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#N/A</v>
      </c>
      <c r="C112" s="677" t="e">
        <f t="shared" ref="C112:C114" ca="1" si="18">IF(B112="Контрольно-исполнительная съемка","б/н",MID(B112,SEARCH("№",B112,1),SEARCH(" ",B112,SEARCH("№",B112,1))-SEARCH("№",B112,1)))</f>
        <v>#N/A</v>
      </c>
      <c r="D112" s="678"/>
      <c r="E112" s="678"/>
      <c r="F112" s="678"/>
      <c r="G112" s="678"/>
      <c r="H112" s="678"/>
      <c r="I112" s="678"/>
      <c r="J112" s="678"/>
      <c r="K112" s="678"/>
      <c r="L112" s="678"/>
      <c r="M112" s="678"/>
      <c r="N112" s="678"/>
      <c r="O112" s="678"/>
      <c r="P112" s="678"/>
      <c r="Q112" s="678"/>
      <c r="R112" s="678"/>
      <c r="S112" s="678"/>
      <c r="T112" s="678"/>
      <c r="U112" s="678"/>
      <c r="V112" s="678"/>
      <c r="W112" s="678"/>
      <c r="X112" s="678"/>
      <c r="Y112" s="679"/>
      <c r="Z112" s="675">
        <f ca="1">IFERROR(IF(OR(IFERROR(B112,0)=0,B112=""),0,1),0)</f>
        <v>0</v>
      </c>
      <c r="AA112" s="675"/>
      <c r="AB112" s="675"/>
      <c r="AC112" s="675"/>
      <c r="AD112" s="675"/>
      <c r="AE112" s="675"/>
      <c r="AF112" s="675"/>
      <c r="AG112" s="675"/>
      <c r="AH112" s="675"/>
      <c r="AI112" s="675"/>
      <c r="AJ112" s="675"/>
      <c r="AK112" s="675"/>
      <c r="AL112" s="675"/>
      <c r="AM112" s="675"/>
      <c r="AN112" s="675"/>
      <c r="AO112" s="675"/>
      <c r="AP112" s="675"/>
      <c r="AQ112" s="676"/>
      <c r="AR112" s="676"/>
      <c r="AS112" s="676"/>
      <c r="AT112" s="676"/>
      <c r="AU112" s="676"/>
      <c r="AV112" s="676"/>
      <c r="AW112" s="676"/>
      <c r="AX112" s="676"/>
      <c r="AY112" s="676"/>
      <c r="AZ112" s="676"/>
      <c r="BA112" s="676"/>
      <c r="BB112" s="676"/>
      <c r="BC112" s="676"/>
      <c r="BD112" s="676"/>
      <c r="BE112" s="676"/>
      <c r="BF112" s="676"/>
      <c r="BG112" s="676"/>
      <c r="BH112" s="676"/>
      <c r="BI112" s="676"/>
      <c r="BJ112" s="676"/>
      <c r="BK112" s="676"/>
      <c r="BL112" s="676"/>
      <c r="BM112" s="676"/>
      <c r="BN112" s="676"/>
      <c r="BO112" s="676"/>
      <c r="BP112" s="676"/>
      <c r="BQ112" s="19">
        <f t="shared" ca="1" si="13"/>
        <v>0</v>
      </c>
    </row>
    <row r="113" spans="1:74" ht="26.4" hidden="1" customHeight="1" x14ac:dyDescent="0.25">
      <c r="A113" s="553">
        <f>SUBTOTAL(9,$BQ$9:BQ113)</f>
        <v>12</v>
      </c>
      <c r="B113" s="554" t="e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>#N/A</v>
      </c>
      <c r="C113" s="677" t="e">
        <f t="shared" ca="1" si="18"/>
        <v>#N/A</v>
      </c>
      <c r="D113" s="678"/>
      <c r="E113" s="678"/>
      <c r="F113" s="678"/>
      <c r="G113" s="678"/>
      <c r="H113" s="678"/>
      <c r="I113" s="678"/>
      <c r="J113" s="678"/>
      <c r="K113" s="678"/>
      <c r="L113" s="678"/>
      <c r="M113" s="678"/>
      <c r="N113" s="678"/>
      <c r="O113" s="678"/>
      <c r="P113" s="678"/>
      <c r="Q113" s="678"/>
      <c r="R113" s="678"/>
      <c r="S113" s="678"/>
      <c r="T113" s="678"/>
      <c r="U113" s="678"/>
      <c r="V113" s="678"/>
      <c r="W113" s="678"/>
      <c r="X113" s="678"/>
      <c r="Y113" s="679"/>
      <c r="Z113" s="675">
        <f ca="1">IFERROR(IF(OR(IFERROR(B113,0)=0,B113=""),0,1),0)</f>
        <v>0</v>
      </c>
      <c r="AA113" s="675"/>
      <c r="AB113" s="675"/>
      <c r="AC113" s="675"/>
      <c r="AD113" s="675"/>
      <c r="AE113" s="675"/>
      <c r="AF113" s="675"/>
      <c r="AG113" s="675"/>
      <c r="AH113" s="675"/>
      <c r="AI113" s="675"/>
      <c r="AJ113" s="675"/>
      <c r="AK113" s="675"/>
      <c r="AL113" s="675"/>
      <c r="AM113" s="675"/>
      <c r="AN113" s="675"/>
      <c r="AO113" s="675"/>
      <c r="AP113" s="675"/>
      <c r="AQ113" s="676"/>
      <c r="AR113" s="676"/>
      <c r="AS113" s="676"/>
      <c r="AT113" s="676"/>
      <c r="AU113" s="676"/>
      <c r="AV113" s="676"/>
      <c r="AW113" s="676"/>
      <c r="AX113" s="676"/>
      <c r="AY113" s="676"/>
      <c r="AZ113" s="676"/>
      <c r="BA113" s="676"/>
      <c r="BB113" s="676"/>
      <c r="BC113" s="676"/>
      <c r="BD113" s="676"/>
      <c r="BE113" s="676"/>
      <c r="BF113" s="676"/>
      <c r="BG113" s="676"/>
      <c r="BH113" s="676"/>
      <c r="BI113" s="676"/>
      <c r="BJ113" s="676"/>
      <c r="BK113" s="676"/>
      <c r="BL113" s="676"/>
      <c r="BM113" s="676"/>
      <c r="BN113" s="676"/>
      <c r="BO113" s="676"/>
      <c r="BP113" s="676"/>
      <c r="BQ113" s="19">
        <f t="shared" ca="1" si="13"/>
        <v>0</v>
      </c>
      <c r="BV113" s="19" t="str">
        <f>MID(BV97,1,LEN(BV97))</f>
        <v/>
      </c>
    </row>
    <row r="114" spans="1:74" ht="26.4" hidden="1" customHeight="1" x14ac:dyDescent="0.25">
      <c r="A114" s="553">
        <f>SUBTOTAL(9,$BQ$9:BQ114)</f>
        <v>12</v>
      </c>
      <c r="B114" s="554" t="e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>#N/A</v>
      </c>
      <c r="C114" s="677" t="e">
        <f t="shared" ca="1" si="18"/>
        <v>#N/A</v>
      </c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678"/>
      <c r="T114" s="678"/>
      <c r="U114" s="678"/>
      <c r="V114" s="678"/>
      <c r="W114" s="678"/>
      <c r="X114" s="678"/>
      <c r="Y114" s="679"/>
      <c r="Z114" s="675">
        <f ca="1">IFERROR(IF(OR(IFERROR(B114,0)=0,B114=""),0,1),0)</f>
        <v>0</v>
      </c>
      <c r="AA114" s="675"/>
      <c r="AB114" s="675"/>
      <c r="AC114" s="675"/>
      <c r="AD114" s="675"/>
      <c r="AE114" s="675"/>
      <c r="AF114" s="675"/>
      <c r="AG114" s="675"/>
      <c r="AH114" s="675"/>
      <c r="AI114" s="675"/>
      <c r="AJ114" s="675"/>
      <c r="AK114" s="675"/>
      <c r="AL114" s="675"/>
      <c r="AM114" s="675"/>
      <c r="AN114" s="675"/>
      <c r="AO114" s="675"/>
      <c r="AP114" s="675"/>
      <c r="AQ114" s="676"/>
      <c r="AR114" s="676"/>
      <c r="AS114" s="676"/>
      <c r="AT114" s="676"/>
      <c r="AU114" s="676"/>
      <c r="AV114" s="676"/>
      <c r="AW114" s="676"/>
      <c r="AX114" s="676"/>
      <c r="AY114" s="676"/>
      <c r="AZ114" s="676"/>
      <c r="BA114" s="676"/>
      <c r="BB114" s="676"/>
      <c r="BC114" s="676"/>
      <c r="BD114" s="676"/>
      <c r="BE114" s="676"/>
      <c r="BF114" s="676"/>
      <c r="BG114" s="676"/>
      <c r="BH114" s="676"/>
      <c r="BI114" s="676"/>
      <c r="BJ114" s="676"/>
      <c r="BK114" s="676"/>
      <c r="BL114" s="676"/>
      <c r="BM114" s="676"/>
      <c r="BN114" s="676"/>
      <c r="BO114" s="676"/>
      <c r="BP114" s="676"/>
      <c r="BQ114" s="19">
        <f t="shared" ca="1" si="13"/>
        <v>0</v>
      </c>
    </row>
    <row r="115" spans="1:74" hidden="1" x14ac:dyDescent="0.25">
      <c r="A115" s="553">
        <f>SUBTOTAL(9,$BQ$9:BQ115)</f>
        <v>12</v>
      </c>
      <c r="B115" s="554" t="e">
        <f ca="1">VLOOKUP(BS110,'АКТЫ скрытых работ'!A:O,14,FALSE)</f>
        <v>#N/A</v>
      </c>
      <c r="C115" s="675" t="e">
        <f ca="1">IF(B115&lt;&gt;"-","б/н","")</f>
        <v>#N/A</v>
      </c>
      <c r="D115" s="675"/>
      <c r="E115" s="675"/>
      <c r="F115" s="675"/>
      <c r="G115" s="675"/>
      <c r="H115" s="675"/>
      <c r="I115" s="675"/>
      <c r="J115" s="675"/>
      <c r="K115" s="675"/>
      <c r="L115" s="675"/>
      <c r="M115" s="675"/>
      <c r="N115" s="675"/>
      <c r="O115" s="675"/>
      <c r="P115" s="675"/>
      <c r="Q115" s="675"/>
      <c r="R115" s="675"/>
      <c r="S115" s="675"/>
      <c r="T115" s="675"/>
      <c r="U115" s="675"/>
      <c r="V115" s="675"/>
      <c r="W115" s="675"/>
      <c r="X115" s="675"/>
      <c r="Y115" s="675"/>
      <c r="Z115" s="675">
        <f ca="1">IFERROR(IF(OR(IFERROR(B115,0)=0,B115="-"),0,"1 компл"),0)</f>
        <v>0</v>
      </c>
      <c r="AA115" s="675"/>
      <c r="AB115" s="675"/>
      <c r="AC115" s="675"/>
      <c r="AD115" s="675"/>
      <c r="AE115" s="675"/>
      <c r="AF115" s="675"/>
      <c r="AG115" s="675"/>
      <c r="AH115" s="675"/>
      <c r="AI115" s="675"/>
      <c r="AJ115" s="675"/>
      <c r="AK115" s="675"/>
      <c r="AL115" s="675"/>
      <c r="AM115" s="675"/>
      <c r="AN115" s="675"/>
      <c r="AO115" s="675"/>
      <c r="AP115" s="675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6"/>
      <c r="BL115" s="676"/>
      <c r="BM115" s="676"/>
      <c r="BN115" s="676"/>
      <c r="BO115" s="676"/>
      <c r="BP115" s="676"/>
      <c r="BQ115" s="19">
        <f t="shared" ca="1" si="13"/>
        <v>0</v>
      </c>
    </row>
    <row r="116" spans="1:74" ht="39.6" hidden="1" x14ac:dyDescent="0.25">
      <c r="A116" s="553">
        <f>SUBTOTAL(9,$BQ$9:BQ116)</f>
        <v>12</v>
      </c>
      <c r="B116" s="554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675" t="e">
        <f ca="1">CONCATENATE("№",VLOOKUP(BS116,'АКТЫ скрытых работ'!A:O,2,FALSE))</f>
        <v>#N/A</v>
      </c>
      <c r="D116" s="675"/>
      <c r="E116" s="675"/>
      <c r="F116" s="675"/>
      <c r="G116" s="675"/>
      <c r="H116" s="675"/>
      <c r="I116" s="675"/>
      <c r="J116" s="675"/>
      <c r="K116" s="675"/>
      <c r="L116" s="675"/>
      <c r="M116" s="675"/>
      <c r="N116" s="675"/>
      <c r="O116" s="675"/>
      <c r="P116" s="675"/>
      <c r="Q116" s="675"/>
      <c r="R116" s="675"/>
      <c r="S116" s="675"/>
      <c r="T116" s="675"/>
      <c r="U116" s="675"/>
      <c r="V116" s="675"/>
      <c r="W116" s="675"/>
      <c r="X116" s="675"/>
      <c r="Y116" s="675"/>
      <c r="Z116" s="675">
        <f ca="1">IF(BS116="АООК_",0,1)</f>
        <v>0</v>
      </c>
      <c r="AA116" s="675"/>
      <c r="AB116" s="675"/>
      <c r="AC116" s="675"/>
      <c r="AD116" s="675"/>
      <c r="AE116" s="675"/>
      <c r="AF116" s="675"/>
      <c r="AG116" s="675"/>
      <c r="AH116" s="675"/>
      <c r="AI116" s="675"/>
      <c r="AJ116" s="675"/>
      <c r="AK116" s="675"/>
      <c r="AL116" s="675"/>
      <c r="AM116" s="675"/>
      <c r="AN116" s="675"/>
      <c r="AO116" s="675"/>
      <c r="AP116" s="675"/>
      <c r="AQ116" s="676"/>
      <c r="AR116" s="676"/>
      <c r="AS116" s="676"/>
      <c r="AT116" s="676"/>
      <c r="AU116" s="676"/>
      <c r="AV116" s="676"/>
      <c r="AW116" s="676"/>
      <c r="AX116" s="676"/>
      <c r="AY116" s="676"/>
      <c r="AZ116" s="676"/>
      <c r="BA116" s="676"/>
      <c r="BB116" s="676"/>
      <c r="BC116" s="676"/>
      <c r="BD116" s="676"/>
      <c r="BE116" s="676"/>
      <c r="BF116" s="676"/>
      <c r="BG116" s="676"/>
      <c r="BH116" s="676"/>
      <c r="BI116" s="676"/>
      <c r="BJ116" s="676"/>
      <c r="BK116" s="676"/>
      <c r="BL116" s="676"/>
      <c r="BM116" s="676"/>
      <c r="BN116" s="676"/>
      <c r="BO116" s="676"/>
      <c r="BP116" s="676"/>
      <c r="BQ116" s="19">
        <f t="shared" ca="1" si="13"/>
        <v>0</v>
      </c>
      <c r="BS116" s="586" t="str">
        <f ca="1">IF(INDIRECT("'АКТЫ скрытых работ'!R"&amp;BU116&amp;"C1",0)=CONCATENATE("АОСР_",BT116),CONCATENATE("АОСР_",BT116),CONCATENATE("АООК_",BT116))</f>
        <v>АООК_</v>
      </c>
      <c r="BT116" s="586"/>
      <c r="BU116" s="587">
        <f>BT116+1</f>
        <v>1</v>
      </c>
    </row>
    <row r="117" spans="1:74" ht="26.4" hidden="1" x14ac:dyDescent="0.25">
      <c r="A117" s="553">
        <f>SUBTOTAL(9,$BQ$9:BQ117)</f>
        <v>12</v>
      </c>
      <c r="B117" s="556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677" t="e">
        <f ca="1">IF(B117="Контрольно-исполнительная съемка","б/н",MID(B117,SEARCH("№",B117,1),SEARCH(" ",B117,SEARCH("№",B117,1))-SEARCH("№",B117,1)))</f>
        <v>#N/A</v>
      </c>
      <c r="D117" s="678"/>
      <c r="E117" s="678"/>
      <c r="F117" s="678"/>
      <c r="G117" s="678"/>
      <c r="H117" s="678"/>
      <c r="I117" s="678"/>
      <c r="J117" s="678"/>
      <c r="K117" s="678"/>
      <c r="L117" s="678"/>
      <c r="M117" s="678"/>
      <c r="N117" s="678"/>
      <c r="O117" s="678"/>
      <c r="P117" s="678"/>
      <c r="Q117" s="678"/>
      <c r="R117" s="678"/>
      <c r="S117" s="678"/>
      <c r="T117" s="678"/>
      <c r="U117" s="678"/>
      <c r="V117" s="678"/>
      <c r="W117" s="678"/>
      <c r="X117" s="678"/>
      <c r="Y117" s="679"/>
      <c r="Z117" s="675">
        <f ca="1">IFERROR(IF(OR(IFERROR(B117,0)=0,B117="-"),0,1),0)</f>
        <v>0</v>
      </c>
      <c r="AA117" s="675"/>
      <c r="AB117" s="675"/>
      <c r="AC117" s="675"/>
      <c r="AD117" s="675"/>
      <c r="AE117" s="675"/>
      <c r="AF117" s="675"/>
      <c r="AG117" s="675"/>
      <c r="AH117" s="675"/>
      <c r="AI117" s="675"/>
      <c r="AJ117" s="675"/>
      <c r="AK117" s="675"/>
      <c r="AL117" s="675"/>
      <c r="AM117" s="675"/>
      <c r="AN117" s="675"/>
      <c r="AO117" s="675"/>
      <c r="AP117" s="675"/>
      <c r="AQ117" s="676"/>
      <c r="AR117" s="676"/>
      <c r="AS117" s="676"/>
      <c r="AT117" s="676"/>
      <c r="AU117" s="676"/>
      <c r="AV117" s="676"/>
      <c r="AW117" s="676"/>
      <c r="AX117" s="676"/>
      <c r="AY117" s="676"/>
      <c r="AZ117" s="676"/>
      <c r="BA117" s="676"/>
      <c r="BB117" s="676"/>
      <c r="BC117" s="676"/>
      <c r="BD117" s="676"/>
      <c r="BE117" s="676"/>
      <c r="BF117" s="676"/>
      <c r="BG117" s="676"/>
      <c r="BH117" s="676"/>
      <c r="BI117" s="676"/>
      <c r="BJ117" s="676"/>
      <c r="BK117" s="676"/>
      <c r="BL117" s="676"/>
      <c r="BM117" s="676"/>
      <c r="BN117" s="676"/>
      <c r="BO117" s="676"/>
      <c r="BP117" s="676"/>
      <c r="BQ117" s="19">
        <f t="shared" ca="1" si="13"/>
        <v>0</v>
      </c>
    </row>
    <row r="118" spans="1:74" ht="25.5" hidden="1" customHeight="1" x14ac:dyDescent="0.25">
      <c r="A118" s="553">
        <f>SUBTOTAL(9,$BQ$9:BQ118)</f>
        <v>12</v>
      </c>
      <c r="B118" s="554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677" t="e">
        <f t="shared" ref="C118:C120" ca="1" si="19">IF(B118="Контрольно-исполнительная съемка","б/н",MID(B118,SEARCH("№",B118,1),SEARCH(" ",B118,SEARCH("№",B118,1))-SEARCH("№",B118,1)))</f>
        <v>#N/A</v>
      </c>
      <c r="D118" s="678"/>
      <c r="E118" s="678"/>
      <c r="F118" s="678"/>
      <c r="G118" s="678"/>
      <c r="H118" s="678"/>
      <c r="I118" s="678"/>
      <c r="J118" s="678"/>
      <c r="K118" s="678"/>
      <c r="L118" s="678"/>
      <c r="M118" s="678"/>
      <c r="N118" s="678"/>
      <c r="O118" s="678"/>
      <c r="P118" s="678"/>
      <c r="Q118" s="678"/>
      <c r="R118" s="678"/>
      <c r="S118" s="678"/>
      <c r="T118" s="678"/>
      <c r="U118" s="678"/>
      <c r="V118" s="678"/>
      <c r="W118" s="678"/>
      <c r="X118" s="678"/>
      <c r="Y118" s="679"/>
      <c r="Z118" s="675">
        <f ca="1">IFERROR(IF(OR(IFERROR(B118,0)=0,B118=""),0,1),0)</f>
        <v>0</v>
      </c>
      <c r="AA118" s="675"/>
      <c r="AB118" s="675"/>
      <c r="AC118" s="675"/>
      <c r="AD118" s="675"/>
      <c r="AE118" s="675"/>
      <c r="AF118" s="675"/>
      <c r="AG118" s="675"/>
      <c r="AH118" s="675"/>
      <c r="AI118" s="675"/>
      <c r="AJ118" s="675"/>
      <c r="AK118" s="675"/>
      <c r="AL118" s="675"/>
      <c r="AM118" s="675"/>
      <c r="AN118" s="675"/>
      <c r="AO118" s="675"/>
      <c r="AP118" s="675"/>
      <c r="AQ118" s="676"/>
      <c r="AR118" s="676"/>
      <c r="AS118" s="676"/>
      <c r="AT118" s="676"/>
      <c r="AU118" s="676"/>
      <c r="AV118" s="676"/>
      <c r="AW118" s="676"/>
      <c r="AX118" s="676"/>
      <c r="AY118" s="676"/>
      <c r="AZ118" s="676"/>
      <c r="BA118" s="676"/>
      <c r="BB118" s="676"/>
      <c r="BC118" s="676"/>
      <c r="BD118" s="676"/>
      <c r="BE118" s="676"/>
      <c r="BF118" s="676"/>
      <c r="BG118" s="676"/>
      <c r="BH118" s="676"/>
      <c r="BI118" s="676"/>
      <c r="BJ118" s="676"/>
      <c r="BK118" s="676"/>
      <c r="BL118" s="676"/>
      <c r="BM118" s="676"/>
      <c r="BN118" s="676"/>
      <c r="BO118" s="676"/>
      <c r="BP118" s="676"/>
      <c r="BQ118" s="19">
        <f t="shared" ca="1" si="13"/>
        <v>0</v>
      </c>
    </row>
    <row r="119" spans="1:74" ht="26.4" hidden="1" customHeight="1" x14ac:dyDescent="0.25">
      <c r="A119" s="553">
        <f>SUBTOTAL(9,$BQ$9:BQ119)</f>
        <v>12</v>
      </c>
      <c r="B119" s="554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677" t="e">
        <f t="shared" ca="1" si="19"/>
        <v>#N/A</v>
      </c>
      <c r="D119" s="678"/>
      <c r="E119" s="678"/>
      <c r="F119" s="678"/>
      <c r="G119" s="678"/>
      <c r="H119" s="678"/>
      <c r="I119" s="678"/>
      <c r="J119" s="678"/>
      <c r="K119" s="678"/>
      <c r="L119" s="678"/>
      <c r="M119" s="678"/>
      <c r="N119" s="678"/>
      <c r="O119" s="678"/>
      <c r="P119" s="678"/>
      <c r="Q119" s="678"/>
      <c r="R119" s="678"/>
      <c r="S119" s="678"/>
      <c r="T119" s="678"/>
      <c r="U119" s="678"/>
      <c r="V119" s="678"/>
      <c r="W119" s="678"/>
      <c r="X119" s="678"/>
      <c r="Y119" s="679"/>
      <c r="Z119" s="675">
        <f ca="1">IFERROR(IF(OR(IFERROR(B119,0)=0,B119=""),0,1),0)</f>
        <v>0</v>
      </c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75"/>
      <c r="AL119" s="675"/>
      <c r="AM119" s="675"/>
      <c r="AN119" s="675"/>
      <c r="AO119" s="675"/>
      <c r="AP119" s="675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6"/>
      <c r="BL119" s="676"/>
      <c r="BM119" s="676"/>
      <c r="BN119" s="676"/>
      <c r="BO119" s="676"/>
      <c r="BP119" s="676"/>
      <c r="BQ119" s="19">
        <f t="shared" ca="1" si="13"/>
        <v>0</v>
      </c>
      <c r="BV119" s="19" t="str">
        <f>MID(BV103,1,LEN(BV103))</f>
        <v/>
      </c>
    </row>
    <row r="120" spans="1:74" ht="26.4" hidden="1" customHeight="1" x14ac:dyDescent="0.25">
      <c r="A120" s="553">
        <f>SUBTOTAL(9,$BQ$9:BQ120)</f>
        <v>12</v>
      </c>
      <c r="B120" s="554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677" t="e">
        <f t="shared" ca="1" si="19"/>
        <v>#N/A</v>
      </c>
      <c r="D120" s="678"/>
      <c r="E120" s="678"/>
      <c r="F120" s="678"/>
      <c r="G120" s="678"/>
      <c r="H120" s="678"/>
      <c r="I120" s="678"/>
      <c r="J120" s="678"/>
      <c r="K120" s="678"/>
      <c r="L120" s="678"/>
      <c r="M120" s="678"/>
      <c r="N120" s="678"/>
      <c r="O120" s="678"/>
      <c r="P120" s="678"/>
      <c r="Q120" s="678"/>
      <c r="R120" s="678"/>
      <c r="S120" s="678"/>
      <c r="T120" s="678"/>
      <c r="U120" s="678"/>
      <c r="V120" s="678"/>
      <c r="W120" s="678"/>
      <c r="X120" s="678"/>
      <c r="Y120" s="679"/>
      <c r="Z120" s="675">
        <f ca="1">IFERROR(IF(OR(IFERROR(B120,0)=0,B120=""),0,1),0)</f>
        <v>0</v>
      </c>
      <c r="AA120" s="675"/>
      <c r="AB120" s="675"/>
      <c r="AC120" s="675"/>
      <c r="AD120" s="675"/>
      <c r="AE120" s="675"/>
      <c r="AF120" s="675"/>
      <c r="AG120" s="675"/>
      <c r="AH120" s="675"/>
      <c r="AI120" s="675"/>
      <c r="AJ120" s="675"/>
      <c r="AK120" s="675"/>
      <c r="AL120" s="675"/>
      <c r="AM120" s="675"/>
      <c r="AN120" s="675"/>
      <c r="AO120" s="675"/>
      <c r="AP120" s="675"/>
      <c r="AQ120" s="676"/>
      <c r="AR120" s="676"/>
      <c r="AS120" s="676"/>
      <c r="AT120" s="676"/>
      <c r="AU120" s="676"/>
      <c r="AV120" s="676"/>
      <c r="AW120" s="676"/>
      <c r="AX120" s="676"/>
      <c r="AY120" s="676"/>
      <c r="AZ120" s="676"/>
      <c r="BA120" s="676"/>
      <c r="BB120" s="676"/>
      <c r="BC120" s="676"/>
      <c r="BD120" s="676"/>
      <c r="BE120" s="676"/>
      <c r="BF120" s="676"/>
      <c r="BG120" s="676"/>
      <c r="BH120" s="676"/>
      <c r="BI120" s="676"/>
      <c r="BJ120" s="676"/>
      <c r="BK120" s="676"/>
      <c r="BL120" s="676"/>
      <c r="BM120" s="676"/>
      <c r="BN120" s="676"/>
      <c r="BO120" s="676"/>
      <c r="BP120" s="676"/>
      <c r="BQ120" s="19">
        <f t="shared" ca="1" si="13"/>
        <v>0</v>
      </c>
    </row>
    <row r="121" spans="1:74" ht="52.8" hidden="1" x14ac:dyDescent="0.25">
      <c r="A121" s="553">
        <f>SUBTOTAL(9,$BQ$9:BQ121)</f>
        <v>12</v>
      </c>
      <c r="B121" s="554" t="e">
        <f ca="1">VLOOKUP(BS116,'АКТЫ скрытых работ'!A:O,14,FALSE)</f>
        <v>#N/A</v>
      </c>
      <c r="C121" s="675" t="e">
        <f ca="1">IF(B121&lt;&gt;"-","б/н","")</f>
        <v>#N/A</v>
      </c>
      <c r="D121" s="675"/>
      <c r="E121" s="675"/>
      <c r="F121" s="675"/>
      <c r="G121" s="675"/>
      <c r="H121" s="675"/>
      <c r="I121" s="675"/>
      <c r="J121" s="675"/>
      <c r="K121" s="675"/>
      <c r="L121" s="675"/>
      <c r="M121" s="675"/>
      <c r="N121" s="675"/>
      <c r="O121" s="675"/>
      <c r="P121" s="675"/>
      <c r="Q121" s="675"/>
      <c r="R121" s="675"/>
      <c r="S121" s="675"/>
      <c r="T121" s="675"/>
      <c r="U121" s="675"/>
      <c r="V121" s="675"/>
      <c r="W121" s="675"/>
      <c r="X121" s="675"/>
      <c r="Y121" s="675"/>
      <c r="Z121" s="675">
        <f ca="1">IFERROR(IF(OR(IFERROR(B121,0)=0,B121="-"),0,"1 компл"),0)</f>
        <v>0</v>
      </c>
      <c r="AA121" s="675"/>
      <c r="AB121" s="675"/>
      <c r="AC121" s="675"/>
      <c r="AD121" s="675"/>
      <c r="AE121" s="675"/>
      <c r="AF121" s="675"/>
      <c r="AG121" s="675"/>
      <c r="AH121" s="675"/>
      <c r="AI121" s="675"/>
      <c r="AJ121" s="675"/>
      <c r="AK121" s="675"/>
      <c r="AL121" s="675"/>
      <c r="AM121" s="675"/>
      <c r="AN121" s="675"/>
      <c r="AO121" s="675"/>
      <c r="AP121" s="675"/>
      <c r="AQ121" s="676"/>
      <c r="AR121" s="676"/>
      <c r="AS121" s="676"/>
      <c r="AT121" s="676"/>
      <c r="AU121" s="676"/>
      <c r="AV121" s="676"/>
      <c r="AW121" s="676"/>
      <c r="AX121" s="676"/>
      <c r="AY121" s="676"/>
      <c r="AZ121" s="676"/>
      <c r="BA121" s="676"/>
      <c r="BB121" s="676"/>
      <c r="BC121" s="676"/>
      <c r="BD121" s="676"/>
      <c r="BE121" s="676"/>
      <c r="BF121" s="676"/>
      <c r="BG121" s="676"/>
      <c r="BH121" s="676"/>
      <c r="BI121" s="676"/>
      <c r="BJ121" s="676"/>
      <c r="BK121" s="676"/>
      <c r="BL121" s="676"/>
      <c r="BM121" s="676"/>
      <c r="BN121" s="676"/>
      <c r="BO121" s="676"/>
      <c r="BP121" s="676"/>
      <c r="BQ121" s="19">
        <f t="shared" ca="1" si="13"/>
        <v>0</v>
      </c>
    </row>
    <row r="122" spans="1:74" ht="26.4" hidden="1" x14ac:dyDescent="0.25">
      <c r="A122" s="553">
        <f>SUBTOTAL(9,$BQ$9:BQ122)</f>
        <v>12</v>
      </c>
      <c r="B122" s="554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675" t="e">
        <f ca="1">CONCATENATE("№",VLOOKUP(BS122,'АКТЫ скрытых работ'!A:O,2,FALSE))</f>
        <v>#N/A</v>
      </c>
      <c r="D122" s="675"/>
      <c r="E122" s="675"/>
      <c r="F122" s="675"/>
      <c r="G122" s="675"/>
      <c r="H122" s="675"/>
      <c r="I122" s="675"/>
      <c r="J122" s="675"/>
      <c r="K122" s="675"/>
      <c r="L122" s="675"/>
      <c r="M122" s="675"/>
      <c r="N122" s="675"/>
      <c r="O122" s="675"/>
      <c r="P122" s="675"/>
      <c r="Q122" s="675"/>
      <c r="R122" s="675"/>
      <c r="S122" s="675"/>
      <c r="T122" s="675"/>
      <c r="U122" s="675"/>
      <c r="V122" s="675"/>
      <c r="W122" s="675"/>
      <c r="X122" s="675"/>
      <c r="Y122" s="675"/>
      <c r="Z122" s="675">
        <f ca="1">IF(BS122="АООК_",0,1)</f>
        <v>0</v>
      </c>
      <c r="AA122" s="675"/>
      <c r="AB122" s="675"/>
      <c r="AC122" s="675"/>
      <c r="AD122" s="675"/>
      <c r="AE122" s="675"/>
      <c r="AF122" s="675"/>
      <c r="AG122" s="675"/>
      <c r="AH122" s="675"/>
      <c r="AI122" s="675"/>
      <c r="AJ122" s="675"/>
      <c r="AK122" s="675"/>
      <c r="AL122" s="675"/>
      <c r="AM122" s="675"/>
      <c r="AN122" s="675"/>
      <c r="AO122" s="675"/>
      <c r="AP122" s="675"/>
      <c r="AQ122" s="676"/>
      <c r="AR122" s="676"/>
      <c r="AS122" s="676"/>
      <c r="AT122" s="676"/>
      <c r="AU122" s="676"/>
      <c r="AV122" s="676"/>
      <c r="AW122" s="676"/>
      <c r="AX122" s="676"/>
      <c r="AY122" s="676"/>
      <c r="AZ122" s="676"/>
      <c r="BA122" s="676"/>
      <c r="BB122" s="676"/>
      <c r="BC122" s="676"/>
      <c r="BD122" s="676"/>
      <c r="BE122" s="676"/>
      <c r="BF122" s="676"/>
      <c r="BG122" s="676"/>
      <c r="BH122" s="676"/>
      <c r="BI122" s="676"/>
      <c r="BJ122" s="676"/>
      <c r="BK122" s="676"/>
      <c r="BL122" s="676"/>
      <c r="BM122" s="676"/>
      <c r="BN122" s="676"/>
      <c r="BO122" s="676"/>
      <c r="BP122" s="676"/>
      <c r="BQ122" s="19">
        <f t="shared" ca="1" si="13"/>
        <v>0</v>
      </c>
      <c r="BS122" s="586" t="str">
        <f ca="1">IF(INDIRECT("'АКТЫ скрытых работ'!R"&amp;BU122&amp;"C1",0)=CONCATENATE("АОСР_",BT122),CONCATENATE("АОСР_",BT122),CONCATENATE("АООК_",BT122))</f>
        <v>АООК_</v>
      </c>
      <c r="BT122" s="586"/>
      <c r="BU122" s="587">
        <f>BT122+1</f>
        <v>1</v>
      </c>
    </row>
    <row r="123" spans="1:74" ht="26.4" hidden="1" x14ac:dyDescent="0.25">
      <c r="A123" s="553">
        <f>SUBTOTAL(9,$BQ$9:BQ123)</f>
        <v>12</v>
      </c>
      <c r="B123" s="556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677" t="e">
        <f ca="1">IF(B123="Контрольно-исполнительная съемка","б/н",MID(B123,SEARCH("№",B123,1),SEARCH(" ",B123,SEARCH("№",B123,1))-SEARCH("№",B123,1)))</f>
        <v>#N/A</v>
      </c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678"/>
      <c r="T123" s="678"/>
      <c r="U123" s="678"/>
      <c r="V123" s="678"/>
      <c r="W123" s="678"/>
      <c r="X123" s="678"/>
      <c r="Y123" s="679"/>
      <c r="Z123" s="675">
        <f ca="1">IFERROR(IF(OR(IFERROR(B123,0)=0,B123="-"),0,1),0)</f>
        <v>0</v>
      </c>
      <c r="AA123" s="675"/>
      <c r="AB123" s="675"/>
      <c r="AC123" s="675"/>
      <c r="AD123" s="675"/>
      <c r="AE123" s="675"/>
      <c r="AF123" s="675"/>
      <c r="AG123" s="675"/>
      <c r="AH123" s="675"/>
      <c r="AI123" s="675"/>
      <c r="AJ123" s="675"/>
      <c r="AK123" s="675"/>
      <c r="AL123" s="675"/>
      <c r="AM123" s="675"/>
      <c r="AN123" s="675"/>
      <c r="AO123" s="675"/>
      <c r="AP123" s="675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6"/>
      <c r="BL123" s="676"/>
      <c r="BM123" s="676"/>
      <c r="BN123" s="676"/>
      <c r="BO123" s="676"/>
      <c r="BP123" s="676"/>
      <c r="BQ123" s="19">
        <f t="shared" ca="1" si="13"/>
        <v>0</v>
      </c>
    </row>
    <row r="124" spans="1:74" ht="25.5" hidden="1" customHeight="1" x14ac:dyDescent="0.25">
      <c r="A124" s="553">
        <f>SUBTOTAL(9,$BQ$9:BQ124)</f>
        <v>12</v>
      </c>
      <c r="B124" s="554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677" t="e">
        <f t="shared" ref="C124:C126" ca="1" si="20">IF(B124="Контрольно-исполнительная съемка","б/н",MID(B124,SEARCH("№",B124,1),SEARCH(" ",B124,SEARCH("№",B124,1))-SEARCH("№",B124,1)))</f>
        <v>#N/A</v>
      </c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678"/>
      <c r="T124" s="678"/>
      <c r="U124" s="678"/>
      <c r="V124" s="678"/>
      <c r="W124" s="678"/>
      <c r="X124" s="678"/>
      <c r="Y124" s="679"/>
      <c r="Z124" s="675">
        <f ca="1">IFERROR(IF(OR(IFERROR(B124,0)=0,B124=""),0,1),0)</f>
        <v>0</v>
      </c>
      <c r="AA124" s="675"/>
      <c r="AB124" s="675"/>
      <c r="AC124" s="675"/>
      <c r="AD124" s="675"/>
      <c r="AE124" s="675"/>
      <c r="AF124" s="675"/>
      <c r="AG124" s="675"/>
      <c r="AH124" s="675"/>
      <c r="AI124" s="675"/>
      <c r="AJ124" s="675"/>
      <c r="AK124" s="675"/>
      <c r="AL124" s="675"/>
      <c r="AM124" s="675"/>
      <c r="AN124" s="675"/>
      <c r="AO124" s="675"/>
      <c r="AP124" s="675"/>
      <c r="AQ124" s="676"/>
      <c r="AR124" s="676"/>
      <c r="AS124" s="676"/>
      <c r="AT124" s="676"/>
      <c r="AU124" s="676"/>
      <c r="AV124" s="676"/>
      <c r="AW124" s="676"/>
      <c r="AX124" s="676"/>
      <c r="AY124" s="676"/>
      <c r="AZ124" s="676"/>
      <c r="BA124" s="676"/>
      <c r="BB124" s="676"/>
      <c r="BC124" s="676"/>
      <c r="BD124" s="676"/>
      <c r="BE124" s="676"/>
      <c r="BF124" s="676"/>
      <c r="BG124" s="676"/>
      <c r="BH124" s="676"/>
      <c r="BI124" s="676"/>
      <c r="BJ124" s="676"/>
      <c r="BK124" s="676"/>
      <c r="BL124" s="676"/>
      <c r="BM124" s="676"/>
      <c r="BN124" s="676"/>
      <c r="BO124" s="676"/>
      <c r="BP124" s="676"/>
      <c r="BQ124" s="19">
        <f t="shared" ca="1" si="13"/>
        <v>0</v>
      </c>
    </row>
    <row r="125" spans="1:74" ht="26.4" hidden="1" customHeight="1" x14ac:dyDescent="0.25">
      <c r="A125" s="553">
        <f>SUBTOTAL(9,$BQ$9:BQ125)</f>
        <v>12</v>
      </c>
      <c r="B125" s="554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677" t="e">
        <f t="shared" ca="1" si="20"/>
        <v>#N/A</v>
      </c>
      <c r="D125" s="678"/>
      <c r="E125" s="678"/>
      <c r="F125" s="678"/>
      <c r="G125" s="678"/>
      <c r="H125" s="678"/>
      <c r="I125" s="678"/>
      <c r="J125" s="678"/>
      <c r="K125" s="678"/>
      <c r="L125" s="678"/>
      <c r="M125" s="678"/>
      <c r="N125" s="678"/>
      <c r="O125" s="678"/>
      <c r="P125" s="678"/>
      <c r="Q125" s="678"/>
      <c r="R125" s="678"/>
      <c r="S125" s="678"/>
      <c r="T125" s="678"/>
      <c r="U125" s="678"/>
      <c r="V125" s="678"/>
      <c r="W125" s="678"/>
      <c r="X125" s="678"/>
      <c r="Y125" s="679"/>
      <c r="Z125" s="675">
        <f ca="1">IFERROR(IF(OR(IFERROR(B125,0)=0,B125=""),0,1),0)</f>
        <v>0</v>
      </c>
      <c r="AA125" s="675"/>
      <c r="AB125" s="675"/>
      <c r="AC125" s="675"/>
      <c r="AD125" s="675"/>
      <c r="AE125" s="675"/>
      <c r="AF125" s="675"/>
      <c r="AG125" s="675"/>
      <c r="AH125" s="675"/>
      <c r="AI125" s="675"/>
      <c r="AJ125" s="675"/>
      <c r="AK125" s="675"/>
      <c r="AL125" s="675"/>
      <c r="AM125" s="675"/>
      <c r="AN125" s="675"/>
      <c r="AO125" s="675"/>
      <c r="AP125" s="675"/>
      <c r="AQ125" s="676"/>
      <c r="AR125" s="676"/>
      <c r="AS125" s="676"/>
      <c r="AT125" s="676"/>
      <c r="AU125" s="676"/>
      <c r="AV125" s="676"/>
      <c r="AW125" s="676"/>
      <c r="AX125" s="676"/>
      <c r="AY125" s="676"/>
      <c r="AZ125" s="676"/>
      <c r="BA125" s="676"/>
      <c r="BB125" s="676"/>
      <c r="BC125" s="676"/>
      <c r="BD125" s="676"/>
      <c r="BE125" s="676"/>
      <c r="BF125" s="676"/>
      <c r="BG125" s="676"/>
      <c r="BH125" s="676"/>
      <c r="BI125" s="676"/>
      <c r="BJ125" s="676"/>
      <c r="BK125" s="676"/>
      <c r="BL125" s="676"/>
      <c r="BM125" s="676"/>
      <c r="BN125" s="676"/>
      <c r="BO125" s="676"/>
      <c r="BP125" s="676"/>
      <c r="BQ125" s="19">
        <f t="shared" ca="1" si="13"/>
        <v>0</v>
      </c>
      <c r="BV125" s="19" t="str">
        <f>MID(BV109,1,LEN(BV109))</f>
        <v/>
      </c>
    </row>
    <row r="126" spans="1:74" ht="26.4" hidden="1" customHeight="1" x14ac:dyDescent="0.25">
      <c r="A126" s="553">
        <f>SUBTOTAL(9,$BQ$9:BQ126)</f>
        <v>12</v>
      </c>
      <c r="B126" s="554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677" t="e">
        <f t="shared" ca="1" si="20"/>
        <v>#N/A</v>
      </c>
      <c r="D126" s="678"/>
      <c r="E126" s="678"/>
      <c r="F126" s="678"/>
      <c r="G126" s="678"/>
      <c r="H126" s="678"/>
      <c r="I126" s="678"/>
      <c r="J126" s="678"/>
      <c r="K126" s="678"/>
      <c r="L126" s="678"/>
      <c r="M126" s="678"/>
      <c r="N126" s="678"/>
      <c r="O126" s="678"/>
      <c r="P126" s="678"/>
      <c r="Q126" s="678"/>
      <c r="R126" s="678"/>
      <c r="S126" s="678"/>
      <c r="T126" s="678"/>
      <c r="U126" s="678"/>
      <c r="V126" s="678"/>
      <c r="W126" s="678"/>
      <c r="X126" s="678"/>
      <c r="Y126" s="679"/>
      <c r="Z126" s="675">
        <f ca="1">IFERROR(IF(OR(IFERROR(B126,0)=0,B126=""),0,1),0)</f>
        <v>0</v>
      </c>
      <c r="AA126" s="675"/>
      <c r="AB126" s="675"/>
      <c r="AC126" s="675"/>
      <c r="AD126" s="675"/>
      <c r="AE126" s="675"/>
      <c r="AF126" s="675"/>
      <c r="AG126" s="675"/>
      <c r="AH126" s="675"/>
      <c r="AI126" s="675"/>
      <c r="AJ126" s="675"/>
      <c r="AK126" s="675"/>
      <c r="AL126" s="675"/>
      <c r="AM126" s="675"/>
      <c r="AN126" s="675"/>
      <c r="AO126" s="675"/>
      <c r="AP126" s="675"/>
      <c r="AQ126" s="676"/>
      <c r="AR126" s="676"/>
      <c r="AS126" s="676"/>
      <c r="AT126" s="676"/>
      <c r="AU126" s="676"/>
      <c r="AV126" s="676"/>
      <c r="AW126" s="676"/>
      <c r="AX126" s="676"/>
      <c r="AY126" s="676"/>
      <c r="AZ126" s="676"/>
      <c r="BA126" s="676"/>
      <c r="BB126" s="676"/>
      <c r="BC126" s="676"/>
      <c r="BD126" s="676"/>
      <c r="BE126" s="676"/>
      <c r="BF126" s="676"/>
      <c r="BG126" s="676"/>
      <c r="BH126" s="676"/>
      <c r="BI126" s="676"/>
      <c r="BJ126" s="676"/>
      <c r="BK126" s="676"/>
      <c r="BL126" s="676"/>
      <c r="BM126" s="676"/>
      <c r="BN126" s="676"/>
      <c r="BO126" s="676"/>
      <c r="BP126" s="676"/>
      <c r="BQ126" s="19">
        <f t="shared" ca="1" si="13"/>
        <v>0</v>
      </c>
    </row>
    <row r="127" spans="1:74" ht="52.8" hidden="1" x14ac:dyDescent="0.25">
      <c r="A127" s="553">
        <f>SUBTOTAL(9,$BQ$9:BQ127)</f>
        <v>12</v>
      </c>
      <c r="B127" s="554" t="e">
        <f ca="1">VLOOKUP(BS122,'АКТЫ скрытых работ'!A:O,14,FALSE)</f>
        <v>#N/A</v>
      </c>
      <c r="C127" s="675" t="e">
        <f ca="1">IF(B127&lt;&gt;"-","б/н","")</f>
        <v>#N/A</v>
      </c>
      <c r="D127" s="675"/>
      <c r="E127" s="675"/>
      <c r="F127" s="675"/>
      <c r="G127" s="675"/>
      <c r="H127" s="675"/>
      <c r="I127" s="675"/>
      <c r="J127" s="675"/>
      <c r="K127" s="675"/>
      <c r="L127" s="675"/>
      <c r="M127" s="675"/>
      <c r="N127" s="675"/>
      <c r="O127" s="675"/>
      <c r="P127" s="675"/>
      <c r="Q127" s="675"/>
      <c r="R127" s="675"/>
      <c r="S127" s="675"/>
      <c r="T127" s="675"/>
      <c r="U127" s="675"/>
      <c r="V127" s="675"/>
      <c r="W127" s="675"/>
      <c r="X127" s="675"/>
      <c r="Y127" s="675"/>
      <c r="Z127" s="675">
        <f ca="1">IFERROR(IF(OR(IFERROR(B127,0)=0,B127="-"),0,"1 компл"),0)</f>
        <v>0</v>
      </c>
      <c r="AA127" s="675"/>
      <c r="AB127" s="675"/>
      <c r="AC127" s="675"/>
      <c r="AD127" s="675"/>
      <c r="AE127" s="675"/>
      <c r="AF127" s="675"/>
      <c r="AG127" s="675"/>
      <c r="AH127" s="675"/>
      <c r="AI127" s="675"/>
      <c r="AJ127" s="675"/>
      <c r="AK127" s="675"/>
      <c r="AL127" s="675"/>
      <c r="AM127" s="675"/>
      <c r="AN127" s="675"/>
      <c r="AO127" s="675"/>
      <c r="AP127" s="675"/>
      <c r="AQ127" s="676"/>
      <c r="AR127" s="676"/>
      <c r="AS127" s="676"/>
      <c r="AT127" s="676"/>
      <c r="AU127" s="676"/>
      <c r="AV127" s="676"/>
      <c r="AW127" s="676"/>
      <c r="AX127" s="676"/>
      <c r="AY127" s="676"/>
      <c r="AZ127" s="676"/>
      <c r="BA127" s="676"/>
      <c r="BB127" s="676"/>
      <c r="BC127" s="676"/>
      <c r="BD127" s="676"/>
      <c r="BE127" s="676"/>
      <c r="BF127" s="676"/>
      <c r="BG127" s="676"/>
      <c r="BH127" s="676"/>
      <c r="BI127" s="676"/>
      <c r="BJ127" s="676"/>
      <c r="BK127" s="676"/>
      <c r="BL127" s="676"/>
      <c r="BM127" s="676"/>
      <c r="BN127" s="676"/>
      <c r="BO127" s="676"/>
      <c r="BP127" s="676"/>
      <c r="BQ127" s="19">
        <f t="shared" ca="1" si="13"/>
        <v>0</v>
      </c>
    </row>
    <row r="128" spans="1:74" ht="26.4" hidden="1" x14ac:dyDescent="0.25">
      <c r="A128" s="553">
        <f>SUBTOTAL(9,$BQ$9:BQ128)</f>
        <v>12</v>
      </c>
      <c r="B128" s="554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675" t="e">
        <f ca="1">CONCATENATE("№",VLOOKUP(BS128,'АКТЫ скрытых работ'!A:O,2,FALSE))</f>
        <v>#N/A</v>
      </c>
      <c r="D128" s="675"/>
      <c r="E128" s="675"/>
      <c r="F128" s="675"/>
      <c r="G128" s="675"/>
      <c r="H128" s="675"/>
      <c r="I128" s="675"/>
      <c r="J128" s="675"/>
      <c r="K128" s="675"/>
      <c r="L128" s="675"/>
      <c r="M128" s="675"/>
      <c r="N128" s="675"/>
      <c r="O128" s="675"/>
      <c r="P128" s="675"/>
      <c r="Q128" s="675"/>
      <c r="R128" s="675"/>
      <c r="S128" s="675"/>
      <c r="T128" s="675"/>
      <c r="U128" s="675"/>
      <c r="V128" s="675"/>
      <c r="W128" s="675"/>
      <c r="X128" s="675"/>
      <c r="Y128" s="675"/>
      <c r="Z128" s="675">
        <f ca="1">IF(BS128="АООК_",0,1)</f>
        <v>0</v>
      </c>
      <c r="AA128" s="675"/>
      <c r="AB128" s="675"/>
      <c r="AC128" s="675"/>
      <c r="AD128" s="675"/>
      <c r="AE128" s="675"/>
      <c r="AF128" s="675"/>
      <c r="AG128" s="675"/>
      <c r="AH128" s="675"/>
      <c r="AI128" s="675"/>
      <c r="AJ128" s="675"/>
      <c r="AK128" s="675"/>
      <c r="AL128" s="675"/>
      <c r="AM128" s="675"/>
      <c r="AN128" s="675"/>
      <c r="AO128" s="675"/>
      <c r="AP128" s="675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6"/>
      <c r="BL128" s="676"/>
      <c r="BM128" s="676"/>
      <c r="BN128" s="676"/>
      <c r="BO128" s="676"/>
      <c r="BP128" s="676"/>
      <c r="BQ128" s="19">
        <f t="shared" ca="1" si="13"/>
        <v>0</v>
      </c>
      <c r="BS128" s="586" t="str">
        <f ca="1">IF(INDIRECT("'АКТЫ скрытых работ'!R"&amp;BU128&amp;"C1",0)=CONCATENATE("АОСР_",BT128),CONCATENATE("АОСР_",BT128),CONCATENATE("АООК_",BT128))</f>
        <v>АООК_</v>
      </c>
      <c r="BT128" s="586"/>
      <c r="BU128" s="587">
        <f>BT128+1</f>
        <v>1</v>
      </c>
    </row>
    <row r="129" spans="1:74" ht="26.4" hidden="1" x14ac:dyDescent="0.25">
      <c r="A129" s="553">
        <f>SUBTOTAL(9,$BQ$9:BQ129)</f>
        <v>12</v>
      </c>
      <c r="B129" s="556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677" t="e">
        <f ca="1">IF(B129="Контрольно-исполнительная съемка","б/н",MID(B129,SEARCH("№",B129,1),SEARCH(" ",B129,SEARCH("№",B129,1))-SEARCH("№",B129,1)))</f>
        <v>#N/A</v>
      </c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678"/>
      <c r="T129" s="678"/>
      <c r="U129" s="678"/>
      <c r="V129" s="678"/>
      <c r="W129" s="678"/>
      <c r="X129" s="678"/>
      <c r="Y129" s="679"/>
      <c r="Z129" s="675">
        <f ca="1">IFERROR(IF(OR(IFERROR(B129,0)=0,B129="-"),0,1),0)</f>
        <v>0</v>
      </c>
      <c r="AA129" s="675"/>
      <c r="AB129" s="675"/>
      <c r="AC129" s="675"/>
      <c r="AD129" s="675"/>
      <c r="AE129" s="675"/>
      <c r="AF129" s="675"/>
      <c r="AG129" s="675"/>
      <c r="AH129" s="675"/>
      <c r="AI129" s="675"/>
      <c r="AJ129" s="675"/>
      <c r="AK129" s="675"/>
      <c r="AL129" s="675"/>
      <c r="AM129" s="675"/>
      <c r="AN129" s="675"/>
      <c r="AO129" s="675"/>
      <c r="AP129" s="675"/>
      <c r="AQ129" s="676"/>
      <c r="AR129" s="676"/>
      <c r="AS129" s="676"/>
      <c r="AT129" s="676"/>
      <c r="AU129" s="676"/>
      <c r="AV129" s="676"/>
      <c r="AW129" s="676"/>
      <c r="AX129" s="676"/>
      <c r="AY129" s="676"/>
      <c r="AZ129" s="676"/>
      <c r="BA129" s="676"/>
      <c r="BB129" s="676"/>
      <c r="BC129" s="676"/>
      <c r="BD129" s="676"/>
      <c r="BE129" s="676"/>
      <c r="BF129" s="676"/>
      <c r="BG129" s="676"/>
      <c r="BH129" s="676"/>
      <c r="BI129" s="676"/>
      <c r="BJ129" s="676"/>
      <c r="BK129" s="676"/>
      <c r="BL129" s="676"/>
      <c r="BM129" s="676"/>
      <c r="BN129" s="676"/>
      <c r="BO129" s="676"/>
      <c r="BP129" s="676"/>
      <c r="BQ129" s="19">
        <f t="shared" ca="1" si="13"/>
        <v>0</v>
      </c>
    </row>
    <row r="130" spans="1:74" ht="25.5" hidden="1" customHeight="1" x14ac:dyDescent="0.25">
      <c r="A130" s="553">
        <f>SUBTOTAL(9,$BQ$9:BQ130)</f>
        <v>12</v>
      </c>
      <c r="B130" s="554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677" t="e">
        <f t="shared" ref="C130:C132" ca="1" si="21">IF(B130="Контрольно-исполнительная съемка","б/н",MID(B130,SEARCH("№",B130,1),SEARCH(" ",B130,SEARCH("№",B130,1))-SEARCH("№",B130,1)))</f>
        <v>#N/A</v>
      </c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678"/>
      <c r="T130" s="678"/>
      <c r="U130" s="678"/>
      <c r="V130" s="678"/>
      <c r="W130" s="678"/>
      <c r="X130" s="678"/>
      <c r="Y130" s="679"/>
      <c r="Z130" s="675">
        <f ca="1">IFERROR(IF(OR(IFERROR(B130,0)=0,B130=""),0,1),0)</f>
        <v>0</v>
      </c>
      <c r="AA130" s="675"/>
      <c r="AB130" s="675"/>
      <c r="AC130" s="675"/>
      <c r="AD130" s="675"/>
      <c r="AE130" s="675"/>
      <c r="AF130" s="675"/>
      <c r="AG130" s="675"/>
      <c r="AH130" s="675"/>
      <c r="AI130" s="675"/>
      <c r="AJ130" s="675"/>
      <c r="AK130" s="675"/>
      <c r="AL130" s="675"/>
      <c r="AM130" s="675"/>
      <c r="AN130" s="675"/>
      <c r="AO130" s="675"/>
      <c r="AP130" s="675"/>
      <c r="AQ130" s="676"/>
      <c r="AR130" s="676"/>
      <c r="AS130" s="676"/>
      <c r="AT130" s="676"/>
      <c r="AU130" s="676"/>
      <c r="AV130" s="676"/>
      <c r="AW130" s="676"/>
      <c r="AX130" s="676"/>
      <c r="AY130" s="676"/>
      <c r="AZ130" s="676"/>
      <c r="BA130" s="676"/>
      <c r="BB130" s="676"/>
      <c r="BC130" s="676"/>
      <c r="BD130" s="676"/>
      <c r="BE130" s="676"/>
      <c r="BF130" s="676"/>
      <c r="BG130" s="676"/>
      <c r="BH130" s="676"/>
      <c r="BI130" s="676"/>
      <c r="BJ130" s="676"/>
      <c r="BK130" s="676"/>
      <c r="BL130" s="676"/>
      <c r="BM130" s="676"/>
      <c r="BN130" s="676"/>
      <c r="BO130" s="676"/>
      <c r="BP130" s="676"/>
      <c r="BQ130" s="19">
        <f t="shared" ca="1" si="13"/>
        <v>0</v>
      </c>
    </row>
    <row r="131" spans="1:74" ht="26.4" hidden="1" customHeight="1" x14ac:dyDescent="0.25">
      <c r="A131" s="553">
        <f>SUBTOTAL(9,$BQ$9:BQ131)</f>
        <v>12</v>
      </c>
      <c r="B131" s="554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677" t="e">
        <f t="shared" ca="1" si="21"/>
        <v>#N/A</v>
      </c>
      <c r="D131" s="678"/>
      <c r="E131" s="678"/>
      <c r="F131" s="678"/>
      <c r="G131" s="678"/>
      <c r="H131" s="678"/>
      <c r="I131" s="678"/>
      <c r="J131" s="678"/>
      <c r="K131" s="678"/>
      <c r="L131" s="678"/>
      <c r="M131" s="678"/>
      <c r="N131" s="678"/>
      <c r="O131" s="678"/>
      <c r="P131" s="678"/>
      <c r="Q131" s="678"/>
      <c r="R131" s="678"/>
      <c r="S131" s="678"/>
      <c r="T131" s="678"/>
      <c r="U131" s="678"/>
      <c r="V131" s="678"/>
      <c r="W131" s="678"/>
      <c r="X131" s="678"/>
      <c r="Y131" s="679"/>
      <c r="Z131" s="675">
        <f ca="1">IFERROR(IF(OR(IFERROR(B131,0)=0,B131=""),0,1),0)</f>
        <v>0</v>
      </c>
      <c r="AA131" s="675"/>
      <c r="AB131" s="675"/>
      <c r="AC131" s="675"/>
      <c r="AD131" s="675"/>
      <c r="AE131" s="675"/>
      <c r="AF131" s="675"/>
      <c r="AG131" s="675"/>
      <c r="AH131" s="675"/>
      <c r="AI131" s="675"/>
      <c r="AJ131" s="675"/>
      <c r="AK131" s="675"/>
      <c r="AL131" s="675"/>
      <c r="AM131" s="675"/>
      <c r="AN131" s="675"/>
      <c r="AO131" s="675"/>
      <c r="AP131" s="675"/>
      <c r="AQ131" s="676"/>
      <c r="AR131" s="676"/>
      <c r="AS131" s="676"/>
      <c r="AT131" s="676"/>
      <c r="AU131" s="676"/>
      <c r="AV131" s="676"/>
      <c r="AW131" s="676"/>
      <c r="AX131" s="676"/>
      <c r="AY131" s="676"/>
      <c r="AZ131" s="676"/>
      <c r="BA131" s="676"/>
      <c r="BB131" s="676"/>
      <c r="BC131" s="676"/>
      <c r="BD131" s="676"/>
      <c r="BE131" s="676"/>
      <c r="BF131" s="676"/>
      <c r="BG131" s="676"/>
      <c r="BH131" s="676"/>
      <c r="BI131" s="676"/>
      <c r="BJ131" s="676"/>
      <c r="BK131" s="676"/>
      <c r="BL131" s="676"/>
      <c r="BM131" s="676"/>
      <c r="BN131" s="676"/>
      <c r="BO131" s="676"/>
      <c r="BP131" s="676"/>
      <c r="BQ131" s="19">
        <f t="shared" ca="1" si="13"/>
        <v>0</v>
      </c>
      <c r="BV131" s="19" t="str">
        <f>MID(BV115,1,LEN(BV115))</f>
        <v/>
      </c>
    </row>
    <row r="132" spans="1:74" ht="26.4" hidden="1" customHeight="1" x14ac:dyDescent="0.25">
      <c r="A132" s="553">
        <f>SUBTOTAL(9,$BQ$9:BQ132)</f>
        <v>12</v>
      </c>
      <c r="B132" s="554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677" t="e">
        <f t="shared" ca="1" si="21"/>
        <v>#N/A</v>
      </c>
      <c r="D132" s="678"/>
      <c r="E132" s="678"/>
      <c r="F132" s="678"/>
      <c r="G132" s="678"/>
      <c r="H132" s="678"/>
      <c r="I132" s="678"/>
      <c r="J132" s="678"/>
      <c r="K132" s="678"/>
      <c r="L132" s="678"/>
      <c r="M132" s="678"/>
      <c r="N132" s="678"/>
      <c r="O132" s="678"/>
      <c r="P132" s="678"/>
      <c r="Q132" s="678"/>
      <c r="R132" s="678"/>
      <c r="S132" s="678"/>
      <c r="T132" s="678"/>
      <c r="U132" s="678"/>
      <c r="V132" s="678"/>
      <c r="W132" s="678"/>
      <c r="X132" s="678"/>
      <c r="Y132" s="679"/>
      <c r="Z132" s="675">
        <f ca="1">IFERROR(IF(OR(IFERROR(B132,0)=0,B132=""),0,1),0)</f>
        <v>0</v>
      </c>
      <c r="AA132" s="675"/>
      <c r="AB132" s="675"/>
      <c r="AC132" s="675"/>
      <c r="AD132" s="675"/>
      <c r="AE132" s="675"/>
      <c r="AF132" s="675"/>
      <c r="AG132" s="675"/>
      <c r="AH132" s="675"/>
      <c r="AI132" s="675"/>
      <c r="AJ132" s="675"/>
      <c r="AK132" s="675"/>
      <c r="AL132" s="675"/>
      <c r="AM132" s="675"/>
      <c r="AN132" s="675"/>
      <c r="AO132" s="675"/>
      <c r="AP132" s="675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6"/>
      <c r="BL132" s="676"/>
      <c r="BM132" s="676"/>
      <c r="BN132" s="676"/>
      <c r="BO132" s="676"/>
      <c r="BP132" s="676"/>
      <c r="BQ132" s="19">
        <f t="shared" ca="1" si="13"/>
        <v>0</v>
      </c>
    </row>
    <row r="133" spans="1:74" hidden="1" x14ac:dyDescent="0.25">
      <c r="A133" s="553">
        <f>SUBTOTAL(9,$BQ$9:BQ133)</f>
        <v>12</v>
      </c>
      <c r="B133" s="554" t="e">
        <f ca="1">VLOOKUP(BS128,'АКТЫ скрытых работ'!A:O,14,FALSE)</f>
        <v>#N/A</v>
      </c>
      <c r="C133" s="675" t="e">
        <f ca="1">IF(B133&lt;&gt;"-","б/н","")</f>
        <v>#N/A</v>
      </c>
      <c r="D133" s="675"/>
      <c r="E133" s="675"/>
      <c r="F133" s="675"/>
      <c r="G133" s="675"/>
      <c r="H133" s="675"/>
      <c r="I133" s="675"/>
      <c r="J133" s="675"/>
      <c r="K133" s="675"/>
      <c r="L133" s="675"/>
      <c r="M133" s="675"/>
      <c r="N133" s="675"/>
      <c r="O133" s="675"/>
      <c r="P133" s="675"/>
      <c r="Q133" s="675"/>
      <c r="R133" s="675"/>
      <c r="S133" s="675"/>
      <c r="T133" s="675"/>
      <c r="U133" s="675"/>
      <c r="V133" s="675"/>
      <c r="W133" s="675"/>
      <c r="X133" s="675"/>
      <c r="Y133" s="675"/>
      <c r="Z133" s="675">
        <f ca="1">IFERROR(IF(OR(IFERROR(B133,0)=0,B133="-"),0,"1 компл"),0)</f>
        <v>0</v>
      </c>
      <c r="AA133" s="675"/>
      <c r="AB133" s="675"/>
      <c r="AC133" s="675"/>
      <c r="AD133" s="675"/>
      <c r="AE133" s="675"/>
      <c r="AF133" s="675"/>
      <c r="AG133" s="675"/>
      <c r="AH133" s="675"/>
      <c r="AI133" s="675"/>
      <c r="AJ133" s="675"/>
      <c r="AK133" s="675"/>
      <c r="AL133" s="675"/>
      <c r="AM133" s="675"/>
      <c r="AN133" s="675"/>
      <c r="AO133" s="675"/>
      <c r="AP133" s="675"/>
      <c r="AQ133" s="676"/>
      <c r="AR133" s="676"/>
      <c r="AS133" s="676"/>
      <c r="AT133" s="676"/>
      <c r="AU133" s="676"/>
      <c r="AV133" s="676"/>
      <c r="AW133" s="676"/>
      <c r="AX133" s="676"/>
      <c r="AY133" s="676"/>
      <c r="AZ133" s="676"/>
      <c r="BA133" s="676"/>
      <c r="BB133" s="676"/>
      <c r="BC133" s="676"/>
      <c r="BD133" s="676"/>
      <c r="BE133" s="676"/>
      <c r="BF133" s="676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/>
      <c r="BQ133" s="19">
        <f t="shared" ca="1" si="13"/>
        <v>0</v>
      </c>
    </row>
    <row r="134" spans="1:74" ht="26.4" x14ac:dyDescent="0.25">
      <c r="A134" s="553">
        <f>SUBTOTAL(9,$BQ$9:BQ134)</f>
        <v>13</v>
      </c>
      <c r="B134" s="554" t="s">
        <v>953</v>
      </c>
      <c r="C134" s="693" t="s">
        <v>64</v>
      </c>
      <c r="D134" s="693"/>
      <c r="E134" s="693"/>
      <c r="F134" s="693"/>
      <c r="G134" s="693"/>
      <c r="H134" s="693"/>
      <c r="I134" s="693"/>
      <c r="J134" s="693"/>
      <c r="K134" s="693"/>
      <c r="L134" s="693"/>
      <c r="M134" s="693"/>
      <c r="N134" s="693"/>
      <c r="O134" s="693"/>
      <c r="P134" s="693"/>
      <c r="Q134" s="693"/>
      <c r="R134" s="693"/>
      <c r="S134" s="693"/>
      <c r="T134" s="693"/>
      <c r="U134" s="693"/>
      <c r="V134" s="693"/>
      <c r="W134" s="693"/>
      <c r="X134" s="693"/>
      <c r="Y134" s="693"/>
      <c r="Z134" s="677">
        <v>7</v>
      </c>
      <c r="AA134" s="678"/>
      <c r="AB134" s="678"/>
      <c r="AC134" s="678"/>
      <c r="AD134" s="678"/>
      <c r="AE134" s="678"/>
      <c r="AF134" s="678"/>
      <c r="AG134" s="678"/>
      <c r="AH134" s="678"/>
      <c r="AI134" s="678"/>
      <c r="AJ134" s="678"/>
      <c r="AK134" s="678"/>
      <c r="AL134" s="678"/>
      <c r="AM134" s="678"/>
      <c r="AN134" s="678"/>
      <c r="AO134" s="678"/>
      <c r="AP134" s="679"/>
      <c r="AQ134" s="676"/>
      <c r="AR134" s="676"/>
      <c r="AS134" s="676"/>
      <c r="AT134" s="676"/>
      <c r="AU134" s="676"/>
      <c r="AV134" s="676"/>
      <c r="AW134" s="676"/>
      <c r="AX134" s="676"/>
      <c r="AY134" s="676"/>
      <c r="AZ134" s="676"/>
      <c r="BA134" s="676"/>
      <c r="BB134" s="676"/>
      <c r="BC134" s="676"/>
      <c r="BD134" s="676"/>
      <c r="BE134" s="676"/>
      <c r="BF134" s="676"/>
      <c r="BG134" s="676"/>
      <c r="BH134" s="676"/>
      <c r="BI134" s="676"/>
      <c r="BJ134" s="676"/>
      <c r="BK134" s="676"/>
      <c r="BL134" s="676"/>
      <c r="BM134" s="676"/>
      <c r="BN134" s="676"/>
      <c r="BO134" s="676"/>
      <c r="BP134" s="676"/>
      <c r="BQ134" s="19">
        <f t="shared" ref="BQ134" si="22">IF(Z134&gt;0,1,0)</f>
        <v>1</v>
      </c>
    </row>
    <row r="135" spans="1:74" ht="25.5" customHeight="1" x14ac:dyDescent="0.25">
      <c r="A135" s="553">
        <f>SUBTOTAL(9,$BQ$9:BQ135)</f>
        <v>14</v>
      </c>
      <c r="B135" s="554" t="s">
        <v>653</v>
      </c>
      <c r="C135" s="677" t="s">
        <v>1071</v>
      </c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678"/>
      <c r="T135" s="678"/>
      <c r="U135" s="678"/>
      <c r="V135" s="678"/>
      <c r="W135" s="678"/>
      <c r="X135" s="678"/>
      <c r="Y135" s="679"/>
      <c r="Z135" s="690">
        <v>5</v>
      </c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2"/>
      <c r="AQ135" s="676"/>
      <c r="AR135" s="676"/>
      <c r="AS135" s="676"/>
      <c r="AT135" s="676"/>
      <c r="AU135" s="676"/>
      <c r="AV135" s="676"/>
      <c r="AW135" s="676"/>
      <c r="AX135" s="676"/>
      <c r="AY135" s="676"/>
      <c r="AZ135" s="676"/>
      <c r="BA135" s="676"/>
      <c r="BB135" s="676"/>
      <c r="BC135" s="676"/>
      <c r="BD135" s="676"/>
      <c r="BE135" s="676"/>
      <c r="BF135" s="676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19">
        <v>1</v>
      </c>
    </row>
    <row r="136" spans="1:74" ht="39.6" x14ac:dyDescent="0.25">
      <c r="A136" s="553">
        <f>SUBTOTAL(9,$BQ$9:BQ136)</f>
        <v>15</v>
      </c>
      <c r="B136" s="554" t="s">
        <v>954</v>
      </c>
      <c r="C136" s="700" t="str">
        <f>ПОДПИСИ!F10</f>
        <v>Приказ №414 от 10.04.2024</v>
      </c>
      <c r="D136" s="700"/>
      <c r="E136" s="700"/>
      <c r="F136" s="700"/>
      <c r="G136" s="700"/>
      <c r="H136" s="700"/>
      <c r="I136" s="700"/>
      <c r="J136" s="700"/>
      <c r="K136" s="700"/>
      <c r="L136" s="700"/>
      <c r="M136" s="700"/>
      <c r="N136" s="700"/>
      <c r="O136" s="700"/>
      <c r="P136" s="700"/>
      <c r="Q136" s="700"/>
      <c r="R136" s="700"/>
      <c r="S136" s="700"/>
      <c r="T136" s="700"/>
      <c r="U136" s="700"/>
      <c r="V136" s="700"/>
      <c r="W136" s="700"/>
      <c r="X136" s="700"/>
      <c r="Y136" s="700"/>
      <c r="Z136" s="695" t="s">
        <v>485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7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6"/>
      <c r="BL136" s="676"/>
      <c r="BM136" s="676"/>
      <c r="BN136" s="676"/>
      <c r="BO136" s="676"/>
      <c r="BP136" s="676"/>
      <c r="BQ136" s="19">
        <f>IF($BS$7="+",1,0)</f>
        <v>1</v>
      </c>
    </row>
    <row r="137" spans="1:74" ht="43.8" customHeight="1" x14ac:dyDescent="0.25">
      <c r="A137" s="553">
        <f>SUBTOTAL(9,$BQ$9:BQ137)</f>
        <v>16</v>
      </c>
      <c r="B137" s="554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37" s="694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37" s="694"/>
      <c r="E137" s="694"/>
      <c r="F137" s="694"/>
      <c r="G137" s="694"/>
      <c r="H137" s="694"/>
      <c r="I137" s="694"/>
      <c r="J137" s="694"/>
      <c r="K137" s="694"/>
      <c r="L137" s="694"/>
      <c r="M137" s="694"/>
      <c r="N137" s="694"/>
      <c r="O137" s="694"/>
      <c r="P137" s="694"/>
      <c r="Q137" s="694"/>
      <c r="R137" s="694"/>
      <c r="S137" s="694"/>
      <c r="T137" s="694"/>
      <c r="U137" s="694"/>
      <c r="V137" s="694"/>
      <c r="W137" s="694"/>
      <c r="X137" s="694"/>
      <c r="Y137" s="694"/>
      <c r="Z137" s="695" t="s">
        <v>485</v>
      </c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7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81"/>
      <c r="BL137" s="681"/>
      <c r="BM137" s="681"/>
      <c r="BN137" s="681"/>
      <c r="BO137" s="681"/>
      <c r="BP137" s="681"/>
      <c r="BQ137" s="19">
        <v>1</v>
      </c>
    </row>
    <row r="138" spans="1:74" ht="26.4" x14ac:dyDescent="0.25">
      <c r="A138" s="553">
        <f>SUBTOTAL(9,$BQ$9:BQ138)</f>
        <v>17</v>
      </c>
      <c r="B138" s="554" t="s">
        <v>955</v>
      </c>
      <c r="C138" s="682" t="s">
        <v>65</v>
      </c>
      <c r="D138" s="682"/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682"/>
      <c r="W138" s="682"/>
      <c r="X138" s="682"/>
      <c r="Y138" s="682"/>
      <c r="Z138" s="690" t="s">
        <v>485</v>
      </c>
      <c r="AA138" s="691"/>
      <c r="AB138" s="691"/>
      <c r="AC138" s="691"/>
      <c r="AD138" s="691"/>
      <c r="AE138" s="691"/>
      <c r="AF138" s="691"/>
      <c r="AG138" s="691"/>
      <c r="AH138" s="691"/>
      <c r="AI138" s="691"/>
      <c r="AJ138" s="691"/>
      <c r="AK138" s="691"/>
      <c r="AL138" s="691"/>
      <c r="AM138" s="691"/>
      <c r="AN138" s="691"/>
      <c r="AO138" s="691"/>
      <c r="AP138" s="692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81"/>
      <c r="BL138" s="681"/>
      <c r="BM138" s="681"/>
      <c r="BN138" s="681"/>
      <c r="BO138" s="681"/>
      <c r="BP138" s="681"/>
      <c r="BQ138" s="19">
        <v>1</v>
      </c>
    </row>
    <row r="139" spans="1:74" x14ac:dyDescent="0.25">
      <c r="A139" s="553">
        <f>SUBTOTAL(9,$BQ$9:BQ139)</f>
        <v>18</v>
      </c>
      <c r="B139" s="554" t="s">
        <v>956</v>
      </c>
      <c r="C139" s="682" t="s">
        <v>339</v>
      </c>
      <c r="D139" s="682"/>
      <c r="E139" s="682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682"/>
      <c r="W139" s="682"/>
      <c r="X139" s="682"/>
      <c r="Y139" s="682"/>
      <c r="Z139" s="690" t="s">
        <v>957</v>
      </c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2"/>
      <c r="AQ139" s="681"/>
      <c r="AR139" s="681"/>
      <c r="AS139" s="681"/>
      <c r="AT139" s="681"/>
      <c r="AU139" s="681"/>
      <c r="AV139" s="681"/>
      <c r="AW139" s="681"/>
      <c r="AX139" s="681"/>
      <c r="AY139" s="681"/>
      <c r="AZ139" s="681"/>
      <c r="BA139" s="681"/>
      <c r="BB139" s="681"/>
      <c r="BC139" s="681"/>
      <c r="BD139" s="681"/>
      <c r="BE139" s="681"/>
      <c r="BF139" s="681"/>
      <c r="BG139" s="681"/>
      <c r="BH139" s="681"/>
      <c r="BI139" s="681"/>
      <c r="BJ139" s="681"/>
      <c r="BK139" s="681"/>
      <c r="BL139" s="681"/>
      <c r="BM139" s="681"/>
      <c r="BN139" s="681"/>
      <c r="BO139" s="681"/>
      <c r="BP139" s="681"/>
      <c r="BQ139" s="19">
        <f t="shared" ref="BQ139:BQ144" si="23">IF($BS$7="+",1,0)</f>
        <v>1</v>
      </c>
    </row>
    <row r="140" spans="1:74" x14ac:dyDescent="0.25">
      <c r="A140" s="553">
        <f>SUBTOTAL(9,$BQ$9:BQ140)</f>
        <v>19</v>
      </c>
      <c r="B140" s="554" t="s">
        <v>958</v>
      </c>
      <c r="C140" s="682" t="s">
        <v>339</v>
      </c>
      <c r="D140" s="682"/>
      <c r="E140" s="682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682"/>
      <c r="W140" s="682"/>
      <c r="X140" s="682"/>
      <c r="Y140" s="682"/>
      <c r="Z140" s="690" t="s">
        <v>957</v>
      </c>
      <c r="AA140" s="691"/>
      <c r="AB140" s="691"/>
      <c r="AC140" s="691"/>
      <c r="AD140" s="691"/>
      <c r="AE140" s="691"/>
      <c r="AF140" s="691"/>
      <c r="AG140" s="691"/>
      <c r="AH140" s="691"/>
      <c r="AI140" s="691"/>
      <c r="AJ140" s="691"/>
      <c r="AK140" s="691"/>
      <c r="AL140" s="691"/>
      <c r="AM140" s="691"/>
      <c r="AN140" s="691"/>
      <c r="AO140" s="691"/>
      <c r="AP140" s="692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681"/>
      <c r="BL140" s="681"/>
      <c r="BM140" s="681"/>
      <c r="BN140" s="681"/>
      <c r="BO140" s="681"/>
      <c r="BP140" s="681"/>
      <c r="BQ140" s="19">
        <f t="shared" si="23"/>
        <v>1</v>
      </c>
    </row>
    <row r="141" spans="1:74" x14ac:dyDescent="0.25">
      <c r="A141" s="553">
        <f>SUBTOTAL(9,$BQ$9:BQ141)</f>
        <v>20</v>
      </c>
      <c r="B141" s="554" t="s">
        <v>1285</v>
      </c>
      <c r="C141" s="682" t="s">
        <v>339</v>
      </c>
      <c r="D141" s="682"/>
      <c r="E141" s="682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682"/>
      <c r="W141" s="682"/>
      <c r="X141" s="682"/>
      <c r="Y141" s="682"/>
      <c r="Z141" s="690" t="s">
        <v>957</v>
      </c>
      <c r="AA141" s="691"/>
      <c r="AB141" s="691"/>
      <c r="AC141" s="691"/>
      <c r="AD141" s="691"/>
      <c r="AE141" s="691"/>
      <c r="AF141" s="691"/>
      <c r="AG141" s="691"/>
      <c r="AH141" s="691"/>
      <c r="AI141" s="691"/>
      <c r="AJ141" s="691"/>
      <c r="AK141" s="691"/>
      <c r="AL141" s="691"/>
      <c r="AM141" s="691"/>
      <c r="AN141" s="691"/>
      <c r="AO141" s="691"/>
      <c r="AP141" s="692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81"/>
      <c r="BL141" s="681"/>
      <c r="BM141" s="681"/>
      <c r="BN141" s="681"/>
      <c r="BO141" s="681"/>
      <c r="BP141" s="681"/>
      <c r="BQ141" s="19">
        <f t="shared" si="23"/>
        <v>1</v>
      </c>
    </row>
    <row r="142" spans="1:74" ht="39.6" x14ac:dyDescent="0.25">
      <c r="A142" s="553">
        <f>SUBTOTAL(9,$BQ$9:BQ142)</f>
        <v>21</v>
      </c>
      <c r="B142" s="554" t="s">
        <v>959</v>
      </c>
      <c r="C142" s="682" t="s">
        <v>339</v>
      </c>
      <c r="D142" s="682"/>
      <c r="E142" s="682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682"/>
      <c r="W142" s="682"/>
      <c r="X142" s="682"/>
      <c r="Y142" s="682"/>
      <c r="Z142" s="690" t="s">
        <v>957</v>
      </c>
      <c r="AA142" s="691"/>
      <c r="AB142" s="691"/>
      <c r="AC142" s="691"/>
      <c r="AD142" s="691"/>
      <c r="AE142" s="691"/>
      <c r="AF142" s="691"/>
      <c r="AG142" s="691"/>
      <c r="AH142" s="691"/>
      <c r="AI142" s="691"/>
      <c r="AJ142" s="691"/>
      <c r="AK142" s="691"/>
      <c r="AL142" s="691"/>
      <c r="AM142" s="691"/>
      <c r="AN142" s="691"/>
      <c r="AO142" s="691"/>
      <c r="AP142" s="692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81"/>
      <c r="BL142" s="681"/>
      <c r="BM142" s="681"/>
      <c r="BN142" s="681"/>
      <c r="BO142" s="681"/>
      <c r="BP142" s="681"/>
      <c r="BQ142" s="19">
        <f t="shared" si="23"/>
        <v>1</v>
      </c>
    </row>
    <row r="143" spans="1:74" x14ac:dyDescent="0.25">
      <c r="A143" s="553">
        <f>SUBTOTAL(9,$BQ$9:BQ143)</f>
        <v>22</v>
      </c>
      <c r="B143" s="554" t="s">
        <v>960</v>
      </c>
      <c r="C143" s="682"/>
      <c r="D143" s="682"/>
      <c r="E143" s="682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682"/>
      <c r="W143" s="682"/>
      <c r="X143" s="682"/>
      <c r="Y143" s="682"/>
      <c r="Z143" s="690" t="s">
        <v>1284</v>
      </c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2"/>
      <c r="AQ143" s="681"/>
      <c r="AR143" s="681"/>
      <c r="AS143" s="681"/>
      <c r="AT143" s="681"/>
      <c r="AU143" s="681"/>
      <c r="AV143" s="681"/>
      <c r="AW143" s="681"/>
      <c r="AX143" s="681"/>
      <c r="AY143" s="681"/>
      <c r="AZ143" s="681"/>
      <c r="BA143" s="681"/>
      <c r="BB143" s="681"/>
      <c r="BC143" s="681"/>
      <c r="BD143" s="681"/>
      <c r="BE143" s="681"/>
      <c r="BF143" s="681"/>
      <c r="BG143" s="681"/>
      <c r="BH143" s="681"/>
      <c r="BI143" s="681"/>
      <c r="BJ143" s="681"/>
      <c r="BK143" s="681"/>
      <c r="BL143" s="681"/>
      <c r="BM143" s="681"/>
      <c r="BN143" s="681"/>
      <c r="BO143" s="681"/>
      <c r="BP143" s="681"/>
      <c r="BQ143" s="19">
        <f t="shared" si="23"/>
        <v>1</v>
      </c>
    </row>
    <row r="144" spans="1:74" ht="26.4" x14ac:dyDescent="0.25">
      <c r="A144" s="553">
        <f>SUBTOTAL(9,$BQ$9:BQ144)</f>
        <v>23</v>
      </c>
      <c r="B144" s="554" t="s">
        <v>961</v>
      </c>
      <c r="C144" s="682" t="s">
        <v>339</v>
      </c>
      <c r="D144" s="682"/>
      <c r="E144" s="682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682"/>
      <c r="W144" s="682"/>
      <c r="X144" s="682"/>
      <c r="Y144" s="682"/>
      <c r="Z144" s="690" t="s">
        <v>957</v>
      </c>
      <c r="AA144" s="691"/>
      <c r="AB144" s="691"/>
      <c r="AC144" s="691"/>
      <c r="AD144" s="691"/>
      <c r="AE144" s="691"/>
      <c r="AF144" s="691"/>
      <c r="AG144" s="691"/>
      <c r="AH144" s="691"/>
      <c r="AI144" s="691"/>
      <c r="AJ144" s="691"/>
      <c r="AK144" s="691"/>
      <c r="AL144" s="691"/>
      <c r="AM144" s="691"/>
      <c r="AN144" s="691"/>
      <c r="AO144" s="691"/>
      <c r="AP144" s="692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681"/>
      <c r="BL144" s="681"/>
      <c r="BM144" s="681"/>
      <c r="BN144" s="681"/>
      <c r="BO144" s="681"/>
      <c r="BP144" s="681"/>
      <c r="BQ144" s="19">
        <f t="shared" si="23"/>
        <v>1</v>
      </c>
    </row>
    <row r="145" spans="1:68" ht="46.95" customHeight="1" x14ac:dyDescent="0.25">
      <c r="A145" s="701" t="s">
        <v>489</v>
      </c>
      <c r="B145" s="701"/>
      <c r="C145" s="702" t="str">
        <f>ПОДПИСИ!B12</f>
        <v>Начальник участка ООО «Электромонтаж-110»</v>
      </c>
      <c r="D145" s="702"/>
      <c r="E145" s="702"/>
      <c r="F145" s="702"/>
      <c r="G145" s="702"/>
      <c r="H145" s="702"/>
      <c r="I145" s="702"/>
      <c r="J145" s="702"/>
      <c r="K145" s="702"/>
      <c r="L145" s="702"/>
      <c r="M145" s="702"/>
      <c r="N145" s="702"/>
      <c r="O145" s="702"/>
      <c r="P145" s="702"/>
      <c r="Q145" s="702"/>
      <c r="R145" s="702"/>
      <c r="S145" s="702"/>
      <c r="T145" s="702"/>
      <c r="U145" s="702"/>
      <c r="V145" s="702"/>
      <c r="W145" s="702"/>
      <c r="X145" s="702"/>
      <c r="Y145" s="702"/>
      <c r="Z145" s="702"/>
      <c r="AC145" s="703"/>
      <c r="AD145" s="703"/>
      <c r="AE145" s="703"/>
      <c r="AF145" s="703"/>
      <c r="AG145" s="703"/>
      <c r="AH145" s="703"/>
      <c r="AI145" s="703"/>
      <c r="AJ145" s="703"/>
      <c r="AK145" s="703"/>
      <c r="AL145" s="703"/>
      <c r="AM145" s="703"/>
      <c r="AN145" s="703"/>
      <c r="AO145" s="703"/>
      <c r="AP145" s="703"/>
      <c r="AQ145" s="703"/>
      <c r="AR145" s="703"/>
      <c r="AS145" s="703"/>
      <c r="AT145" s="703"/>
      <c r="AW145" s="704" t="str">
        <f>ПОДПИСИ!E12</f>
        <v>А.В. Курбатов</v>
      </c>
      <c r="AX145" s="704"/>
      <c r="AY145" s="704"/>
      <c r="AZ145" s="704"/>
      <c r="BA145" s="704"/>
      <c r="BB145" s="704"/>
      <c r="BC145" s="704"/>
      <c r="BD145" s="704"/>
      <c r="BE145" s="704"/>
      <c r="BF145" s="704"/>
      <c r="BG145" s="704"/>
      <c r="BH145" s="704"/>
      <c r="BI145" s="704"/>
      <c r="BJ145" s="704"/>
      <c r="BK145" s="704"/>
      <c r="BL145" s="704"/>
      <c r="BM145" s="704"/>
      <c r="BN145" s="704"/>
      <c r="BO145" s="704"/>
      <c r="BP145" s="704"/>
    </row>
    <row r="146" spans="1:68" s="225" customFormat="1" ht="14.4" customHeight="1" x14ac:dyDescent="0.2">
      <c r="A146" s="390"/>
      <c r="C146" s="699" t="s">
        <v>48</v>
      </c>
      <c r="D146" s="699"/>
      <c r="E146" s="699"/>
      <c r="F146" s="699"/>
      <c r="G146" s="699"/>
      <c r="H146" s="699"/>
      <c r="I146" s="699"/>
      <c r="J146" s="699"/>
      <c r="K146" s="699"/>
      <c r="L146" s="699"/>
      <c r="M146" s="699"/>
      <c r="N146" s="699"/>
      <c r="O146" s="699"/>
      <c r="P146" s="699"/>
      <c r="Q146" s="699"/>
      <c r="R146" s="699"/>
      <c r="S146" s="699"/>
      <c r="T146" s="699"/>
      <c r="U146" s="699"/>
      <c r="V146" s="699"/>
      <c r="W146" s="699"/>
      <c r="X146" s="699"/>
      <c r="Y146" s="699"/>
      <c r="Z146" s="699"/>
      <c r="AA146" s="227"/>
      <c r="AB146" s="227"/>
      <c r="AC146" s="699" t="s">
        <v>49</v>
      </c>
      <c r="AD146" s="699"/>
      <c r="AE146" s="699"/>
      <c r="AF146" s="699"/>
      <c r="AG146" s="699"/>
      <c r="AH146" s="699"/>
      <c r="AI146" s="699"/>
      <c r="AJ146" s="699"/>
      <c r="AK146" s="699"/>
      <c r="AL146" s="699"/>
      <c r="AM146" s="699"/>
      <c r="AN146" s="699"/>
      <c r="AO146" s="699"/>
      <c r="AP146" s="699"/>
      <c r="AQ146" s="699"/>
      <c r="AR146" s="699"/>
      <c r="AS146" s="699"/>
      <c r="AT146" s="699"/>
      <c r="AU146" s="227"/>
      <c r="AV146" s="227"/>
      <c r="AW146" s="698" t="s">
        <v>50</v>
      </c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8"/>
      <c r="BL146" s="698"/>
      <c r="BM146" s="698"/>
      <c r="BN146" s="698"/>
      <c r="BO146" s="698"/>
      <c r="BP146" s="698"/>
    </row>
  </sheetData>
  <autoFilter ref="A9:BS14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419">
    <mergeCell ref="A145:B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C145:Z145"/>
    <mergeCell ref="C146:Z146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36:Y36"/>
    <mergeCell ref="Z36:AP36"/>
    <mergeCell ref="C143:Y143"/>
    <mergeCell ref="Z143:AP143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AQ82:BP82"/>
    <mergeCell ref="AQ95:BP9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Z104:AP104"/>
    <mergeCell ref="AQ103:BP103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92D050"/>
    <outlinePr summaryBelow="0"/>
  </sheetPr>
  <dimension ref="A1:AH36"/>
  <sheetViews>
    <sheetView tabSelected="1" view="pageBreakPreview" topLeftCell="A13" zoomScale="60" zoomScaleNormal="100" workbookViewId="0">
      <selection activeCell="BS3" sqref="BS3"/>
    </sheetView>
  </sheetViews>
  <sheetFormatPr defaultRowHeight="13.8" outlineLevelRow="1" x14ac:dyDescent="0.25"/>
  <cols>
    <col min="1" max="1" width="7.109375" style="559" customWidth="1"/>
    <col min="2" max="2" width="3.5546875" style="559" customWidth="1"/>
    <col min="3" max="3" width="5.88671875" style="559" customWidth="1"/>
    <col min="4" max="4" width="4.44140625" style="559" customWidth="1"/>
    <col min="5" max="5" width="4.5546875" style="559" customWidth="1"/>
    <col min="6" max="6" width="2.6640625" style="559" customWidth="1"/>
    <col min="7" max="7" width="4" style="559" customWidth="1"/>
    <col min="8" max="8" width="4.88671875" style="559" customWidth="1"/>
    <col min="9" max="9" width="4.109375" style="559" customWidth="1"/>
    <col min="10" max="10" width="4.88671875" style="559" customWidth="1"/>
    <col min="11" max="11" width="4.5546875" style="559" customWidth="1"/>
    <col min="12" max="12" width="6" style="559" customWidth="1"/>
    <col min="13" max="13" width="5.5546875" style="559" customWidth="1"/>
    <col min="14" max="14" width="0.33203125" style="559" customWidth="1"/>
    <col min="15" max="16" width="5.109375" style="559" hidden="1" customWidth="1"/>
    <col min="17" max="17" width="5" style="559" hidden="1" customWidth="1"/>
    <col min="18" max="18" width="5.5546875" style="559" customWidth="1"/>
    <col min="19" max="19" width="4.109375" style="559" customWidth="1"/>
    <col min="20" max="20" width="3.6640625" style="559" customWidth="1"/>
    <col min="21" max="21" width="3.88671875" style="559" customWidth="1"/>
    <col min="22" max="22" width="0.44140625" style="559" customWidth="1"/>
    <col min="23" max="23" width="4.33203125" style="559" customWidth="1"/>
    <col min="24" max="25" width="5" style="559" customWidth="1"/>
    <col min="26" max="26" width="6.109375" style="559" customWidth="1"/>
    <col min="27" max="27" width="11" style="559" customWidth="1"/>
    <col min="28" max="28" width="8.44140625" style="559" customWidth="1"/>
    <col min="29" max="29" width="12.88671875" style="559" customWidth="1"/>
    <col min="30" max="30" width="6" style="559" customWidth="1"/>
    <col min="31" max="31" width="4" style="559" customWidth="1"/>
    <col min="32" max="32" width="8.5546875" style="559" customWidth="1"/>
    <col min="33" max="257" width="8.88671875" style="559"/>
    <col min="258" max="258" width="3.5546875" style="559" customWidth="1"/>
    <col min="259" max="259" width="5.88671875" style="559" customWidth="1"/>
    <col min="260" max="260" width="4.44140625" style="559" customWidth="1"/>
    <col min="261" max="261" width="4.5546875" style="559" customWidth="1"/>
    <col min="262" max="262" width="2.6640625" style="559" customWidth="1"/>
    <col min="263" max="263" width="4" style="559" customWidth="1"/>
    <col min="264" max="264" width="4.88671875" style="559" customWidth="1"/>
    <col min="265" max="265" width="4.109375" style="559" customWidth="1"/>
    <col min="266" max="266" width="4.88671875" style="559" customWidth="1"/>
    <col min="267" max="267" width="4.5546875" style="559" customWidth="1"/>
    <col min="268" max="268" width="6" style="559" customWidth="1"/>
    <col min="269" max="269" width="5.5546875" style="559" customWidth="1"/>
    <col min="270" max="270" width="0.33203125" style="559" customWidth="1"/>
    <col min="271" max="273" width="0" style="559" hidden="1" customWidth="1"/>
    <col min="274" max="274" width="5.5546875" style="559" customWidth="1"/>
    <col min="275" max="275" width="4.109375" style="559" customWidth="1"/>
    <col min="276" max="276" width="3.6640625" style="559" customWidth="1"/>
    <col min="277" max="277" width="3.88671875" style="559" customWidth="1"/>
    <col min="278" max="278" width="0.44140625" style="559" customWidth="1"/>
    <col min="279" max="279" width="4.33203125" style="559" customWidth="1"/>
    <col min="280" max="280" width="5" style="559" customWidth="1"/>
    <col min="281" max="282" width="3.88671875" style="559" customWidth="1"/>
    <col min="283" max="283" width="5.33203125" style="559" customWidth="1"/>
    <col min="284" max="284" width="3.33203125" style="559" customWidth="1"/>
    <col min="285" max="285" width="0" style="559" hidden="1" customWidth="1"/>
    <col min="286" max="286" width="3" style="559" customWidth="1"/>
    <col min="287" max="287" width="4" style="559" customWidth="1"/>
    <col min="288" max="288" width="8.5546875" style="559" customWidth="1"/>
    <col min="289" max="513" width="8.88671875" style="559"/>
    <col min="514" max="514" width="3.5546875" style="559" customWidth="1"/>
    <col min="515" max="515" width="5.88671875" style="559" customWidth="1"/>
    <col min="516" max="516" width="4.44140625" style="559" customWidth="1"/>
    <col min="517" max="517" width="4.5546875" style="559" customWidth="1"/>
    <col min="518" max="518" width="2.6640625" style="559" customWidth="1"/>
    <col min="519" max="519" width="4" style="559" customWidth="1"/>
    <col min="520" max="520" width="4.88671875" style="559" customWidth="1"/>
    <col min="521" max="521" width="4.109375" style="559" customWidth="1"/>
    <col min="522" max="522" width="4.88671875" style="559" customWidth="1"/>
    <col min="523" max="523" width="4.5546875" style="559" customWidth="1"/>
    <col min="524" max="524" width="6" style="559" customWidth="1"/>
    <col min="525" max="525" width="5.5546875" style="559" customWidth="1"/>
    <col min="526" max="526" width="0.33203125" style="559" customWidth="1"/>
    <col min="527" max="529" width="0" style="559" hidden="1" customWidth="1"/>
    <col min="530" max="530" width="5.5546875" style="559" customWidth="1"/>
    <col min="531" max="531" width="4.109375" style="559" customWidth="1"/>
    <col min="532" max="532" width="3.6640625" style="559" customWidth="1"/>
    <col min="533" max="533" width="3.88671875" style="559" customWidth="1"/>
    <col min="534" max="534" width="0.44140625" style="559" customWidth="1"/>
    <col min="535" max="535" width="4.33203125" style="559" customWidth="1"/>
    <col min="536" max="536" width="5" style="559" customWidth="1"/>
    <col min="537" max="538" width="3.88671875" style="559" customWidth="1"/>
    <col min="539" max="539" width="5.33203125" style="559" customWidth="1"/>
    <col min="540" max="540" width="3.33203125" style="559" customWidth="1"/>
    <col min="541" max="541" width="0" style="559" hidden="1" customWidth="1"/>
    <col min="542" max="542" width="3" style="559" customWidth="1"/>
    <col min="543" max="543" width="4" style="559" customWidth="1"/>
    <col min="544" max="544" width="8.5546875" style="559" customWidth="1"/>
    <col min="545" max="769" width="8.88671875" style="559"/>
    <col min="770" max="770" width="3.5546875" style="559" customWidth="1"/>
    <col min="771" max="771" width="5.88671875" style="559" customWidth="1"/>
    <col min="772" max="772" width="4.44140625" style="559" customWidth="1"/>
    <col min="773" max="773" width="4.5546875" style="559" customWidth="1"/>
    <col min="774" max="774" width="2.6640625" style="559" customWidth="1"/>
    <col min="775" max="775" width="4" style="559" customWidth="1"/>
    <col min="776" max="776" width="4.88671875" style="559" customWidth="1"/>
    <col min="777" max="777" width="4.109375" style="559" customWidth="1"/>
    <col min="778" max="778" width="4.88671875" style="559" customWidth="1"/>
    <col min="779" max="779" width="4.5546875" style="559" customWidth="1"/>
    <col min="780" max="780" width="6" style="559" customWidth="1"/>
    <col min="781" max="781" width="5.5546875" style="559" customWidth="1"/>
    <col min="782" max="782" width="0.33203125" style="559" customWidth="1"/>
    <col min="783" max="785" width="0" style="559" hidden="1" customWidth="1"/>
    <col min="786" max="786" width="5.5546875" style="559" customWidth="1"/>
    <col min="787" max="787" width="4.109375" style="559" customWidth="1"/>
    <col min="788" max="788" width="3.6640625" style="559" customWidth="1"/>
    <col min="789" max="789" width="3.88671875" style="559" customWidth="1"/>
    <col min="790" max="790" width="0.44140625" style="559" customWidth="1"/>
    <col min="791" max="791" width="4.33203125" style="559" customWidth="1"/>
    <col min="792" max="792" width="5" style="559" customWidth="1"/>
    <col min="793" max="794" width="3.88671875" style="559" customWidth="1"/>
    <col min="795" max="795" width="5.33203125" style="559" customWidth="1"/>
    <col min="796" max="796" width="3.33203125" style="559" customWidth="1"/>
    <col min="797" max="797" width="0" style="559" hidden="1" customWidth="1"/>
    <col min="798" max="798" width="3" style="559" customWidth="1"/>
    <col min="799" max="799" width="4" style="559" customWidth="1"/>
    <col min="800" max="800" width="8.5546875" style="559" customWidth="1"/>
    <col min="801" max="1025" width="8.88671875" style="559"/>
    <col min="1026" max="1026" width="3.5546875" style="559" customWidth="1"/>
    <col min="1027" max="1027" width="5.88671875" style="559" customWidth="1"/>
    <col min="1028" max="1028" width="4.44140625" style="559" customWidth="1"/>
    <col min="1029" max="1029" width="4.5546875" style="559" customWidth="1"/>
    <col min="1030" max="1030" width="2.6640625" style="559" customWidth="1"/>
    <col min="1031" max="1031" width="4" style="559" customWidth="1"/>
    <col min="1032" max="1032" width="4.88671875" style="559" customWidth="1"/>
    <col min="1033" max="1033" width="4.109375" style="559" customWidth="1"/>
    <col min="1034" max="1034" width="4.88671875" style="559" customWidth="1"/>
    <col min="1035" max="1035" width="4.5546875" style="559" customWidth="1"/>
    <col min="1036" max="1036" width="6" style="559" customWidth="1"/>
    <col min="1037" max="1037" width="5.5546875" style="559" customWidth="1"/>
    <col min="1038" max="1038" width="0.33203125" style="559" customWidth="1"/>
    <col min="1039" max="1041" width="0" style="559" hidden="1" customWidth="1"/>
    <col min="1042" max="1042" width="5.5546875" style="559" customWidth="1"/>
    <col min="1043" max="1043" width="4.109375" style="559" customWidth="1"/>
    <col min="1044" max="1044" width="3.6640625" style="559" customWidth="1"/>
    <col min="1045" max="1045" width="3.88671875" style="559" customWidth="1"/>
    <col min="1046" max="1046" width="0.44140625" style="559" customWidth="1"/>
    <col min="1047" max="1047" width="4.33203125" style="559" customWidth="1"/>
    <col min="1048" max="1048" width="5" style="559" customWidth="1"/>
    <col min="1049" max="1050" width="3.88671875" style="559" customWidth="1"/>
    <col min="1051" max="1051" width="5.33203125" style="559" customWidth="1"/>
    <col min="1052" max="1052" width="3.33203125" style="559" customWidth="1"/>
    <col min="1053" max="1053" width="0" style="559" hidden="1" customWidth="1"/>
    <col min="1054" max="1054" width="3" style="559" customWidth="1"/>
    <col min="1055" max="1055" width="4" style="559" customWidth="1"/>
    <col min="1056" max="1056" width="8.5546875" style="559" customWidth="1"/>
    <col min="1057" max="1281" width="8.88671875" style="559"/>
    <col min="1282" max="1282" width="3.5546875" style="559" customWidth="1"/>
    <col min="1283" max="1283" width="5.88671875" style="559" customWidth="1"/>
    <col min="1284" max="1284" width="4.44140625" style="559" customWidth="1"/>
    <col min="1285" max="1285" width="4.5546875" style="559" customWidth="1"/>
    <col min="1286" max="1286" width="2.6640625" style="559" customWidth="1"/>
    <col min="1287" max="1287" width="4" style="559" customWidth="1"/>
    <col min="1288" max="1288" width="4.88671875" style="559" customWidth="1"/>
    <col min="1289" max="1289" width="4.109375" style="559" customWidth="1"/>
    <col min="1290" max="1290" width="4.88671875" style="559" customWidth="1"/>
    <col min="1291" max="1291" width="4.5546875" style="559" customWidth="1"/>
    <col min="1292" max="1292" width="6" style="559" customWidth="1"/>
    <col min="1293" max="1293" width="5.5546875" style="559" customWidth="1"/>
    <col min="1294" max="1294" width="0.33203125" style="559" customWidth="1"/>
    <col min="1295" max="1297" width="0" style="559" hidden="1" customWidth="1"/>
    <col min="1298" max="1298" width="5.5546875" style="559" customWidth="1"/>
    <col min="1299" max="1299" width="4.109375" style="559" customWidth="1"/>
    <col min="1300" max="1300" width="3.6640625" style="559" customWidth="1"/>
    <col min="1301" max="1301" width="3.88671875" style="559" customWidth="1"/>
    <col min="1302" max="1302" width="0.44140625" style="559" customWidth="1"/>
    <col min="1303" max="1303" width="4.33203125" style="559" customWidth="1"/>
    <col min="1304" max="1304" width="5" style="559" customWidth="1"/>
    <col min="1305" max="1306" width="3.88671875" style="559" customWidth="1"/>
    <col min="1307" max="1307" width="5.33203125" style="559" customWidth="1"/>
    <col min="1308" max="1308" width="3.33203125" style="559" customWidth="1"/>
    <col min="1309" max="1309" width="0" style="559" hidden="1" customWidth="1"/>
    <col min="1310" max="1310" width="3" style="559" customWidth="1"/>
    <col min="1311" max="1311" width="4" style="559" customWidth="1"/>
    <col min="1312" max="1312" width="8.5546875" style="559" customWidth="1"/>
    <col min="1313" max="1537" width="8.88671875" style="559"/>
    <col min="1538" max="1538" width="3.5546875" style="559" customWidth="1"/>
    <col min="1539" max="1539" width="5.88671875" style="559" customWidth="1"/>
    <col min="1540" max="1540" width="4.44140625" style="559" customWidth="1"/>
    <col min="1541" max="1541" width="4.5546875" style="559" customWidth="1"/>
    <col min="1542" max="1542" width="2.6640625" style="559" customWidth="1"/>
    <col min="1543" max="1543" width="4" style="559" customWidth="1"/>
    <col min="1544" max="1544" width="4.88671875" style="559" customWidth="1"/>
    <col min="1545" max="1545" width="4.109375" style="559" customWidth="1"/>
    <col min="1546" max="1546" width="4.88671875" style="559" customWidth="1"/>
    <col min="1547" max="1547" width="4.5546875" style="559" customWidth="1"/>
    <col min="1548" max="1548" width="6" style="559" customWidth="1"/>
    <col min="1549" max="1549" width="5.5546875" style="559" customWidth="1"/>
    <col min="1550" max="1550" width="0.33203125" style="559" customWidth="1"/>
    <col min="1551" max="1553" width="0" style="559" hidden="1" customWidth="1"/>
    <col min="1554" max="1554" width="5.5546875" style="559" customWidth="1"/>
    <col min="1555" max="1555" width="4.109375" style="559" customWidth="1"/>
    <col min="1556" max="1556" width="3.6640625" style="559" customWidth="1"/>
    <col min="1557" max="1557" width="3.88671875" style="559" customWidth="1"/>
    <col min="1558" max="1558" width="0.44140625" style="559" customWidth="1"/>
    <col min="1559" max="1559" width="4.33203125" style="559" customWidth="1"/>
    <col min="1560" max="1560" width="5" style="559" customWidth="1"/>
    <col min="1561" max="1562" width="3.88671875" style="559" customWidth="1"/>
    <col min="1563" max="1563" width="5.33203125" style="559" customWidth="1"/>
    <col min="1564" max="1564" width="3.33203125" style="559" customWidth="1"/>
    <col min="1565" max="1565" width="0" style="559" hidden="1" customWidth="1"/>
    <col min="1566" max="1566" width="3" style="559" customWidth="1"/>
    <col min="1567" max="1567" width="4" style="559" customWidth="1"/>
    <col min="1568" max="1568" width="8.5546875" style="559" customWidth="1"/>
    <col min="1569" max="1793" width="8.88671875" style="559"/>
    <col min="1794" max="1794" width="3.5546875" style="559" customWidth="1"/>
    <col min="1795" max="1795" width="5.88671875" style="559" customWidth="1"/>
    <col min="1796" max="1796" width="4.44140625" style="559" customWidth="1"/>
    <col min="1797" max="1797" width="4.5546875" style="559" customWidth="1"/>
    <col min="1798" max="1798" width="2.6640625" style="559" customWidth="1"/>
    <col min="1799" max="1799" width="4" style="559" customWidth="1"/>
    <col min="1800" max="1800" width="4.88671875" style="559" customWidth="1"/>
    <col min="1801" max="1801" width="4.109375" style="559" customWidth="1"/>
    <col min="1802" max="1802" width="4.88671875" style="559" customWidth="1"/>
    <col min="1803" max="1803" width="4.5546875" style="559" customWidth="1"/>
    <col min="1804" max="1804" width="6" style="559" customWidth="1"/>
    <col min="1805" max="1805" width="5.5546875" style="559" customWidth="1"/>
    <col min="1806" max="1806" width="0.33203125" style="559" customWidth="1"/>
    <col min="1807" max="1809" width="0" style="559" hidden="1" customWidth="1"/>
    <col min="1810" max="1810" width="5.5546875" style="559" customWidth="1"/>
    <col min="1811" max="1811" width="4.109375" style="559" customWidth="1"/>
    <col min="1812" max="1812" width="3.6640625" style="559" customWidth="1"/>
    <col min="1813" max="1813" width="3.88671875" style="559" customWidth="1"/>
    <col min="1814" max="1814" width="0.44140625" style="559" customWidth="1"/>
    <col min="1815" max="1815" width="4.33203125" style="559" customWidth="1"/>
    <col min="1816" max="1816" width="5" style="559" customWidth="1"/>
    <col min="1817" max="1818" width="3.88671875" style="559" customWidth="1"/>
    <col min="1819" max="1819" width="5.33203125" style="559" customWidth="1"/>
    <col min="1820" max="1820" width="3.33203125" style="559" customWidth="1"/>
    <col min="1821" max="1821" width="0" style="559" hidden="1" customWidth="1"/>
    <col min="1822" max="1822" width="3" style="559" customWidth="1"/>
    <col min="1823" max="1823" width="4" style="559" customWidth="1"/>
    <col min="1824" max="1824" width="8.5546875" style="559" customWidth="1"/>
    <col min="1825" max="2049" width="8.88671875" style="559"/>
    <col min="2050" max="2050" width="3.5546875" style="559" customWidth="1"/>
    <col min="2051" max="2051" width="5.88671875" style="559" customWidth="1"/>
    <col min="2052" max="2052" width="4.44140625" style="559" customWidth="1"/>
    <col min="2053" max="2053" width="4.5546875" style="559" customWidth="1"/>
    <col min="2054" max="2054" width="2.6640625" style="559" customWidth="1"/>
    <col min="2055" max="2055" width="4" style="559" customWidth="1"/>
    <col min="2056" max="2056" width="4.88671875" style="559" customWidth="1"/>
    <col min="2057" max="2057" width="4.109375" style="559" customWidth="1"/>
    <col min="2058" max="2058" width="4.88671875" style="559" customWidth="1"/>
    <col min="2059" max="2059" width="4.5546875" style="559" customWidth="1"/>
    <col min="2060" max="2060" width="6" style="559" customWidth="1"/>
    <col min="2061" max="2061" width="5.5546875" style="559" customWidth="1"/>
    <col min="2062" max="2062" width="0.33203125" style="559" customWidth="1"/>
    <col min="2063" max="2065" width="0" style="559" hidden="1" customWidth="1"/>
    <col min="2066" max="2066" width="5.5546875" style="559" customWidth="1"/>
    <col min="2067" max="2067" width="4.109375" style="559" customWidth="1"/>
    <col min="2068" max="2068" width="3.6640625" style="559" customWidth="1"/>
    <col min="2069" max="2069" width="3.88671875" style="559" customWidth="1"/>
    <col min="2070" max="2070" width="0.44140625" style="559" customWidth="1"/>
    <col min="2071" max="2071" width="4.33203125" style="559" customWidth="1"/>
    <col min="2072" max="2072" width="5" style="559" customWidth="1"/>
    <col min="2073" max="2074" width="3.88671875" style="559" customWidth="1"/>
    <col min="2075" max="2075" width="5.33203125" style="559" customWidth="1"/>
    <col min="2076" max="2076" width="3.33203125" style="559" customWidth="1"/>
    <col min="2077" max="2077" width="0" style="559" hidden="1" customWidth="1"/>
    <col min="2078" max="2078" width="3" style="559" customWidth="1"/>
    <col min="2079" max="2079" width="4" style="559" customWidth="1"/>
    <col min="2080" max="2080" width="8.5546875" style="559" customWidth="1"/>
    <col min="2081" max="2305" width="8.88671875" style="559"/>
    <col min="2306" max="2306" width="3.5546875" style="559" customWidth="1"/>
    <col min="2307" max="2307" width="5.88671875" style="559" customWidth="1"/>
    <col min="2308" max="2308" width="4.44140625" style="559" customWidth="1"/>
    <col min="2309" max="2309" width="4.5546875" style="559" customWidth="1"/>
    <col min="2310" max="2310" width="2.6640625" style="559" customWidth="1"/>
    <col min="2311" max="2311" width="4" style="559" customWidth="1"/>
    <col min="2312" max="2312" width="4.88671875" style="559" customWidth="1"/>
    <col min="2313" max="2313" width="4.109375" style="559" customWidth="1"/>
    <col min="2314" max="2314" width="4.88671875" style="559" customWidth="1"/>
    <col min="2315" max="2315" width="4.5546875" style="559" customWidth="1"/>
    <col min="2316" max="2316" width="6" style="559" customWidth="1"/>
    <col min="2317" max="2317" width="5.5546875" style="559" customWidth="1"/>
    <col min="2318" max="2318" width="0.33203125" style="559" customWidth="1"/>
    <col min="2319" max="2321" width="0" style="559" hidden="1" customWidth="1"/>
    <col min="2322" max="2322" width="5.5546875" style="559" customWidth="1"/>
    <col min="2323" max="2323" width="4.109375" style="559" customWidth="1"/>
    <col min="2324" max="2324" width="3.6640625" style="559" customWidth="1"/>
    <col min="2325" max="2325" width="3.88671875" style="559" customWidth="1"/>
    <col min="2326" max="2326" width="0.44140625" style="559" customWidth="1"/>
    <col min="2327" max="2327" width="4.33203125" style="559" customWidth="1"/>
    <col min="2328" max="2328" width="5" style="559" customWidth="1"/>
    <col min="2329" max="2330" width="3.88671875" style="559" customWidth="1"/>
    <col min="2331" max="2331" width="5.33203125" style="559" customWidth="1"/>
    <col min="2332" max="2332" width="3.33203125" style="559" customWidth="1"/>
    <col min="2333" max="2333" width="0" style="559" hidden="1" customWidth="1"/>
    <col min="2334" max="2334" width="3" style="559" customWidth="1"/>
    <col min="2335" max="2335" width="4" style="559" customWidth="1"/>
    <col min="2336" max="2336" width="8.5546875" style="559" customWidth="1"/>
    <col min="2337" max="2561" width="8.88671875" style="559"/>
    <col min="2562" max="2562" width="3.5546875" style="559" customWidth="1"/>
    <col min="2563" max="2563" width="5.88671875" style="559" customWidth="1"/>
    <col min="2564" max="2564" width="4.44140625" style="559" customWidth="1"/>
    <col min="2565" max="2565" width="4.5546875" style="559" customWidth="1"/>
    <col min="2566" max="2566" width="2.6640625" style="559" customWidth="1"/>
    <col min="2567" max="2567" width="4" style="559" customWidth="1"/>
    <col min="2568" max="2568" width="4.88671875" style="559" customWidth="1"/>
    <col min="2569" max="2569" width="4.109375" style="559" customWidth="1"/>
    <col min="2570" max="2570" width="4.88671875" style="559" customWidth="1"/>
    <col min="2571" max="2571" width="4.5546875" style="559" customWidth="1"/>
    <col min="2572" max="2572" width="6" style="559" customWidth="1"/>
    <col min="2573" max="2573" width="5.5546875" style="559" customWidth="1"/>
    <col min="2574" max="2574" width="0.33203125" style="559" customWidth="1"/>
    <col min="2575" max="2577" width="0" style="559" hidden="1" customWidth="1"/>
    <col min="2578" max="2578" width="5.5546875" style="559" customWidth="1"/>
    <col min="2579" max="2579" width="4.109375" style="559" customWidth="1"/>
    <col min="2580" max="2580" width="3.6640625" style="559" customWidth="1"/>
    <col min="2581" max="2581" width="3.88671875" style="559" customWidth="1"/>
    <col min="2582" max="2582" width="0.44140625" style="559" customWidth="1"/>
    <col min="2583" max="2583" width="4.33203125" style="559" customWidth="1"/>
    <col min="2584" max="2584" width="5" style="559" customWidth="1"/>
    <col min="2585" max="2586" width="3.88671875" style="559" customWidth="1"/>
    <col min="2587" max="2587" width="5.33203125" style="559" customWidth="1"/>
    <col min="2588" max="2588" width="3.33203125" style="559" customWidth="1"/>
    <col min="2589" max="2589" width="0" style="559" hidden="1" customWidth="1"/>
    <col min="2590" max="2590" width="3" style="559" customWidth="1"/>
    <col min="2591" max="2591" width="4" style="559" customWidth="1"/>
    <col min="2592" max="2592" width="8.5546875" style="559" customWidth="1"/>
    <col min="2593" max="2817" width="8.88671875" style="559"/>
    <col min="2818" max="2818" width="3.5546875" style="559" customWidth="1"/>
    <col min="2819" max="2819" width="5.88671875" style="559" customWidth="1"/>
    <col min="2820" max="2820" width="4.44140625" style="559" customWidth="1"/>
    <col min="2821" max="2821" width="4.5546875" style="559" customWidth="1"/>
    <col min="2822" max="2822" width="2.6640625" style="559" customWidth="1"/>
    <col min="2823" max="2823" width="4" style="559" customWidth="1"/>
    <col min="2824" max="2824" width="4.88671875" style="559" customWidth="1"/>
    <col min="2825" max="2825" width="4.109375" style="559" customWidth="1"/>
    <col min="2826" max="2826" width="4.88671875" style="559" customWidth="1"/>
    <col min="2827" max="2827" width="4.5546875" style="559" customWidth="1"/>
    <col min="2828" max="2828" width="6" style="559" customWidth="1"/>
    <col min="2829" max="2829" width="5.5546875" style="559" customWidth="1"/>
    <col min="2830" max="2830" width="0.33203125" style="559" customWidth="1"/>
    <col min="2831" max="2833" width="0" style="559" hidden="1" customWidth="1"/>
    <col min="2834" max="2834" width="5.5546875" style="559" customWidth="1"/>
    <col min="2835" max="2835" width="4.109375" style="559" customWidth="1"/>
    <col min="2836" max="2836" width="3.6640625" style="559" customWidth="1"/>
    <col min="2837" max="2837" width="3.88671875" style="559" customWidth="1"/>
    <col min="2838" max="2838" width="0.44140625" style="559" customWidth="1"/>
    <col min="2839" max="2839" width="4.33203125" style="559" customWidth="1"/>
    <col min="2840" max="2840" width="5" style="559" customWidth="1"/>
    <col min="2841" max="2842" width="3.88671875" style="559" customWidth="1"/>
    <col min="2843" max="2843" width="5.33203125" style="559" customWidth="1"/>
    <col min="2844" max="2844" width="3.33203125" style="559" customWidth="1"/>
    <col min="2845" max="2845" width="0" style="559" hidden="1" customWidth="1"/>
    <col min="2846" max="2846" width="3" style="559" customWidth="1"/>
    <col min="2847" max="2847" width="4" style="559" customWidth="1"/>
    <col min="2848" max="2848" width="8.5546875" style="559" customWidth="1"/>
    <col min="2849" max="3073" width="8.88671875" style="559"/>
    <col min="3074" max="3074" width="3.5546875" style="559" customWidth="1"/>
    <col min="3075" max="3075" width="5.88671875" style="559" customWidth="1"/>
    <col min="3076" max="3076" width="4.44140625" style="559" customWidth="1"/>
    <col min="3077" max="3077" width="4.5546875" style="559" customWidth="1"/>
    <col min="3078" max="3078" width="2.6640625" style="559" customWidth="1"/>
    <col min="3079" max="3079" width="4" style="559" customWidth="1"/>
    <col min="3080" max="3080" width="4.88671875" style="559" customWidth="1"/>
    <col min="3081" max="3081" width="4.109375" style="559" customWidth="1"/>
    <col min="3082" max="3082" width="4.88671875" style="559" customWidth="1"/>
    <col min="3083" max="3083" width="4.5546875" style="559" customWidth="1"/>
    <col min="3084" max="3084" width="6" style="559" customWidth="1"/>
    <col min="3085" max="3085" width="5.5546875" style="559" customWidth="1"/>
    <col min="3086" max="3086" width="0.33203125" style="559" customWidth="1"/>
    <col min="3087" max="3089" width="0" style="559" hidden="1" customWidth="1"/>
    <col min="3090" max="3090" width="5.5546875" style="559" customWidth="1"/>
    <col min="3091" max="3091" width="4.109375" style="559" customWidth="1"/>
    <col min="3092" max="3092" width="3.6640625" style="559" customWidth="1"/>
    <col min="3093" max="3093" width="3.88671875" style="559" customWidth="1"/>
    <col min="3094" max="3094" width="0.44140625" style="559" customWidth="1"/>
    <col min="3095" max="3095" width="4.33203125" style="559" customWidth="1"/>
    <col min="3096" max="3096" width="5" style="559" customWidth="1"/>
    <col min="3097" max="3098" width="3.88671875" style="559" customWidth="1"/>
    <col min="3099" max="3099" width="5.33203125" style="559" customWidth="1"/>
    <col min="3100" max="3100" width="3.33203125" style="559" customWidth="1"/>
    <col min="3101" max="3101" width="0" style="559" hidden="1" customWidth="1"/>
    <col min="3102" max="3102" width="3" style="559" customWidth="1"/>
    <col min="3103" max="3103" width="4" style="559" customWidth="1"/>
    <col min="3104" max="3104" width="8.5546875" style="559" customWidth="1"/>
    <col min="3105" max="3329" width="8.88671875" style="559"/>
    <col min="3330" max="3330" width="3.5546875" style="559" customWidth="1"/>
    <col min="3331" max="3331" width="5.88671875" style="559" customWidth="1"/>
    <col min="3332" max="3332" width="4.44140625" style="559" customWidth="1"/>
    <col min="3333" max="3333" width="4.5546875" style="559" customWidth="1"/>
    <col min="3334" max="3334" width="2.6640625" style="559" customWidth="1"/>
    <col min="3335" max="3335" width="4" style="559" customWidth="1"/>
    <col min="3336" max="3336" width="4.88671875" style="559" customWidth="1"/>
    <col min="3337" max="3337" width="4.109375" style="559" customWidth="1"/>
    <col min="3338" max="3338" width="4.88671875" style="559" customWidth="1"/>
    <col min="3339" max="3339" width="4.5546875" style="559" customWidth="1"/>
    <col min="3340" max="3340" width="6" style="559" customWidth="1"/>
    <col min="3341" max="3341" width="5.5546875" style="559" customWidth="1"/>
    <col min="3342" max="3342" width="0.33203125" style="559" customWidth="1"/>
    <col min="3343" max="3345" width="0" style="559" hidden="1" customWidth="1"/>
    <col min="3346" max="3346" width="5.5546875" style="559" customWidth="1"/>
    <col min="3347" max="3347" width="4.109375" style="559" customWidth="1"/>
    <col min="3348" max="3348" width="3.6640625" style="559" customWidth="1"/>
    <col min="3349" max="3349" width="3.88671875" style="559" customWidth="1"/>
    <col min="3350" max="3350" width="0.44140625" style="559" customWidth="1"/>
    <col min="3351" max="3351" width="4.33203125" style="559" customWidth="1"/>
    <col min="3352" max="3352" width="5" style="559" customWidth="1"/>
    <col min="3353" max="3354" width="3.88671875" style="559" customWidth="1"/>
    <col min="3355" max="3355" width="5.33203125" style="559" customWidth="1"/>
    <col min="3356" max="3356" width="3.33203125" style="559" customWidth="1"/>
    <col min="3357" max="3357" width="0" style="559" hidden="1" customWidth="1"/>
    <col min="3358" max="3358" width="3" style="559" customWidth="1"/>
    <col min="3359" max="3359" width="4" style="559" customWidth="1"/>
    <col min="3360" max="3360" width="8.5546875" style="559" customWidth="1"/>
    <col min="3361" max="3585" width="8.88671875" style="559"/>
    <col min="3586" max="3586" width="3.5546875" style="559" customWidth="1"/>
    <col min="3587" max="3587" width="5.88671875" style="559" customWidth="1"/>
    <col min="3588" max="3588" width="4.44140625" style="559" customWidth="1"/>
    <col min="3589" max="3589" width="4.5546875" style="559" customWidth="1"/>
    <col min="3590" max="3590" width="2.6640625" style="559" customWidth="1"/>
    <col min="3591" max="3591" width="4" style="559" customWidth="1"/>
    <col min="3592" max="3592" width="4.88671875" style="559" customWidth="1"/>
    <col min="3593" max="3593" width="4.109375" style="559" customWidth="1"/>
    <col min="3594" max="3594" width="4.88671875" style="559" customWidth="1"/>
    <col min="3595" max="3595" width="4.5546875" style="559" customWidth="1"/>
    <col min="3596" max="3596" width="6" style="559" customWidth="1"/>
    <col min="3597" max="3597" width="5.5546875" style="559" customWidth="1"/>
    <col min="3598" max="3598" width="0.33203125" style="559" customWidth="1"/>
    <col min="3599" max="3601" width="0" style="559" hidden="1" customWidth="1"/>
    <col min="3602" max="3602" width="5.5546875" style="559" customWidth="1"/>
    <col min="3603" max="3603" width="4.109375" style="559" customWidth="1"/>
    <col min="3604" max="3604" width="3.6640625" style="559" customWidth="1"/>
    <col min="3605" max="3605" width="3.88671875" style="559" customWidth="1"/>
    <col min="3606" max="3606" width="0.44140625" style="559" customWidth="1"/>
    <col min="3607" max="3607" width="4.33203125" style="559" customWidth="1"/>
    <col min="3608" max="3608" width="5" style="559" customWidth="1"/>
    <col min="3609" max="3610" width="3.88671875" style="559" customWidth="1"/>
    <col min="3611" max="3611" width="5.33203125" style="559" customWidth="1"/>
    <col min="3612" max="3612" width="3.33203125" style="559" customWidth="1"/>
    <col min="3613" max="3613" width="0" style="559" hidden="1" customWidth="1"/>
    <col min="3614" max="3614" width="3" style="559" customWidth="1"/>
    <col min="3615" max="3615" width="4" style="559" customWidth="1"/>
    <col min="3616" max="3616" width="8.5546875" style="559" customWidth="1"/>
    <col min="3617" max="3841" width="8.88671875" style="559"/>
    <col min="3842" max="3842" width="3.5546875" style="559" customWidth="1"/>
    <col min="3843" max="3843" width="5.88671875" style="559" customWidth="1"/>
    <col min="3844" max="3844" width="4.44140625" style="559" customWidth="1"/>
    <col min="3845" max="3845" width="4.5546875" style="559" customWidth="1"/>
    <col min="3846" max="3846" width="2.6640625" style="559" customWidth="1"/>
    <col min="3847" max="3847" width="4" style="559" customWidth="1"/>
    <col min="3848" max="3848" width="4.88671875" style="559" customWidth="1"/>
    <col min="3849" max="3849" width="4.109375" style="559" customWidth="1"/>
    <col min="3850" max="3850" width="4.88671875" style="559" customWidth="1"/>
    <col min="3851" max="3851" width="4.5546875" style="559" customWidth="1"/>
    <col min="3852" max="3852" width="6" style="559" customWidth="1"/>
    <col min="3853" max="3853" width="5.5546875" style="559" customWidth="1"/>
    <col min="3854" max="3854" width="0.33203125" style="559" customWidth="1"/>
    <col min="3855" max="3857" width="0" style="559" hidden="1" customWidth="1"/>
    <col min="3858" max="3858" width="5.5546875" style="559" customWidth="1"/>
    <col min="3859" max="3859" width="4.109375" style="559" customWidth="1"/>
    <col min="3860" max="3860" width="3.6640625" style="559" customWidth="1"/>
    <col min="3861" max="3861" width="3.88671875" style="559" customWidth="1"/>
    <col min="3862" max="3862" width="0.44140625" style="559" customWidth="1"/>
    <col min="3863" max="3863" width="4.33203125" style="559" customWidth="1"/>
    <col min="3864" max="3864" width="5" style="559" customWidth="1"/>
    <col min="3865" max="3866" width="3.88671875" style="559" customWidth="1"/>
    <col min="3867" max="3867" width="5.33203125" style="559" customWidth="1"/>
    <col min="3868" max="3868" width="3.33203125" style="559" customWidth="1"/>
    <col min="3869" max="3869" width="0" style="559" hidden="1" customWidth="1"/>
    <col min="3870" max="3870" width="3" style="559" customWidth="1"/>
    <col min="3871" max="3871" width="4" style="559" customWidth="1"/>
    <col min="3872" max="3872" width="8.5546875" style="559" customWidth="1"/>
    <col min="3873" max="4097" width="8.88671875" style="559"/>
    <col min="4098" max="4098" width="3.5546875" style="559" customWidth="1"/>
    <col min="4099" max="4099" width="5.88671875" style="559" customWidth="1"/>
    <col min="4100" max="4100" width="4.44140625" style="559" customWidth="1"/>
    <col min="4101" max="4101" width="4.5546875" style="559" customWidth="1"/>
    <col min="4102" max="4102" width="2.6640625" style="559" customWidth="1"/>
    <col min="4103" max="4103" width="4" style="559" customWidth="1"/>
    <col min="4104" max="4104" width="4.88671875" style="559" customWidth="1"/>
    <col min="4105" max="4105" width="4.109375" style="559" customWidth="1"/>
    <col min="4106" max="4106" width="4.88671875" style="559" customWidth="1"/>
    <col min="4107" max="4107" width="4.5546875" style="559" customWidth="1"/>
    <col min="4108" max="4108" width="6" style="559" customWidth="1"/>
    <col min="4109" max="4109" width="5.5546875" style="559" customWidth="1"/>
    <col min="4110" max="4110" width="0.33203125" style="559" customWidth="1"/>
    <col min="4111" max="4113" width="0" style="559" hidden="1" customWidth="1"/>
    <col min="4114" max="4114" width="5.5546875" style="559" customWidth="1"/>
    <col min="4115" max="4115" width="4.109375" style="559" customWidth="1"/>
    <col min="4116" max="4116" width="3.6640625" style="559" customWidth="1"/>
    <col min="4117" max="4117" width="3.88671875" style="559" customWidth="1"/>
    <col min="4118" max="4118" width="0.44140625" style="559" customWidth="1"/>
    <col min="4119" max="4119" width="4.33203125" style="559" customWidth="1"/>
    <col min="4120" max="4120" width="5" style="559" customWidth="1"/>
    <col min="4121" max="4122" width="3.88671875" style="559" customWidth="1"/>
    <col min="4123" max="4123" width="5.33203125" style="559" customWidth="1"/>
    <col min="4124" max="4124" width="3.33203125" style="559" customWidth="1"/>
    <col min="4125" max="4125" width="0" style="559" hidden="1" customWidth="1"/>
    <col min="4126" max="4126" width="3" style="559" customWidth="1"/>
    <col min="4127" max="4127" width="4" style="559" customWidth="1"/>
    <col min="4128" max="4128" width="8.5546875" style="559" customWidth="1"/>
    <col min="4129" max="4353" width="8.88671875" style="559"/>
    <col min="4354" max="4354" width="3.5546875" style="559" customWidth="1"/>
    <col min="4355" max="4355" width="5.88671875" style="559" customWidth="1"/>
    <col min="4356" max="4356" width="4.44140625" style="559" customWidth="1"/>
    <col min="4357" max="4357" width="4.5546875" style="559" customWidth="1"/>
    <col min="4358" max="4358" width="2.6640625" style="559" customWidth="1"/>
    <col min="4359" max="4359" width="4" style="559" customWidth="1"/>
    <col min="4360" max="4360" width="4.88671875" style="559" customWidth="1"/>
    <col min="4361" max="4361" width="4.109375" style="559" customWidth="1"/>
    <col min="4362" max="4362" width="4.88671875" style="559" customWidth="1"/>
    <col min="4363" max="4363" width="4.5546875" style="559" customWidth="1"/>
    <col min="4364" max="4364" width="6" style="559" customWidth="1"/>
    <col min="4365" max="4365" width="5.5546875" style="559" customWidth="1"/>
    <col min="4366" max="4366" width="0.33203125" style="559" customWidth="1"/>
    <col min="4367" max="4369" width="0" style="559" hidden="1" customWidth="1"/>
    <col min="4370" max="4370" width="5.5546875" style="559" customWidth="1"/>
    <col min="4371" max="4371" width="4.109375" style="559" customWidth="1"/>
    <col min="4372" max="4372" width="3.6640625" style="559" customWidth="1"/>
    <col min="4373" max="4373" width="3.88671875" style="559" customWidth="1"/>
    <col min="4374" max="4374" width="0.44140625" style="559" customWidth="1"/>
    <col min="4375" max="4375" width="4.33203125" style="559" customWidth="1"/>
    <col min="4376" max="4376" width="5" style="559" customWidth="1"/>
    <col min="4377" max="4378" width="3.88671875" style="559" customWidth="1"/>
    <col min="4379" max="4379" width="5.33203125" style="559" customWidth="1"/>
    <col min="4380" max="4380" width="3.33203125" style="559" customWidth="1"/>
    <col min="4381" max="4381" width="0" style="559" hidden="1" customWidth="1"/>
    <col min="4382" max="4382" width="3" style="559" customWidth="1"/>
    <col min="4383" max="4383" width="4" style="559" customWidth="1"/>
    <col min="4384" max="4384" width="8.5546875" style="559" customWidth="1"/>
    <col min="4385" max="4609" width="8.88671875" style="559"/>
    <col min="4610" max="4610" width="3.5546875" style="559" customWidth="1"/>
    <col min="4611" max="4611" width="5.88671875" style="559" customWidth="1"/>
    <col min="4612" max="4612" width="4.44140625" style="559" customWidth="1"/>
    <col min="4613" max="4613" width="4.5546875" style="559" customWidth="1"/>
    <col min="4614" max="4614" width="2.6640625" style="559" customWidth="1"/>
    <col min="4615" max="4615" width="4" style="559" customWidth="1"/>
    <col min="4616" max="4616" width="4.88671875" style="559" customWidth="1"/>
    <col min="4617" max="4617" width="4.109375" style="559" customWidth="1"/>
    <col min="4618" max="4618" width="4.88671875" style="559" customWidth="1"/>
    <col min="4619" max="4619" width="4.5546875" style="559" customWidth="1"/>
    <col min="4620" max="4620" width="6" style="559" customWidth="1"/>
    <col min="4621" max="4621" width="5.5546875" style="559" customWidth="1"/>
    <col min="4622" max="4622" width="0.33203125" style="559" customWidth="1"/>
    <col min="4623" max="4625" width="0" style="559" hidden="1" customWidth="1"/>
    <col min="4626" max="4626" width="5.5546875" style="559" customWidth="1"/>
    <col min="4627" max="4627" width="4.109375" style="559" customWidth="1"/>
    <col min="4628" max="4628" width="3.6640625" style="559" customWidth="1"/>
    <col min="4629" max="4629" width="3.88671875" style="559" customWidth="1"/>
    <col min="4630" max="4630" width="0.44140625" style="559" customWidth="1"/>
    <col min="4631" max="4631" width="4.33203125" style="559" customWidth="1"/>
    <col min="4632" max="4632" width="5" style="559" customWidth="1"/>
    <col min="4633" max="4634" width="3.88671875" style="559" customWidth="1"/>
    <col min="4635" max="4635" width="5.33203125" style="559" customWidth="1"/>
    <col min="4636" max="4636" width="3.33203125" style="559" customWidth="1"/>
    <col min="4637" max="4637" width="0" style="559" hidden="1" customWidth="1"/>
    <col min="4638" max="4638" width="3" style="559" customWidth="1"/>
    <col min="4639" max="4639" width="4" style="559" customWidth="1"/>
    <col min="4640" max="4640" width="8.5546875" style="559" customWidth="1"/>
    <col min="4641" max="4865" width="8.88671875" style="559"/>
    <col min="4866" max="4866" width="3.5546875" style="559" customWidth="1"/>
    <col min="4867" max="4867" width="5.88671875" style="559" customWidth="1"/>
    <col min="4868" max="4868" width="4.44140625" style="559" customWidth="1"/>
    <col min="4869" max="4869" width="4.5546875" style="559" customWidth="1"/>
    <col min="4870" max="4870" width="2.6640625" style="559" customWidth="1"/>
    <col min="4871" max="4871" width="4" style="559" customWidth="1"/>
    <col min="4872" max="4872" width="4.88671875" style="559" customWidth="1"/>
    <col min="4873" max="4873" width="4.109375" style="559" customWidth="1"/>
    <col min="4874" max="4874" width="4.88671875" style="559" customWidth="1"/>
    <col min="4875" max="4875" width="4.5546875" style="559" customWidth="1"/>
    <col min="4876" max="4876" width="6" style="559" customWidth="1"/>
    <col min="4877" max="4877" width="5.5546875" style="559" customWidth="1"/>
    <col min="4878" max="4878" width="0.33203125" style="559" customWidth="1"/>
    <col min="4879" max="4881" width="0" style="559" hidden="1" customWidth="1"/>
    <col min="4882" max="4882" width="5.5546875" style="559" customWidth="1"/>
    <col min="4883" max="4883" width="4.109375" style="559" customWidth="1"/>
    <col min="4884" max="4884" width="3.6640625" style="559" customWidth="1"/>
    <col min="4885" max="4885" width="3.88671875" style="559" customWidth="1"/>
    <col min="4886" max="4886" width="0.44140625" style="559" customWidth="1"/>
    <col min="4887" max="4887" width="4.33203125" style="559" customWidth="1"/>
    <col min="4888" max="4888" width="5" style="559" customWidth="1"/>
    <col min="4889" max="4890" width="3.88671875" style="559" customWidth="1"/>
    <col min="4891" max="4891" width="5.33203125" style="559" customWidth="1"/>
    <col min="4892" max="4892" width="3.33203125" style="559" customWidth="1"/>
    <col min="4893" max="4893" width="0" style="559" hidden="1" customWidth="1"/>
    <col min="4894" max="4894" width="3" style="559" customWidth="1"/>
    <col min="4895" max="4895" width="4" style="559" customWidth="1"/>
    <col min="4896" max="4896" width="8.5546875" style="559" customWidth="1"/>
    <col min="4897" max="5121" width="8.88671875" style="559"/>
    <col min="5122" max="5122" width="3.5546875" style="559" customWidth="1"/>
    <col min="5123" max="5123" width="5.88671875" style="559" customWidth="1"/>
    <col min="5124" max="5124" width="4.44140625" style="559" customWidth="1"/>
    <col min="5125" max="5125" width="4.5546875" style="559" customWidth="1"/>
    <col min="5126" max="5126" width="2.6640625" style="559" customWidth="1"/>
    <col min="5127" max="5127" width="4" style="559" customWidth="1"/>
    <col min="5128" max="5128" width="4.88671875" style="559" customWidth="1"/>
    <col min="5129" max="5129" width="4.109375" style="559" customWidth="1"/>
    <col min="5130" max="5130" width="4.88671875" style="559" customWidth="1"/>
    <col min="5131" max="5131" width="4.5546875" style="559" customWidth="1"/>
    <col min="5132" max="5132" width="6" style="559" customWidth="1"/>
    <col min="5133" max="5133" width="5.5546875" style="559" customWidth="1"/>
    <col min="5134" max="5134" width="0.33203125" style="559" customWidth="1"/>
    <col min="5135" max="5137" width="0" style="559" hidden="1" customWidth="1"/>
    <col min="5138" max="5138" width="5.5546875" style="559" customWidth="1"/>
    <col min="5139" max="5139" width="4.109375" style="559" customWidth="1"/>
    <col min="5140" max="5140" width="3.6640625" style="559" customWidth="1"/>
    <col min="5141" max="5141" width="3.88671875" style="559" customWidth="1"/>
    <col min="5142" max="5142" width="0.44140625" style="559" customWidth="1"/>
    <col min="5143" max="5143" width="4.33203125" style="559" customWidth="1"/>
    <col min="5144" max="5144" width="5" style="559" customWidth="1"/>
    <col min="5145" max="5146" width="3.88671875" style="559" customWidth="1"/>
    <col min="5147" max="5147" width="5.33203125" style="559" customWidth="1"/>
    <col min="5148" max="5148" width="3.33203125" style="559" customWidth="1"/>
    <col min="5149" max="5149" width="0" style="559" hidden="1" customWidth="1"/>
    <col min="5150" max="5150" width="3" style="559" customWidth="1"/>
    <col min="5151" max="5151" width="4" style="559" customWidth="1"/>
    <col min="5152" max="5152" width="8.5546875" style="559" customWidth="1"/>
    <col min="5153" max="5377" width="8.88671875" style="559"/>
    <col min="5378" max="5378" width="3.5546875" style="559" customWidth="1"/>
    <col min="5379" max="5379" width="5.88671875" style="559" customWidth="1"/>
    <col min="5380" max="5380" width="4.44140625" style="559" customWidth="1"/>
    <col min="5381" max="5381" width="4.5546875" style="559" customWidth="1"/>
    <col min="5382" max="5382" width="2.6640625" style="559" customWidth="1"/>
    <col min="5383" max="5383" width="4" style="559" customWidth="1"/>
    <col min="5384" max="5384" width="4.88671875" style="559" customWidth="1"/>
    <col min="5385" max="5385" width="4.109375" style="559" customWidth="1"/>
    <col min="5386" max="5386" width="4.88671875" style="559" customWidth="1"/>
    <col min="5387" max="5387" width="4.5546875" style="559" customWidth="1"/>
    <col min="5388" max="5388" width="6" style="559" customWidth="1"/>
    <col min="5389" max="5389" width="5.5546875" style="559" customWidth="1"/>
    <col min="5390" max="5390" width="0.33203125" style="559" customWidth="1"/>
    <col min="5391" max="5393" width="0" style="559" hidden="1" customWidth="1"/>
    <col min="5394" max="5394" width="5.5546875" style="559" customWidth="1"/>
    <col min="5395" max="5395" width="4.109375" style="559" customWidth="1"/>
    <col min="5396" max="5396" width="3.6640625" style="559" customWidth="1"/>
    <col min="5397" max="5397" width="3.88671875" style="559" customWidth="1"/>
    <col min="5398" max="5398" width="0.44140625" style="559" customWidth="1"/>
    <col min="5399" max="5399" width="4.33203125" style="559" customWidth="1"/>
    <col min="5400" max="5400" width="5" style="559" customWidth="1"/>
    <col min="5401" max="5402" width="3.88671875" style="559" customWidth="1"/>
    <col min="5403" max="5403" width="5.33203125" style="559" customWidth="1"/>
    <col min="5404" max="5404" width="3.33203125" style="559" customWidth="1"/>
    <col min="5405" max="5405" width="0" style="559" hidden="1" customWidth="1"/>
    <col min="5406" max="5406" width="3" style="559" customWidth="1"/>
    <col min="5407" max="5407" width="4" style="559" customWidth="1"/>
    <col min="5408" max="5408" width="8.5546875" style="559" customWidth="1"/>
    <col min="5409" max="5633" width="8.88671875" style="559"/>
    <col min="5634" max="5634" width="3.5546875" style="559" customWidth="1"/>
    <col min="5635" max="5635" width="5.88671875" style="559" customWidth="1"/>
    <col min="5636" max="5636" width="4.44140625" style="559" customWidth="1"/>
    <col min="5637" max="5637" width="4.5546875" style="559" customWidth="1"/>
    <col min="5638" max="5638" width="2.6640625" style="559" customWidth="1"/>
    <col min="5639" max="5639" width="4" style="559" customWidth="1"/>
    <col min="5640" max="5640" width="4.88671875" style="559" customWidth="1"/>
    <col min="5641" max="5641" width="4.109375" style="559" customWidth="1"/>
    <col min="5642" max="5642" width="4.88671875" style="559" customWidth="1"/>
    <col min="5643" max="5643" width="4.5546875" style="559" customWidth="1"/>
    <col min="5644" max="5644" width="6" style="559" customWidth="1"/>
    <col min="5645" max="5645" width="5.5546875" style="559" customWidth="1"/>
    <col min="5646" max="5646" width="0.33203125" style="559" customWidth="1"/>
    <col min="5647" max="5649" width="0" style="559" hidden="1" customWidth="1"/>
    <col min="5650" max="5650" width="5.5546875" style="559" customWidth="1"/>
    <col min="5651" max="5651" width="4.109375" style="559" customWidth="1"/>
    <col min="5652" max="5652" width="3.6640625" style="559" customWidth="1"/>
    <col min="5653" max="5653" width="3.88671875" style="559" customWidth="1"/>
    <col min="5654" max="5654" width="0.44140625" style="559" customWidth="1"/>
    <col min="5655" max="5655" width="4.33203125" style="559" customWidth="1"/>
    <col min="5656" max="5656" width="5" style="559" customWidth="1"/>
    <col min="5657" max="5658" width="3.88671875" style="559" customWidth="1"/>
    <col min="5659" max="5659" width="5.33203125" style="559" customWidth="1"/>
    <col min="5660" max="5660" width="3.33203125" style="559" customWidth="1"/>
    <col min="5661" max="5661" width="0" style="559" hidden="1" customWidth="1"/>
    <col min="5662" max="5662" width="3" style="559" customWidth="1"/>
    <col min="5663" max="5663" width="4" style="559" customWidth="1"/>
    <col min="5664" max="5664" width="8.5546875" style="559" customWidth="1"/>
    <col min="5665" max="5889" width="8.88671875" style="559"/>
    <col min="5890" max="5890" width="3.5546875" style="559" customWidth="1"/>
    <col min="5891" max="5891" width="5.88671875" style="559" customWidth="1"/>
    <col min="5892" max="5892" width="4.44140625" style="559" customWidth="1"/>
    <col min="5893" max="5893" width="4.5546875" style="559" customWidth="1"/>
    <col min="5894" max="5894" width="2.6640625" style="559" customWidth="1"/>
    <col min="5895" max="5895" width="4" style="559" customWidth="1"/>
    <col min="5896" max="5896" width="4.88671875" style="559" customWidth="1"/>
    <col min="5897" max="5897" width="4.109375" style="559" customWidth="1"/>
    <col min="5898" max="5898" width="4.88671875" style="559" customWidth="1"/>
    <col min="5899" max="5899" width="4.5546875" style="559" customWidth="1"/>
    <col min="5900" max="5900" width="6" style="559" customWidth="1"/>
    <col min="5901" max="5901" width="5.5546875" style="559" customWidth="1"/>
    <col min="5902" max="5902" width="0.33203125" style="559" customWidth="1"/>
    <col min="5903" max="5905" width="0" style="559" hidden="1" customWidth="1"/>
    <col min="5906" max="5906" width="5.5546875" style="559" customWidth="1"/>
    <col min="5907" max="5907" width="4.109375" style="559" customWidth="1"/>
    <col min="5908" max="5908" width="3.6640625" style="559" customWidth="1"/>
    <col min="5909" max="5909" width="3.88671875" style="559" customWidth="1"/>
    <col min="5910" max="5910" width="0.44140625" style="559" customWidth="1"/>
    <col min="5911" max="5911" width="4.33203125" style="559" customWidth="1"/>
    <col min="5912" max="5912" width="5" style="559" customWidth="1"/>
    <col min="5913" max="5914" width="3.88671875" style="559" customWidth="1"/>
    <col min="5915" max="5915" width="5.33203125" style="559" customWidth="1"/>
    <col min="5916" max="5916" width="3.33203125" style="559" customWidth="1"/>
    <col min="5917" max="5917" width="0" style="559" hidden="1" customWidth="1"/>
    <col min="5918" max="5918" width="3" style="559" customWidth="1"/>
    <col min="5919" max="5919" width="4" style="559" customWidth="1"/>
    <col min="5920" max="5920" width="8.5546875" style="559" customWidth="1"/>
    <col min="5921" max="6145" width="8.88671875" style="559"/>
    <col min="6146" max="6146" width="3.5546875" style="559" customWidth="1"/>
    <col min="6147" max="6147" width="5.88671875" style="559" customWidth="1"/>
    <col min="6148" max="6148" width="4.44140625" style="559" customWidth="1"/>
    <col min="6149" max="6149" width="4.5546875" style="559" customWidth="1"/>
    <col min="6150" max="6150" width="2.6640625" style="559" customWidth="1"/>
    <col min="6151" max="6151" width="4" style="559" customWidth="1"/>
    <col min="6152" max="6152" width="4.88671875" style="559" customWidth="1"/>
    <col min="6153" max="6153" width="4.109375" style="559" customWidth="1"/>
    <col min="6154" max="6154" width="4.88671875" style="559" customWidth="1"/>
    <col min="6155" max="6155" width="4.5546875" style="559" customWidth="1"/>
    <col min="6156" max="6156" width="6" style="559" customWidth="1"/>
    <col min="6157" max="6157" width="5.5546875" style="559" customWidth="1"/>
    <col min="6158" max="6158" width="0.33203125" style="559" customWidth="1"/>
    <col min="6159" max="6161" width="0" style="559" hidden="1" customWidth="1"/>
    <col min="6162" max="6162" width="5.5546875" style="559" customWidth="1"/>
    <col min="6163" max="6163" width="4.109375" style="559" customWidth="1"/>
    <col min="6164" max="6164" width="3.6640625" style="559" customWidth="1"/>
    <col min="6165" max="6165" width="3.88671875" style="559" customWidth="1"/>
    <col min="6166" max="6166" width="0.44140625" style="559" customWidth="1"/>
    <col min="6167" max="6167" width="4.33203125" style="559" customWidth="1"/>
    <col min="6168" max="6168" width="5" style="559" customWidth="1"/>
    <col min="6169" max="6170" width="3.88671875" style="559" customWidth="1"/>
    <col min="6171" max="6171" width="5.33203125" style="559" customWidth="1"/>
    <col min="6172" max="6172" width="3.33203125" style="559" customWidth="1"/>
    <col min="6173" max="6173" width="0" style="559" hidden="1" customWidth="1"/>
    <col min="6174" max="6174" width="3" style="559" customWidth="1"/>
    <col min="6175" max="6175" width="4" style="559" customWidth="1"/>
    <col min="6176" max="6176" width="8.5546875" style="559" customWidth="1"/>
    <col min="6177" max="6401" width="8.88671875" style="559"/>
    <col min="6402" max="6402" width="3.5546875" style="559" customWidth="1"/>
    <col min="6403" max="6403" width="5.88671875" style="559" customWidth="1"/>
    <col min="6404" max="6404" width="4.44140625" style="559" customWidth="1"/>
    <col min="6405" max="6405" width="4.5546875" style="559" customWidth="1"/>
    <col min="6406" max="6406" width="2.6640625" style="559" customWidth="1"/>
    <col min="6407" max="6407" width="4" style="559" customWidth="1"/>
    <col min="6408" max="6408" width="4.88671875" style="559" customWidth="1"/>
    <col min="6409" max="6409" width="4.109375" style="559" customWidth="1"/>
    <col min="6410" max="6410" width="4.88671875" style="559" customWidth="1"/>
    <col min="6411" max="6411" width="4.5546875" style="559" customWidth="1"/>
    <col min="6412" max="6412" width="6" style="559" customWidth="1"/>
    <col min="6413" max="6413" width="5.5546875" style="559" customWidth="1"/>
    <col min="6414" max="6414" width="0.33203125" style="559" customWidth="1"/>
    <col min="6415" max="6417" width="0" style="559" hidden="1" customWidth="1"/>
    <col min="6418" max="6418" width="5.5546875" style="559" customWidth="1"/>
    <col min="6419" max="6419" width="4.109375" style="559" customWidth="1"/>
    <col min="6420" max="6420" width="3.6640625" style="559" customWidth="1"/>
    <col min="6421" max="6421" width="3.88671875" style="559" customWidth="1"/>
    <col min="6422" max="6422" width="0.44140625" style="559" customWidth="1"/>
    <col min="6423" max="6423" width="4.33203125" style="559" customWidth="1"/>
    <col min="6424" max="6424" width="5" style="559" customWidth="1"/>
    <col min="6425" max="6426" width="3.88671875" style="559" customWidth="1"/>
    <col min="6427" max="6427" width="5.33203125" style="559" customWidth="1"/>
    <col min="6428" max="6428" width="3.33203125" style="559" customWidth="1"/>
    <col min="6429" max="6429" width="0" style="559" hidden="1" customWidth="1"/>
    <col min="6430" max="6430" width="3" style="559" customWidth="1"/>
    <col min="6431" max="6431" width="4" style="559" customWidth="1"/>
    <col min="6432" max="6432" width="8.5546875" style="559" customWidth="1"/>
    <col min="6433" max="6657" width="8.88671875" style="559"/>
    <col min="6658" max="6658" width="3.5546875" style="559" customWidth="1"/>
    <col min="6659" max="6659" width="5.88671875" style="559" customWidth="1"/>
    <col min="6660" max="6660" width="4.44140625" style="559" customWidth="1"/>
    <col min="6661" max="6661" width="4.5546875" style="559" customWidth="1"/>
    <col min="6662" max="6662" width="2.6640625" style="559" customWidth="1"/>
    <col min="6663" max="6663" width="4" style="559" customWidth="1"/>
    <col min="6664" max="6664" width="4.88671875" style="559" customWidth="1"/>
    <col min="6665" max="6665" width="4.109375" style="559" customWidth="1"/>
    <col min="6666" max="6666" width="4.88671875" style="559" customWidth="1"/>
    <col min="6667" max="6667" width="4.5546875" style="559" customWidth="1"/>
    <col min="6668" max="6668" width="6" style="559" customWidth="1"/>
    <col min="6669" max="6669" width="5.5546875" style="559" customWidth="1"/>
    <col min="6670" max="6670" width="0.33203125" style="559" customWidth="1"/>
    <col min="6671" max="6673" width="0" style="559" hidden="1" customWidth="1"/>
    <col min="6674" max="6674" width="5.5546875" style="559" customWidth="1"/>
    <col min="6675" max="6675" width="4.109375" style="559" customWidth="1"/>
    <col min="6676" max="6676" width="3.6640625" style="559" customWidth="1"/>
    <col min="6677" max="6677" width="3.88671875" style="559" customWidth="1"/>
    <col min="6678" max="6678" width="0.44140625" style="559" customWidth="1"/>
    <col min="6679" max="6679" width="4.33203125" style="559" customWidth="1"/>
    <col min="6680" max="6680" width="5" style="559" customWidth="1"/>
    <col min="6681" max="6682" width="3.88671875" style="559" customWidth="1"/>
    <col min="6683" max="6683" width="5.33203125" style="559" customWidth="1"/>
    <col min="6684" max="6684" width="3.33203125" style="559" customWidth="1"/>
    <col min="6685" max="6685" width="0" style="559" hidden="1" customWidth="1"/>
    <col min="6686" max="6686" width="3" style="559" customWidth="1"/>
    <col min="6687" max="6687" width="4" style="559" customWidth="1"/>
    <col min="6688" max="6688" width="8.5546875" style="559" customWidth="1"/>
    <col min="6689" max="6913" width="8.88671875" style="559"/>
    <col min="6914" max="6914" width="3.5546875" style="559" customWidth="1"/>
    <col min="6915" max="6915" width="5.88671875" style="559" customWidth="1"/>
    <col min="6916" max="6916" width="4.44140625" style="559" customWidth="1"/>
    <col min="6917" max="6917" width="4.5546875" style="559" customWidth="1"/>
    <col min="6918" max="6918" width="2.6640625" style="559" customWidth="1"/>
    <col min="6919" max="6919" width="4" style="559" customWidth="1"/>
    <col min="6920" max="6920" width="4.88671875" style="559" customWidth="1"/>
    <col min="6921" max="6921" width="4.109375" style="559" customWidth="1"/>
    <col min="6922" max="6922" width="4.88671875" style="559" customWidth="1"/>
    <col min="6923" max="6923" width="4.5546875" style="559" customWidth="1"/>
    <col min="6924" max="6924" width="6" style="559" customWidth="1"/>
    <col min="6925" max="6925" width="5.5546875" style="559" customWidth="1"/>
    <col min="6926" max="6926" width="0.33203125" style="559" customWidth="1"/>
    <col min="6927" max="6929" width="0" style="559" hidden="1" customWidth="1"/>
    <col min="6930" max="6930" width="5.5546875" style="559" customWidth="1"/>
    <col min="6931" max="6931" width="4.109375" style="559" customWidth="1"/>
    <col min="6932" max="6932" width="3.6640625" style="559" customWidth="1"/>
    <col min="6933" max="6933" width="3.88671875" style="559" customWidth="1"/>
    <col min="6934" max="6934" width="0.44140625" style="559" customWidth="1"/>
    <col min="6935" max="6935" width="4.33203125" style="559" customWidth="1"/>
    <col min="6936" max="6936" width="5" style="559" customWidth="1"/>
    <col min="6937" max="6938" width="3.88671875" style="559" customWidth="1"/>
    <col min="6939" max="6939" width="5.33203125" style="559" customWidth="1"/>
    <col min="6940" max="6940" width="3.33203125" style="559" customWidth="1"/>
    <col min="6941" max="6941" width="0" style="559" hidden="1" customWidth="1"/>
    <col min="6942" max="6942" width="3" style="559" customWidth="1"/>
    <col min="6943" max="6943" width="4" style="559" customWidth="1"/>
    <col min="6944" max="6944" width="8.5546875" style="559" customWidth="1"/>
    <col min="6945" max="7169" width="8.88671875" style="559"/>
    <col min="7170" max="7170" width="3.5546875" style="559" customWidth="1"/>
    <col min="7171" max="7171" width="5.88671875" style="559" customWidth="1"/>
    <col min="7172" max="7172" width="4.44140625" style="559" customWidth="1"/>
    <col min="7173" max="7173" width="4.5546875" style="559" customWidth="1"/>
    <col min="7174" max="7174" width="2.6640625" style="559" customWidth="1"/>
    <col min="7175" max="7175" width="4" style="559" customWidth="1"/>
    <col min="7176" max="7176" width="4.88671875" style="559" customWidth="1"/>
    <col min="7177" max="7177" width="4.109375" style="559" customWidth="1"/>
    <col min="7178" max="7178" width="4.88671875" style="559" customWidth="1"/>
    <col min="7179" max="7179" width="4.5546875" style="559" customWidth="1"/>
    <col min="7180" max="7180" width="6" style="559" customWidth="1"/>
    <col min="7181" max="7181" width="5.5546875" style="559" customWidth="1"/>
    <col min="7182" max="7182" width="0.33203125" style="559" customWidth="1"/>
    <col min="7183" max="7185" width="0" style="559" hidden="1" customWidth="1"/>
    <col min="7186" max="7186" width="5.5546875" style="559" customWidth="1"/>
    <col min="7187" max="7187" width="4.109375" style="559" customWidth="1"/>
    <col min="7188" max="7188" width="3.6640625" style="559" customWidth="1"/>
    <col min="7189" max="7189" width="3.88671875" style="559" customWidth="1"/>
    <col min="7190" max="7190" width="0.44140625" style="559" customWidth="1"/>
    <col min="7191" max="7191" width="4.33203125" style="559" customWidth="1"/>
    <col min="7192" max="7192" width="5" style="559" customWidth="1"/>
    <col min="7193" max="7194" width="3.88671875" style="559" customWidth="1"/>
    <col min="7195" max="7195" width="5.33203125" style="559" customWidth="1"/>
    <col min="7196" max="7196" width="3.33203125" style="559" customWidth="1"/>
    <col min="7197" max="7197" width="0" style="559" hidden="1" customWidth="1"/>
    <col min="7198" max="7198" width="3" style="559" customWidth="1"/>
    <col min="7199" max="7199" width="4" style="559" customWidth="1"/>
    <col min="7200" max="7200" width="8.5546875" style="559" customWidth="1"/>
    <col min="7201" max="7425" width="8.88671875" style="559"/>
    <col min="7426" max="7426" width="3.5546875" style="559" customWidth="1"/>
    <col min="7427" max="7427" width="5.88671875" style="559" customWidth="1"/>
    <col min="7428" max="7428" width="4.44140625" style="559" customWidth="1"/>
    <col min="7429" max="7429" width="4.5546875" style="559" customWidth="1"/>
    <col min="7430" max="7430" width="2.6640625" style="559" customWidth="1"/>
    <col min="7431" max="7431" width="4" style="559" customWidth="1"/>
    <col min="7432" max="7432" width="4.88671875" style="559" customWidth="1"/>
    <col min="7433" max="7433" width="4.109375" style="559" customWidth="1"/>
    <col min="7434" max="7434" width="4.88671875" style="559" customWidth="1"/>
    <col min="7435" max="7435" width="4.5546875" style="559" customWidth="1"/>
    <col min="7436" max="7436" width="6" style="559" customWidth="1"/>
    <col min="7437" max="7437" width="5.5546875" style="559" customWidth="1"/>
    <col min="7438" max="7438" width="0.33203125" style="559" customWidth="1"/>
    <col min="7439" max="7441" width="0" style="559" hidden="1" customWidth="1"/>
    <col min="7442" max="7442" width="5.5546875" style="559" customWidth="1"/>
    <col min="7443" max="7443" width="4.109375" style="559" customWidth="1"/>
    <col min="7444" max="7444" width="3.6640625" style="559" customWidth="1"/>
    <col min="7445" max="7445" width="3.88671875" style="559" customWidth="1"/>
    <col min="7446" max="7446" width="0.44140625" style="559" customWidth="1"/>
    <col min="7447" max="7447" width="4.33203125" style="559" customWidth="1"/>
    <col min="7448" max="7448" width="5" style="559" customWidth="1"/>
    <col min="7449" max="7450" width="3.88671875" style="559" customWidth="1"/>
    <col min="7451" max="7451" width="5.33203125" style="559" customWidth="1"/>
    <col min="7452" max="7452" width="3.33203125" style="559" customWidth="1"/>
    <col min="7453" max="7453" width="0" style="559" hidden="1" customWidth="1"/>
    <col min="7454" max="7454" width="3" style="559" customWidth="1"/>
    <col min="7455" max="7455" width="4" style="559" customWidth="1"/>
    <col min="7456" max="7456" width="8.5546875" style="559" customWidth="1"/>
    <col min="7457" max="7681" width="8.88671875" style="559"/>
    <col min="7682" max="7682" width="3.5546875" style="559" customWidth="1"/>
    <col min="7683" max="7683" width="5.88671875" style="559" customWidth="1"/>
    <col min="7684" max="7684" width="4.44140625" style="559" customWidth="1"/>
    <col min="7685" max="7685" width="4.5546875" style="559" customWidth="1"/>
    <col min="7686" max="7686" width="2.6640625" style="559" customWidth="1"/>
    <col min="7687" max="7687" width="4" style="559" customWidth="1"/>
    <col min="7688" max="7688" width="4.88671875" style="559" customWidth="1"/>
    <col min="7689" max="7689" width="4.109375" style="559" customWidth="1"/>
    <col min="7690" max="7690" width="4.88671875" style="559" customWidth="1"/>
    <col min="7691" max="7691" width="4.5546875" style="559" customWidth="1"/>
    <col min="7692" max="7692" width="6" style="559" customWidth="1"/>
    <col min="7693" max="7693" width="5.5546875" style="559" customWidth="1"/>
    <col min="7694" max="7694" width="0.33203125" style="559" customWidth="1"/>
    <col min="7695" max="7697" width="0" style="559" hidden="1" customWidth="1"/>
    <col min="7698" max="7698" width="5.5546875" style="559" customWidth="1"/>
    <col min="7699" max="7699" width="4.109375" style="559" customWidth="1"/>
    <col min="7700" max="7700" width="3.6640625" style="559" customWidth="1"/>
    <col min="7701" max="7701" width="3.88671875" style="559" customWidth="1"/>
    <col min="7702" max="7702" width="0.44140625" style="559" customWidth="1"/>
    <col min="7703" max="7703" width="4.33203125" style="559" customWidth="1"/>
    <col min="7704" max="7704" width="5" style="559" customWidth="1"/>
    <col min="7705" max="7706" width="3.88671875" style="559" customWidth="1"/>
    <col min="7707" max="7707" width="5.33203125" style="559" customWidth="1"/>
    <col min="7708" max="7708" width="3.33203125" style="559" customWidth="1"/>
    <col min="7709" max="7709" width="0" style="559" hidden="1" customWidth="1"/>
    <col min="7710" max="7710" width="3" style="559" customWidth="1"/>
    <col min="7711" max="7711" width="4" style="559" customWidth="1"/>
    <col min="7712" max="7712" width="8.5546875" style="559" customWidth="1"/>
    <col min="7713" max="7937" width="8.88671875" style="559"/>
    <col min="7938" max="7938" width="3.5546875" style="559" customWidth="1"/>
    <col min="7939" max="7939" width="5.88671875" style="559" customWidth="1"/>
    <col min="7940" max="7940" width="4.44140625" style="559" customWidth="1"/>
    <col min="7941" max="7941" width="4.5546875" style="559" customWidth="1"/>
    <col min="7942" max="7942" width="2.6640625" style="559" customWidth="1"/>
    <col min="7943" max="7943" width="4" style="559" customWidth="1"/>
    <col min="7944" max="7944" width="4.88671875" style="559" customWidth="1"/>
    <col min="7945" max="7945" width="4.109375" style="559" customWidth="1"/>
    <col min="7946" max="7946" width="4.88671875" style="559" customWidth="1"/>
    <col min="7947" max="7947" width="4.5546875" style="559" customWidth="1"/>
    <col min="7948" max="7948" width="6" style="559" customWidth="1"/>
    <col min="7949" max="7949" width="5.5546875" style="559" customWidth="1"/>
    <col min="7950" max="7950" width="0.33203125" style="559" customWidth="1"/>
    <col min="7951" max="7953" width="0" style="559" hidden="1" customWidth="1"/>
    <col min="7954" max="7954" width="5.5546875" style="559" customWidth="1"/>
    <col min="7955" max="7955" width="4.109375" style="559" customWidth="1"/>
    <col min="7956" max="7956" width="3.6640625" style="559" customWidth="1"/>
    <col min="7957" max="7957" width="3.88671875" style="559" customWidth="1"/>
    <col min="7958" max="7958" width="0.44140625" style="559" customWidth="1"/>
    <col min="7959" max="7959" width="4.33203125" style="559" customWidth="1"/>
    <col min="7960" max="7960" width="5" style="559" customWidth="1"/>
    <col min="7961" max="7962" width="3.88671875" style="559" customWidth="1"/>
    <col min="7963" max="7963" width="5.33203125" style="559" customWidth="1"/>
    <col min="7964" max="7964" width="3.33203125" style="559" customWidth="1"/>
    <col min="7965" max="7965" width="0" style="559" hidden="1" customWidth="1"/>
    <col min="7966" max="7966" width="3" style="559" customWidth="1"/>
    <col min="7967" max="7967" width="4" style="559" customWidth="1"/>
    <col min="7968" max="7968" width="8.5546875" style="559" customWidth="1"/>
    <col min="7969" max="8193" width="8.88671875" style="559"/>
    <col min="8194" max="8194" width="3.5546875" style="559" customWidth="1"/>
    <col min="8195" max="8195" width="5.88671875" style="559" customWidth="1"/>
    <col min="8196" max="8196" width="4.44140625" style="559" customWidth="1"/>
    <col min="8197" max="8197" width="4.5546875" style="559" customWidth="1"/>
    <col min="8198" max="8198" width="2.6640625" style="559" customWidth="1"/>
    <col min="8199" max="8199" width="4" style="559" customWidth="1"/>
    <col min="8200" max="8200" width="4.88671875" style="559" customWidth="1"/>
    <col min="8201" max="8201" width="4.109375" style="559" customWidth="1"/>
    <col min="8202" max="8202" width="4.88671875" style="559" customWidth="1"/>
    <col min="8203" max="8203" width="4.5546875" style="559" customWidth="1"/>
    <col min="8204" max="8204" width="6" style="559" customWidth="1"/>
    <col min="8205" max="8205" width="5.5546875" style="559" customWidth="1"/>
    <col min="8206" max="8206" width="0.33203125" style="559" customWidth="1"/>
    <col min="8207" max="8209" width="0" style="559" hidden="1" customWidth="1"/>
    <col min="8210" max="8210" width="5.5546875" style="559" customWidth="1"/>
    <col min="8211" max="8211" width="4.109375" style="559" customWidth="1"/>
    <col min="8212" max="8212" width="3.6640625" style="559" customWidth="1"/>
    <col min="8213" max="8213" width="3.88671875" style="559" customWidth="1"/>
    <col min="8214" max="8214" width="0.44140625" style="559" customWidth="1"/>
    <col min="8215" max="8215" width="4.33203125" style="559" customWidth="1"/>
    <col min="8216" max="8216" width="5" style="559" customWidth="1"/>
    <col min="8217" max="8218" width="3.88671875" style="559" customWidth="1"/>
    <col min="8219" max="8219" width="5.33203125" style="559" customWidth="1"/>
    <col min="8220" max="8220" width="3.33203125" style="559" customWidth="1"/>
    <col min="8221" max="8221" width="0" style="559" hidden="1" customWidth="1"/>
    <col min="8222" max="8222" width="3" style="559" customWidth="1"/>
    <col min="8223" max="8223" width="4" style="559" customWidth="1"/>
    <col min="8224" max="8224" width="8.5546875" style="559" customWidth="1"/>
    <col min="8225" max="8449" width="8.88671875" style="559"/>
    <col min="8450" max="8450" width="3.5546875" style="559" customWidth="1"/>
    <col min="8451" max="8451" width="5.88671875" style="559" customWidth="1"/>
    <col min="8452" max="8452" width="4.44140625" style="559" customWidth="1"/>
    <col min="8453" max="8453" width="4.5546875" style="559" customWidth="1"/>
    <col min="8454" max="8454" width="2.6640625" style="559" customWidth="1"/>
    <col min="8455" max="8455" width="4" style="559" customWidth="1"/>
    <col min="8456" max="8456" width="4.88671875" style="559" customWidth="1"/>
    <col min="8457" max="8457" width="4.109375" style="559" customWidth="1"/>
    <col min="8458" max="8458" width="4.88671875" style="559" customWidth="1"/>
    <col min="8459" max="8459" width="4.5546875" style="559" customWidth="1"/>
    <col min="8460" max="8460" width="6" style="559" customWidth="1"/>
    <col min="8461" max="8461" width="5.5546875" style="559" customWidth="1"/>
    <col min="8462" max="8462" width="0.33203125" style="559" customWidth="1"/>
    <col min="8463" max="8465" width="0" style="559" hidden="1" customWidth="1"/>
    <col min="8466" max="8466" width="5.5546875" style="559" customWidth="1"/>
    <col min="8467" max="8467" width="4.109375" style="559" customWidth="1"/>
    <col min="8468" max="8468" width="3.6640625" style="559" customWidth="1"/>
    <col min="8469" max="8469" width="3.88671875" style="559" customWidth="1"/>
    <col min="8470" max="8470" width="0.44140625" style="559" customWidth="1"/>
    <col min="8471" max="8471" width="4.33203125" style="559" customWidth="1"/>
    <col min="8472" max="8472" width="5" style="559" customWidth="1"/>
    <col min="8473" max="8474" width="3.88671875" style="559" customWidth="1"/>
    <col min="8475" max="8475" width="5.33203125" style="559" customWidth="1"/>
    <col min="8476" max="8476" width="3.33203125" style="559" customWidth="1"/>
    <col min="8477" max="8477" width="0" style="559" hidden="1" customWidth="1"/>
    <col min="8478" max="8478" width="3" style="559" customWidth="1"/>
    <col min="8479" max="8479" width="4" style="559" customWidth="1"/>
    <col min="8480" max="8480" width="8.5546875" style="559" customWidth="1"/>
    <col min="8481" max="8705" width="8.88671875" style="559"/>
    <col min="8706" max="8706" width="3.5546875" style="559" customWidth="1"/>
    <col min="8707" max="8707" width="5.88671875" style="559" customWidth="1"/>
    <col min="8708" max="8708" width="4.44140625" style="559" customWidth="1"/>
    <col min="8709" max="8709" width="4.5546875" style="559" customWidth="1"/>
    <col min="8710" max="8710" width="2.6640625" style="559" customWidth="1"/>
    <col min="8711" max="8711" width="4" style="559" customWidth="1"/>
    <col min="8712" max="8712" width="4.88671875" style="559" customWidth="1"/>
    <col min="8713" max="8713" width="4.109375" style="559" customWidth="1"/>
    <col min="8714" max="8714" width="4.88671875" style="559" customWidth="1"/>
    <col min="8715" max="8715" width="4.5546875" style="559" customWidth="1"/>
    <col min="8716" max="8716" width="6" style="559" customWidth="1"/>
    <col min="8717" max="8717" width="5.5546875" style="559" customWidth="1"/>
    <col min="8718" max="8718" width="0.33203125" style="559" customWidth="1"/>
    <col min="8719" max="8721" width="0" style="559" hidden="1" customWidth="1"/>
    <col min="8722" max="8722" width="5.5546875" style="559" customWidth="1"/>
    <col min="8723" max="8723" width="4.109375" style="559" customWidth="1"/>
    <col min="8724" max="8724" width="3.6640625" style="559" customWidth="1"/>
    <col min="8725" max="8725" width="3.88671875" style="559" customWidth="1"/>
    <col min="8726" max="8726" width="0.44140625" style="559" customWidth="1"/>
    <col min="8727" max="8727" width="4.33203125" style="559" customWidth="1"/>
    <col min="8728" max="8728" width="5" style="559" customWidth="1"/>
    <col min="8729" max="8730" width="3.88671875" style="559" customWidth="1"/>
    <col min="8731" max="8731" width="5.33203125" style="559" customWidth="1"/>
    <col min="8732" max="8732" width="3.33203125" style="559" customWidth="1"/>
    <col min="8733" max="8733" width="0" style="559" hidden="1" customWidth="1"/>
    <col min="8734" max="8734" width="3" style="559" customWidth="1"/>
    <col min="8735" max="8735" width="4" style="559" customWidth="1"/>
    <col min="8736" max="8736" width="8.5546875" style="559" customWidth="1"/>
    <col min="8737" max="8961" width="8.88671875" style="559"/>
    <col min="8962" max="8962" width="3.5546875" style="559" customWidth="1"/>
    <col min="8963" max="8963" width="5.88671875" style="559" customWidth="1"/>
    <col min="8964" max="8964" width="4.44140625" style="559" customWidth="1"/>
    <col min="8965" max="8965" width="4.5546875" style="559" customWidth="1"/>
    <col min="8966" max="8966" width="2.6640625" style="559" customWidth="1"/>
    <col min="8967" max="8967" width="4" style="559" customWidth="1"/>
    <col min="8968" max="8968" width="4.88671875" style="559" customWidth="1"/>
    <col min="8969" max="8969" width="4.109375" style="559" customWidth="1"/>
    <col min="8970" max="8970" width="4.88671875" style="559" customWidth="1"/>
    <col min="8971" max="8971" width="4.5546875" style="559" customWidth="1"/>
    <col min="8972" max="8972" width="6" style="559" customWidth="1"/>
    <col min="8973" max="8973" width="5.5546875" style="559" customWidth="1"/>
    <col min="8974" max="8974" width="0.33203125" style="559" customWidth="1"/>
    <col min="8975" max="8977" width="0" style="559" hidden="1" customWidth="1"/>
    <col min="8978" max="8978" width="5.5546875" style="559" customWidth="1"/>
    <col min="8979" max="8979" width="4.109375" style="559" customWidth="1"/>
    <col min="8980" max="8980" width="3.6640625" style="559" customWidth="1"/>
    <col min="8981" max="8981" width="3.88671875" style="559" customWidth="1"/>
    <col min="8982" max="8982" width="0.44140625" style="559" customWidth="1"/>
    <col min="8983" max="8983" width="4.33203125" style="559" customWidth="1"/>
    <col min="8984" max="8984" width="5" style="559" customWidth="1"/>
    <col min="8985" max="8986" width="3.88671875" style="559" customWidth="1"/>
    <col min="8987" max="8987" width="5.33203125" style="559" customWidth="1"/>
    <col min="8988" max="8988" width="3.33203125" style="559" customWidth="1"/>
    <col min="8989" max="8989" width="0" style="559" hidden="1" customWidth="1"/>
    <col min="8990" max="8990" width="3" style="559" customWidth="1"/>
    <col min="8991" max="8991" width="4" style="559" customWidth="1"/>
    <col min="8992" max="8992" width="8.5546875" style="559" customWidth="1"/>
    <col min="8993" max="9217" width="8.88671875" style="559"/>
    <col min="9218" max="9218" width="3.5546875" style="559" customWidth="1"/>
    <col min="9219" max="9219" width="5.88671875" style="559" customWidth="1"/>
    <col min="9220" max="9220" width="4.44140625" style="559" customWidth="1"/>
    <col min="9221" max="9221" width="4.5546875" style="559" customWidth="1"/>
    <col min="9222" max="9222" width="2.6640625" style="559" customWidth="1"/>
    <col min="9223" max="9223" width="4" style="559" customWidth="1"/>
    <col min="9224" max="9224" width="4.88671875" style="559" customWidth="1"/>
    <col min="9225" max="9225" width="4.109375" style="559" customWidth="1"/>
    <col min="9226" max="9226" width="4.88671875" style="559" customWidth="1"/>
    <col min="9227" max="9227" width="4.5546875" style="559" customWidth="1"/>
    <col min="9228" max="9228" width="6" style="559" customWidth="1"/>
    <col min="9229" max="9229" width="5.5546875" style="559" customWidth="1"/>
    <col min="9230" max="9230" width="0.33203125" style="559" customWidth="1"/>
    <col min="9231" max="9233" width="0" style="559" hidden="1" customWidth="1"/>
    <col min="9234" max="9234" width="5.5546875" style="559" customWidth="1"/>
    <col min="9235" max="9235" width="4.109375" style="559" customWidth="1"/>
    <col min="9236" max="9236" width="3.6640625" style="559" customWidth="1"/>
    <col min="9237" max="9237" width="3.88671875" style="559" customWidth="1"/>
    <col min="9238" max="9238" width="0.44140625" style="559" customWidth="1"/>
    <col min="9239" max="9239" width="4.33203125" style="559" customWidth="1"/>
    <col min="9240" max="9240" width="5" style="559" customWidth="1"/>
    <col min="9241" max="9242" width="3.88671875" style="559" customWidth="1"/>
    <col min="9243" max="9243" width="5.33203125" style="559" customWidth="1"/>
    <col min="9244" max="9244" width="3.33203125" style="559" customWidth="1"/>
    <col min="9245" max="9245" width="0" style="559" hidden="1" customWidth="1"/>
    <col min="9246" max="9246" width="3" style="559" customWidth="1"/>
    <col min="9247" max="9247" width="4" style="559" customWidth="1"/>
    <col min="9248" max="9248" width="8.5546875" style="559" customWidth="1"/>
    <col min="9249" max="9473" width="8.88671875" style="559"/>
    <col min="9474" max="9474" width="3.5546875" style="559" customWidth="1"/>
    <col min="9475" max="9475" width="5.88671875" style="559" customWidth="1"/>
    <col min="9476" max="9476" width="4.44140625" style="559" customWidth="1"/>
    <col min="9477" max="9477" width="4.5546875" style="559" customWidth="1"/>
    <col min="9478" max="9478" width="2.6640625" style="559" customWidth="1"/>
    <col min="9479" max="9479" width="4" style="559" customWidth="1"/>
    <col min="9480" max="9480" width="4.88671875" style="559" customWidth="1"/>
    <col min="9481" max="9481" width="4.109375" style="559" customWidth="1"/>
    <col min="9482" max="9482" width="4.88671875" style="559" customWidth="1"/>
    <col min="9483" max="9483" width="4.5546875" style="559" customWidth="1"/>
    <col min="9484" max="9484" width="6" style="559" customWidth="1"/>
    <col min="9485" max="9485" width="5.5546875" style="559" customWidth="1"/>
    <col min="9486" max="9486" width="0.33203125" style="559" customWidth="1"/>
    <col min="9487" max="9489" width="0" style="559" hidden="1" customWidth="1"/>
    <col min="9490" max="9490" width="5.5546875" style="559" customWidth="1"/>
    <col min="9491" max="9491" width="4.109375" style="559" customWidth="1"/>
    <col min="9492" max="9492" width="3.6640625" style="559" customWidth="1"/>
    <col min="9493" max="9493" width="3.88671875" style="559" customWidth="1"/>
    <col min="9494" max="9494" width="0.44140625" style="559" customWidth="1"/>
    <col min="9495" max="9495" width="4.33203125" style="559" customWidth="1"/>
    <col min="9496" max="9496" width="5" style="559" customWidth="1"/>
    <col min="9497" max="9498" width="3.88671875" style="559" customWidth="1"/>
    <col min="9499" max="9499" width="5.33203125" style="559" customWidth="1"/>
    <col min="9500" max="9500" width="3.33203125" style="559" customWidth="1"/>
    <col min="9501" max="9501" width="0" style="559" hidden="1" customWidth="1"/>
    <col min="9502" max="9502" width="3" style="559" customWidth="1"/>
    <col min="9503" max="9503" width="4" style="559" customWidth="1"/>
    <col min="9504" max="9504" width="8.5546875" style="559" customWidth="1"/>
    <col min="9505" max="9729" width="8.88671875" style="559"/>
    <col min="9730" max="9730" width="3.5546875" style="559" customWidth="1"/>
    <col min="9731" max="9731" width="5.88671875" style="559" customWidth="1"/>
    <col min="9732" max="9732" width="4.44140625" style="559" customWidth="1"/>
    <col min="9733" max="9733" width="4.5546875" style="559" customWidth="1"/>
    <col min="9734" max="9734" width="2.6640625" style="559" customWidth="1"/>
    <col min="9735" max="9735" width="4" style="559" customWidth="1"/>
    <col min="9736" max="9736" width="4.88671875" style="559" customWidth="1"/>
    <col min="9737" max="9737" width="4.109375" style="559" customWidth="1"/>
    <col min="9738" max="9738" width="4.88671875" style="559" customWidth="1"/>
    <col min="9739" max="9739" width="4.5546875" style="559" customWidth="1"/>
    <col min="9740" max="9740" width="6" style="559" customWidth="1"/>
    <col min="9741" max="9741" width="5.5546875" style="559" customWidth="1"/>
    <col min="9742" max="9742" width="0.33203125" style="559" customWidth="1"/>
    <col min="9743" max="9745" width="0" style="559" hidden="1" customWidth="1"/>
    <col min="9746" max="9746" width="5.5546875" style="559" customWidth="1"/>
    <col min="9747" max="9747" width="4.109375" style="559" customWidth="1"/>
    <col min="9748" max="9748" width="3.6640625" style="559" customWidth="1"/>
    <col min="9749" max="9749" width="3.88671875" style="559" customWidth="1"/>
    <col min="9750" max="9750" width="0.44140625" style="559" customWidth="1"/>
    <col min="9751" max="9751" width="4.33203125" style="559" customWidth="1"/>
    <col min="9752" max="9752" width="5" style="559" customWidth="1"/>
    <col min="9753" max="9754" width="3.88671875" style="559" customWidth="1"/>
    <col min="9755" max="9755" width="5.33203125" style="559" customWidth="1"/>
    <col min="9756" max="9756" width="3.33203125" style="559" customWidth="1"/>
    <col min="9757" max="9757" width="0" style="559" hidden="1" customWidth="1"/>
    <col min="9758" max="9758" width="3" style="559" customWidth="1"/>
    <col min="9759" max="9759" width="4" style="559" customWidth="1"/>
    <col min="9760" max="9760" width="8.5546875" style="559" customWidth="1"/>
    <col min="9761" max="9985" width="8.88671875" style="559"/>
    <col min="9986" max="9986" width="3.5546875" style="559" customWidth="1"/>
    <col min="9987" max="9987" width="5.88671875" style="559" customWidth="1"/>
    <col min="9988" max="9988" width="4.44140625" style="559" customWidth="1"/>
    <col min="9989" max="9989" width="4.5546875" style="559" customWidth="1"/>
    <col min="9990" max="9990" width="2.6640625" style="559" customWidth="1"/>
    <col min="9991" max="9991" width="4" style="559" customWidth="1"/>
    <col min="9992" max="9992" width="4.88671875" style="559" customWidth="1"/>
    <col min="9993" max="9993" width="4.109375" style="559" customWidth="1"/>
    <col min="9994" max="9994" width="4.88671875" style="559" customWidth="1"/>
    <col min="9995" max="9995" width="4.5546875" style="559" customWidth="1"/>
    <col min="9996" max="9996" width="6" style="559" customWidth="1"/>
    <col min="9997" max="9997" width="5.5546875" style="559" customWidth="1"/>
    <col min="9998" max="9998" width="0.33203125" style="559" customWidth="1"/>
    <col min="9999" max="10001" width="0" style="559" hidden="1" customWidth="1"/>
    <col min="10002" max="10002" width="5.5546875" style="559" customWidth="1"/>
    <col min="10003" max="10003" width="4.109375" style="559" customWidth="1"/>
    <col min="10004" max="10004" width="3.6640625" style="559" customWidth="1"/>
    <col min="10005" max="10005" width="3.88671875" style="559" customWidth="1"/>
    <col min="10006" max="10006" width="0.44140625" style="559" customWidth="1"/>
    <col min="10007" max="10007" width="4.33203125" style="559" customWidth="1"/>
    <col min="10008" max="10008" width="5" style="559" customWidth="1"/>
    <col min="10009" max="10010" width="3.88671875" style="559" customWidth="1"/>
    <col min="10011" max="10011" width="5.33203125" style="559" customWidth="1"/>
    <col min="10012" max="10012" width="3.33203125" style="559" customWidth="1"/>
    <col min="10013" max="10013" width="0" style="559" hidden="1" customWidth="1"/>
    <col min="10014" max="10014" width="3" style="559" customWidth="1"/>
    <col min="10015" max="10015" width="4" style="559" customWidth="1"/>
    <col min="10016" max="10016" width="8.5546875" style="559" customWidth="1"/>
    <col min="10017" max="10241" width="8.88671875" style="559"/>
    <col min="10242" max="10242" width="3.5546875" style="559" customWidth="1"/>
    <col min="10243" max="10243" width="5.88671875" style="559" customWidth="1"/>
    <col min="10244" max="10244" width="4.44140625" style="559" customWidth="1"/>
    <col min="10245" max="10245" width="4.5546875" style="559" customWidth="1"/>
    <col min="10246" max="10246" width="2.6640625" style="559" customWidth="1"/>
    <col min="10247" max="10247" width="4" style="559" customWidth="1"/>
    <col min="10248" max="10248" width="4.88671875" style="559" customWidth="1"/>
    <col min="10249" max="10249" width="4.109375" style="559" customWidth="1"/>
    <col min="10250" max="10250" width="4.88671875" style="559" customWidth="1"/>
    <col min="10251" max="10251" width="4.5546875" style="559" customWidth="1"/>
    <col min="10252" max="10252" width="6" style="559" customWidth="1"/>
    <col min="10253" max="10253" width="5.5546875" style="559" customWidth="1"/>
    <col min="10254" max="10254" width="0.33203125" style="559" customWidth="1"/>
    <col min="10255" max="10257" width="0" style="559" hidden="1" customWidth="1"/>
    <col min="10258" max="10258" width="5.5546875" style="559" customWidth="1"/>
    <col min="10259" max="10259" width="4.109375" style="559" customWidth="1"/>
    <col min="10260" max="10260" width="3.6640625" style="559" customWidth="1"/>
    <col min="10261" max="10261" width="3.88671875" style="559" customWidth="1"/>
    <col min="10262" max="10262" width="0.44140625" style="559" customWidth="1"/>
    <col min="10263" max="10263" width="4.33203125" style="559" customWidth="1"/>
    <col min="10264" max="10264" width="5" style="559" customWidth="1"/>
    <col min="10265" max="10266" width="3.88671875" style="559" customWidth="1"/>
    <col min="10267" max="10267" width="5.33203125" style="559" customWidth="1"/>
    <col min="10268" max="10268" width="3.33203125" style="559" customWidth="1"/>
    <col min="10269" max="10269" width="0" style="559" hidden="1" customWidth="1"/>
    <col min="10270" max="10270" width="3" style="559" customWidth="1"/>
    <col min="10271" max="10271" width="4" style="559" customWidth="1"/>
    <col min="10272" max="10272" width="8.5546875" style="559" customWidth="1"/>
    <col min="10273" max="10497" width="8.88671875" style="559"/>
    <col min="10498" max="10498" width="3.5546875" style="559" customWidth="1"/>
    <col min="10499" max="10499" width="5.88671875" style="559" customWidth="1"/>
    <col min="10500" max="10500" width="4.44140625" style="559" customWidth="1"/>
    <col min="10501" max="10501" width="4.5546875" style="559" customWidth="1"/>
    <col min="10502" max="10502" width="2.6640625" style="559" customWidth="1"/>
    <col min="10503" max="10503" width="4" style="559" customWidth="1"/>
    <col min="10504" max="10504" width="4.88671875" style="559" customWidth="1"/>
    <col min="10505" max="10505" width="4.109375" style="559" customWidth="1"/>
    <col min="10506" max="10506" width="4.88671875" style="559" customWidth="1"/>
    <col min="10507" max="10507" width="4.5546875" style="559" customWidth="1"/>
    <col min="10508" max="10508" width="6" style="559" customWidth="1"/>
    <col min="10509" max="10509" width="5.5546875" style="559" customWidth="1"/>
    <col min="10510" max="10510" width="0.33203125" style="559" customWidth="1"/>
    <col min="10511" max="10513" width="0" style="559" hidden="1" customWidth="1"/>
    <col min="10514" max="10514" width="5.5546875" style="559" customWidth="1"/>
    <col min="10515" max="10515" width="4.109375" style="559" customWidth="1"/>
    <col min="10516" max="10516" width="3.6640625" style="559" customWidth="1"/>
    <col min="10517" max="10517" width="3.88671875" style="559" customWidth="1"/>
    <col min="10518" max="10518" width="0.44140625" style="559" customWidth="1"/>
    <col min="10519" max="10519" width="4.33203125" style="559" customWidth="1"/>
    <col min="10520" max="10520" width="5" style="559" customWidth="1"/>
    <col min="10521" max="10522" width="3.88671875" style="559" customWidth="1"/>
    <col min="10523" max="10523" width="5.33203125" style="559" customWidth="1"/>
    <col min="10524" max="10524" width="3.33203125" style="559" customWidth="1"/>
    <col min="10525" max="10525" width="0" style="559" hidden="1" customWidth="1"/>
    <col min="10526" max="10526" width="3" style="559" customWidth="1"/>
    <col min="10527" max="10527" width="4" style="559" customWidth="1"/>
    <col min="10528" max="10528" width="8.5546875" style="559" customWidth="1"/>
    <col min="10529" max="10753" width="8.88671875" style="559"/>
    <col min="10754" max="10754" width="3.5546875" style="559" customWidth="1"/>
    <col min="10755" max="10755" width="5.88671875" style="559" customWidth="1"/>
    <col min="10756" max="10756" width="4.44140625" style="559" customWidth="1"/>
    <col min="10757" max="10757" width="4.5546875" style="559" customWidth="1"/>
    <col min="10758" max="10758" width="2.6640625" style="559" customWidth="1"/>
    <col min="10759" max="10759" width="4" style="559" customWidth="1"/>
    <col min="10760" max="10760" width="4.88671875" style="559" customWidth="1"/>
    <col min="10761" max="10761" width="4.109375" style="559" customWidth="1"/>
    <col min="10762" max="10762" width="4.88671875" style="559" customWidth="1"/>
    <col min="10763" max="10763" width="4.5546875" style="559" customWidth="1"/>
    <col min="10764" max="10764" width="6" style="559" customWidth="1"/>
    <col min="10765" max="10765" width="5.5546875" style="559" customWidth="1"/>
    <col min="10766" max="10766" width="0.33203125" style="559" customWidth="1"/>
    <col min="10767" max="10769" width="0" style="559" hidden="1" customWidth="1"/>
    <col min="10770" max="10770" width="5.5546875" style="559" customWidth="1"/>
    <col min="10771" max="10771" width="4.109375" style="559" customWidth="1"/>
    <col min="10772" max="10772" width="3.6640625" style="559" customWidth="1"/>
    <col min="10773" max="10773" width="3.88671875" style="559" customWidth="1"/>
    <col min="10774" max="10774" width="0.44140625" style="559" customWidth="1"/>
    <col min="10775" max="10775" width="4.33203125" style="559" customWidth="1"/>
    <col min="10776" max="10776" width="5" style="559" customWidth="1"/>
    <col min="10777" max="10778" width="3.88671875" style="559" customWidth="1"/>
    <col min="10779" max="10779" width="5.33203125" style="559" customWidth="1"/>
    <col min="10780" max="10780" width="3.33203125" style="559" customWidth="1"/>
    <col min="10781" max="10781" width="0" style="559" hidden="1" customWidth="1"/>
    <col min="10782" max="10782" width="3" style="559" customWidth="1"/>
    <col min="10783" max="10783" width="4" style="559" customWidth="1"/>
    <col min="10784" max="10784" width="8.5546875" style="559" customWidth="1"/>
    <col min="10785" max="11009" width="8.88671875" style="559"/>
    <col min="11010" max="11010" width="3.5546875" style="559" customWidth="1"/>
    <col min="11011" max="11011" width="5.88671875" style="559" customWidth="1"/>
    <col min="11012" max="11012" width="4.44140625" style="559" customWidth="1"/>
    <col min="11013" max="11013" width="4.5546875" style="559" customWidth="1"/>
    <col min="11014" max="11014" width="2.6640625" style="559" customWidth="1"/>
    <col min="11015" max="11015" width="4" style="559" customWidth="1"/>
    <col min="11016" max="11016" width="4.88671875" style="559" customWidth="1"/>
    <col min="11017" max="11017" width="4.109375" style="559" customWidth="1"/>
    <col min="11018" max="11018" width="4.88671875" style="559" customWidth="1"/>
    <col min="11019" max="11019" width="4.5546875" style="559" customWidth="1"/>
    <col min="11020" max="11020" width="6" style="559" customWidth="1"/>
    <col min="11021" max="11021" width="5.5546875" style="559" customWidth="1"/>
    <col min="11022" max="11022" width="0.33203125" style="559" customWidth="1"/>
    <col min="11023" max="11025" width="0" style="559" hidden="1" customWidth="1"/>
    <col min="11026" max="11026" width="5.5546875" style="559" customWidth="1"/>
    <col min="11027" max="11027" width="4.109375" style="559" customWidth="1"/>
    <col min="11028" max="11028" width="3.6640625" style="559" customWidth="1"/>
    <col min="11029" max="11029" width="3.88671875" style="559" customWidth="1"/>
    <col min="11030" max="11030" width="0.44140625" style="559" customWidth="1"/>
    <col min="11031" max="11031" width="4.33203125" style="559" customWidth="1"/>
    <col min="11032" max="11032" width="5" style="559" customWidth="1"/>
    <col min="11033" max="11034" width="3.88671875" style="559" customWidth="1"/>
    <col min="11035" max="11035" width="5.33203125" style="559" customWidth="1"/>
    <col min="11036" max="11036" width="3.33203125" style="559" customWidth="1"/>
    <col min="11037" max="11037" width="0" style="559" hidden="1" customWidth="1"/>
    <col min="11038" max="11038" width="3" style="559" customWidth="1"/>
    <col min="11039" max="11039" width="4" style="559" customWidth="1"/>
    <col min="11040" max="11040" width="8.5546875" style="559" customWidth="1"/>
    <col min="11041" max="11265" width="8.88671875" style="559"/>
    <col min="11266" max="11266" width="3.5546875" style="559" customWidth="1"/>
    <col min="11267" max="11267" width="5.88671875" style="559" customWidth="1"/>
    <col min="11268" max="11268" width="4.44140625" style="559" customWidth="1"/>
    <col min="11269" max="11269" width="4.5546875" style="559" customWidth="1"/>
    <col min="11270" max="11270" width="2.6640625" style="559" customWidth="1"/>
    <col min="11271" max="11271" width="4" style="559" customWidth="1"/>
    <col min="11272" max="11272" width="4.88671875" style="559" customWidth="1"/>
    <col min="11273" max="11273" width="4.109375" style="559" customWidth="1"/>
    <col min="11274" max="11274" width="4.88671875" style="559" customWidth="1"/>
    <col min="11275" max="11275" width="4.5546875" style="559" customWidth="1"/>
    <col min="11276" max="11276" width="6" style="559" customWidth="1"/>
    <col min="11277" max="11277" width="5.5546875" style="559" customWidth="1"/>
    <col min="11278" max="11278" width="0.33203125" style="559" customWidth="1"/>
    <col min="11279" max="11281" width="0" style="559" hidden="1" customWidth="1"/>
    <col min="11282" max="11282" width="5.5546875" style="559" customWidth="1"/>
    <col min="11283" max="11283" width="4.109375" style="559" customWidth="1"/>
    <col min="11284" max="11284" width="3.6640625" style="559" customWidth="1"/>
    <col min="11285" max="11285" width="3.88671875" style="559" customWidth="1"/>
    <col min="11286" max="11286" width="0.44140625" style="559" customWidth="1"/>
    <col min="11287" max="11287" width="4.33203125" style="559" customWidth="1"/>
    <col min="11288" max="11288" width="5" style="559" customWidth="1"/>
    <col min="11289" max="11290" width="3.88671875" style="559" customWidth="1"/>
    <col min="11291" max="11291" width="5.33203125" style="559" customWidth="1"/>
    <col min="11292" max="11292" width="3.33203125" style="559" customWidth="1"/>
    <col min="11293" max="11293" width="0" style="559" hidden="1" customWidth="1"/>
    <col min="11294" max="11294" width="3" style="559" customWidth="1"/>
    <col min="11295" max="11295" width="4" style="559" customWidth="1"/>
    <col min="11296" max="11296" width="8.5546875" style="559" customWidth="1"/>
    <col min="11297" max="11521" width="8.88671875" style="559"/>
    <col min="11522" max="11522" width="3.5546875" style="559" customWidth="1"/>
    <col min="11523" max="11523" width="5.88671875" style="559" customWidth="1"/>
    <col min="11524" max="11524" width="4.44140625" style="559" customWidth="1"/>
    <col min="11525" max="11525" width="4.5546875" style="559" customWidth="1"/>
    <col min="11526" max="11526" width="2.6640625" style="559" customWidth="1"/>
    <col min="11527" max="11527" width="4" style="559" customWidth="1"/>
    <col min="11528" max="11528" width="4.88671875" style="559" customWidth="1"/>
    <col min="11529" max="11529" width="4.109375" style="559" customWidth="1"/>
    <col min="11530" max="11530" width="4.88671875" style="559" customWidth="1"/>
    <col min="11531" max="11531" width="4.5546875" style="559" customWidth="1"/>
    <col min="11532" max="11532" width="6" style="559" customWidth="1"/>
    <col min="11533" max="11533" width="5.5546875" style="559" customWidth="1"/>
    <col min="11534" max="11534" width="0.33203125" style="559" customWidth="1"/>
    <col min="11535" max="11537" width="0" style="559" hidden="1" customWidth="1"/>
    <col min="11538" max="11538" width="5.5546875" style="559" customWidth="1"/>
    <col min="11539" max="11539" width="4.109375" style="559" customWidth="1"/>
    <col min="11540" max="11540" width="3.6640625" style="559" customWidth="1"/>
    <col min="11541" max="11541" width="3.88671875" style="559" customWidth="1"/>
    <col min="11542" max="11542" width="0.44140625" style="559" customWidth="1"/>
    <col min="11543" max="11543" width="4.33203125" style="559" customWidth="1"/>
    <col min="11544" max="11544" width="5" style="559" customWidth="1"/>
    <col min="11545" max="11546" width="3.88671875" style="559" customWidth="1"/>
    <col min="11547" max="11547" width="5.33203125" style="559" customWidth="1"/>
    <col min="11548" max="11548" width="3.33203125" style="559" customWidth="1"/>
    <col min="11549" max="11549" width="0" style="559" hidden="1" customWidth="1"/>
    <col min="11550" max="11550" width="3" style="559" customWidth="1"/>
    <col min="11551" max="11551" width="4" style="559" customWidth="1"/>
    <col min="11552" max="11552" width="8.5546875" style="559" customWidth="1"/>
    <col min="11553" max="11777" width="8.88671875" style="559"/>
    <col min="11778" max="11778" width="3.5546875" style="559" customWidth="1"/>
    <col min="11779" max="11779" width="5.88671875" style="559" customWidth="1"/>
    <col min="11780" max="11780" width="4.44140625" style="559" customWidth="1"/>
    <col min="11781" max="11781" width="4.5546875" style="559" customWidth="1"/>
    <col min="11782" max="11782" width="2.6640625" style="559" customWidth="1"/>
    <col min="11783" max="11783" width="4" style="559" customWidth="1"/>
    <col min="11784" max="11784" width="4.88671875" style="559" customWidth="1"/>
    <col min="11785" max="11785" width="4.109375" style="559" customWidth="1"/>
    <col min="11786" max="11786" width="4.88671875" style="559" customWidth="1"/>
    <col min="11787" max="11787" width="4.5546875" style="559" customWidth="1"/>
    <col min="11788" max="11788" width="6" style="559" customWidth="1"/>
    <col min="11789" max="11789" width="5.5546875" style="559" customWidth="1"/>
    <col min="11790" max="11790" width="0.33203125" style="559" customWidth="1"/>
    <col min="11791" max="11793" width="0" style="559" hidden="1" customWidth="1"/>
    <col min="11794" max="11794" width="5.5546875" style="559" customWidth="1"/>
    <col min="11795" max="11795" width="4.109375" style="559" customWidth="1"/>
    <col min="11796" max="11796" width="3.6640625" style="559" customWidth="1"/>
    <col min="11797" max="11797" width="3.88671875" style="559" customWidth="1"/>
    <col min="11798" max="11798" width="0.44140625" style="559" customWidth="1"/>
    <col min="11799" max="11799" width="4.33203125" style="559" customWidth="1"/>
    <col min="11800" max="11800" width="5" style="559" customWidth="1"/>
    <col min="11801" max="11802" width="3.88671875" style="559" customWidth="1"/>
    <col min="11803" max="11803" width="5.33203125" style="559" customWidth="1"/>
    <col min="11804" max="11804" width="3.33203125" style="559" customWidth="1"/>
    <col min="11805" max="11805" width="0" style="559" hidden="1" customWidth="1"/>
    <col min="11806" max="11806" width="3" style="559" customWidth="1"/>
    <col min="11807" max="11807" width="4" style="559" customWidth="1"/>
    <col min="11808" max="11808" width="8.5546875" style="559" customWidth="1"/>
    <col min="11809" max="12033" width="8.88671875" style="559"/>
    <col min="12034" max="12034" width="3.5546875" style="559" customWidth="1"/>
    <col min="12035" max="12035" width="5.88671875" style="559" customWidth="1"/>
    <col min="12036" max="12036" width="4.44140625" style="559" customWidth="1"/>
    <col min="12037" max="12037" width="4.5546875" style="559" customWidth="1"/>
    <col min="12038" max="12038" width="2.6640625" style="559" customWidth="1"/>
    <col min="12039" max="12039" width="4" style="559" customWidth="1"/>
    <col min="12040" max="12040" width="4.88671875" style="559" customWidth="1"/>
    <col min="12041" max="12041" width="4.109375" style="559" customWidth="1"/>
    <col min="12042" max="12042" width="4.88671875" style="559" customWidth="1"/>
    <col min="12043" max="12043" width="4.5546875" style="559" customWidth="1"/>
    <col min="12044" max="12044" width="6" style="559" customWidth="1"/>
    <col min="12045" max="12045" width="5.5546875" style="559" customWidth="1"/>
    <col min="12046" max="12046" width="0.33203125" style="559" customWidth="1"/>
    <col min="12047" max="12049" width="0" style="559" hidden="1" customWidth="1"/>
    <col min="12050" max="12050" width="5.5546875" style="559" customWidth="1"/>
    <col min="12051" max="12051" width="4.109375" style="559" customWidth="1"/>
    <col min="12052" max="12052" width="3.6640625" style="559" customWidth="1"/>
    <col min="12053" max="12053" width="3.88671875" style="559" customWidth="1"/>
    <col min="12054" max="12054" width="0.44140625" style="559" customWidth="1"/>
    <col min="12055" max="12055" width="4.33203125" style="559" customWidth="1"/>
    <col min="12056" max="12056" width="5" style="559" customWidth="1"/>
    <col min="12057" max="12058" width="3.88671875" style="559" customWidth="1"/>
    <col min="12059" max="12059" width="5.33203125" style="559" customWidth="1"/>
    <col min="12060" max="12060" width="3.33203125" style="559" customWidth="1"/>
    <col min="12061" max="12061" width="0" style="559" hidden="1" customWidth="1"/>
    <col min="12062" max="12062" width="3" style="559" customWidth="1"/>
    <col min="12063" max="12063" width="4" style="559" customWidth="1"/>
    <col min="12064" max="12064" width="8.5546875" style="559" customWidth="1"/>
    <col min="12065" max="12289" width="8.88671875" style="559"/>
    <col min="12290" max="12290" width="3.5546875" style="559" customWidth="1"/>
    <col min="12291" max="12291" width="5.88671875" style="559" customWidth="1"/>
    <col min="12292" max="12292" width="4.44140625" style="559" customWidth="1"/>
    <col min="12293" max="12293" width="4.5546875" style="559" customWidth="1"/>
    <col min="12294" max="12294" width="2.6640625" style="559" customWidth="1"/>
    <col min="12295" max="12295" width="4" style="559" customWidth="1"/>
    <col min="12296" max="12296" width="4.88671875" style="559" customWidth="1"/>
    <col min="12297" max="12297" width="4.109375" style="559" customWidth="1"/>
    <col min="12298" max="12298" width="4.88671875" style="559" customWidth="1"/>
    <col min="12299" max="12299" width="4.5546875" style="559" customWidth="1"/>
    <col min="12300" max="12300" width="6" style="559" customWidth="1"/>
    <col min="12301" max="12301" width="5.5546875" style="559" customWidth="1"/>
    <col min="12302" max="12302" width="0.33203125" style="559" customWidth="1"/>
    <col min="12303" max="12305" width="0" style="559" hidden="1" customWidth="1"/>
    <col min="12306" max="12306" width="5.5546875" style="559" customWidth="1"/>
    <col min="12307" max="12307" width="4.109375" style="559" customWidth="1"/>
    <col min="12308" max="12308" width="3.6640625" style="559" customWidth="1"/>
    <col min="12309" max="12309" width="3.88671875" style="559" customWidth="1"/>
    <col min="12310" max="12310" width="0.44140625" style="559" customWidth="1"/>
    <col min="12311" max="12311" width="4.33203125" style="559" customWidth="1"/>
    <col min="12312" max="12312" width="5" style="559" customWidth="1"/>
    <col min="12313" max="12314" width="3.88671875" style="559" customWidth="1"/>
    <col min="12315" max="12315" width="5.33203125" style="559" customWidth="1"/>
    <col min="12316" max="12316" width="3.33203125" style="559" customWidth="1"/>
    <col min="12317" max="12317" width="0" style="559" hidden="1" customWidth="1"/>
    <col min="12318" max="12318" width="3" style="559" customWidth="1"/>
    <col min="12319" max="12319" width="4" style="559" customWidth="1"/>
    <col min="12320" max="12320" width="8.5546875" style="559" customWidth="1"/>
    <col min="12321" max="12545" width="8.88671875" style="559"/>
    <col min="12546" max="12546" width="3.5546875" style="559" customWidth="1"/>
    <col min="12547" max="12547" width="5.88671875" style="559" customWidth="1"/>
    <col min="12548" max="12548" width="4.44140625" style="559" customWidth="1"/>
    <col min="12549" max="12549" width="4.5546875" style="559" customWidth="1"/>
    <col min="12550" max="12550" width="2.6640625" style="559" customWidth="1"/>
    <col min="12551" max="12551" width="4" style="559" customWidth="1"/>
    <col min="12552" max="12552" width="4.88671875" style="559" customWidth="1"/>
    <col min="12553" max="12553" width="4.109375" style="559" customWidth="1"/>
    <col min="12554" max="12554" width="4.88671875" style="559" customWidth="1"/>
    <col min="12555" max="12555" width="4.5546875" style="559" customWidth="1"/>
    <col min="12556" max="12556" width="6" style="559" customWidth="1"/>
    <col min="12557" max="12557" width="5.5546875" style="559" customWidth="1"/>
    <col min="12558" max="12558" width="0.33203125" style="559" customWidth="1"/>
    <col min="12559" max="12561" width="0" style="559" hidden="1" customWidth="1"/>
    <col min="12562" max="12562" width="5.5546875" style="559" customWidth="1"/>
    <col min="12563" max="12563" width="4.109375" style="559" customWidth="1"/>
    <col min="12564" max="12564" width="3.6640625" style="559" customWidth="1"/>
    <col min="12565" max="12565" width="3.88671875" style="559" customWidth="1"/>
    <col min="12566" max="12566" width="0.44140625" style="559" customWidth="1"/>
    <col min="12567" max="12567" width="4.33203125" style="559" customWidth="1"/>
    <col min="12568" max="12568" width="5" style="559" customWidth="1"/>
    <col min="12569" max="12570" width="3.88671875" style="559" customWidth="1"/>
    <col min="12571" max="12571" width="5.33203125" style="559" customWidth="1"/>
    <col min="12572" max="12572" width="3.33203125" style="559" customWidth="1"/>
    <col min="12573" max="12573" width="0" style="559" hidden="1" customWidth="1"/>
    <col min="12574" max="12574" width="3" style="559" customWidth="1"/>
    <col min="12575" max="12575" width="4" style="559" customWidth="1"/>
    <col min="12576" max="12576" width="8.5546875" style="559" customWidth="1"/>
    <col min="12577" max="12801" width="8.88671875" style="559"/>
    <col min="12802" max="12802" width="3.5546875" style="559" customWidth="1"/>
    <col min="12803" max="12803" width="5.88671875" style="559" customWidth="1"/>
    <col min="12804" max="12804" width="4.44140625" style="559" customWidth="1"/>
    <col min="12805" max="12805" width="4.5546875" style="559" customWidth="1"/>
    <col min="12806" max="12806" width="2.6640625" style="559" customWidth="1"/>
    <col min="12807" max="12807" width="4" style="559" customWidth="1"/>
    <col min="12808" max="12808" width="4.88671875" style="559" customWidth="1"/>
    <col min="12809" max="12809" width="4.109375" style="559" customWidth="1"/>
    <col min="12810" max="12810" width="4.88671875" style="559" customWidth="1"/>
    <col min="12811" max="12811" width="4.5546875" style="559" customWidth="1"/>
    <col min="12812" max="12812" width="6" style="559" customWidth="1"/>
    <col min="12813" max="12813" width="5.5546875" style="559" customWidth="1"/>
    <col min="12814" max="12814" width="0.33203125" style="559" customWidth="1"/>
    <col min="12815" max="12817" width="0" style="559" hidden="1" customWidth="1"/>
    <col min="12818" max="12818" width="5.5546875" style="559" customWidth="1"/>
    <col min="12819" max="12819" width="4.109375" style="559" customWidth="1"/>
    <col min="12820" max="12820" width="3.6640625" style="559" customWidth="1"/>
    <col min="12821" max="12821" width="3.88671875" style="559" customWidth="1"/>
    <col min="12822" max="12822" width="0.44140625" style="559" customWidth="1"/>
    <col min="12823" max="12823" width="4.33203125" style="559" customWidth="1"/>
    <col min="12824" max="12824" width="5" style="559" customWidth="1"/>
    <col min="12825" max="12826" width="3.88671875" style="559" customWidth="1"/>
    <col min="12827" max="12827" width="5.33203125" style="559" customWidth="1"/>
    <col min="12828" max="12828" width="3.33203125" style="559" customWidth="1"/>
    <col min="12829" max="12829" width="0" style="559" hidden="1" customWidth="1"/>
    <col min="12830" max="12830" width="3" style="559" customWidth="1"/>
    <col min="12831" max="12831" width="4" style="559" customWidth="1"/>
    <col min="12832" max="12832" width="8.5546875" style="559" customWidth="1"/>
    <col min="12833" max="13057" width="8.88671875" style="559"/>
    <col min="13058" max="13058" width="3.5546875" style="559" customWidth="1"/>
    <col min="13059" max="13059" width="5.88671875" style="559" customWidth="1"/>
    <col min="13060" max="13060" width="4.44140625" style="559" customWidth="1"/>
    <col min="13061" max="13061" width="4.5546875" style="559" customWidth="1"/>
    <col min="13062" max="13062" width="2.6640625" style="559" customWidth="1"/>
    <col min="13063" max="13063" width="4" style="559" customWidth="1"/>
    <col min="13064" max="13064" width="4.88671875" style="559" customWidth="1"/>
    <col min="13065" max="13065" width="4.109375" style="559" customWidth="1"/>
    <col min="13066" max="13066" width="4.88671875" style="559" customWidth="1"/>
    <col min="13067" max="13067" width="4.5546875" style="559" customWidth="1"/>
    <col min="13068" max="13068" width="6" style="559" customWidth="1"/>
    <col min="13069" max="13069" width="5.5546875" style="559" customWidth="1"/>
    <col min="13070" max="13070" width="0.33203125" style="559" customWidth="1"/>
    <col min="13071" max="13073" width="0" style="559" hidden="1" customWidth="1"/>
    <col min="13074" max="13074" width="5.5546875" style="559" customWidth="1"/>
    <col min="13075" max="13075" width="4.109375" style="559" customWidth="1"/>
    <col min="13076" max="13076" width="3.6640625" style="559" customWidth="1"/>
    <col min="13077" max="13077" width="3.88671875" style="559" customWidth="1"/>
    <col min="13078" max="13078" width="0.44140625" style="559" customWidth="1"/>
    <col min="13079" max="13079" width="4.33203125" style="559" customWidth="1"/>
    <col min="13080" max="13080" width="5" style="559" customWidth="1"/>
    <col min="13081" max="13082" width="3.88671875" style="559" customWidth="1"/>
    <col min="13083" max="13083" width="5.33203125" style="559" customWidth="1"/>
    <col min="13084" max="13084" width="3.33203125" style="559" customWidth="1"/>
    <col min="13085" max="13085" width="0" style="559" hidden="1" customWidth="1"/>
    <col min="13086" max="13086" width="3" style="559" customWidth="1"/>
    <col min="13087" max="13087" width="4" style="559" customWidth="1"/>
    <col min="13088" max="13088" width="8.5546875" style="559" customWidth="1"/>
    <col min="13089" max="13313" width="8.88671875" style="559"/>
    <col min="13314" max="13314" width="3.5546875" style="559" customWidth="1"/>
    <col min="13315" max="13315" width="5.88671875" style="559" customWidth="1"/>
    <col min="13316" max="13316" width="4.44140625" style="559" customWidth="1"/>
    <col min="13317" max="13317" width="4.5546875" style="559" customWidth="1"/>
    <col min="13318" max="13318" width="2.6640625" style="559" customWidth="1"/>
    <col min="13319" max="13319" width="4" style="559" customWidth="1"/>
    <col min="13320" max="13320" width="4.88671875" style="559" customWidth="1"/>
    <col min="13321" max="13321" width="4.109375" style="559" customWidth="1"/>
    <col min="13322" max="13322" width="4.88671875" style="559" customWidth="1"/>
    <col min="13323" max="13323" width="4.5546875" style="559" customWidth="1"/>
    <col min="13324" max="13324" width="6" style="559" customWidth="1"/>
    <col min="13325" max="13325" width="5.5546875" style="559" customWidth="1"/>
    <col min="13326" max="13326" width="0.33203125" style="559" customWidth="1"/>
    <col min="13327" max="13329" width="0" style="559" hidden="1" customWidth="1"/>
    <col min="13330" max="13330" width="5.5546875" style="559" customWidth="1"/>
    <col min="13331" max="13331" width="4.109375" style="559" customWidth="1"/>
    <col min="13332" max="13332" width="3.6640625" style="559" customWidth="1"/>
    <col min="13333" max="13333" width="3.88671875" style="559" customWidth="1"/>
    <col min="13334" max="13334" width="0.44140625" style="559" customWidth="1"/>
    <col min="13335" max="13335" width="4.33203125" style="559" customWidth="1"/>
    <col min="13336" max="13336" width="5" style="559" customWidth="1"/>
    <col min="13337" max="13338" width="3.88671875" style="559" customWidth="1"/>
    <col min="13339" max="13339" width="5.33203125" style="559" customWidth="1"/>
    <col min="13340" max="13340" width="3.33203125" style="559" customWidth="1"/>
    <col min="13341" max="13341" width="0" style="559" hidden="1" customWidth="1"/>
    <col min="13342" max="13342" width="3" style="559" customWidth="1"/>
    <col min="13343" max="13343" width="4" style="559" customWidth="1"/>
    <col min="13344" max="13344" width="8.5546875" style="559" customWidth="1"/>
    <col min="13345" max="13569" width="8.88671875" style="559"/>
    <col min="13570" max="13570" width="3.5546875" style="559" customWidth="1"/>
    <col min="13571" max="13571" width="5.88671875" style="559" customWidth="1"/>
    <col min="13572" max="13572" width="4.44140625" style="559" customWidth="1"/>
    <col min="13573" max="13573" width="4.5546875" style="559" customWidth="1"/>
    <col min="13574" max="13574" width="2.6640625" style="559" customWidth="1"/>
    <col min="13575" max="13575" width="4" style="559" customWidth="1"/>
    <col min="13576" max="13576" width="4.88671875" style="559" customWidth="1"/>
    <col min="13577" max="13577" width="4.109375" style="559" customWidth="1"/>
    <col min="13578" max="13578" width="4.88671875" style="559" customWidth="1"/>
    <col min="13579" max="13579" width="4.5546875" style="559" customWidth="1"/>
    <col min="13580" max="13580" width="6" style="559" customWidth="1"/>
    <col min="13581" max="13581" width="5.5546875" style="559" customWidth="1"/>
    <col min="13582" max="13582" width="0.33203125" style="559" customWidth="1"/>
    <col min="13583" max="13585" width="0" style="559" hidden="1" customWidth="1"/>
    <col min="13586" max="13586" width="5.5546875" style="559" customWidth="1"/>
    <col min="13587" max="13587" width="4.109375" style="559" customWidth="1"/>
    <col min="13588" max="13588" width="3.6640625" style="559" customWidth="1"/>
    <col min="13589" max="13589" width="3.88671875" style="559" customWidth="1"/>
    <col min="13590" max="13590" width="0.44140625" style="559" customWidth="1"/>
    <col min="13591" max="13591" width="4.33203125" style="559" customWidth="1"/>
    <col min="13592" max="13592" width="5" style="559" customWidth="1"/>
    <col min="13593" max="13594" width="3.88671875" style="559" customWidth="1"/>
    <col min="13595" max="13595" width="5.33203125" style="559" customWidth="1"/>
    <col min="13596" max="13596" width="3.33203125" style="559" customWidth="1"/>
    <col min="13597" max="13597" width="0" style="559" hidden="1" customWidth="1"/>
    <col min="13598" max="13598" width="3" style="559" customWidth="1"/>
    <col min="13599" max="13599" width="4" style="559" customWidth="1"/>
    <col min="13600" max="13600" width="8.5546875" style="559" customWidth="1"/>
    <col min="13601" max="13825" width="8.88671875" style="559"/>
    <col min="13826" max="13826" width="3.5546875" style="559" customWidth="1"/>
    <col min="13827" max="13827" width="5.88671875" style="559" customWidth="1"/>
    <col min="13828" max="13828" width="4.44140625" style="559" customWidth="1"/>
    <col min="13829" max="13829" width="4.5546875" style="559" customWidth="1"/>
    <col min="13830" max="13830" width="2.6640625" style="559" customWidth="1"/>
    <col min="13831" max="13831" width="4" style="559" customWidth="1"/>
    <col min="13832" max="13832" width="4.88671875" style="559" customWidth="1"/>
    <col min="13833" max="13833" width="4.109375" style="559" customWidth="1"/>
    <col min="13834" max="13834" width="4.88671875" style="559" customWidth="1"/>
    <col min="13835" max="13835" width="4.5546875" style="559" customWidth="1"/>
    <col min="13836" max="13836" width="6" style="559" customWidth="1"/>
    <col min="13837" max="13837" width="5.5546875" style="559" customWidth="1"/>
    <col min="13838" max="13838" width="0.33203125" style="559" customWidth="1"/>
    <col min="13839" max="13841" width="0" style="559" hidden="1" customWidth="1"/>
    <col min="13842" max="13842" width="5.5546875" style="559" customWidth="1"/>
    <col min="13843" max="13843" width="4.109375" style="559" customWidth="1"/>
    <col min="13844" max="13844" width="3.6640625" style="559" customWidth="1"/>
    <col min="13845" max="13845" width="3.88671875" style="559" customWidth="1"/>
    <col min="13846" max="13846" width="0.44140625" style="559" customWidth="1"/>
    <col min="13847" max="13847" width="4.33203125" style="559" customWidth="1"/>
    <col min="13848" max="13848" width="5" style="559" customWidth="1"/>
    <col min="13849" max="13850" width="3.88671875" style="559" customWidth="1"/>
    <col min="13851" max="13851" width="5.33203125" style="559" customWidth="1"/>
    <col min="13852" max="13852" width="3.33203125" style="559" customWidth="1"/>
    <col min="13853" max="13853" width="0" style="559" hidden="1" customWidth="1"/>
    <col min="13854" max="13854" width="3" style="559" customWidth="1"/>
    <col min="13855" max="13855" width="4" style="559" customWidth="1"/>
    <col min="13856" max="13856" width="8.5546875" style="559" customWidth="1"/>
    <col min="13857" max="14081" width="8.88671875" style="559"/>
    <col min="14082" max="14082" width="3.5546875" style="559" customWidth="1"/>
    <col min="14083" max="14083" width="5.88671875" style="559" customWidth="1"/>
    <col min="14084" max="14084" width="4.44140625" style="559" customWidth="1"/>
    <col min="14085" max="14085" width="4.5546875" style="559" customWidth="1"/>
    <col min="14086" max="14086" width="2.6640625" style="559" customWidth="1"/>
    <col min="14087" max="14087" width="4" style="559" customWidth="1"/>
    <col min="14088" max="14088" width="4.88671875" style="559" customWidth="1"/>
    <col min="14089" max="14089" width="4.109375" style="559" customWidth="1"/>
    <col min="14090" max="14090" width="4.88671875" style="559" customWidth="1"/>
    <col min="14091" max="14091" width="4.5546875" style="559" customWidth="1"/>
    <col min="14092" max="14092" width="6" style="559" customWidth="1"/>
    <col min="14093" max="14093" width="5.5546875" style="559" customWidth="1"/>
    <col min="14094" max="14094" width="0.33203125" style="559" customWidth="1"/>
    <col min="14095" max="14097" width="0" style="559" hidden="1" customWidth="1"/>
    <col min="14098" max="14098" width="5.5546875" style="559" customWidth="1"/>
    <col min="14099" max="14099" width="4.109375" style="559" customWidth="1"/>
    <col min="14100" max="14100" width="3.6640625" style="559" customWidth="1"/>
    <col min="14101" max="14101" width="3.88671875" style="559" customWidth="1"/>
    <col min="14102" max="14102" width="0.44140625" style="559" customWidth="1"/>
    <col min="14103" max="14103" width="4.33203125" style="559" customWidth="1"/>
    <col min="14104" max="14104" width="5" style="559" customWidth="1"/>
    <col min="14105" max="14106" width="3.88671875" style="559" customWidth="1"/>
    <col min="14107" max="14107" width="5.33203125" style="559" customWidth="1"/>
    <col min="14108" max="14108" width="3.33203125" style="559" customWidth="1"/>
    <col min="14109" max="14109" width="0" style="559" hidden="1" customWidth="1"/>
    <col min="14110" max="14110" width="3" style="559" customWidth="1"/>
    <col min="14111" max="14111" width="4" style="559" customWidth="1"/>
    <col min="14112" max="14112" width="8.5546875" style="559" customWidth="1"/>
    <col min="14113" max="14337" width="8.88671875" style="559"/>
    <col min="14338" max="14338" width="3.5546875" style="559" customWidth="1"/>
    <col min="14339" max="14339" width="5.88671875" style="559" customWidth="1"/>
    <col min="14340" max="14340" width="4.44140625" style="559" customWidth="1"/>
    <col min="14341" max="14341" width="4.5546875" style="559" customWidth="1"/>
    <col min="14342" max="14342" width="2.6640625" style="559" customWidth="1"/>
    <col min="14343" max="14343" width="4" style="559" customWidth="1"/>
    <col min="14344" max="14344" width="4.88671875" style="559" customWidth="1"/>
    <col min="14345" max="14345" width="4.109375" style="559" customWidth="1"/>
    <col min="14346" max="14346" width="4.88671875" style="559" customWidth="1"/>
    <col min="14347" max="14347" width="4.5546875" style="559" customWidth="1"/>
    <col min="14348" max="14348" width="6" style="559" customWidth="1"/>
    <col min="14349" max="14349" width="5.5546875" style="559" customWidth="1"/>
    <col min="14350" max="14350" width="0.33203125" style="559" customWidth="1"/>
    <col min="14351" max="14353" width="0" style="559" hidden="1" customWidth="1"/>
    <col min="14354" max="14354" width="5.5546875" style="559" customWidth="1"/>
    <col min="14355" max="14355" width="4.109375" style="559" customWidth="1"/>
    <col min="14356" max="14356" width="3.6640625" style="559" customWidth="1"/>
    <col min="14357" max="14357" width="3.88671875" style="559" customWidth="1"/>
    <col min="14358" max="14358" width="0.44140625" style="559" customWidth="1"/>
    <col min="14359" max="14359" width="4.33203125" style="559" customWidth="1"/>
    <col min="14360" max="14360" width="5" style="559" customWidth="1"/>
    <col min="14361" max="14362" width="3.88671875" style="559" customWidth="1"/>
    <col min="14363" max="14363" width="5.33203125" style="559" customWidth="1"/>
    <col min="14364" max="14364" width="3.33203125" style="559" customWidth="1"/>
    <col min="14365" max="14365" width="0" style="559" hidden="1" customWidth="1"/>
    <col min="14366" max="14366" width="3" style="559" customWidth="1"/>
    <col min="14367" max="14367" width="4" style="559" customWidth="1"/>
    <col min="14368" max="14368" width="8.5546875" style="559" customWidth="1"/>
    <col min="14369" max="14593" width="8.88671875" style="559"/>
    <col min="14594" max="14594" width="3.5546875" style="559" customWidth="1"/>
    <col min="14595" max="14595" width="5.88671875" style="559" customWidth="1"/>
    <col min="14596" max="14596" width="4.44140625" style="559" customWidth="1"/>
    <col min="14597" max="14597" width="4.5546875" style="559" customWidth="1"/>
    <col min="14598" max="14598" width="2.6640625" style="559" customWidth="1"/>
    <col min="14599" max="14599" width="4" style="559" customWidth="1"/>
    <col min="14600" max="14600" width="4.88671875" style="559" customWidth="1"/>
    <col min="14601" max="14601" width="4.109375" style="559" customWidth="1"/>
    <col min="14602" max="14602" width="4.88671875" style="559" customWidth="1"/>
    <col min="14603" max="14603" width="4.5546875" style="559" customWidth="1"/>
    <col min="14604" max="14604" width="6" style="559" customWidth="1"/>
    <col min="14605" max="14605" width="5.5546875" style="559" customWidth="1"/>
    <col min="14606" max="14606" width="0.33203125" style="559" customWidth="1"/>
    <col min="14607" max="14609" width="0" style="559" hidden="1" customWidth="1"/>
    <col min="14610" max="14610" width="5.5546875" style="559" customWidth="1"/>
    <col min="14611" max="14611" width="4.109375" style="559" customWidth="1"/>
    <col min="14612" max="14612" width="3.6640625" style="559" customWidth="1"/>
    <col min="14613" max="14613" width="3.88671875" style="559" customWidth="1"/>
    <col min="14614" max="14614" width="0.44140625" style="559" customWidth="1"/>
    <col min="14615" max="14615" width="4.33203125" style="559" customWidth="1"/>
    <col min="14616" max="14616" width="5" style="559" customWidth="1"/>
    <col min="14617" max="14618" width="3.88671875" style="559" customWidth="1"/>
    <col min="14619" max="14619" width="5.33203125" style="559" customWidth="1"/>
    <col min="14620" max="14620" width="3.33203125" style="559" customWidth="1"/>
    <col min="14621" max="14621" width="0" style="559" hidden="1" customWidth="1"/>
    <col min="14622" max="14622" width="3" style="559" customWidth="1"/>
    <col min="14623" max="14623" width="4" style="559" customWidth="1"/>
    <col min="14624" max="14624" width="8.5546875" style="559" customWidth="1"/>
    <col min="14625" max="14849" width="8.88671875" style="559"/>
    <col min="14850" max="14850" width="3.5546875" style="559" customWidth="1"/>
    <col min="14851" max="14851" width="5.88671875" style="559" customWidth="1"/>
    <col min="14852" max="14852" width="4.44140625" style="559" customWidth="1"/>
    <col min="14853" max="14853" width="4.5546875" style="559" customWidth="1"/>
    <col min="14854" max="14854" width="2.6640625" style="559" customWidth="1"/>
    <col min="14855" max="14855" width="4" style="559" customWidth="1"/>
    <col min="14856" max="14856" width="4.88671875" style="559" customWidth="1"/>
    <col min="14857" max="14857" width="4.109375" style="559" customWidth="1"/>
    <col min="14858" max="14858" width="4.88671875" style="559" customWidth="1"/>
    <col min="14859" max="14859" width="4.5546875" style="559" customWidth="1"/>
    <col min="14860" max="14860" width="6" style="559" customWidth="1"/>
    <col min="14861" max="14861" width="5.5546875" style="559" customWidth="1"/>
    <col min="14862" max="14862" width="0.33203125" style="559" customWidth="1"/>
    <col min="14863" max="14865" width="0" style="559" hidden="1" customWidth="1"/>
    <col min="14866" max="14866" width="5.5546875" style="559" customWidth="1"/>
    <col min="14867" max="14867" width="4.109375" style="559" customWidth="1"/>
    <col min="14868" max="14868" width="3.6640625" style="559" customWidth="1"/>
    <col min="14869" max="14869" width="3.88671875" style="559" customWidth="1"/>
    <col min="14870" max="14870" width="0.44140625" style="559" customWidth="1"/>
    <col min="14871" max="14871" width="4.33203125" style="559" customWidth="1"/>
    <col min="14872" max="14872" width="5" style="559" customWidth="1"/>
    <col min="14873" max="14874" width="3.88671875" style="559" customWidth="1"/>
    <col min="14875" max="14875" width="5.33203125" style="559" customWidth="1"/>
    <col min="14876" max="14876" width="3.33203125" style="559" customWidth="1"/>
    <col min="14877" max="14877" width="0" style="559" hidden="1" customWidth="1"/>
    <col min="14878" max="14878" width="3" style="559" customWidth="1"/>
    <col min="14879" max="14879" width="4" style="559" customWidth="1"/>
    <col min="14880" max="14880" width="8.5546875" style="559" customWidth="1"/>
    <col min="14881" max="15105" width="8.88671875" style="559"/>
    <col min="15106" max="15106" width="3.5546875" style="559" customWidth="1"/>
    <col min="15107" max="15107" width="5.88671875" style="559" customWidth="1"/>
    <col min="15108" max="15108" width="4.44140625" style="559" customWidth="1"/>
    <col min="15109" max="15109" width="4.5546875" style="559" customWidth="1"/>
    <col min="15110" max="15110" width="2.6640625" style="559" customWidth="1"/>
    <col min="15111" max="15111" width="4" style="559" customWidth="1"/>
    <col min="15112" max="15112" width="4.88671875" style="559" customWidth="1"/>
    <col min="15113" max="15113" width="4.109375" style="559" customWidth="1"/>
    <col min="15114" max="15114" width="4.88671875" style="559" customWidth="1"/>
    <col min="15115" max="15115" width="4.5546875" style="559" customWidth="1"/>
    <col min="15116" max="15116" width="6" style="559" customWidth="1"/>
    <col min="15117" max="15117" width="5.5546875" style="559" customWidth="1"/>
    <col min="15118" max="15118" width="0.33203125" style="559" customWidth="1"/>
    <col min="15119" max="15121" width="0" style="559" hidden="1" customWidth="1"/>
    <col min="15122" max="15122" width="5.5546875" style="559" customWidth="1"/>
    <col min="15123" max="15123" width="4.109375" style="559" customWidth="1"/>
    <col min="15124" max="15124" width="3.6640625" style="559" customWidth="1"/>
    <col min="15125" max="15125" width="3.88671875" style="559" customWidth="1"/>
    <col min="15126" max="15126" width="0.44140625" style="559" customWidth="1"/>
    <col min="15127" max="15127" width="4.33203125" style="559" customWidth="1"/>
    <col min="15128" max="15128" width="5" style="559" customWidth="1"/>
    <col min="15129" max="15130" width="3.88671875" style="559" customWidth="1"/>
    <col min="15131" max="15131" width="5.33203125" style="559" customWidth="1"/>
    <col min="15132" max="15132" width="3.33203125" style="559" customWidth="1"/>
    <col min="15133" max="15133" width="0" style="559" hidden="1" customWidth="1"/>
    <col min="15134" max="15134" width="3" style="559" customWidth="1"/>
    <col min="15135" max="15135" width="4" style="559" customWidth="1"/>
    <col min="15136" max="15136" width="8.5546875" style="559" customWidth="1"/>
    <col min="15137" max="15361" width="8.88671875" style="559"/>
    <col min="15362" max="15362" width="3.5546875" style="559" customWidth="1"/>
    <col min="15363" max="15363" width="5.88671875" style="559" customWidth="1"/>
    <col min="15364" max="15364" width="4.44140625" style="559" customWidth="1"/>
    <col min="15365" max="15365" width="4.5546875" style="559" customWidth="1"/>
    <col min="15366" max="15366" width="2.6640625" style="559" customWidth="1"/>
    <col min="15367" max="15367" width="4" style="559" customWidth="1"/>
    <col min="15368" max="15368" width="4.88671875" style="559" customWidth="1"/>
    <col min="15369" max="15369" width="4.109375" style="559" customWidth="1"/>
    <col min="15370" max="15370" width="4.88671875" style="559" customWidth="1"/>
    <col min="15371" max="15371" width="4.5546875" style="559" customWidth="1"/>
    <col min="15372" max="15372" width="6" style="559" customWidth="1"/>
    <col min="15373" max="15373" width="5.5546875" style="559" customWidth="1"/>
    <col min="15374" max="15374" width="0.33203125" style="559" customWidth="1"/>
    <col min="15375" max="15377" width="0" style="559" hidden="1" customWidth="1"/>
    <col min="15378" max="15378" width="5.5546875" style="559" customWidth="1"/>
    <col min="15379" max="15379" width="4.109375" style="559" customWidth="1"/>
    <col min="15380" max="15380" width="3.6640625" style="559" customWidth="1"/>
    <col min="15381" max="15381" width="3.88671875" style="559" customWidth="1"/>
    <col min="15382" max="15382" width="0.44140625" style="559" customWidth="1"/>
    <col min="15383" max="15383" width="4.33203125" style="559" customWidth="1"/>
    <col min="15384" max="15384" width="5" style="559" customWidth="1"/>
    <col min="15385" max="15386" width="3.88671875" style="559" customWidth="1"/>
    <col min="15387" max="15387" width="5.33203125" style="559" customWidth="1"/>
    <col min="15388" max="15388" width="3.33203125" style="559" customWidth="1"/>
    <col min="15389" max="15389" width="0" style="559" hidden="1" customWidth="1"/>
    <col min="15390" max="15390" width="3" style="559" customWidth="1"/>
    <col min="15391" max="15391" width="4" style="559" customWidth="1"/>
    <col min="15392" max="15392" width="8.5546875" style="559" customWidth="1"/>
    <col min="15393" max="15617" width="8.88671875" style="559"/>
    <col min="15618" max="15618" width="3.5546875" style="559" customWidth="1"/>
    <col min="15619" max="15619" width="5.88671875" style="559" customWidth="1"/>
    <col min="15620" max="15620" width="4.44140625" style="559" customWidth="1"/>
    <col min="15621" max="15621" width="4.5546875" style="559" customWidth="1"/>
    <col min="15622" max="15622" width="2.6640625" style="559" customWidth="1"/>
    <col min="15623" max="15623" width="4" style="559" customWidth="1"/>
    <col min="15624" max="15624" width="4.88671875" style="559" customWidth="1"/>
    <col min="15625" max="15625" width="4.109375" style="559" customWidth="1"/>
    <col min="15626" max="15626" width="4.88671875" style="559" customWidth="1"/>
    <col min="15627" max="15627" width="4.5546875" style="559" customWidth="1"/>
    <col min="15628" max="15628" width="6" style="559" customWidth="1"/>
    <col min="15629" max="15629" width="5.5546875" style="559" customWidth="1"/>
    <col min="15630" max="15630" width="0.33203125" style="559" customWidth="1"/>
    <col min="15631" max="15633" width="0" style="559" hidden="1" customWidth="1"/>
    <col min="15634" max="15634" width="5.5546875" style="559" customWidth="1"/>
    <col min="15635" max="15635" width="4.109375" style="559" customWidth="1"/>
    <col min="15636" max="15636" width="3.6640625" style="559" customWidth="1"/>
    <col min="15637" max="15637" width="3.88671875" style="559" customWidth="1"/>
    <col min="15638" max="15638" width="0.44140625" style="559" customWidth="1"/>
    <col min="15639" max="15639" width="4.33203125" style="559" customWidth="1"/>
    <col min="15640" max="15640" width="5" style="559" customWidth="1"/>
    <col min="15641" max="15642" width="3.88671875" style="559" customWidth="1"/>
    <col min="15643" max="15643" width="5.33203125" style="559" customWidth="1"/>
    <col min="15644" max="15644" width="3.33203125" style="559" customWidth="1"/>
    <col min="15645" max="15645" width="0" style="559" hidden="1" customWidth="1"/>
    <col min="15646" max="15646" width="3" style="559" customWidth="1"/>
    <col min="15647" max="15647" width="4" style="559" customWidth="1"/>
    <col min="15648" max="15648" width="8.5546875" style="559" customWidth="1"/>
    <col min="15649" max="15873" width="8.88671875" style="559"/>
    <col min="15874" max="15874" width="3.5546875" style="559" customWidth="1"/>
    <col min="15875" max="15875" width="5.88671875" style="559" customWidth="1"/>
    <col min="15876" max="15876" width="4.44140625" style="559" customWidth="1"/>
    <col min="15877" max="15877" width="4.5546875" style="559" customWidth="1"/>
    <col min="15878" max="15878" width="2.6640625" style="559" customWidth="1"/>
    <col min="15879" max="15879" width="4" style="559" customWidth="1"/>
    <col min="15880" max="15880" width="4.88671875" style="559" customWidth="1"/>
    <col min="15881" max="15881" width="4.109375" style="559" customWidth="1"/>
    <col min="15882" max="15882" width="4.88671875" style="559" customWidth="1"/>
    <col min="15883" max="15883" width="4.5546875" style="559" customWidth="1"/>
    <col min="15884" max="15884" width="6" style="559" customWidth="1"/>
    <col min="15885" max="15885" width="5.5546875" style="559" customWidth="1"/>
    <col min="15886" max="15886" width="0.33203125" style="559" customWidth="1"/>
    <col min="15887" max="15889" width="0" style="559" hidden="1" customWidth="1"/>
    <col min="15890" max="15890" width="5.5546875" style="559" customWidth="1"/>
    <col min="15891" max="15891" width="4.109375" style="559" customWidth="1"/>
    <col min="15892" max="15892" width="3.6640625" style="559" customWidth="1"/>
    <col min="15893" max="15893" width="3.88671875" style="559" customWidth="1"/>
    <col min="15894" max="15894" width="0.44140625" style="559" customWidth="1"/>
    <col min="15895" max="15895" width="4.33203125" style="559" customWidth="1"/>
    <col min="15896" max="15896" width="5" style="559" customWidth="1"/>
    <col min="15897" max="15898" width="3.88671875" style="559" customWidth="1"/>
    <col min="15899" max="15899" width="5.33203125" style="559" customWidth="1"/>
    <col min="15900" max="15900" width="3.33203125" style="559" customWidth="1"/>
    <col min="15901" max="15901" width="0" style="559" hidden="1" customWidth="1"/>
    <col min="15902" max="15902" width="3" style="559" customWidth="1"/>
    <col min="15903" max="15903" width="4" style="559" customWidth="1"/>
    <col min="15904" max="15904" width="8.5546875" style="559" customWidth="1"/>
    <col min="15905" max="16129" width="8.88671875" style="559"/>
    <col min="16130" max="16130" width="3.5546875" style="559" customWidth="1"/>
    <col min="16131" max="16131" width="5.88671875" style="559" customWidth="1"/>
    <col min="16132" max="16132" width="4.44140625" style="559" customWidth="1"/>
    <col min="16133" max="16133" width="4.5546875" style="559" customWidth="1"/>
    <col min="16134" max="16134" width="2.6640625" style="559" customWidth="1"/>
    <col min="16135" max="16135" width="4" style="559" customWidth="1"/>
    <col min="16136" max="16136" width="4.88671875" style="559" customWidth="1"/>
    <col min="16137" max="16137" width="4.109375" style="559" customWidth="1"/>
    <col min="16138" max="16138" width="4.88671875" style="559" customWidth="1"/>
    <col min="16139" max="16139" width="4.5546875" style="559" customWidth="1"/>
    <col min="16140" max="16140" width="6" style="559" customWidth="1"/>
    <col min="16141" max="16141" width="5.5546875" style="559" customWidth="1"/>
    <col min="16142" max="16142" width="0.33203125" style="559" customWidth="1"/>
    <col min="16143" max="16145" width="0" style="559" hidden="1" customWidth="1"/>
    <col min="16146" max="16146" width="5.5546875" style="559" customWidth="1"/>
    <col min="16147" max="16147" width="4.109375" style="559" customWidth="1"/>
    <col min="16148" max="16148" width="3.6640625" style="559" customWidth="1"/>
    <col min="16149" max="16149" width="3.88671875" style="559" customWidth="1"/>
    <col min="16150" max="16150" width="0.44140625" style="559" customWidth="1"/>
    <col min="16151" max="16151" width="4.33203125" style="559" customWidth="1"/>
    <col min="16152" max="16152" width="5" style="559" customWidth="1"/>
    <col min="16153" max="16154" width="3.88671875" style="559" customWidth="1"/>
    <col min="16155" max="16155" width="5.33203125" style="559" customWidth="1"/>
    <col min="16156" max="16156" width="3.33203125" style="559" customWidth="1"/>
    <col min="16157" max="16157" width="0" style="559" hidden="1" customWidth="1"/>
    <col min="16158" max="16158" width="3" style="559" customWidth="1"/>
    <col min="16159" max="16159" width="4" style="559" customWidth="1"/>
    <col min="16160" max="16160" width="8.5546875" style="559" customWidth="1"/>
    <col min="16161" max="16384" width="8.88671875" style="559"/>
  </cols>
  <sheetData>
    <row r="1" spans="1:34" ht="14.4" customHeight="1" x14ac:dyDescent="0.25">
      <c r="A1" s="557"/>
      <c r="B1" s="557"/>
      <c r="C1" s="557"/>
      <c r="D1" s="557"/>
      <c r="E1" s="557"/>
      <c r="F1" s="557"/>
      <c r="G1" s="557"/>
      <c r="H1" s="557"/>
      <c r="I1" s="557"/>
      <c r="J1" s="557"/>
      <c r="K1" s="557"/>
      <c r="L1" s="710" t="str">
        <f>ФОРМА!G2</f>
        <v>Санкт-Петербург</v>
      </c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558"/>
      <c r="AA1" s="558"/>
      <c r="AB1" s="558"/>
      <c r="AC1" s="558"/>
      <c r="AD1" s="558"/>
      <c r="AE1" s="558"/>
      <c r="AF1" s="558"/>
      <c r="AG1" s="558"/>
      <c r="AH1" s="558"/>
    </row>
    <row r="2" spans="1:34" ht="14.4" customHeight="1" x14ac:dyDescent="0.25">
      <c r="A2" s="558"/>
      <c r="B2" s="558"/>
      <c r="C2" s="558"/>
      <c r="D2" s="558"/>
      <c r="E2" s="558"/>
      <c r="F2" s="558"/>
      <c r="G2" s="558"/>
      <c r="H2" s="558"/>
      <c r="I2" s="558"/>
      <c r="J2" s="558"/>
      <c r="K2" s="557"/>
      <c r="L2" s="708" t="s">
        <v>0</v>
      </c>
      <c r="M2" s="708"/>
      <c r="N2" s="708"/>
      <c r="O2" s="708"/>
      <c r="P2" s="708"/>
      <c r="Q2" s="708"/>
      <c r="R2" s="708"/>
      <c r="S2" s="708"/>
      <c r="T2" s="708"/>
      <c r="U2" s="708"/>
      <c r="V2" s="708"/>
      <c r="W2" s="708"/>
      <c r="X2" s="708"/>
      <c r="Y2" s="708"/>
      <c r="Z2" s="560"/>
      <c r="AA2" s="560"/>
      <c r="AB2" s="560"/>
      <c r="AC2" s="560"/>
      <c r="AD2" s="560"/>
      <c r="AE2" s="560"/>
      <c r="AF2" s="560"/>
      <c r="AG2" s="560"/>
      <c r="AH2" s="560"/>
    </row>
    <row r="3" spans="1:34" ht="14.4" customHeight="1" x14ac:dyDescent="0.25">
      <c r="A3" s="710" t="str">
        <f>ФОРМА!B4</f>
        <v>ООО «Электромонтаж-110»</v>
      </c>
      <c r="B3" s="710"/>
      <c r="C3" s="710"/>
      <c r="D3" s="710"/>
      <c r="E3" s="710"/>
      <c r="F3" s="710"/>
      <c r="G3" s="558"/>
      <c r="H3" s="558"/>
      <c r="I3" s="558"/>
      <c r="J3" s="558"/>
      <c r="K3" s="557"/>
      <c r="L3" s="710" t="str">
        <f>ФОРМА!B2</f>
        <v>ПАО "Россети Ленэнерго"</v>
      </c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558"/>
      <c r="AA3" s="558"/>
      <c r="AB3" s="558"/>
      <c r="AC3" s="558"/>
      <c r="AD3" s="558"/>
      <c r="AE3" s="558"/>
      <c r="AF3" s="558"/>
      <c r="AG3" s="558"/>
      <c r="AH3" s="558"/>
    </row>
    <row r="4" spans="1:34" ht="14.4" customHeight="1" x14ac:dyDescent="0.25">
      <c r="A4" s="711" t="s">
        <v>44</v>
      </c>
      <c r="B4" s="711"/>
      <c r="C4" s="711"/>
      <c r="D4" s="711"/>
      <c r="E4" s="711"/>
      <c r="F4" s="711"/>
      <c r="G4" s="561"/>
      <c r="H4" s="561"/>
      <c r="I4" s="561"/>
      <c r="J4" s="561"/>
      <c r="K4" s="558"/>
      <c r="L4" s="708" t="s">
        <v>2</v>
      </c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560"/>
      <c r="AA4" s="560"/>
      <c r="AB4" s="560"/>
      <c r="AC4" s="560"/>
      <c r="AD4" s="560"/>
      <c r="AE4" s="560"/>
      <c r="AF4" s="560"/>
      <c r="AG4" s="560"/>
      <c r="AH4" s="560"/>
    </row>
    <row r="5" spans="1:34" ht="124.2" customHeight="1" x14ac:dyDescent="0.25">
      <c r="A5" s="706"/>
      <c r="B5" s="706"/>
      <c r="C5" s="706"/>
      <c r="D5" s="706"/>
      <c r="E5" s="706"/>
      <c r="F5" s="706"/>
      <c r="G5" s="557"/>
      <c r="H5" s="557"/>
      <c r="I5" s="557"/>
      <c r="J5" s="557"/>
      <c r="K5" s="557"/>
      <c r="L5" s="707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562"/>
      <c r="AA5" s="562"/>
      <c r="AB5" s="562"/>
      <c r="AC5" s="562"/>
      <c r="AD5" s="562"/>
      <c r="AE5" s="562"/>
      <c r="AF5" s="562"/>
      <c r="AG5" s="562"/>
      <c r="AH5" s="562"/>
    </row>
    <row r="6" spans="1:34" ht="14.4" customHeight="1" x14ac:dyDescent="0.25">
      <c r="A6" s="708" t="s">
        <v>45</v>
      </c>
      <c r="B6" s="708"/>
      <c r="C6" s="708"/>
      <c r="D6" s="708"/>
      <c r="E6" s="708"/>
      <c r="F6" s="708"/>
      <c r="G6" s="560"/>
      <c r="H6" s="560"/>
      <c r="I6" s="560"/>
      <c r="J6" s="560"/>
      <c r="K6" s="557"/>
      <c r="L6" s="708" t="s">
        <v>38</v>
      </c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560"/>
      <c r="AA6" s="560"/>
      <c r="AB6" s="560"/>
      <c r="AC6" s="560"/>
      <c r="AD6" s="560"/>
      <c r="AE6" s="560"/>
      <c r="AF6" s="560"/>
      <c r="AG6" s="560"/>
      <c r="AH6" s="560"/>
    </row>
    <row r="7" spans="1:34" ht="14.4" customHeight="1" x14ac:dyDescent="0.25">
      <c r="A7" s="706"/>
      <c r="B7" s="706"/>
      <c r="C7" s="706"/>
      <c r="D7" s="706"/>
      <c r="E7" s="706"/>
      <c r="F7" s="706"/>
      <c r="G7" s="557"/>
      <c r="H7" s="557"/>
      <c r="I7" s="557"/>
      <c r="J7" s="557"/>
      <c r="K7" s="557"/>
      <c r="L7" s="709">
        <f>ФОРМА!B13</f>
        <v>45625</v>
      </c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558"/>
      <c r="AA7" s="558"/>
      <c r="AB7" s="558"/>
      <c r="AC7" s="558"/>
      <c r="AD7" s="558"/>
      <c r="AE7" s="558"/>
      <c r="AF7" s="558"/>
      <c r="AG7" s="558"/>
      <c r="AH7" s="558"/>
    </row>
    <row r="8" spans="1:34" ht="14.4" customHeight="1" x14ac:dyDescent="0.25">
      <c r="A8" s="708" t="s">
        <v>1</v>
      </c>
      <c r="B8" s="708"/>
      <c r="C8" s="708"/>
      <c r="D8" s="708"/>
      <c r="E8" s="708"/>
      <c r="F8" s="708"/>
      <c r="G8" s="560"/>
      <c r="H8" s="560"/>
      <c r="I8" s="560"/>
      <c r="J8" s="560"/>
      <c r="K8" s="557"/>
      <c r="L8" s="708" t="s">
        <v>3</v>
      </c>
      <c r="M8" s="708"/>
      <c r="N8" s="708"/>
      <c r="O8" s="708"/>
      <c r="P8" s="708"/>
      <c r="Q8" s="708"/>
      <c r="R8" s="708"/>
      <c r="S8" s="708"/>
      <c r="T8" s="708"/>
      <c r="U8" s="708"/>
      <c r="V8" s="708"/>
      <c r="W8" s="708"/>
      <c r="X8" s="708"/>
      <c r="Y8" s="708"/>
      <c r="Z8" s="560"/>
      <c r="AA8" s="560"/>
      <c r="AB8" s="560"/>
      <c r="AC8" s="560"/>
      <c r="AD8" s="560"/>
      <c r="AE8" s="560"/>
      <c r="AF8" s="560"/>
      <c r="AG8" s="560"/>
      <c r="AH8" s="560"/>
    </row>
    <row r="9" spans="1:34" x14ac:dyDescent="0.25">
      <c r="A9" s="557"/>
      <c r="B9" s="557"/>
      <c r="C9" s="557"/>
      <c r="D9" s="557"/>
      <c r="E9" s="557"/>
      <c r="F9" s="557"/>
      <c r="G9" s="557"/>
      <c r="H9" s="557"/>
      <c r="I9" s="557"/>
      <c r="J9" s="557"/>
      <c r="K9" s="557"/>
      <c r="L9" s="557"/>
      <c r="M9" s="557"/>
      <c r="N9" s="557"/>
      <c r="O9" s="557"/>
      <c r="P9" s="557"/>
      <c r="Q9" s="557"/>
      <c r="R9" s="557"/>
      <c r="S9" s="557"/>
      <c r="T9" s="557"/>
      <c r="U9" s="557"/>
      <c r="V9" s="557"/>
      <c r="W9" s="557"/>
      <c r="X9" s="563"/>
      <c r="Y9" s="563"/>
      <c r="Z9" s="705"/>
      <c r="AA9" s="563"/>
      <c r="AB9" s="563"/>
      <c r="AC9" s="563"/>
      <c r="AD9" s="563"/>
      <c r="AE9" s="563"/>
      <c r="AF9" s="564"/>
    </row>
    <row r="10" spans="1:34" ht="22.5" customHeight="1" x14ac:dyDescent="0.25">
      <c r="A10" s="714" t="s">
        <v>1263</v>
      </c>
      <c r="B10" s="714"/>
      <c r="C10" s="714"/>
      <c r="D10" s="714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05"/>
      <c r="AA10" s="565"/>
      <c r="AB10" s="565"/>
      <c r="AC10" s="565"/>
      <c r="AD10" s="565"/>
      <c r="AE10" s="565"/>
      <c r="AF10" s="565"/>
      <c r="AG10" s="565"/>
      <c r="AH10" s="565"/>
    </row>
    <row r="11" spans="1:34" ht="28.5" customHeight="1" x14ac:dyDescent="0.25">
      <c r="A11" s="566" t="s">
        <v>243</v>
      </c>
      <c r="B11" s="715" t="s">
        <v>164</v>
      </c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 t="s">
        <v>1264</v>
      </c>
      <c r="U11" s="715"/>
      <c r="V11" s="715"/>
      <c r="W11" s="715" t="s">
        <v>1265</v>
      </c>
      <c r="X11" s="715"/>
      <c r="Y11" s="715"/>
      <c r="Z11" s="705"/>
      <c r="AA11" s="590"/>
      <c r="AB11" s="590"/>
      <c r="AC11" s="590"/>
      <c r="AD11" s="590"/>
      <c r="AE11" s="590"/>
      <c r="AF11" s="590"/>
      <c r="AG11" s="591"/>
      <c r="AH11" s="591"/>
    </row>
    <row r="12" spans="1:34" ht="15" customHeight="1" x14ac:dyDescent="0.3">
      <c r="A12" s="567"/>
      <c r="B12" s="716" t="s">
        <v>1313</v>
      </c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3"/>
      <c r="U12" s="713"/>
      <c r="V12" s="713"/>
      <c r="W12" s="713"/>
      <c r="X12" s="713"/>
      <c r="Y12" s="713"/>
      <c r="Z12" s="568"/>
      <c r="AC12" s="568"/>
      <c r="AD12" s="589"/>
      <c r="AE12" s="589"/>
      <c r="AF12" s="589"/>
      <c r="AG12" s="570"/>
      <c r="AH12" s="570"/>
    </row>
    <row r="13" spans="1:34" ht="15" customHeight="1" x14ac:dyDescent="0.3">
      <c r="A13" s="567">
        <v>1</v>
      </c>
      <c r="B13" s="712" t="s">
        <v>1314</v>
      </c>
      <c r="C13" s="712"/>
      <c r="D13" s="712"/>
      <c r="E13" s="712"/>
      <c r="F13" s="712"/>
      <c r="G13" s="712"/>
      <c r="H13" s="712"/>
      <c r="I13" s="712"/>
      <c r="J13" s="712"/>
      <c r="K13" s="712"/>
      <c r="L13" s="712"/>
      <c r="M13" s="712"/>
      <c r="N13" s="712"/>
      <c r="O13" s="712"/>
      <c r="P13" s="712"/>
      <c r="Q13" s="712"/>
      <c r="R13" s="712"/>
      <c r="S13" s="712"/>
      <c r="T13" s="713" t="s">
        <v>1266</v>
      </c>
      <c r="U13" s="713"/>
      <c r="V13" s="713"/>
      <c r="W13" s="717">
        <v>3</v>
      </c>
      <c r="X13" s="717"/>
      <c r="Y13" s="717"/>
      <c r="Z13" s="568"/>
      <c r="AA13" s="568"/>
      <c r="AB13" s="568"/>
      <c r="AC13" s="568"/>
      <c r="AD13" s="589"/>
      <c r="AE13" s="589"/>
      <c r="AF13" s="589"/>
      <c r="AG13" s="570"/>
      <c r="AH13" s="570"/>
    </row>
    <row r="14" spans="1:34" ht="30.75" customHeight="1" x14ac:dyDescent="0.3">
      <c r="A14" s="567">
        <v>2</v>
      </c>
      <c r="B14" s="712" t="s">
        <v>1315</v>
      </c>
      <c r="C14" s="716"/>
      <c r="D14" s="716"/>
      <c r="E14" s="716"/>
      <c r="F14" s="716"/>
      <c r="G14" s="716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3" t="s">
        <v>1266</v>
      </c>
      <c r="U14" s="713"/>
      <c r="V14" s="713"/>
      <c r="W14" s="717">
        <v>3</v>
      </c>
      <c r="X14" s="717"/>
      <c r="Y14" s="717"/>
      <c r="Z14" s="568"/>
      <c r="AA14" s="571"/>
      <c r="AB14" s="572"/>
      <c r="AC14" s="569"/>
      <c r="AD14" s="570"/>
      <c r="AE14" s="570"/>
      <c r="AF14" s="570"/>
      <c r="AG14" s="570"/>
      <c r="AH14" s="570"/>
    </row>
    <row r="15" spans="1:34" ht="30.75" customHeight="1" x14ac:dyDescent="0.3">
      <c r="A15" s="567">
        <v>3</v>
      </c>
      <c r="B15" s="712" t="s">
        <v>1316</v>
      </c>
      <c r="C15" s="712"/>
      <c r="D15" s="712"/>
      <c r="E15" s="712"/>
      <c r="F15" s="712"/>
      <c r="G15" s="712"/>
      <c r="H15" s="712"/>
      <c r="I15" s="712"/>
      <c r="J15" s="712"/>
      <c r="K15" s="712"/>
      <c r="L15" s="712"/>
      <c r="M15" s="712"/>
      <c r="N15" s="712"/>
      <c r="O15" s="712"/>
      <c r="P15" s="712"/>
      <c r="Q15" s="712"/>
      <c r="R15" s="712"/>
      <c r="S15" s="712"/>
      <c r="T15" s="713" t="s">
        <v>1266</v>
      </c>
      <c r="U15" s="713"/>
      <c r="V15" s="713"/>
      <c r="W15" s="717">
        <v>6</v>
      </c>
      <c r="X15" s="717"/>
      <c r="Y15" s="717"/>
      <c r="Z15" s="568"/>
      <c r="AA15" s="571"/>
      <c r="AB15" s="573"/>
      <c r="AC15" s="569"/>
      <c r="AD15" s="570"/>
      <c r="AE15" s="570"/>
      <c r="AF15" s="570"/>
      <c r="AG15" s="570"/>
      <c r="AH15" s="570"/>
    </row>
    <row r="16" spans="1:34" ht="30" customHeight="1" x14ac:dyDescent="0.3">
      <c r="A16" s="567">
        <v>4</v>
      </c>
      <c r="B16" s="712" t="s">
        <v>1317</v>
      </c>
      <c r="C16" s="712"/>
      <c r="D16" s="712"/>
      <c r="E16" s="712"/>
      <c r="F16" s="712"/>
      <c r="G16" s="712"/>
      <c r="H16" s="712"/>
      <c r="I16" s="712"/>
      <c r="J16" s="712"/>
      <c r="K16" s="712"/>
      <c r="L16" s="712"/>
      <c r="M16" s="712"/>
      <c r="N16" s="712"/>
      <c r="O16" s="712"/>
      <c r="P16" s="712"/>
      <c r="Q16" s="712"/>
      <c r="R16" s="712"/>
      <c r="S16" s="712"/>
      <c r="T16" s="713" t="s">
        <v>1266</v>
      </c>
      <c r="U16" s="713"/>
      <c r="V16" s="713"/>
      <c r="W16" s="717">
        <v>6</v>
      </c>
      <c r="X16" s="717"/>
      <c r="Y16" s="717"/>
      <c r="Z16" s="568"/>
      <c r="AA16" s="574"/>
      <c r="AB16" s="570"/>
      <c r="AC16" s="569"/>
      <c r="AD16" s="570"/>
      <c r="AE16" s="570"/>
      <c r="AF16" s="570"/>
      <c r="AG16" s="570"/>
      <c r="AH16" s="570"/>
    </row>
    <row r="17" spans="1:34" ht="15" customHeight="1" x14ac:dyDescent="0.3">
      <c r="A17" s="567"/>
      <c r="B17" s="716" t="s">
        <v>1318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3"/>
      <c r="U17" s="713"/>
      <c r="V17" s="713"/>
      <c r="W17" s="717" t="s">
        <v>64</v>
      </c>
      <c r="X17" s="717"/>
      <c r="Y17" s="717"/>
      <c r="Z17" s="568"/>
      <c r="AA17" s="570"/>
      <c r="AB17" s="570"/>
      <c r="AC17" s="569"/>
      <c r="AD17" s="570"/>
      <c r="AE17" s="570"/>
      <c r="AF17" s="570"/>
      <c r="AG17" s="570"/>
      <c r="AH17" s="570"/>
    </row>
    <row r="18" spans="1:34" ht="30" customHeight="1" x14ac:dyDescent="0.3">
      <c r="A18" s="567">
        <v>5</v>
      </c>
      <c r="B18" s="712" t="s">
        <v>1319</v>
      </c>
      <c r="C18" s="712"/>
      <c r="D18" s="712"/>
      <c r="E18" s="712"/>
      <c r="F18" s="712"/>
      <c r="G18" s="712"/>
      <c r="H18" s="712"/>
      <c r="I18" s="712"/>
      <c r="J18" s="712"/>
      <c r="K18" s="712"/>
      <c r="L18" s="712"/>
      <c r="M18" s="712"/>
      <c r="N18" s="712"/>
      <c r="O18" s="712"/>
      <c r="P18" s="712"/>
      <c r="Q18" s="712"/>
      <c r="R18" s="712"/>
      <c r="S18" s="712"/>
      <c r="T18" s="713" t="s">
        <v>1323</v>
      </c>
      <c r="U18" s="713"/>
      <c r="V18" s="713"/>
      <c r="W18" s="717">
        <v>1</v>
      </c>
      <c r="X18" s="717"/>
      <c r="Y18" s="717"/>
      <c r="Z18" s="568"/>
      <c r="AA18" s="570"/>
      <c r="AB18" s="575"/>
      <c r="AC18" s="569"/>
      <c r="AD18" s="570"/>
      <c r="AE18" s="570"/>
      <c r="AF18" s="570"/>
      <c r="AG18" s="570"/>
      <c r="AH18" s="570"/>
    </row>
    <row r="19" spans="1:34" ht="30" customHeight="1" x14ac:dyDescent="0.3">
      <c r="A19" s="567">
        <v>6</v>
      </c>
      <c r="B19" s="712" t="s">
        <v>1320</v>
      </c>
      <c r="C19" s="712"/>
      <c r="D19" s="712"/>
      <c r="E19" s="712"/>
      <c r="F19" s="712"/>
      <c r="G19" s="712"/>
      <c r="H19" s="712"/>
      <c r="I19" s="712"/>
      <c r="J19" s="712"/>
      <c r="K19" s="712"/>
      <c r="L19" s="712"/>
      <c r="M19" s="712"/>
      <c r="N19" s="712"/>
      <c r="O19" s="712"/>
      <c r="P19" s="712"/>
      <c r="Q19" s="712"/>
      <c r="R19" s="712"/>
      <c r="S19" s="712"/>
      <c r="T19" s="713" t="s">
        <v>1266</v>
      </c>
      <c r="U19" s="713"/>
      <c r="V19" s="713"/>
      <c r="W19" s="717">
        <v>3</v>
      </c>
      <c r="X19" s="717"/>
      <c r="Y19" s="717"/>
      <c r="Z19" s="568"/>
      <c r="AA19" s="570"/>
      <c r="AB19" s="570"/>
      <c r="AC19" s="569"/>
      <c r="AD19" s="570"/>
      <c r="AE19" s="570"/>
      <c r="AF19" s="570"/>
      <c r="AG19" s="570"/>
      <c r="AH19" s="570"/>
    </row>
    <row r="20" spans="1:34" ht="30" customHeight="1" x14ac:dyDescent="0.3">
      <c r="A20" s="567">
        <v>7</v>
      </c>
      <c r="B20" s="712" t="s">
        <v>1321</v>
      </c>
      <c r="C20" s="712"/>
      <c r="D20" s="712"/>
      <c r="E20" s="712"/>
      <c r="F20" s="712"/>
      <c r="G20" s="712"/>
      <c r="H20" s="712"/>
      <c r="I20" s="712"/>
      <c r="J20" s="712"/>
      <c r="K20" s="712"/>
      <c r="L20" s="712"/>
      <c r="M20" s="712"/>
      <c r="N20" s="712"/>
      <c r="O20" s="712"/>
      <c r="P20" s="712"/>
      <c r="Q20" s="712"/>
      <c r="R20" s="712"/>
      <c r="S20" s="712"/>
      <c r="T20" s="713" t="s">
        <v>1266</v>
      </c>
      <c r="U20" s="713"/>
      <c r="V20" s="713"/>
      <c r="W20" s="717">
        <v>3</v>
      </c>
      <c r="X20" s="717"/>
      <c r="Y20" s="717"/>
      <c r="Z20" s="568"/>
      <c r="AA20" s="570"/>
      <c r="AB20" s="570"/>
      <c r="AC20" s="569"/>
      <c r="AD20" s="570"/>
      <c r="AE20" s="570"/>
      <c r="AF20" s="570"/>
      <c r="AG20" s="569"/>
      <c r="AH20" s="569"/>
    </row>
    <row r="21" spans="1:34" ht="30" customHeight="1" x14ac:dyDescent="0.3">
      <c r="A21" s="567">
        <v>8</v>
      </c>
      <c r="B21" s="712" t="s">
        <v>1322</v>
      </c>
      <c r="C21" s="712"/>
      <c r="D21" s="712"/>
      <c r="E21" s="712"/>
      <c r="F21" s="712"/>
      <c r="G21" s="712"/>
      <c r="H21" s="712"/>
      <c r="I21" s="712"/>
      <c r="J21" s="712"/>
      <c r="K21" s="712"/>
      <c r="L21" s="712"/>
      <c r="M21" s="712"/>
      <c r="N21" s="712"/>
      <c r="O21" s="712"/>
      <c r="P21" s="712"/>
      <c r="Q21" s="712"/>
      <c r="R21" s="712"/>
      <c r="S21" s="712"/>
      <c r="T21" s="713" t="s">
        <v>1266</v>
      </c>
      <c r="U21" s="713"/>
      <c r="V21" s="713"/>
      <c r="W21" s="717">
        <v>3</v>
      </c>
      <c r="X21" s="717"/>
      <c r="Y21" s="717"/>
      <c r="Z21" s="568"/>
      <c r="AA21" s="570"/>
      <c r="AB21" s="570"/>
      <c r="AC21" s="569"/>
      <c r="AD21" s="570"/>
      <c r="AE21" s="570"/>
      <c r="AF21" s="570"/>
      <c r="AG21" s="569"/>
      <c r="AH21" s="569"/>
    </row>
    <row r="22" spans="1:34" ht="12.75" customHeight="1" x14ac:dyDescent="0.25">
      <c r="A22" s="592">
        <v>1</v>
      </c>
      <c r="B22" s="592">
        <v>2</v>
      </c>
      <c r="C22" s="592"/>
      <c r="D22" s="592"/>
      <c r="E22" s="592"/>
      <c r="F22" s="592"/>
      <c r="G22" s="593"/>
      <c r="H22" s="593"/>
      <c r="I22" s="593"/>
      <c r="J22" s="593"/>
      <c r="K22" s="718"/>
      <c r="L22" s="718"/>
      <c r="M22" s="718"/>
      <c r="N22" s="718"/>
      <c r="O22" s="718"/>
      <c r="P22" s="718"/>
      <c r="Q22" s="718"/>
      <c r="R22" s="718"/>
      <c r="S22" s="593"/>
      <c r="T22" s="594"/>
      <c r="U22" s="592"/>
      <c r="V22" s="592"/>
      <c r="W22" s="592"/>
      <c r="X22" s="592"/>
      <c r="Y22" s="592"/>
      <c r="Z22" s="576" t="s">
        <v>1288</v>
      </c>
      <c r="AA22" s="576"/>
      <c r="AB22" s="576"/>
      <c r="AC22" s="576"/>
      <c r="AD22" s="576"/>
      <c r="AE22" s="576"/>
      <c r="AF22" s="576"/>
    </row>
    <row r="23" spans="1:34" ht="55.8" customHeight="1" x14ac:dyDescent="0.25">
      <c r="A23" s="723" t="s">
        <v>757</v>
      </c>
      <c r="B23" s="723"/>
      <c r="C23" s="723"/>
      <c r="D23" s="577"/>
      <c r="E23" s="724" t="str">
        <f>ПОДПИСИ!B5</f>
        <v>Начальник мастерского участка №1 Курортного РЭС ПАО «Россети Ленэнерго» «СЭС»</v>
      </c>
      <c r="F23" s="724"/>
      <c r="G23" s="724"/>
      <c r="H23" s="724"/>
      <c r="I23" s="724"/>
      <c r="J23" s="724"/>
      <c r="K23" s="724"/>
      <c r="M23" s="725"/>
      <c r="N23" s="725"/>
      <c r="O23" s="725"/>
      <c r="P23" s="725"/>
      <c r="Q23" s="725"/>
      <c r="R23" s="725"/>
      <c r="S23" s="725"/>
      <c r="U23" s="726" t="str">
        <f>ПОДПИСИ!E5</f>
        <v>Д.М. Чечин</v>
      </c>
      <c r="V23" s="726"/>
      <c r="W23" s="726"/>
      <c r="X23" s="726"/>
      <c r="Y23" s="726"/>
      <c r="Z23" s="559">
        <f>IF(OR(ФОРМА!I16=1,ФОРМА!I16="+"),1,0)</f>
        <v>1</v>
      </c>
      <c r="AA23" s="576"/>
      <c r="AB23" s="576"/>
      <c r="AC23" s="576"/>
      <c r="AD23" s="576"/>
      <c r="AE23" s="576"/>
      <c r="AF23" s="576"/>
    </row>
    <row r="24" spans="1:34" ht="10.199999999999999" customHeight="1" outlineLevel="1" x14ac:dyDescent="0.25">
      <c r="E24" s="719" t="s">
        <v>48</v>
      </c>
      <c r="F24" s="720"/>
      <c r="G24" s="720"/>
      <c r="H24" s="720"/>
      <c r="I24" s="720"/>
      <c r="J24" s="720"/>
      <c r="K24" s="720"/>
      <c r="L24" s="580"/>
      <c r="M24" s="721" t="s">
        <v>49</v>
      </c>
      <c r="N24" s="722"/>
      <c r="O24" s="722"/>
      <c r="P24" s="722"/>
      <c r="Q24" s="722"/>
      <c r="R24" s="722"/>
      <c r="S24" s="722"/>
      <c r="T24" s="576"/>
      <c r="U24" s="721" t="s">
        <v>50</v>
      </c>
      <c r="V24" s="722"/>
      <c r="W24" s="722"/>
      <c r="X24" s="722"/>
      <c r="Y24" s="722"/>
      <c r="Z24" s="559">
        <f>IF(Z23=1,1,0)</f>
        <v>1</v>
      </c>
    </row>
    <row r="25" spans="1:34" ht="3.6" customHeight="1" outlineLevel="1" x14ac:dyDescent="0.25">
      <c r="E25" s="578"/>
      <c r="F25" s="579"/>
      <c r="G25" s="579"/>
      <c r="H25" s="579"/>
      <c r="I25" s="579"/>
      <c r="J25" s="579"/>
      <c r="K25" s="579"/>
      <c r="L25" s="580"/>
      <c r="M25" s="578"/>
      <c r="N25" s="579"/>
      <c r="O25" s="579"/>
      <c r="P25" s="579"/>
      <c r="Q25" s="579"/>
      <c r="R25" s="579"/>
      <c r="S25" s="579"/>
      <c r="T25" s="576"/>
      <c r="U25" s="578"/>
      <c r="V25" s="579"/>
      <c r="W25" s="579"/>
      <c r="X25" s="579"/>
      <c r="Y25" s="579"/>
    </row>
    <row r="26" spans="1:34" ht="54.6" hidden="1" customHeight="1" outlineLevel="1" x14ac:dyDescent="0.25">
      <c r="A26" s="723" t="s">
        <v>757</v>
      </c>
      <c r="B26" s="723"/>
      <c r="C26" s="723"/>
      <c r="D26" s="577"/>
      <c r="E26" s="724" t="str">
        <f>ПОДПИСИ!B6</f>
        <v>Начальник мастерского участка №1 Курортного РЭС ПАО «Россети Ленэнерго» «СЭС»</v>
      </c>
      <c r="F26" s="724"/>
      <c r="G26" s="724"/>
      <c r="H26" s="724"/>
      <c r="I26" s="724"/>
      <c r="J26" s="724"/>
      <c r="K26" s="724"/>
      <c r="M26" s="725"/>
      <c r="N26" s="725"/>
      <c r="O26" s="725"/>
      <c r="P26" s="725"/>
      <c r="Q26" s="725"/>
      <c r="R26" s="725"/>
      <c r="S26" s="725"/>
      <c r="U26" s="726" t="str">
        <f>ПОДПИСИ!E6</f>
        <v>Д.М. Чечин</v>
      </c>
      <c r="V26" s="726"/>
      <c r="W26" s="726"/>
      <c r="X26" s="726"/>
      <c r="Y26" s="726"/>
      <c r="Z26" s="559">
        <f>IF(OR(ФОРМА!G16=1,ФОРМА!G16="+"),1,0)</f>
        <v>0</v>
      </c>
    </row>
    <row r="27" spans="1:34" hidden="1" outlineLevel="1" x14ac:dyDescent="0.25">
      <c r="E27" s="719" t="s">
        <v>48</v>
      </c>
      <c r="F27" s="720"/>
      <c r="G27" s="720"/>
      <c r="H27" s="720"/>
      <c r="I27" s="720"/>
      <c r="J27" s="720"/>
      <c r="K27" s="720"/>
      <c r="L27" s="580"/>
      <c r="M27" s="721" t="s">
        <v>49</v>
      </c>
      <c r="N27" s="722"/>
      <c r="O27" s="722"/>
      <c r="P27" s="722"/>
      <c r="Q27" s="722"/>
      <c r="R27" s="722"/>
      <c r="S27" s="722"/>
      <c r="T27" s="576"/>
      <c r="U27" s="721" t="s">
        <v>50</v>
      </c>
      <c r="V27" s="722"/>
      <c r="W27" s="722"/>
      <c r="X27" s="722"/>
      <c r="Y27" s="722"/>
      <c r="Z27" s="559">
        <f>IF(Z26=1,1,0)</f>
        <v>0</v>
      </c>
    </row>
    <row r="28" spans="1:34" ht="4.95" hidden="1" customHeight="1" outlineLevel="1" x14ac:dyDescent="0.25">
      <c r="E28" s="578"/>
      <c r="F28" s="579"/>
      <c r="G28" s="579"/>
      <c r="H28" s="579"/>
      <c r="I28" s="579"/>
      <c r="J28" s="579"/>
      <c r="K28" s="579"/>
      <c r="L28" s="580"/>
      <c r="M28" s="578"/>
      <c r="N28" s="579"/>
      <c r="O28" s="579"/>
      <c r="P28" s="579"/>
      <c r="Q28" s="579"/>
      <c r="R28" s="579"/>
      <c r="S28" s="579"/>
      <c r="T28" s="576"/>
      <c r="U28" s="578"/>
      <c r="V28" s="579"/>
      <c r="W28" s="579"/>
      <c r="X28" s="579"/>
      <c r="Y28" s="579"/>
    </row>
    <row r="29" spans="1:34" ht="55.2" hidden="1" customHeight="1" outlineLevel="1" x14ac:dyDescent="0.25">
      <c r="A29" s="723" t="s">
        <v>757</v>
      </c>
      <c r="B29" s="723"/>
      <c r="C29" s="723"/>
      <c r="D29" s="577"/>
      <c r="E29" s="724" t="str">
        <f>ПОДПИСИ!B7</f>
        <v>Начальник мастерского участка №1 Курортного РЭС ПАО «Россети Ленэнерго» «СЭС»</v>
      </c>
      <c r="F29" s="724"/>
      <c r="G29" s="724"/>
      <c r="H29" s="724"/>
      <c r="I29" s="724"/>
      <c r="J29" s="724"/>
      <c r="K29" s="724"/>
      <c r="M29" s="725"/>
      <c r="N29" s="725"/>
      <c r="O29" s="725"/>
      <c r="P29" s="725"/>
      <c r="Q29" s="725"/>
      <c r="R29" s="725"/>
      <c r="S29" s="725"/>
      <c r="U29" s="726" t="str">
        <f>ПОДПИСИ!E7</f>
        <v>Д.М. Чечин</v>
      </c>
      <c r="V29" s="726"/>
      <c r="W29" s="726"/>
      <c r="X29" s="726"/>
      <c r="Y29" s="726"/>
      <c r="Z29" s="559">
        <f>IF(OR(ФОРМА!H16=1,ФОРМА!H16="+"),1,0)</f>
        <v>0</v>
      </c>
    </row>
    <row r="30" spans="1:34" hidden="1" outlineLevel="1" x14ac:dyDescent="0.25">
      <c r="E30" s="719" t="s">
        <v>48</v>
      </c>
      <c r="F30" s="720"/>
      <c r="G30" s="720"/>
      <c r="H30" s="720"/>
      <c r="I30" s="720"/>
      <c r="J30" s="720"/>
      <c r="K30" s="720"/>
      <c r="L30" s="580"/>
      <c r="M30" s="721" t="s">
        <v>49</v>
      </c>
      <c r="N30" s="722"/>
      <c r="O30" s="722"/>
      <c r="P30" s="722"/>
      <c r="Q30" s="722"/>
      <c r="R30" s="722"/>
      <c r="S30" s="722"/>
      <c r="T30" s="576"/>
      <c r="U30" s="721" t="s">
        <v>50</v>
      </c>
      <c r="V30" s="722"/>
      <c r="W30" s="722"/>
      <c r="X30" s="722"/>
      <c r="Y30" s="722"/>
      <c r="Z30" s="559">
        <f>IF(Z29=1,1,0)</f>
        <v>0</v>
      </c>
    </row>
    <row r="31" spans="1:34" ht="8.25" hidden="1" customHeight="1" x14ac:dyDescent="0.25">
      <c r="Z31" s="559">
        <v>1</v>
      </c>
    </row>
    <row r="32" spans="1:34" ht="52.2" customHeight="1" x14ac:dyDescent="0.25">
      <c r="A32" s="723" t="s">
        <v>736</v>
      </c>
      <c r="B32" s="727"/>
      <c r="C32" s="727"/>
      <c r="E32" s="724" t="str">
        <f>ПОДПИСИ!B2</f>
        <v>Заместитель генерального директора по капитальному  строительству ООО «Электромонтаж-110»</v>
      </c>
      <c r="F32" s="724"/>
      <c r="G32" s="724"/>
      <c r="H32" s="724"/>
      <c r="I32" s="724"/>
      <c r="J32" s="724"/>
      <c r="K32" s="724"/>
      <c r="M32" s="725"/>
      <c r="N32" s="725"/>
      <c r="O32" s="725"/>
      <c r="P32" s="725"/>
      <c r="Q32" s="725"/>
      <c r="R32" s="725"/>
      <c r="S32" s="725"/>
      <c r="U32" s="726" t="str">
        <f>ПОДПИСИ!E2</f>
        <v>С.В. Шлёнский</v>
      </c>
      <c r="V32" s="726"/>
      <c r="W32" s="726"/>
      <c r="X32" s="726"/>
      <c r="Y32" s="726"/>
      <c r="Z32" s="559">
        <v>1</v>
      </c>
    </row>
    <row r="33" spans="1:26" x14ac:dyDescent="0.25">
      <c r="E33" s="719" t="s">
        <v>48</v>
      </c>
      <c r="F33" s="720"/>
      <c r="G33" s="720"/>
      <c r="H33" s="720"/>
      <c r="I33" s="720"/>
      <c r="J33" s="720"/>
      <c r="K33" s="720"/>
      <c r="L33" s="580"/>
      <c r="M33" s="721" t="s">
        <v>49</v>
      </c>
      <c r="N33" s="722"/>
      <c r="O33" s="722"/>
      <c r="P33" s="722"/>
      <c r="Q33" s="722"/>
      <c r="R33" s="722"/>
      <c r="S33" s="722"/>
      <c r="T33" s="576"/>
      <c r="U33" s="721" t="s">
        <v>50</v>
      </c>
      <c r="V33" s="722"/>
      <c r="W33" s="722"/>
      <c r="X33" s="722"/>
      <c r="Y33" s="722"/>
      <c r="Z33" s="559">
        <v>1</v>
      </c>
    </row>
    <row r="34" spans="1:26" ht="6.75" customHeight="1" x14ac:dyDescent="0.25">
      <c r="Z34" s="559">
        <v>1</v>
      </c>
    </row>
    <row r="35" spans="1:26" ht="45" customHeight="1" x14ac:dyDescent="0.25">
      <c r="A35" s="723" t="s">
        <v>734</v>
      </c>
      <c r="B35" s="727"/>
      <c r="C35" s="727"/>
      <c r="E35" s="724" t="str">
        <f>ПОДПИСИ!B12</f>
        <v>Начальник участка ООО «Электромонтаж-110»</v>
      </c>
      <c r="F35" s="724"/>
      <c r="G35" s="724"/>
      <c r="H35" s="724"/>
      <c r="I35" s="724"/>
      <c r="J35" s="724"/>
      <c r="K35" s="724"/>
      <c r="M35" s="725"/>
      <c r="N35" s="725"/>
      <c r="O35" s="725"/>
      <c r="P35" s="725"/>
      <c r="Q35" s="725"/>
      <c r="R35" s="725"/>
      <c r="S35" s="725"/>
      <c r="U35" s="726" t="str">
        <f>ПОДПИСИ!E12</f>
        <v>А.В. Курбатов</v>
      </c>
      <c r="V35" s="726"/>
      <c r="W35" s="726"/>
      <c r="X35" s="726"/>
      <c r="Y35" s="726"/>
      <c r="Z35" s="559">
        <v>1</v>
      </c>
    </row>
    <row r="36" spans="1:26" x14ac:dyDescent="0.25">
      <c r="E36" s="719" t="s">
        <v>48</v>
      </c>
      <c r="F36" s="720"/>
      <c r="G36" s="720"/>
      <c r="H36" s="720"/>
      <c r="I36" s="720"/>
      <c r="J36" s="720"/>
      <c r="K36" s="720"/>
      <c r="L36" s="580"/>
      <c r="M36" s="721" t="s">
        <v>49</v>
      </c>
      <c r="N36" s="722"/>
      <c r="O36" s="722"/>
      <c r="P36" s="722"/>
      <c r="Q36" s="722"/>
      <c r="R36" s="722"/>
      <c r="S36" s="722"/>
      <c r="T36" s="576"/>
      <c r="U36" s="721" t="s">
        <v>50</v>
      </c>
      <c r="V36" s="722"/>
      <c r="W36" s="722"/>
      <c r="X36" s="722"/>
      <c r="Y36" s="722"/>
      <c r="Z36" s="559">
        <v>1</v>
      </c>
    </row>
  </sheetData>
  <autoFilter ref="A22:Z36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25">
      <filters blank="1">
        <filter val="1"/>
      </filters>
    </filterColumn>
  </autoFilter>
  <mergeCells count="85">
    <mergeCell ref="B20:S20"/>
    <mergeCell ref="T20:V20"/>
    <mergeCell ref="W20:Y20"/>
    <mergeCell ref="B21:S21"/>
    <mergeCell ref="T21:V21"/>
    <mergeCell ref="W21:Y21"/>
    <mergeCell ref="E36:K36"/>
    <mergeCell ref="M36:S36"/>
    <mergeCell ref="U36:Y36"/>
    <mergeCell ref="A26:C26"/>
    <mergeCell ref="E26:K26"/>
    <mergeCell ref="M26:S26"/>
    <mergeCell ref="U26:Y26"/>
    <mergeCell ref="E27:K27"/>
    <mergeCell ref="M27:S27"/>
    <mergeCell ref="U27:Y27"/>
    <mergeCell ref="E33:K33"/>
    <mergeCell ref="M33:S33"/>
    <mergeCell ref="U33:Y33"/>
    <mergeCell ref="A35:C35"/>
    <mergeCell ref="E35:K35"/>
    <mergeCell ref="M35:S35"/>
    <mergeCell ref="U35:Y35"/>
    <mergeCell ref="A32:C32"/>
    <mergeCell ref="E32:K32"/>
    <mergeCell ref="M32:S32"/>
    <mergeCell ref="U32:Y32"/>
    <mergeCell ref="E30:K30"/>
    <mergeCell ref="M30:S30"/>
    <mergeCell ref="U30:Y30"/>
    <mergeCell ref="E24:K24"/>
    <mergeCell ref="M24:S24"/>
    <mergeCell ref="U24:Y24"/>
    <mergeCell ref="A29:C29"/>
    <mergeCell ref="E29:K29"/>
    <mergeCell ref="M29:S29"/>
    <mergeCell ref="A23:C23"/>
    <mergeCell ref="E23:K23"/>
    <mergeCell ref="M23:S23"/>
    <mergeCell ref="U23:Y23"/>
    <mergeCell ref="U29:Y29"/>
    <mergeCell ref="K22:R22"/>
    <mergeCell ref="B18:S18"/>
    <mergeCell ref="T18:V18"/>
    <mergeCell ref="W18:Y18"/>
    <mergeCell ref="B19:S19"/>
    <mergeCell ref="T19:V19"/>
    <mergeCell ref="W19:Y19"/>
    <mergeCell ref="B16:S16"/>
    <mergeCell ref="T16:V16"/>
    <mergeCell ref="W16:Y16"/>
    <mergeCell ref="B17:S17"/>
    <mergeCell ref="T17:V17"/>
    <mergeCell ref="W17:Y17"/>
    <mergeCell ref="B14:S14"/>
    <mergeCell ref="T14:V14"/>
    <mergeCell ref="W14:Y14"/>
    <mergeCell ref="B15:S15"/>
    <mergeCell ref="T15:V15"/>
    <mergeCell ref="W15:Y15"/>
    <mergeCell ref="B13:S13"/>
    <mergeCell ref="T13:V13"/>
    <mergeCell ref="W13:Y13"/>
    <mergeCell ref="B12:S12"/>
    <mergeCell ref="T12:V12"/>
    <mergeCell ref="W12:Y12"/>
    <mergeCell ref="A8:F8"/>
    <mergeCell ref="L8:Y8"/>
    <mergeCell ref="A10:Y10"/>
    <mergeCell ref="B11:S11"/>
    <mergeCell ref="T11:V11"/>
    <mergeCell ref="W11:Y11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tabSelected="1" view="pageBreakPreview" topLeftCell="A34" zoomScale="60" zoomScaleNormal="100" workbookViewId="0">
      <selection activeCell="BS3" sqref="BS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19"/>
      <c r="AU2" s="19"/>
      <c r="AV2" s="19"/>
      <c r="AW2" s="19"/>
      <c r="AX2" s="19"/>
      <c r="AY2" s="19"/>
      <c r="AZ2" s="19"/>
      <c r="BA2" s="19"/>
      <c r="BB2" s="704" t="str">
        <f>ФОРМА!G2</f>
        <v>Санкт-Петербург</v>
      </c>
      <c r="BC2" s="704"/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H2" s="142"/>
    </row>
    <row r="3" spans="1:112" s="2" customFormat="1" ht="12" customHeight="1" outlineLevel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21"/>
      <c r="AU3" s="21"/>
      <c r="AV3" s="21"/>
      <c r="AW3" s="21"/>
      <c r="AX3" s="21"/>
      <c r="AY3" s="21"/>
      <c r="AZ3" s="21"/>
      <c r="BA3" s="21"/>
      <c r="BB3" s="739" t="s">
        <v>0</v>
      </c>
      <c r="BC3" s="739"/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outlineLevel="1" x14ac:dyDescent="0.3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19"/>
      <c r="AU4" s="19"/>
      <c r="AV4" s="19"/>
      <c r="AW4" s="19"/>
      <c r="AX4" s="19"/>
      <c r="AY4" s="19"/>
      <c r="AZ4" s="19"/>
      <c r="BA4" s="19"/>
      <c r="BB4" s="741" t="str">
        <f>ФОРМА!B2</f>
        <v>ПАО "Россети Ленэнерго"</v>
      </c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BB4</f>
        <v>ПАО "Россети Ленэнерго"</v>
      </c>
    </row>
    <row r="5" spans="1:112" ht="15" customHeight="1" outlineLevel="1" x14ac:dyDescent="0.3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21"/>
      <c r="AU5" s="21"/>
      <c r="AV5" s="21"/>
      <c r="AW5" s="21"/>
      <c r="AX5" s="21"/>
      <c r="AY5" s="21"/>
      <c r="AZ5" s="21"/>
      <c r="BA5" s="21"/>
      <c r="BB5" s="739" t="s">
        <v>2</v>
      </c>
      <c r="BC5" s="739"/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14.6" customHeight="1" outlineLevel="1" x14ac:dyDescent="0.3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21"/>
      <c r="AU6" s="21"/>
      <c r="AV6" s="21"/>
      <c r="AW6" s="21"/>
      <c r="AX6" s="21"/>
      <c r="AY6" s="21"/>
      <c r="AZ6" s="21"/>
      <c r="BA6" s="21"/>
      <c r="BB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41"/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21"/>
      <c r="AU7" s="21"/>
      <c r="AV7" s="21"/>
      <c r="AW7" s="21"/>
      <c r="AX7" s="21"/>
      <c r="AY7" s="21"/>
      <c r="AZ7" s="21"/>
      <c r="BA7" s="21"/>
      <c r="BB7" s="739" t="s">
        <v>38</v>
      </c>
      <c r="BC7" s="739"/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outlineLevel="1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19"/>
      <c r="AU8" s="19"/>
      <c r="AV8" s="19"/>
      <c r="AW8" s="19"/>
      <c r="AX8" s="19"/>
      <c r="AY8" s="19"/>
      <c r="AZ8" s="19"/>
      <c r="BA8" s="19"/>
      <c r="BB8" s="684">
        <f>ФОРМА!B13</f>
        <v>45625</v>
      </c>
      <c r="BC8" s="684"/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14"/>
      <c r="DH8" s="145"/>
    </row>
    <row r="9" spans="1:112" outlineLevel="1" x14ac:dyDescent="0.3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21"/>
      <c r="AU9" s="21"/>
      <c r="AV9" s="21"/>
      <c r="AW9" s="21"/>
      <c r="AX9" s="21"/>
      <c r="AY9" s="21"/>
      <c r="AZ9" s="21"/>
      <c r="BA9" s="21"/>
      <c r="BB9" s="739" t="s">
        <v>3</v>
      </c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42" customHeight="1" x14ac:dyDescent="0.3">
      <c r="A10" s="686" t="s">
        <v>491</v>
      </c>
      <c r="B10" s="687"/>
      <c r="C10" s="687"/>
      <c r="D10" s="687"/>
      <c r="E10" s="687"/>
      <c r="F10" s="687"/>
      <c r="G10" s="687"/>
      <c r="H10" s="687"/>
      <c r="I10" s="687"/>
      <c r="J10" s="687"/>
      <c r="K10" s="687"/>
      <c r="L10" s="687"/>
      <c r="M10" s="687"/>
      <c r="N10" s="687"/>
      <c r="O10" s="687"/>
      <c r="P10" s="687"/>
      <c r="Q10" s="687"/>
      <c r="R10" s="687"/>
      <c r="S10" s="687"/>
      <c r="T10" s="687"/>
      <c r="U10" s="687"/>
      <c r="V10" s="687"/>
      <c r="W10" s="687"/>
      <c r="X10" s="687"/>
      <c r="Y10" s="687"/>
      <c r="Z10" s="687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  <c r="BX10" s="687"/>
      <c r="BY10" s="687"/>
      <c r="BZ10" s="687"/>
      <c r="CA10" s="687"/>
      <c r="CB10" s="687"/>
      <c r="CC10" s="687"/>
      <c r="CD10" s="687"/>
      <c r="CE10" s="687"/>
      <c r="CF10" s="687"/>
      <c r="CG10" s="687"/>
      <c r="CH10" s="687"/>
      <c r="CI10" s="687"/>
      <c r="CJ10" s="687"/>
      <c r="CK10" s="687"/>
      <c r="CL10" s="687"/>
      <c r="CM10" s="687"/>
      <c r="CN10" s="687"/>
      <c r="CO10" s="687"/>
      <c r="CP10" s="687"/>
      <c r="CQ10" s="687"/>
      <c r="CR10" s="687"/>
      <c r="CS10" s="687"/>
      <c r="CT10" s="687"/>
      <c r="CU10" s="687"/>
      <c r="CV10" s="687"/>
      <c r="CW10" s="687"/>
      <c r="CX10" s="687"/>
      <c r="CY10" s="687"/>
      <c r="CZ10" s="687"/>
      <c r="DA10" s="687"/>
      <c r="DB10" s="68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31" t="str">
        <f>ПОДПИСИ!B4</f>
        <v>Начальник Курортного РЭС филиала ПАО "Россети Ленэнерго" "СЭС"</v>
      </c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  <c r="BX12" s="731"/>
      <c r="BY12" s="731"/>
      <c r="BZ12" s="731"/>
      <c r="CA12" s="731"/>
      <c r="CB12" s="731"/>
      <c r="CC12" s="731"/>
      <c r="CD12" s="731"/>
      <c r="CE12" s="731"/>
      <c r="CF12" s="731"/>
      <c r="CG12" s="731"/>
      <c r="CH12" s="731"/>
      <c r="CI12" s="731"/>
      <c r="CJ12" s="731"/>
      <c r="CK12" s="731"/>
      <c r="CL12" s="731"/>
      <c r="CM12" s="731"/>
      <c r="CN12" s="731"/>
      <c r="CO12" s="731"/>
      <c r="CP12" s="731"/>
      <c r="CQ12" s="731"/>
      <c r="CR12" s="731"/>
      <c r="CS12" s="731"/>
      <c r="CT12" s="731"/>
      <c r="CU12" s="731"/>
      <c r="CV12" s="731"/>
      <c r="CW12" s="731"/>
      <c r="CX12" s="731"/>
      <c r="CY12" s="731"/>
      <c r="CZ12" s="731"/>
      <c r="DA12" s="731"/>
      <c r="DB12" s="73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685" t="s">
        <v>5</v>
      </c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  <c r="BX13" s="685"/>
      <c r="BY13" s="685"/>
      <c r="BZ13" s="685"/>
      <c r="CA13" s="685"/>
      <c r="CB13" s="685"/>
      <c r="CC13" s="685"/>
      <c r="CD13" s="685"/>
      <c r="CE13" s="685"/>
      <c r="CF13" s="685"/>
      <c r="CG13" s="685"/>
      <c r="CH13" s="685"/>
      <c r="CI13" s="685"/>
      <c r="CJ13" s="685"/>
      <c r="CK13" s="685"/>
      <c r="CL13" s="685"/>
      <c r="CM13" s="685"/>
      <c r="CN13" s="685"/>
      <c r="CO13" s="685"/>
      <c r="CP13" s="685"/>
      <c r="CQ13" s="685"/>
      <c r="CR13" s="685"/>
      <c r="CS13" s="685"/>
      <c r="CT13" s="685"/>
      <c r="CU13" s="685"/>
      <c r="CV13" s="685"/>
      <c r="CW13" s="685"/>
      <c r="CX13" s="685"/>
      <c r="CY13" s="685"/>
      <c r="CZ13" s="685"/>
      <c r="DA13" s="685"/>
      <c r="DB13" s="685"/>
    </row>
    <row r="14" spans="1:112" x14ac:dyDescent="0.3">
      <c r="A14" s="728" t="str">
        <f>ПОДПИСИ!C4</f>
        <v>Алексеев С.В.</v>
      </c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  <c r="W14" s="728"/>
      <c r="X14" s="728"/>
      <c r="Y14" s="728"/>
      <c r="Z14" s="728"/>
      <c r="AA14" s="728"/>
      <c r="AB14" s="728"/>
      <c r="AC14" s="728"/>
      <c r="AD14" s="728"/>
      <c r="AE14" s="728"/>
      <c r="AF14" s="728"/>
      <c r="AG14" s="728"/>
      <c r="AH14" s="728"/>
      <c r="AI14" s="728"/>
      <c r="AJ14" s="728"/>
      <c r="AK14" s="728"/>
      <c r="AL14" s="728"/>
      <c r="AM14" s="728"/>
      <c r="AN14" s="728"/>
      <c r="AO14" s="728"/>
      <c r="AP14" s="728"/>
      <c r="AQ14" s="728"/>
      <c r="AR14" s="728"/>
      <c r="AS14" s="728"/>
      <c r="AT14" s="728"/>
      <c r="AU14" s="728"/>
      <c r="AV14" s="728"/>
      <c r="AW14" s="728"/>
      <c r="AX14" s="728"/>
      <c r="AY14" s="728"/>
      <c r="AZ14" s="728"/>
      <c r="BA14" s="728"/>
      <c r="BB14" s="728"/>
      <c r="BC14" s="728"/>
      <c r="BD14" s="728"/>
      <c r="BE14" s="728"/>
      <c r="BF14" s="728"/>
      <c r="BG14" s="728"/>
      <c r="BH14" s="728"/>
      <c r="BI14" s="728"/>
      <c r="BJ14" s="728"/>
      <c r="BK14" s="728"/>
      <c r="BL14" s="728"/>
      <c r="BM14" s="728"/>
      <c r="BN14" s="728"/>
      <c r="BO14" s="728"/>
      <c r="BP14" s="728"/>
      <c r="BQ14" s="728"/>
      <c r="BR14" s="728"/>
      <c r="BS14" s="728"/>
      <c r="BT14" s="728"/>
      <c r="BU14" s="728"/>
      <c r="BV14" s="728"/>
      <c r="BW14" s="728"/>
      <c r="BX14" s="728"/>
      <c r="BY14" s="728"/>
      <c r="BZ14" s="728"/>
      <c r="CA14" s="728"/>
      <c r="CB14" s="728"/>
      <c r="CC14" s="728"/>
      <c r="CD14" s="728"/>
      <c r="CE14" s="728"/>
      <c r="CF14" s="728"/>
      <c r="CG14" s="728"/>
      <c r="CH14" s="728"/>
      <c r="CI14" s="728"/>
      <c r="CJ14" s="728"/>
      <c r="CK14" s="728"/>
      <c r="CL14" s="728"/>
      <c r="CM14" s="728"/>
      <c r="CN14" s="728"/>
      <c r="CO14" s="728"/>
      <c r="CP14" s="728"/>
      <c r="CQ14" s="728"/>
      <c r="CR14" s="728"/>
      <c r="CS14" s="728"/>
      <c r="CT14" s="728"/>
      <c r="CU14" s="728"/>
      <c r="CV14" s="728"/>
      <c r="CW14" s="728"/>
      <c r="CX14" s="728"/>
      <c r="CY14" s="728"/>
      <c r="CZ14" s="728"/>
      <c r="DA14" s="728"/>
      <c r="DB14" s="728"/>
    </row>
    <row r="15" spans="1:112" ht="11.1" customHeight="1" x14ac:dyDescent="0.3">
      <c r="A15" s="685"/>
      <c r="B15" s="685"/>
      <c r="C15" s="685"/>
      <c r="D15" s="685"/>
      <c r="E15" s="685"/>
      <c r="F15" s="685"/>
      <c r="G15" s="685"/>
      <c r="H15" s="685"/>
      <c r="I15" s="685"/>
      <c r="J15" s="685"/>
      <c r="K15" s="685"/>
      <c r="L15" s="685"/>
      <c r="M15" s="685"/>
      <c r="N15" s="685"/>
      <c r="O15" s="685"/>
      <c r="P15" s="685"/>
      <c r="Q15" s="685"/>
      <c r="R15" s="685"/>
      <c r="S15" s="685"/>
      <c r="T15" s="685"/>
      <c r="U15" s="685"/>
      <c r="V15" s="685"/>
      <c r="W15" s="685"/>
      <c r="X15" s="685"/>
      <c r="Y15" s="685"/>
      <c r="Z15" s="685"/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  <c r="BX15" s="685"/>
      <c r="BY15" s="685"/>
      <c r="BZ15" s="685"/>
      <c r="CA15" s="685"/>
      <c r="CB15" s="685"/>
      <c r="CC15" s="685"/>
      <c r="CD15" s="685"/>
      <c r="CE15" s="685"/>
      <c r="CF15" s="685"/>
      <c r="CG15" s="685"/>
      <c r="CH15" s="685"/>
      <c r="CI15" s="685"/>
      <c r="CJ15" s="685"/>
      <c r="CK15" s="685"/>
      <c r="CL15" s="685"/>
      <c r="CM15" s="685"/>
      <c r="CN15" s="685"/>
      <c r="CO15" s="685"/>
      <c r="CP15" s="685"/>
      <c r="CQ15" s="685"/>
      <c r="CR15" s="685"/>
      <c r="CS15" s="685"/>
      <c r="CT15" s="685"/>
      <c r="CU15" s="685"/>
      <c r="CV15" s="685"/>
      <c r="CW15" s="685"/>
      <c r="CX15" s="685"/>
      <c r="CY15" s="685"/>
      <c r="CZ15" s="685"/>
      <c r="DA15" s="685"/>
      <c r="DB15" s="685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31" t="str">
        <f>ПОДПИСИ!B2</f>
        <v>Заместитель генерального директора по капитальному  строительству ООО «Электромонтаж-110»</v>
      </c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685" t="s">
        <v>5</v>
      </c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  <c r="BX17" s="685"/>
      <c r="BY17" s="685"/>
      <c r="BZ17" s="685"/>
      <c r="CA17" s="685"/>
      <c r="CB17" s="685"/>
      <c r="CC17" s="685"/>
      <c r="CD17" s="685"/>
      <c r="CE17" s="685"/>
      <c r="CF17" s="685"/>
      <c r="CG17" s="685"/>
      <c r="CH17" s="685"/>
      <c r="CI17" s="685"/>
      <c r="CJ17" s="685"/>
      <c r="CK17" s="685"/>
      <c r="CL17" s="685"/>
      <c r="CM17" s="685"/>
      <c r="CN17" s="685"/>
      <c r="CO17" s="685"/>
      <c r="CP17" s="685"/>
      <c r="CQ17" s="685"/>
      <c r="CR17" s="685"/>
      <c r="CS17" s="685"/>
      <c r="CT17" s="685"/>
      <c r="CU17" s="685"/>
      <c r="CV17" s="685"/>
      <c r="CW17" s="685"/>
      <c r="CX17" s="685"/>
      <c r="CY17" s="685"/>
      <c r="CZ17" s="685"/>
      <c r="DA17" s="685"/>
      <c r="DB17" s="685"/>
    </row>
    <row r="18" spans="1:112" x14ac:dyDescent="0.3">
      <c r="A18" s="728" t="str">
        <f>ПОДПИСИ!C2</f>
        <v>Шлёнский С.В.</v>
      </c>
      <c r="B18" s="728"/>
      <c r="C18" s="728"/>
      <c r="D18" s="728"/>
      <c r="E18" s="728"/>
      <c r="F18" s="728"/>
      <c r="G18" s="728"/>
      <c r="H18" s="728"/>
      <c r="I18" s="728"/>
      <c r="J18" s="728"/>
      <c r="K18" s="728"/>
      <c r="L18" s="728"/>
      <c r="M18" s="728"/>
      <c r="N18" s="728"/>
      <c r="O18" s="728"/>
      <c r="P18" s="728"/>
      <c r="Q18" s="728"/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8"/>
      <c r="AG18" s="728"/>
      <c r="AH18" s="728"/>
      <c r="AI18" s="728"/>
      <c r="AJ18" s="728"/>
      <c r="AK18" s="728"/>
      <c r="AL18" s="728"/>
      <c r="AM18" s="728"/>
      <c r="AN18" s="728"/>
      <c r="AO18" s="728"/>
      <c r="AP18" s="728"/>
      <c r="AQ18" s="728"/>
      <c r="AR18" s="728"/>
      <c r="AS18" s="728"/>
      <c r="AT18" s="728"/>
      <c r="AU18" s="728"/>
      <c r="AV18" s="728"/>
      <c r="AW18" s="728"/>
      <c r="AX18" s="728"/>
      <c r="AY18" s="728"/>
      <c r="AZ18" s="728"/>
      <c r="BA18" s="728"/>
      <c r="BB18" s="728"/>
      <c r="BC18" s="728"/>
      <c r="BD18" s="728"/>
      <c r="BE18" s="728"/>
      <c r="BF18" s="728"/>
      <c r="BG18" s="728"/>
      <c r="BH18" s="728"/>
      <c r="BI18" s="728"/>
      <c r="BJ18" s="728"/>
      <c r="BK18" s="728"/>
      <c r="BL18" s="728"/>
      <c r="BM18" s="728"/>
      <c r="BN18" s="728"/>
      <c r="BO18" s="728"/>
      <c r="BP18" s="728"/>
      <c r="BQ18" s="728"/>
      <c r="BR18" s="728"/>
      <c r="BS18" s="728"/>
      <c r="BT18" s="728"/>
      <c r="BU18" s="728"/>
      <c r="BV18" s="728"/>
      <c r="BW18" s="728"/>
      <c r="BX18" s="728"/>
      <c r="BY18" s="728"/>
      <c r="BZ18" s="728"/>
      <c r="CA18" s="728"/>
      <c r="CB18" s="728"/>
      <c r="CC18" s="728"/>
      <c r="CD18" s="728"/>
      <c r="CE18" s="728"/>
      <c r="CF18" s="728"/>
      <c r="CG18" s="728"/>
      <c r="CH18" s="728"/>
      <c r="CI18" s="728"/>
      <c r="CJ18" s="728"/>
      <c r="CK18" s="728"/>
      <c r="CL18" s="728"/>
      <c r="CM18" s="728"/>
      <c r="CN18" s="728"/>
      <c r="CO18" s="728"/>
      <c r="CP18" s="728"/>
      <c r="CQ18" s="728"/>
      <c r="CR18" s="728"/>
      <c r="CS18" s="728"/>
      <c r="CT18" s="728"/>
      <c r="CU18" s="728"/>
      <c r="CV18" s="728"/>
      <c r="CW18" s="728"/>
      <c r="CX18" s="728"/>
      <c r="CY18" s="728"/>
      <c r="CZ18" s="728"/>
      <c r="DA18" s="728"/>
      <c r="DB18" s="728"/>
    </row>
    <row r="19" spans="1:112" ht="11.1" customHeight="1" x14ac:dyDescent="0.3">
      <c r="A19" s="685"/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  <c r="BX19" s="685"/>
      <c r="BY19" s="685"/>
      <c r="BZ19" s="685"/>
      <c r="CA19" s="685"/>
      <c r="CB19" s="685"/>
      <c r="CC19" s="685"/>
      <c r="CD19" s="685"/>
      <c r="CE19" s="685"/>
      <c r="CF19" s="685"/>
      <c r="CG19" s="685"/>
      <c r="CH19" s="685"/>
      <c r="CI19" s="685"/>
      <c r="CJ19" s="685"/>
      <c r="CK19" s="685"/>
      <c r="CL19" s="685"/>
      <c r="CM19" s="685"/>
      <c r="CN19" s="685"/>
      <c r="CO19" s="685"/>
      <c r="CP19" s="685"/>
      <c r="CQ19" s="685"/>
      <c r="CR19" s="685"/>
      <c r="CS19" s="685"/>
      <c r="CT19" s="685"/>
      <c r="CU19" s="685"/>
      <c r="CV19" s="685"/>
      <c r="CW19" s="685"/>
      <c r="CX19" s="685"/>
      <c r="CY19" s="685"/>
      <c r="CZ19" s="685"/>
      <c r="DA19" s="685"/>
      <c r="DB19" s="685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28" t="str">
        <f>ПОДПИСИ!B12</f>
        <v>Начальник участка ООО «Электромонтаж-110»</v>
      </c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  <c r="BX20" s="728"/>
      <c r="BY20" s="728"/>
      <c r="BZ20" s="728"/>
      <c r="CA20" s="728"/>
      <c r="CB20" s="728"/>
      <c r="CC20" s="728"/>
      <c r="CD20" s="728"/>
      <c r="CE20" s="728"/>
      <c r="CF20" s="728"/>
      <c r="CG20" s="728"/>
      <c r="CH20" s="728"/>
      <c r="CI20" s="728"/>
      <c r="CJ20" s="728"/>
      <c r="CK20" s="728"/>
      <c r="CL20" s="728"/>
      <c r="CM20" s="728"/>
      <c r="CN20" s="728"/>
      <c r="CO20" s="728"/>
      <c r="CP20" s="728"/>
      <c r="CQ20" s="728"/>
      <c r="CR20" s="728"/>
      <c r="CS20" s="728"/>
      <c r="CT20" s="728"/>
      <c r="CU20" s="728"/>
      <c r="CV20" s="728"/>
      <c r="CW20" s="728"/>
      <c r="CX20" s="728"/>
      <c r="CY20" s="728"/>
      <c r="CZ20" s="728"/>
      <c r="DA20" s="728"/>
      <c r="DB20" s="728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685" t="s">
        <v>5</v>
      </c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  <c r="BX21" s="685"/>
      <c r="BY21" s="685"/>
      <c r="BZ21" s="685"/>
      <c r="CA21" s="685"/>
      <c r="CB21" s="685"/>
      <c r="CC21" s="685"/>
      <c r="CD21" s="685"/>
      <c r="CE21" s="685"/>
      <c r="CF21" s="685"/>
      <c r="CG21" s="685"/>
      <c r="CH21" s="685"/>
      <c r="CI21" s="685"/>
      <c r="CJ21" s="685"/>
      <c r="CK21" s="685"/>
      <c r="CL21" s="685"/>
      <c r="CM21" s="685"/>
      <c r="CN21" s="685"/>
      <c r="CO21" s="685"/>
      <c r="CP21" s="685"/>
      <c r="CQ21" s="685"/>
      <c r="CR21" s="685"/>
      <c r="CS21" s="685"/>
      <c r="CT21" s="685"/>
      <c r="CU21" s="685"/>
      <c r="CV21" s="685"/>
      <c r="CW21" s="685"/>
      <c r="CX21" s="685"/>
      <c r="CY21" s="685"/>
      <c r="CZ21" s="685"/>
      <c r="DA21" s="685"/>
      <c r="DB21" s="685"/>
    </row>
    <row r="22" spans="1:112" x14ac:dyDescent="0.3">
      <c r="A22" s="728" t="str">
        <f>ПОДПИСИ!C12</f>
        <v>Курбатов А.В.</v>
      </c>
      <c r="B22" s="728"/>
      <c r="C22" s="728"/>
      <c r="D22" s="728"/>
      <c r="E22" s="728"/>
      <c r="F22" s="728"/>
      <c r="G22" s="728"/>
      <c r="H22" s="728"/>
      <c r="I22" s="728"/>
      <c r="J22" s="728"/>
      <c r="K22" s="728"/>
      <c r="L22" s="728"/>
      <c r="M22" s="728"/>
      <c r="N22" s="728"/>
      <c r="O22" s="728"/>
      <c r="P22" s="728"/>
      <c r="Q22" s="728"/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8"/>
      <c r="AG22" s="728"/>
      <c r="AH22" s="728"/>
      <c r="AI22" s="728"/>
      <c r="AJ22" s="728"/>
      <c r="AK22" s="728"/>
      <c r="AL22" s="728"/>
      <c r="AM22" s="728"/>
      <c r="AN22" s="728"/>
      <c r="AO22" s="728"/>
      <c r="AP22" s="728"/>
      <c r="AQ22" s="728"/>
      <c r="AR22" s="728"/>
      <c r="AS22" s="728"/>
      <c r="AT22" s="728"/>
      <c r="AU22" s="728"/>
      <c r="AV22" s="728"/>
      <c r="AW22" s="728"/>
      <c r="AX22" s="728"/>
      <c r="AY22" s="728"/>
      <c r="AZ22" s="728"/>
      <c r="BA22" s="728"/>
      <c r="BB22" s="728"/>
      <c r="BC22" s="728"/>
      <c r="BD22" s="728"/>
      <c r="BE22" s="728"/>
      <c r="BF22" s="728"/>
      <c r="BG22" s="728"/>
      <c r="BH22" s="728"/>
      <c r="BI22" s="728"/>
      <c r="BJ22" s="728"/>
      <c r="BK22" s="728"/>
      <c r="BL22" s="728"/>
      <c r="BM22" s="728"/>
      <c r="BN22" s="728"/>
      <c r="BO22" s="728"/>
      <c r="BP22" s="728"/>
      <c r="BQ22" s="728"/>
      <c r="BR22" s="728"/>
      <c r="BS22" s="728"/>
      <c r="BT22" s="728"/>
      <c r="BU22" s="728"/>
      <c r="BV22" s="728"/>
      <c r="BW22" s="728"/>
      <c r="BX22" s="728"/>
      <c r="BY22" s="728"/>
      <c r="BZ22" s="728"/>
      <c r="CA22" s="728"/>
      <c r="CB22" s="728"/>
      <c r="CC22" s="728"/>
      <c r="CD22" s="728"/>
      <c r="CE22" s="728"/>
      <c r="CF22" s="728"/>
      <c r="CG22" s="728"/>
      <c r="CH22" s="728"/>
      <c r="CI22" s="728"/>
      <c r="CJ22" s="728"/>
      <c r="CK22" s="728"/>
      <c r="CL22" s="728"/>
      <c r="CM22" s="728"/>
      <c r="CN22" s="728"/>
      <c r="CO22" s="728"/>
      <c r="CP22" s="728"/>
      <c r="CQ22" s="728"/>
      <c r="CR22" s="728"/>
      <c r="CS22" s="728"/>
      <c r="CT22" s="728"/>
      <c r="CU22" s="728"/>
      <c r="CV22" s="728"/>
      <c r="CW22" s="728"/>
      <c r="CX22" s="728"/>
      <c r="CY22" s="728"/>
      <c r="CZ22" s="728"/>
      <c r="DA22" s="728"/>
      <c r="DB22" s="728"/>
    </row>
    <row r="23" spans="1:112" x14ac:dyDescent="0.3">
      <c r="A23" s="685"/>
      <c r="B23" s="685"/>
      <c r="C23" s="685"/>
      <c r="D23" s="685"/>
      <c r="E23" s="685"/>
      <c r="F23" s="685"/>
      <c r="G23" s="685"/>
      <c r="H23" s="685"/>
      <c r="I23" s="685"/>
      <c r="J23" s="685"/>
      <c r="K23" s="685"/>
      <c r="L23" s="685"/>
      <c r="M23" s="685"/>
      <c r="N23" s="685"/>
      <c r="O23" s="685"/>
      <c r="P23" s="685"/>
      <c r="Q23" s="685"/>
      <c r="R23" s="685"/>
      <c r="S23" s="685"/>
      <c r="T23" s="685"/>
      <c r="U23" s="685"/>
      <c r="V23" s="685"/>
      <c r="W23" s="685"/>
      <c r="X23" s="685"/>
      <c r="Y23" s="685"/>
      <c r="Z23" s="685"/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  <c r="BX23" s="685"/>
      <c r="BY23" s="685"/>
      <c r="BZ23" s="685"/>
      <c r="CA23" s="685"/>
      <c r="CB23" s="685"/>
      <c r="CC23" s="685"/>
      <c r="CD23" s="685"/>
      <c r="CE23" s="685"/>
      <c r="CF23" s="685"/>
      <c r="CG23" s="685"/>
      <c r="CH23" s="685"/>
      <c r="CI23" s="685"/>
      <c r="CJ23" s="685"/>
      <c r="CK23" s="685"/>
      <c r="CL23" s="685"/>
      <c r="CM23" s="685"/>
      <c r="CN23" s="685"/>
      <c r="CO23" s="685"/>
      <c r="CP23" s="685"/>
      <c r="CQ23" s="685"/>
      <c r="CR23" s="685"/>
      <c r="CS23" s="685"/>
      <c r="CT23" s="685"/>
      <c r="CU23" s="685"/>
      <c r="CV23" s="685"/>
      <c r="CW23" s="685"/>
      <c r="CX23" s="685"/>
      <c r="CY23" s="685"/>
      <c r="CZ23" s="685"/>
      <c r="DA23" s="685"/>
      <c r="DB23" s="685"/>
    </row>
    <row r="24" spans="1:112" x14ac:dyDescent="0.3">
      <c r="A24" s="733" t="s">
        <v>6</v>
      </c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33"/>
      <c r="Y24" s="733"/>
      <c r="Z24" s="733"/>
      <c r="AA24" s="733"/>
      <c r="AB24" s="733"/>
      <c r="AC24" s="733"/>
      <c r="AD24" s="733"/>
      <c r="AE24" s="733"/>
      <c r="AF24" s="733"/>
      <c r="AG24" s="733"/>
      <c r="AH24" s="733"/>
      <c r="AI24" s="733"/>
      <c r="AJ24" s="733"/>
      <c r="AK24" s="733"/>
      <c r="AL24" s="733"/>
      <c r="AM24" s="733"/>
      <c r="AN24" s="733"/>
      <c r="AO24" s="733"/>
      <c r="AP24" s="733"/>
      <c r="AQ24" s="733"/>
      <c r="AR24" s="733"/>
      <c r="AS24" s="733"/>
      <c r="AT24" s="733"/>
      <c r="AU24" s="733"/>
      <c r="AV24" s="733"/>
      <c r="AW24" s="733"/>
      <c r="AX24" s="733"/>
      <c r="AY24" s="733"/>
      <c r="AZ24" s="733"/>
      <c r="BA24" s="733"/>
      <c r="BB24" s="733"/>
      <c r="BC24" s="733"/>
      <c r="BD24" s="733"/>
      <c r="BE24" s="733"/>
      <c r="BF24" s="733"/>
      <c r="BG24" s="733"/>
      <c r="BH24" s="733"/>
      <c r="BI24" s="733"/>
      <c r="BJ24" s="733"/>
      <c r="BK24" s="733"/>
      <c r="BL24" s="733"/>
      <c r="BM24" s="733"/>
      <c r="BN24" s="733"/>
      <c r="BO24" s="733"/>
      <c r="BP24" s="733"/>
      <c r="BQ24" s="733"/>
      <c r="BR24" s="733"/>
      <c r="BS24" s="733"/>
      <c r="BT24" s="733"/>
      <c r="BU24" s="733"/>
      <c r="BV24" s="733"/>
      <c r="BW24" s="733"/>
      <c r="BX24" s="733"/>
      <c r="BY24" s="733"/>
      <c r="BZ24" s="733"/>
      <c r="CA24" s="733"/>
      <c r="CB24" s="733"/>
      <c r="CC24" s="733"/>
      <c r="CD24" s="733"/>
      <c r="CE24" s="733"/>
      <c r="CF24" s="733"/>
      <c r="CG24" s="733"/>
      <c r="CH24" s="733"/>
      <c r="CI24" s="733"/>
      <c r="CJ24" s="733"/>
      <c r="CK24" s="733"/>
      <c r="CL24" s="733"/>
      <c r="CM24" s="733"/>
      <c r="CN24" s="733"/>
      <c r="CO24" s="733"/>
      <c r="CP24" s="733"/>
      <c r="CQ24" s="733"/>
      <c r="CR24" s="733"/>
      <c r="CS24" s="733"/>
      <c r="CT24" s="733"/>
      <c r="CU24" s="733"/>
      <c r="CV24" s="733"/>
      <c r="CW24" s="733"/>
      <c r="CX24" s="733"/>
      <c r="CY24" s="733"/>
      <c r="CZ24" s="733"/>
      <c r="DA24" s="733"/>
      <c r="DB24" s="733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04" t="str">
        <f>ФОРМА!B4</f>
        <v>ООО «Электромонтаж-110»</v>
      </c>
      <c r="S26" s="704"/>
      <c r="T26" s="704"/>
      <c r="U26" s="704"/>
      <c r="V26" s="704"/>
      <c r="W26" s="704"/>
      <c r="X26" s="704"/>
      <c r="Y26" s="704"/>
      <c r="Z26" s="704"/>
      <c r="AA26" s="704"/>
      <c r="AB26" s="704"/>
      <c r="AC26" s="704"/>
      <c r="AD26" s="704"/>
      <c r="AE26" s="704"/>
      <c r="AF26" s="704"/>
      <c r="AG26" s="704"/>
      <c r="AH26" s="704"/>
      <c r="AI26" s="704"/>
      <c r="AJ26" s="704"/>
      <c r="AK26" s="704"/>
      <c r="AL26" s="704"/>
      <c r="AM26" s="704"/>
      <c r="AN26" s="704"/>
      <c r="AO26" s="704"/>
      <c r="AP26" s="704"/>
      <c r="AQ26" s="704"/>
      <c r="AR26" s="704"/>
      <c r="AS26" s="704"/>
      <c r="AT26" s="704"/>
      <c r="AU26" s="704"/>
      <c r="AV26" s="704"/>
      <c r="AW26" s="704"/>
      <c r="AX26" s="704"/>
      <c r="AY26" s="704"/>
      <c r="AZ26" s="704"/>
      <c r="BA26" s="704"/>
      <c r="BB26" s="704"/>
      <c r="BC26" s="704"/>
      <c r="BD26" s="704"/>
      <c r="BE26" s="704"/>
      <c r="BF26" s="704"/>
      <c r="BG26" s="704"/>
      <c r="BH26" s="704"/>
      <c r="BI26" s="704"/>
      <c r="BJ26" s="704"/>
      <c r="BK26" s="704"/>
      <c r="BL26" s="704"/>
      <c r="BM26" s="704"/>
      <c r="BN26" s="704"/>
      <c r="BO26" s="704"/>
      <c r="BP26" s="704"/>
      <c r="BQ26" s="704"/>
      <c r="BR26" s="704"/>
      <c r="BS26" s="704"/>
      <c r="BT26" s="704"/>
      <c r="BU26" s="704"/>
      <c r="BV26" s="704"/>
      <c r="BW26" s="704"/>
      <c r="BX26" s="704"/>
      <c r="BY26" s="704"/>
      <c r="BZ26" s="704"/>
      <c r="CA26" s="704"/>
      <c r="CB26" s="704"/>
      <c r="CC26" s="704"/>
      <c r="CD26" s="704"/>
      <c r="CE26" s="704"/>
      <c r="CF26" s="704"/>
      <c r="CG26" s="704"/>
      <c r="CH26" s="704"/>
      <c r="CI26" s="704"/>
      <c r="CJ26" s="704"/>
      <c r="CK26" s="704"/>
      <c r="CL26" s="704"/>
      <c r="CM26" s="704"/>
      <c r="CN26" s="704"/>
      <c r="CO26" s="704"/>
      <c r="CP26" s="704"/>
      <c r="CQ26" s="704"/>
      <c r="CR26" s="704"/>
      <c r="CS26" s="704"/>
      <c r="CT26" s="704"/>
      <c r="CU26" s="704"/>
      <c r="CV26" s="704"/>
      <c r="CW26" s="704"/>
      <c r="CX26" s="704"/>
      <c r="CY26" s="704"/>
      <c r="CZ26" s="704"/>
      <c r="DA26" s="704"/>
      <c r="DB26" s="704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685" t="s">
        <v>8</v>
      </c>
      <c r="S27" s="685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685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685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685"/>
      <c r="BV27" s="685"/>
      <c r="BW27" s="685"/>
      <c r="BX27" s="685"/>
      <c r="BY27" s="685"/>
      <c r="BZ27" s="685"/>
      <c r="CA27" s="685"/>
      <c r="CB27" s="685"/>
      <c r="CC27" s="685"/>
      <c r="CD27" s="685"/>
      <c r="CE27" s="685"/>
      <c r="CF27" s="685"/>
      <c r="CG27" s="685"/>
      <c r="CH27" s="685"/>
      <c r="CI27" s="685"/>
      <c r="CJ27" s="685"/>
      <c r="CK27" s="685"/>
      <c r="CL27" s="685"/>
      <c r="CM27" s="685"/>
      <c r="CN27" s="685"/>
      <c r="CO27" s="685"/>
      <c r="CP27" s="685"/>
      <c r="CQ27" s="685"/>
      <c r="CR27" s="685"/>
      <c r="CS27" s="685"/>
      <c r="CT27" s="685"/>
      <c r="CU27" s="685"/>
      <c r="CV27" s="685"/>
      <c r="CW27" s="685"/>
      <c r="CX27" s="685"/>
      <c r="CY27" s="685"/>
      <c r="CZ27" s="685"/>
      <c r="DA27" s="685"/>
      <c r="DB27" s="685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33" t="s">
        <v>102</v>
      </c>
      <c r="B30" s="733"/>
      <c r="C30" s="733"/>
      <c r="D30" s="733"/>
      <c r="E30" s="733"/>
      <c r="F30" s="733"/>
      <c r="G30" s="733"/>
      <c r="H30" s="733"/>
      <c r="I30" s="733"/>
      <c r="J30" s="733"/>
      <c r="K30" s="733"/>
      <c r="L30" s="733"/>
      <c r="M30" s="733"/>
      <c r="N30" s="733"/>
      <c r="O30" s="733"/>
      <c r="P30" s="733"/>
      <c r="Q30" s="733"/>
      <c r="R30" s="733"/>
      <c r="S30" s="733"/>
      <c r="T30" s="733"/>
      <c r="U30" s="733"/>
      <c r="V30" s="733"/>
      <c r="W30" s="733"/>
      <c r="X30" s="733"/>
      <c r="Y30" s="733"/>
      <c r="Z30" s="733"/>
      <c r="AA30" s="733"/>
      <c r="AB30" s="733"/>
      <c r="AC30" s="733"/>
      <c r="AD30" s="733"/>
      <c r="AE30" s="733"/>
      <c r="AF30" s="733"/>
      <c r="AG30" s="733"/>
      <c r="AH30" s="733"/>
      <c r="AI30" s="733"/>
      <c r="AJ30" s="733"/>
      <c r="AK30" s="733"/>
      <c r="AL30" s="733"/>
      <c r="AM30" s="733"/>
      <c r="AN30" s="733"/>
      <c r="AO30" s="733"/>
      <c r="AP30" s="733"/>
      <c r="AQ30" s="733"/>
      <c r="AR30" s="733"/>
      <c r="AS30" s="733"/>
      <c r="AT30" s="733"/>
      <c r="AU30" s="733"/>
      <c r="AV30" s="733"/>
      <c r="AW30" s="733"/>
      <c r="AX30" s="733"/>
      <c r="AY30" s="733"/>
      <c r="AZ30" s="733"/>
      <c r="BA30" s="733"/>
      <c r="BB30" s="733"/>
      <c r="BC30" s="733"/>
      <c r="BD30" s="733"/>
      <c r="BE30" s="733"/>
      <c r="BF30" s="733"/>
      <c r="BG30" s="733"/>
      <c r="BH30" s="733"/>
      <c r="BI30" s="733"/>
      <c r="BJ30" s="733"/>
      <c r="BK30" s="733"/>
      <c r="BL30" s="733"/>
      <c r="BM30" s="733"/>
      <c r="BN30" s="733"/>
      <c r="BO30" s="733"/>
      <c r="BP30" s="733"/>
      <c r="BQ30" s="733"/>
      <c r="BR30" s="733"/>
      <c r="BS30" s="733"/>
      <c r="BT30" s="733"/>
      <c r="BU30" s="733"/>
      <c r="BV30" s="733"/>
      <c r="BW30" s="733"/>
      <c r="BX30" s="733"/>
      <c r="BY30" s="733"/>
      <c r="BZ30" s="733"/>
      <c r="CA30" s="733"/>
      <c r="CB30" s="733"/>
      <c r="CC30" s="733"/>
      <c r="CD30" s="733"/>
      <c r="CE30" s="733"/>
      <c r="CF30" s="733"/>
      <c r="CG30" s="733"/>
      <c r="CH30" s="733"/>
      <c r="CI30" s="733"/>
      <c r="CJ30" s="733"/>
      <c r="CK30" s="733"/>
      <c r="CL30" s="733"/>
      <c r="CM30" s="733"/>
      <c r="CN30" s="733"/>
      <c r="CO30" s="733"/>
      <c r="CP30" s="733"/>
      <c r="CQ30" s="733"/>
      <c r="CR30" s="733"/>
      <c r="CS30" s="733"/>
      <c r="CT30" s="733"/>
      <c r="CU30" s="733"/>
      <c r="CV30" s="733"/>
      <c r="CW30" s="733"/>
      <c r="CX30" s="733"/>
      <c r="CY30" s="733"/>
      <c r="CZ30" s="733"/>
      <c r="DA30" s="733"/>
      <c r="DB30" s="733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43.2" customHeight="1" x14ac:dyDescent="0.3">
      <c r="A32" s="744" t="str">
        <f>ФОРМА!B12</f>
        <v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v>
      </c>
      <c r="B32" s="744"/>
      <c r="C32" s="744"/>
      <c r="D32" s="744"/>
      <c r="E32" s="744"/>
      <c r="F32" s="744"/>
      <c r="G32" s="744"/>
      <c r="H32" s="744"/>
      <c r="I32" s="744"/>
      <c r="J32" s="744"/>
      <c r="K32" s="744"/>
      <c r="L32" s="744"/>
      <c r="M32" s="744"/>
      <c r="N32" s="744"/>
      <c r="O32" s="744"/>
      <c r="P32" s="744"/>
      <c r="Q32" s="744"/>
      <c r="R32" s="744"/>
      <c r="S32" s="744"/>
      <c r="T32" s="744"/>
      <c r="U32" s="744"/>
      <c r="V32" s="744"/>
      <c r="W32" s="744"/>
      <c r="X32" s="744"/>
      <c r="Y32" s="744"/>
      <c r="Z32" s="744"/>
      <c r="AA32" s="744"/>
      <c r="AB32" s="744"/>
      <c r="AC32" s="744"/>
      <c r="AD32" s="744"/>
      <c r="AE32" s="744"/>
      <c r="AF32" s="744"/>
      <c r="AG32" s="744"/>
      <c r="AH32" s="744"/>
      <c r="AI32" s="744"/>
      <c r="AJ32" s="744"/>
      <c r="AK32" s="744"/>
      <c r="AL32" s="744"/>
      <c r="AM32" s="744"/>
      <c r="AN32" s="744"/>
      <c r="AO32" s="744"/>
      <c r="AP32" s="744"/>
      <c r="AQ32" s="744"/>
      <c r="AR32" s="744"/>
      <c r="AS32" s="744"/>
      <c r="AT32" s="744"/>
      <c r="AU32" s="744"/>
      <c r="AV32" s="744"/>
      <c r="AW32" s="744"/>
      <c r="AX32" s="744"/>
      <c r="AY32" s="744"/>
      <c r="AZ32" s="744"/>
      <c r="BA32" s="744"/>
      <c r="BB32" s="744"/>
      <c r="BC32" s="744"/>
      <c r="BD32" s="744"/>
      <c r="BE32" s="744"/>
      <c r="BF32" s="744"/>
      <c r="BG32" s="744"/>
      <c r="BH32" s="744"/>
      <c r="BI32" s="744"/>
      <c r="BJ32" s="744"/>
      <c r="BK32" s="744"/>
      <c r="BL32" s="744"/>
      <c r="BM32" s="744"/>
      <c r="BN32" s="744"/>
      <c r="BO32" s="744"/>
      <c r="BP32" s="744"/>
      <c r="BQ32" s="744"/>
      <c r="BR32" s="744"/>
      <c r="BS32" s="744"/>
      <c r="BT32" s="744"/>
      <c r="BU32" s="744"/>
      <c r="BV32" s="744"/>
      <c r="BW32" s="744"/>
      <c r="BX32" s="744"/>
      <c r="BY32" s="744"/>
      <c r="BZ32" s="744"/>
      <c r="CA32" s="744"/>
      <c r="CB32" s="744"/>
      <c r="CC32" s="744"/>
      <c r="CD32" s="744"/>
      <c r="CE32" s="744"/>
      <c r="CF32" s="744"/>
      <c r="CG32" s="744"/>
      <c r="CH32" s="744"/>
      <c r="CI32" s="744"/>
      <c r="CJ32" s="744"/>
      <c r="CK32" s="744"/>
      <c r="CL32" s="744"/>
      <c r="CM32" s="744"/>
      <c r="CN32" s="744"/>
      <c r="CO32" s="744"/>
      <c r="CP32" s="744"/>
      <c r="CQ32" s="744"/>
      <c r="CR32" s="744"/>
      <c r="CS32" s="744"/>
      <c r="CT32" s="744"/>
      <c r="CU32" s="744"/>
      <c r="CV32" s="744"/>
      <c r="CW32" s="744"/>
      <c r="CX32" s="744"/>
      <c r="CY32" s="744"/>
      <c r="CZ32" s="744"/>
      <c r="DA32" s="744"/>
      <c r="DB32" s="744"/>
    </row>
    <row r="33" spans="1:112" ht="11.1" customHeight="1" x14ac:dyDescent="0.3">
      <c r="A33" s="747" t="s">
        <v>172</v>
      </c>
      <c r="B33" s="747"/>
      <c r="C33" s="747"/>
      <c r="D33" s="747"/>
      <c r="E33" s="747"/>
      <c r="F33" s="747"/>
      <c r="G33" s="747"/>
      <c r="H33" s="747"/>
      <c r="I33" s="747"/>
      <c r="J33" s="747"/>
      <c r="K33" s="747"/>
      <c r="L33" s="747"/>
      <c r="M33" s="747"/>
      <c r="N33" s="747"/>
      <c r="O33" s="747"/>
      <c r="P33" s="747"/>
      <c r="Q33" s="747"/>
      <c r="R33" s="747"/>
      <c r="S33" s="747"/>
      <c r="T33" s="747"/>
      <c r="U33" s="747"/>
      <c r="V33" s="747"/>
      <c r="W33" s="747"/>
      <c r="X33" s="747"/>
      <c r="Y33" s="747"/>
      <c r="Z33" s="747"/>
      <c r="AA33" s="747"/>
      <c r="AB33" s="747"/>
      <c r="AC33" s="747"/>
      <c r="AD33" s="747"/>
      <c r="AE33" s="747"/>
      <c r="AF33" s="747"/>
      <c r="AG33" s="747"/>
      <c r="AH33" s="747"/>
      <c r="AI33" s="747"/>
      <c r="AJ33" s="747"/>
      <c r="AK33" s="747"/>
      <c r="AL33" s="747"/>
      <c r="AM33" s="747"/>
      <c r="AN33" s="747"/>
      <c r="AO33" s="747"/>
      <c r="AP33" s="747"/>
      <c r="AQ33" s="747"/>
      <c r="AR33" s="747"/>
      <c r="AS33" s="747"/>
      <c r="AT33" s="747"/>
      <c r="AU33" s="747"/>
      <c r="AV33" s="747"/>
      <c r="AW33" s="747"/>
      <c r="AX33" s="747"/>
      <c r="AY33" s="747"/>
      <c r="AZ33" s="747"/>
      <c r="BA33" s="747"/>
      <c r="BB33" s="747"/>
      <c r="BC33" s="747"/>
      <c r="BD33" s="747"/>
      <c r="BE33" s="747"/>
      <c r="BF33" s="747"/>
      <c r="BG33" s="747"/>
      <c r="BH33" s="747"/>
      <c r="BI33" s="747"/>
      <c r="BJ33" s="747"/>
      <c r="BK33" s="747"/>
      <c r="BL33" s="747"/>
      <c r="BM33" s="747"/>
      <c r="BN33" s="747"/>
      <c r="BO33" s="747"/>
      <c r="BP33" s="747"/>
      <c r="BQ33" s="747"/>
      <c r="BR33" s="747"/>
      <c r="BS33" s="747"/>
      <c r="BT33" s="747"/>
      <c r="BU33" s="747"/>
      <c r="BV33" s="747"/>
      <c r="BW33" s="747"/>
      <c r="BX33" s="747"/>
      <c r="BY33" s="747"/>
      <c r="BZ33" s="747"/>
      <c r="CA33" s="747"/>
      <c r="CB33" s="747"/>
      <c r="CC33" s="747"/>
      <c r="CD33" s="747"/>
      <c r="CE33" s="747"/>
      <c r="CF33" s="747"/>
      <c r="CG33" s="747"/>
      <c r="CH33" s="747"/>
      <c r="CI33" s="747"/>
      <c r="CJ33" s="747"/>
      <c r="CK33" s="747"/>
      <c r="CL33" s="747"/>
      <c r="CM33" s="747"/>
      <c r="CN33" s="747"/>
      <c r="CO33" s="747"/>
      <c r="CP33" s="747"/>
      <c r="CQ33" s="747"/>
      <c r="CR33" s="747"/>
      <c r="CS33" s="747"/>
      <c r="CT33" s="747"/>
      <c r="CU33" s="747"/>
      <c r="CV33" s="747"/>
      <c r="CW33" s="747"/>
      <c r="CX33" s="747"/>
      <c r="CY33" s="747"/>
      <c r="CZ33" s="747"/>
      <c r="DA33" s="747"/>
      <c r="DB33" s="747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45" t="str">
        <f>IF(ФОРМА!B9=0," ",CONCATENATE(ФОРМА!B8,", шифр ",ФОРМА!B9))</f>
        <v>ООО «Строительные энергетические технологии», шифр СЭС-23-32939-ЭС-ИЛО2</v>
      </c>
      <c r="B37" s="745"/>
      <c r="C37" s="745"/>
      <c r="D37" s="745"/>
      <c r="E37" s="745"/>
      <c r="F37" s="745"/>
      <c r="G37" s="745"/>
      <c r="H37" s="745"/>
      <c r="I37" s="745"/>
      <c r="J37" s="745"/>
      <c r="K37" s="745"/>
      <c r="L37" s="745"/>
      <c r="M37" s="745"/>
      <c r="N37" s="745"/>
      <c r="O37" s="745"/>
      <c r="P37" s="745"/>
      <c r="Q37" s="745"/>
      <c r="R37" s="745"/>
      <c r="S37" s="745"/>
      <c r="T37" s="745"/>
      <c r="U37" s="745"/>
      <c r="V37" s="745"/>
      <c r="W37" s="745"/>
      <c r="X37" s="745"/>
      <c r="Y37" s="745"/>
      <c r="Z37" s="745"/>
      <c r="AA37" s="745"/>
      <c r="AB37" s="745"/>
      <c r="AC37" s="745"/>
      <c r="AD37" s="745"/>
      <c r="AE37" s="745"/>
      <c r="AF37" s="745"/>
      <c r="AG37" s="745"/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/>
      <c r="AV37" s="745"/>
      <c r="AW37" s="745"/>
      <c r="AX37" s="745"/>
      <c r="AY37" s="745"/>
      <c r="AZ37" s="745"/>
      <c r="BA37" s="745"/>
      <c r="BB37" s="745"/>
      <c r="BC37" s="745"/>
      <c r="BD37" s="745"/>
      <c r="BE37" s="745"/>
      <c r="BF37" s="745"/>
      <c r="BG37" s="745"/>
      <c r="BH37" s="745"/>
      <c r="BI37" s="745"/>
      <c r="BJ37" s="745"/>
      <c r="BK37" s="745"/>
      <c r="BL37" s="745"/>
      <c r="BM37" s="745"/>
      <c r="BN37" s="745"/>
      <c r="BO37" s="745"/>
      <c r="BP37" s="745"/>
      <c r="BQ37" s="745"/>
      <c r="BR37" s="745"/>
      <c r="BS37" s="745"/>
      <c r="BT37" s="745"/>
      <c r="BU37" s="745"/>
      <c r="BV37" s="745"/>
      <c r="BW37" s="745"/>
      <c r="BX37" s="745"/>
      <c r="BY37" s="745"/>
      <c r="BZ37" s="745"/>
      <c r="CA37" s="745"/>
      <c r="CB37" s="745"/>
      <c r="CC37" s="745"/>
      <c r="CD37" s="745"/>
      <c r="CE37" s="745"/>
      <c r="CF37" s="745"/>
      <c r="CG37" s="745"/>
      <c r="CH37" s="745"/>
      <c r="CI37" s="745"/>
      <c r="CJ37" s="745"/>
      <c r="CK37" s="745"/>
      <c r="CL37" s="745"/>
      <c r="CM37" s="745"/>
      <c r="CN37" s="745"/>
      <c r="CO37" s="745"/>
      <c r="CP37" s="745"/>
      <c r="CQ37" s="745"/>
      <c r="CR37" s="745"/>
      <c r="CS37" s="745"/>
      <c r="CT37" s="745"/>
      <c r="CU37" s="745"/>
      <c r="CV37" s="745"/>
      <c r="CW37" s="745"/>
      <c r="CX37" s="745"/>
      <c r="CY37" s="745"/>
      <c r="CZ37" s="745"/>
      <c r="DA37" s="745"/>
      <c r="DB37" s="745"/>
    </row>
    <row r="38" spans="1:112" ht="11.1" customHeight="1" x14ac:dyDescent="0.3">
      <c r="A38" s="746" t="s">
        <v>10</v>
      </c>
      <c r="B38" s="746"/>
      <c r="C38" s="746"/>
      <c r="D38" s="746"/>
      <c r="E38" s="746"/>
      <c r="F38" s="746"/>
      <c r="G38" s="746"/>
      <c r="H38" s="746"/>
      <c r="I38" s="746"/>
      <c r="J38" s="746"/>
      <c r="K38" s="746"/>
      <c r="L38" s="746"/>
      <c r="M38" s="746"/>
      <c r="N38" s="746"/>
      <c r="O38" s="746"/>
      <c r="P38" s="746"/>
      <c r="Q38" s="746"/>
      <c r="R38" s="746"/>
      <c r="S38" s="746"/>
      <c r="T38" s="746"/>
      <c r="U38" s="746"/>
      <c r="V38" s="746"/>
      <c r="W38" s="746"/>
      <c r="X38" s="746"/>
      <c r="Y38" s="746"/>
      <c r="Z38" s="746"/>
      <c r="AA38" s="746"/>
      <c r="AB38" s="746"/>
      <c r="AC38" s="746"/>
      <c r="AD38" s="746"/>
      <c r="AE38" s="746"/>
      <c r="AF38" s="746"/>
      <c r="AG38" s="746"/>
      <c r="AH38" s="746"/>
      <c r="AI38" s="746"/>
      <c r="AJ38" s="746"/>
      <c r="AK38" s="746"/>
      <c r="AL38" s="746"/>
      <c r="AM38" s="746"/>
      <c r="AN38" s="746"/>
      <c r="AO38" s="746"/>
      <c r="AP38" s="746"/>
      <c r="AQ38" s="746"/>
      <c r="AR38" s="746"/>
      <c r="AS38" s="746"/>
      <c r="AT38" s="746"/>
      <c r="AU38" s="746"/>
      <c r="AV38" s="746"/>
      <c r="AW38" s="746"/>
      <c r="AX38" s="746"/>
      <c r="AY38" s="746"/>
      <c r="AZ38" s="746"/>
      <c r="BA38" s="746"/>
      <c r="BB38" s="746"/>
      <c r="BC38" s="746"/>
      <c r="BD38" s="746"/>
      <c r="BE38" s="746"/>
      <c r="BF38" s="746"/>
      <c r="BG38" s="746"/>
      <c r="BH38" s="746"/>
      <c r="BI38" s="746"/>
      <c r="BJ38" s="746"/>
      <c r="BK38" s="746"/>
      <c r="BL38" s="746"/>
      <c r="BM38" s="746"/>
      <c r="BN38" s="746"/>
      <c r="BO38" s="746"/>
      <c r="BP38" s="746"/>
      <c r="BQ38" s="746"/>
      <c r="BR38" s="746"/>
      <c r="BS38" s="746"/>
      <c r="BT38" s="746"/>
      <c r="BU38" s="746"/>
      <c r="BV38" s="746"/>
      <c r="BW38" s="746"/>
      <c r="BX38" s="746"/>
      <c r="BY38" s="746"/>
      <c r="BZ38" s="746"/>
      <c r="CA38" s="746"/>
      <c r="CB38" s="746"/>
      <c r="CC38" s="746"/>
      <c r="CD38" s="746"/>
      <c r="CE38" s="746"/>
      <c r="CF38" s="746"/>
      <c r="CG38" s="746"/>
      <c r="CH38" s="746"/>
      <c r="CI38" s="746"/>
      <c r="CJ38" s="746"/>
      <c r="CK38" s="746"/>
      <c r="CL38" s="746"/>
      <c r="CM38" s="746"/>
      <c r="CN38" s="746"/>
      <c r="CO38" s="746"/>
      <c r="CP38" s="746"/>
      <c r="CQ38" s="746"/>
      <c r="CR38" s="746"/>
      <c r="CS38" s="746"/>
      <c r="CT38" s="746"/>
      <c r="CU38" s="746"/>
      <c r="CV38" s="746"/>
      <c r="CW38" s="746"/>
      <c r="CX38" s="746"/>
      <c r="CY38" s="746"/>
      <c r="CZ38" s="746"/>
      <c r="DA38" s="746"/>
      <c r="DB38" s="746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43" t="s">
        <v>42</v>
      </c>
      <c r="B41" s="743"/>
      <c r="C41" s="743"/>
      <c r="D41" s="743"/>
      <c r="E41" s="743"/>
      <c r="F41" s="743"/>
      <c r="G41" s="743"/>
      <c r="H41" s="743"/>
      <c r="I41" s="743"/>
      <c r="J41" s="743"/>
      <c r="K41" s="743"/>
      <c r="L41" s="743"/>
      <c r="M41" s="743"/>
      <c r="N41" s="743"/>
      <c r="O41" s="743"/>
      <c r="P41" s="743"/>
      <c r="Q41" s="743"/>
      <c r="R41" s="743"/>
      <c r="S41" s="743"/>
      <c r="T41" s="743"/>
      <c r="U41" s="743"/>
      <c r="V41" s="743"/>
      <c r="W41" s="743"/>
      <c r="X41" s="743"/>
      <c r="Y41" s="743"/>
      <c r="Z41" s="743"/>
      <c r="AA41" s="743"/>
      <c r="AB41" s="743"/>
      <c r="AC41" s="743"/>
      <c r="AD41" s="743"/>
      <c r="AE41" s="743"/>
      <c r="AF41" s="743"/>
      <c r="AG41" s="743"/>
      <c r="AH41" s="743"/>
      <c r="AI41" s="743"/>
      <c r="AJ41" s="743"/>
      <c r="AK41" s="743"/>
      <c r="AL41" s="743"/>
      <c r="AM41" s="743"/>
      <c r="AN41" s="743"/>
      <c r="AO41" s="743"/>
      <c r="AP41" s="743"/>
      <c r="AQ41" s="743"/>
      <c r="AR41" s="743"/>
      <c r="AS41" s="743"/>
      <c r="AT41" s="743"/>
      <c r="AU41" s="743"/>
      <c r="AV41" s="743"/>
      <c r="AW41" s="743"/>
      <c r="AX41" s="743"/>
      <c r="AY41" s="743"/>
      <c r="AZ41" s="743"/>
      <c r="BA41" s="743"/>
      <c r="BB41" s="743"/>
      <c r="BC41" s="743"/>
      <c r="BD41" s="743"/>
      <c r="BE41" s="743"/>
      <c r="BF41" s="743"/>
      <c r="BG41" s="743"/>
      <c r="BH41" s="743"/>
      <c r="BI41" s="743"/>
      <c r="BJ41" s="743"/>
      <c r="BK41" s="743"/>
      <c r="BL41" s="743"/>
      <c r="BM41" s="743"/>
      <c r="BN41" s="743"/>
      <c r="BO41" s="743"/>
      <c r="BP41" s="743"/>
      <c r="BQ41" s="743"/>
      <c r="BR41" s="743"/>
      <c r="BS41" s="743"/>
      <c r="BT41" s="743"/>
      <c r="BU41" s="743"/>
      <c r="BV41" s="743"/>
      <c r="BW41" s="743"/>
      <c r="BX41" s="743"/>
      <c r="BY41" s="743"/>
      <c r="BZ41" s="743"/>
      <c r="CA41" s="743"/>
      <c r="CB41" s="743"/>
      <c r="CC41" s="743"/>
      <c r="CD41" s="743"/>
      <c r="CE41" s="743"/>
      <c r="CF41" s="743"/>
      <c r="CG41" s="743"/>
      <c r="CH41" s="743"/>
      <c r="CI41" s="743"/>
      <c r="CJ41" s="743"/>
      <c r="CK41" s="743"/>
      <c r="CL41" s="743"/>
      <c r="CM41" s="743"/>
      <c r="CN41" s="743"/>
      <c r="CO41" s="743"/>
      <c r="CP41" s="743"/>
      <c r="CQ41" s="743"/>
      <c r="CR41" s="743"/>
      <c r="CS41" s="743"/>
      <c r="CT41" s="743"/>
      <c r="CU41" s="743"/>
      <c r="CV41" s="743"/>
      <c r="CW41" s="743"/>
      <c r="CX41" s="743"/>
      <c r="CY41" s="743"/>
      <c r="CZ41" s="743"/>
      <c r="DA41" s="743"/>
      <c r="DB41" s="743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450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04" t="s">
        <v>609</v>
      </c>
      <c r="BL45" s="704"/>
      <c r="BM45" s="704"/>
      <c r="BN45" s="704"/>
      <c r="BO45" s="704"/>
      <c r="BP45" s="704"/>
      <c r="BQ45" s="704"/>
      <c r="BR45" s="704"/>
      <c r="BS45" s="704"/>
      <c r="BT45" s="704"/>
      <c r="BU45" s="704"/>
      <c r="BV45" s="704"/>
      <c r="BW45" s="704"/>
      <c r="BX45" s="704"/>
      <c r="BY45" s="704"/>
      <c r="BZ45" s="704"/>
      <c r="CA45" s="704"/>
      <c r="CB45" s="704"/>
      <c r="CC45" s="704"/>
      <c r="CD45" s="704"/>
      <c r="CE45" s="704"/>
      <c r="CF45" s="704"/>
      <c r="CG45" s="704"/>
      <c r="CH45" s="704"/>
      <c r="CI45" s="704"/>
      <c r="CJ45" s="704"/>
      <c r="CK45" s="704"/>
      <c r="CL45" s="704"/>
      <c r="CM45" s="704"/>
      <c r="CN45" s="704"/>
      <c r="CO45" s="704"/>
      <c r="CP45" s="704"/>
      <c r="CQ45" s="704"/>
      <c r="CR45" s="704"/>
      <c r="CS45" s="704"/>
      <c r="CT45" s="704"/>
      <c r="CU45" s="704"/>
      <c r="CV45" s="704"/>
      <c r="CW45" s="704"/>
      <c r="CX45" s="704"/>
      <c r="CY45" s="704"/>
      <c r="CZ45" s="704"/>
      <c r="DA45" s="704"/>
      <c r="DB45" s="704"/>
      <c r="DH45" s="141"/>
    </row>
    <row r="46" spans="1:112" s="458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7"/>
      <c r="BH46" s="457"/>
      <c r="BI46" s="457"/>
      <c r="BJ46" s="457"/>
      <c r="BK46" s="732" t="s">
        <v>608</v>
      </c>
      <c r="BL46" s="732"/>
      <c r="BM46" s="732"/>
      <c r="BN46" s="732"/>
      <c r="BO46" s="732"/>
      <c r="BP46" s="732"/>
      <c r="BQ46" s="732"/>
      <c r="BR46" s="732"/>
      <c r="BS46" s="732"/>
      <c r="BT46" s="732"/>
      <c r="BU46" s="732"/>
      <c r="BV46" s="732"/>
      <c r="BW46" s="732"/>
      <c r="BX46" s="732"/>
      <c r="BY46" s="732"/>
      <c r="BZ46" s="732"/>
      <c r="CA46" s="732"/>
      <c r="CB46" s="732"/>
      <c r="CC46" s="732"/>
      <c r="CD46" s="732"/>
      <c r="CE46" s="732"/>
      <c r="CF46" s="732"/>
      <c r="CG46" s="732"/>
      <c r="CH46" s="732"/>
      <c r="CI46" s="732"/>
      <c r="CJ46" s="732"/>
      <c r="CK46" s="732"/>
      <c r="CL46" s="732"/>
      <c r="CM46" s="732"/>
      <c r="CN46" s="732"/>
      <c r="CO46" s="732"/>
      <c r="CP46" s="732"/>
      <c r="CQ46" s="732"/>
      <c r="CR46" s="732"/>
      <c r="CS46" s="732"/>
      <c r="CT46" s="732"/>
      <c r="CU46" s="732"/>
      <c r="CV46" s="732"/>
      <c r="CW46" s="732"/>
      <c r="CX46" s="732"/>
      <c r="CY46" s="732"/>
      <c r="CZ46" s="732"/>
      <c r="DA46" s="732"/>
      <c r="DB46" s="732"/>
      <c r="DH46" s="459"/>
    </row>
    <row r="47" spans="1:112" ht="15" customHeight="1" x14ac:dyDescent="0.3">
      <c r="A47" s="734" t="s">
        <v>51</v>
      </c>
      <c r="B47" s="734"/>
      <c r="C47" s="734"/>
      <c r="D47" s="734"/>
      <c r="E47" s="734"/>
      <c r="F47" s="734"/>
      <c r="G47" s="734"/>
      <c r="H47" s="734"/>
      <c r="I47" s="734"/>
      <c r="J47" s="734"/>
      <c r="K47" s="734"/>
      <c r="L47" s="734"/>
      <c r="M47" s="734"/>
      <c r="N47" s="734"/>
      <c r="O47" s="734"/>
      <c r="P47" s="734"/>
      <c r="Q47" s="734"/>
      <c r="R47" s="734"/>
      <c r="S47" s="734"/>
      <c r="T47" s="734"/>
      <c r="U47" s="734"/>
      <c r="V47" s="734"/>
      <c r="W47" s="734"/>
      <c r="X47" s="734"/>
      <c r="Y47" s="734"/>
      <c r="Z47" s="734"/>
      <c r="AA47" s="734"/>
      <c r="AB47" s="734"/>
      <c r="AC47" s="734"/>
      <c r="AD47" s="734"/>
      <c r="AE47" s="734"/>
      <c r="AF47" s="734"/>
      <c r="AG47" s="734"/>
      <c r="AH47" s="734"/>
      <c r="AI47" s="734"/>
      <c r="AJ47" s="734"/>
      <c r="AK47" s="734"/>
      <c r="AL47" s="734"/>
      <c r="AM47" s="734"/>
      <c r="AN47" s="734"/>
      <c r="AO47" s="734"/>
      <c r="AP47" s="734"/>
      <c r="AQ47" s="734"/>
      <c r="AR47" s="734"/>
      <c r="AS47" s="734"/>
      <c r="AT47" s="734"/>
      <c r="AU47" s="734"/>
      <c r="AV47" s="734"/>
      <c r="AW47" s="734"/>
      <c r="AX47" s="734"/>
      <c r="AY47" s="734"/>
      <c r="AZ47" s="734"/>
      <c r="BA47" s="734"/>
      <c r="BB47" s="734"/>
      <c r="BC47" s="734"/>
      <c r="BD47" s="734"/>
      <c r="BE47" s="734"/>
      <c r="BF47" s="734"/>
      <c r="BG47" s="734"/>
      <c r="BH47" s="734"/>
      <c r="BI47" s="734"/>
      <c r="BJ47" s="734"/>
      <c r="BK47" s="734"/>
      <c r="BL47" s="734"/>
      <c r="BM47" s="734"/>
      <c r="BN47" s="734"/>
      <c r="BO47" s="734"/>
      <c r="BP47" s="734"/>
      <c r="BQ47" s="734"/>
      <c r="BR47" s="734"/>
      <c r="BS47" s="734"/>
      <c r="BT47" s="734"/>
      <c r="BU47" s="734"/>
      <c r="BV47" s="734"/>
      <c r="BW47" s="734"/>
      <c r="BX47" s="734"/>
      <c r="BY47" s="734"/>
      <c r="BZ47" s="734"/>
      <c r="CA47" s="734"/>
      <c r="CB47" s="734"/>
      <c r="CC47" s="734"/>
      <c r="CD47" s="734"/>
      <c r="CE47" s="734"/>
      <c r="CF47" s="734"/>
      <c r="CG47" s="734"/>
      <c r="CH47" s="734"/>
      <c r="CI47" s="734"/>
      <c r="CJ47" s="734"/>
      <c r="CK47" s="734"/>
      <c r="CL47" s="734"/>
      <c r="CM47" s="734"/>
      <c r="CN47" s="734"/>
      <c r="CO47" s="734"/>
      <c r="CP47" s="734"/>
      <c r="CQ47" s="734"/>
      <c r="CR47" s="734"/>
      <c r="CS47" s="734"/>
      <c r="CT47" s="734"/>
      <c r="CU47" s="734"/>
      <c r="CV47" s="734"/>
      <c r="CW47" s="734"/>
      <c r="CX47" s="734"/>
      <c r="CY47" s="734"/>
      <c r="CZ47" s="734"/>
      <c r="DA47" s="734"/>
      <c r="DB47" s="734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451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33" t="s">
        <v>43</v>
      </c>
      <c r="B61" s="733"/>
      <c r="C61" s="733"/>
      <c r="D61" s="733"/>
      <c r="E61" s="733"/>
      <c r="F61" s="733"/>
      <c r="G61" s="733"/>
      <c r="H61" s="733"/>
      <c r="I61" s="733"/>
      <c r="J61" s="733"/>
      <c r="K61" s="733"/>
      <c r="L61" s="733"/>
      <c r="M61" s="733"/>
      <c r="N61" s="733"/>
      <c r="O61" s="733"/>
      <c r="P61" s="733"/>
      <c r="Q61" s="733"/>
      <c r="R61" s="733"/>
      <c r="S61" s="733"/>
      <c r="T61" s="733"/>
      <c r="U61" s="733"/>
      <c r="V61" s="733"/>
      <c r="W61" s="733"/>
      <c r="X61" s="733"/>
      <c r="Y61" s="733"/>
      <c r="Z61" s="733"/>
      <c r="AA61" s="733"/>
      <c r="AB61" s="733"/>
      <c r="AC61" s="733"/>
      <c r="AD61" s="733"/>
      <c r="AE61" s="733"/>
      <c r="AF61" s="733"/>
      <c r="AG61" s="733"/>
      <c r="AH61" s="733"/>
      <c r="AI61" s="733"/>
      <c r="AJ61" s="733"/>
      <c r="AK61" s="733"/>
      <c r="AL61" s="733"/>
      <c r="AM61" s="733"/>
      <c r="AN61" s="733"/>
      <c r="AO61" s="733"/>
      <c r="AP61" s="733"/>
      <c r="AQ61" s="733"/>
      <c r="AR61" s="733"/>
      <c r="AS61" s="733"/>
      <c r="AT61" s="733"/>
      <c r="AU61" s="733"/>
      <c r="AV61" s="733"/>
      <c r="AW61" s="733"/>
      <c r="AX61" s="733"/>
      <c r="AY61" s="733"/>
      <c r="AZ61" s="733"/>
      <c r="BA61" s="733"/>
      <c r="BB61" s="733"/>
      <c r="BC61" s="733"/>
      <c r="BD61" s="733"/>
      <c r="BE61" s="733"/>
      <c r="BF61" s="733"/>
      <c r="BG61" s="733"/>
      <c r="BH61" s="733"/>
      <c r="BI61" s="733"/>
      <c r="BJ61" s="733"/>
      <c r="BK61" s="733"/>
      <c r="BL61" s="733"/>
      <c r="BM61" s="733"/>
      <c r="BN61" s="733"/>
      <c r="BO61" s="733"/>
      <c r="BP61" s="733"/>
      <c r="BQ61" s="733"/>
      <c r="BR61" s="733"/>
      <c r="BS61" s="733"/>
      <c r="BT61" s="733"/>
      <c r="BU61" s="733"/>
      <c r="BV61" s="733"/>
      <c r="BW61" s="733"/>
      <c r="BX61" s="733"/>
      <c r="BY61" s="733"/>
      <c r="BZ61" s="733"/>
      <c r="CA61" s="733"/>
      <c r="CB61" s="733"/>
      <c r="CC61" s="733"/>
      <c r="CD61" s="733"/>
      <c r="CE61" s="733"/>
      <c r="CF61" s="733"/>
      <c r="CG61" s="733"/>
      <c r="CH61" s="733"/>
      <c r="CI61" s="733"/>
      <c r="CJ61" s="733"/>
      <c r="CK61" s="733"/>
      <c r="CL61" s="733"/>
      <c r="CM61" s="733"/>
      <c r="CN61" s="733"/>
      <c r="CO61" s="733"/>
      <c r="CP61" s="733"/>
      <c r="CQ61" s="733"/>
      <c r="CR61" s="733"/>
      <c r="CS61" s="733"/>
      <c r="CT61" s="733"/>
      <c r="CU61" s="733"/>
      <c r="CV61" s="733"/>
      <c r="CW61" s="733"/>
      <c r="CX61" s="733"/>
      <c r="CY61" s="733"/>
      <c r="CZ61" s="733"/>
      <c r="DA61" s="733"/>
      <c r="DB61" s="733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30" t="s">
        <v>53</v>
      </c>
      <c r="B63" s="730"/>
      <c r="C63" s="730"/>
      <c r="D63" s="730"/>
      <c r="E63" s="730"/>
      <c r="F63" s="730"/>
      <c r="G63" s="730"/>
      <c r="H63" s="730"/>
      <c r="I63" s="730"/>
      <c r="J63" s="730"/>
      <c r="K63" s="730"/>
      <c r="L63" s="730"/>
      <c r="M63" s="730"/>
      <c r="N63" s="730"/>
      <c r="O63" s="730"/>
      <c r="P63" s="730"/>
      <c r="Q63" s="730"/>
      <c r="R63" s="730"/>
      <c r="S63" s="730"/>
      <c r="T63" s="730"/>
      <c r="U63" s="730"/>
      <c r="V63" s="730"/>
      <c r="W63" s="730"/>
      <c r="X63" s="730"/>
      <c r="Y63" s="730"/>
      <c r="Z63" s="730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30"/>
      <c r="BL63" s="730"/>
      <c r="BM63" s="730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  <c r="BX63" s="730"/>
      <c r="BY63" s="730"/>
      <c r="BZ63" s="730"/>
      <c r="CA63" s="730"/>
      <c r="CB63" s="730"/>
      <c r="CC63" s="730"/>
      <c r="CD63" s="730"/>
      <c r="CE63" s="730"/>
      <c r="CF63" s="730"/>
      <c r="CG63" s="730"/>
      <c r="CH63" s="730"/>
      <c r="CI63" s="730"/>
      <c r="CJ63" s="730"/>
      <c r="CK63" s="730"/>
      <c r="CL63" s="730"/>
      <c r="CM63" s="730"/>
      <c r="CN63" s="730"/>
      <c r="CO63" s="730"/>
      <c r="CP63" s="730"/>
      <c r="CQ63" s="730"/>
      <c r="CR63" s="730"/>
      <c r="CS63" s="730"/>
      <c r="CT63" s="730"/>
      <c r="CU63" s="730"/>
      <c r="CV63" s="730"/>
      <c r="CW63" s="730"/>
      <c r="CX63" s="730"/>
      <c r="CY63" s="730"/>
      <c r="CZ63" s="730"/>
      <c r="DA63" s="730"/>
      <c r="DB63" s="730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35" t="s">
        <v>726</v>
      </c>
      <c r="B65" s="736"/>
      <c r="C65" s="736"/>
      <c r="D65" s="736"/>
      <c r="E65" s="736"/>
      <c r="F65" s="736"/>
      <c r="G65" s="736"/>
      <c r="H65" s="736"/>
      <c r="I65" s="736"/>
      <c r="J65" s="736"/>
      <c r="K65" s="736"/>
      <c r="L65" s="736"/>
      <c r="M65" s="736"/>
      <c r="N65" s="736"/>
      <c r="O65" s="736"/>
      <c r="P65" s="736"/>
      <c r="Q65" s="736"/>
      <c r="R65" s="736"/>
      <c r="S65" s="736"/>
      <c r="T65" s="736"/>
      <c r="U65" s="736"/>
      <c r="V65" s="736"/>
      <c r="W65" s="736"/>
      <c r="X65" s="736"/>
      <c r="Y65" s="736"/>
      <c r="Z65" s="736"/>
      <c r="AA65" s="736"/>
      <c r="AB65" s="736"/>
      <c r="AC65" s="736"/>
      <c r="AD65" s="736"/>
      <c r="AE65" s="736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29"/>
      <c r="BJ65" s="729"/>
      <c r="BK65" s="729"/>
      <c r="BL65" s="729"/>
      <c r="BM65" s="729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  <c r="BX65" s="729"/>
      <c r="BY65" s="729"/>
      <c r="BZ65" s="729"/>
      <c r="CA65" s="729"/>
      <c r="CB65" s="729"/>
      <c r="CC65" s="729"/>
      <c r="CD65" s="729"/>
      <c r="CE65" s="729"/>
      <c r="CF65" s="729"/>
      <c r="CG65" s="19"/>
      <c r="CH65" s="19"/>
      <c r="CI65" s="19"/>
      <c r="CJ65" s="704" t="str">
        <f>ПОДПИСИ!E4</f>
        <v>С.В. Алексеев</v>
      </c>
      <c r="CK65" s="704"/>
      <c r="CL65" s="704"/>
      <c r="CM65" s="704"/>
      <c r="CN65" s="704"/>
      <c r="CO65" s="704"/>
      <c r="CP65" s="704"/>
      <c r="CQ65" s="704"/>
      <c r="CR65" s="704"/>
      <c r="CS65" s="704"/>
      <c r="CT65" s="704"/>
      <c r="CU65" s="704"/>
      <c r="CV65" s="704"/>
      <c r="CW65" s="704"/>
      <c r="CX65" s="704"/>
      <c r="CY65" s="704"/>
      <c r="CZ65" s="704"/>
      <c r="DA65" s="704"/>
      <c r="DB65" s="704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685" t="s">
        <v>11</v>
      </c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  <c r="BX66" s="685"/>
      <c r="BY66" s="685"/>
      <c r="BZ66" s="685"/>
      <c r="CA66" s="685"/>
      <c r="CB66" s="685"/>
      <c r="CC66" s="685"/>
      <c r="CD66" s="685"/>
      <c r="CE66" s="685"/>
      <c r="CF66" s="685"/>
      <c r="CG66" s="21"/>
      <c r="CH66" s="21"/>
      <c r="CI66" s="21"/>
      <c r="CJ66" s="685" t="s">
        <v>50</v>
      </c>
      <c r="CK66" s="685"/>
      <c r="CL66" s="685"/>
      <c r="CM66" s="685"/>
      <c r="CN66" s="685"/>
      <c r="CO66" s="685"/>
      <c r="CP66" s="685"/>
      <c r="CQ66" s="685"/>
      <c r="CR66" s="685"/>
      <c r="CS66" s="685"/>
      <c r="CT66" s="685"/>
      <c r="CU66" s="685"/>
      <c r="CV66" s="685"/>
      <c r="CW66" s="685"/>
      <c r="CX66" s="685"/>
      <c r="CY66" s="685"/>
      <c r="CZ66" s="685"/>
      <c r="DA66" s="685"/>
      <c r="DB66" s="685"/>
    </row>
    <row r="67" spans="1:112" ht="31.5" customHeight="1" x14ac:dyDescent="0.3">
      <c r="A67" s="735" t="s">
        <v>735</v>
      </c>
      <c r="B67" s="736"/>
      <c r="C67" s="736"/>
      <c r="D67" s="736"/>
      <c r="E67" s="736"/>
      <c r="F67" s="736"/>
      <c r="G67" s="736"/>
      <c r="H67" s="736"/>
      <c r="I67" s="736"/>
      <c r="J67" s="736"/>
      <c r="K67" s="736"/>
      <c r="L67" s="736"/>
      <c r="M67" s="736"/>
      <c r="N67" s="736"/>
      <c r="O67" s="736"/>
      <c r="P67" s="736"/>
      <c r="Q67" s="736"/>
      <c r="R67" s="736"/>
      <c r="S67" s="736"/>
      <c r="T67" s="736"/>
      <c r="U67" s="736"/>
      <c r="V67" s="736"/>
      <c r="W67" s="736"/>
      <c r="X67" s="736"/>
      <c r="Y67" s="736"/>
      <c r="Z67" s="736"/>
      <c r="AA67" s="736"/>
      <c r="AB67" s="736"/>
      <c r="AC67" s="736"/>
      <c r="AD67" s="736"/>
      <c r="AE67" s="736"/>
      <c r="AF67" s="736"/>
      <c r="AG67" s="736"/>
      <c r="AH67" s="736"/>
      <c r="AI67" s="736"/>
      <c r="AJ67" s="736"/>
      <c r="AK67" s="736"/>
      <c r="AL67" s="736"/>
      <c r="AM67" s="736"/>
      <c r="AN67" s="736"/>
      <c r="AO67" s="736"/>
      <c r="AP67" s="736"/>
      <c r="AQ67" s="736"/>
      <c r="AR67" s="736"/>
      <c r="AS67" s="736"/>
      <c r="AT67" s="736"/>
      <c r="AU67" s="736"/>
      <c r="AV67" s="736"/>
      <c r="AW67" s="736"/>
      <c r="AX67" s="736"/>
      <c r="AY67" s="736"/>
      <c r="AZ67" s="19"/>
      <c r="BA67" s="19"/>
      <c r="BB67" s="19"/>
      <c r="BC67" s="19"/>
      <c r="BD67" s="19"/>
      <c r="BE67" s="19"/>
      <c r="BF67" s="19"/>
      <c r="BG67" s="19"/>
      <c r="BH67" s="19"/>
      <c r="BI67" s="729"/>
      <c r="BJ67" s="729"/>
      <c r="BK67" s="729"/>
      <c r="BL67" s="729"/>
      <c r="BM67" s="729"/>
      <c r="BN67" s="729"/>
      <c r="BO67" s="729"/>
      <c r="BP67" s="729"/>
      <c r="BQ67" s="729"/>
      <c r="BR67" s="729"/>
      <c r="BS67" s="729"/>
      <c r="BT67" s="729"/>
      <c r="BU67" s="729"/>
      <c r="BV67" s="729"/>
      <c r="BW67" s="729"/>
      <c r="BX67" s="729"/>
      <c r="BY67" s="729"/>
      <c r="BZ67" s="729"/>
      <c r="CA67" s="729"/>
      <c r="CB67" s="729"/>
      <c r="CC67" s="729"/>
      <c r="CD67" s="729"/>
      <c r="CE67" s="729"/>
      <c r="CF67" s="729"/>
      <c r="CG67" s="19"/>
      <c r="CH67" s="19"/>
      <c r="CI67" s="19"/>
      <c r="CJ67" s="704" t="str">
        <f>ПОДПИСИ!E2</f>
        <v>С.В. Шлёнский</v>
      </c>
      <c r="CK67" s="704"/>
      <c r="CL67" s="704"/>
      <c r="CM67" s="704"/>
      <c r="CN67" s="704"/>
      <c r="CO67" s="704"/>
      <c r="CP67" s="704"/>
      <c r="CQ67" s="704"/>
      <c r="CR67" s="704"/>
      <c r="CS67" s="704"/>
      <c r="CT67" s="704"/>
      <c r="CU67" s="704"/>
      <c r="CV67" s="704"/>
      <c r="CW67" s="704"/>
      <c r="CX67" s="704"/>
      <c r="CY67" s="704"/>
      <c r="CZ67" s="704"/>
      <c r="DA67" s="704"/>
      <c r="DB67" s="704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685" t="s">
        <v>11</v>
      </c>
      <c r="BJ68" s="685"/>
      <c r="BK68" s="685"/>
      <c r="BL68" s="685"/>
      <c r="BM68" s="685"/>
      <c r="BN68" s="685"/>
      <c r="BO68" s="685"/>
      <c r="BP68" s="685"/>
      <c r="BQ68" s="685"/>
      <c r="BR68" s="685"/>
      <c r="BS68" s="685"/>
      <c r="BT68" s="685"/>
      <c r="BU68" s="685"/>
      <c r="BV68" s="685"/>
      <c r="BW68" s="685"/>
      <c r="BX68" s="685"/>
      <c r="BY68" s="685"/>
      <c r="BZ68" s="685"/>
      <c r="CA68" s="685"/>
      <c r="CB68" s="685"/>
      <c r="CC68" s="685"/>
      <c r="CD68" s="685"/>
      <c r="CE68" s="685"/>
      <c r="CF68" s="685"/>
      <c r="CG68" s="21"/>
      <c r="CH68" s="21"/>
      <c r="CI68" s="21"/>
      <c r="CJ68" s="685" t="s">
        <v>50</v>
      </c>
      <c r="CK68" s="685"/>
      <c r="CL68" s="685"/>
      <c r="CM68" s="685"/>
      <c r="CN68" s="685"/>
      <c r="CO68" s="685"/>
      <c r="CP68" s="685"/>
      <c r="CQ68" s="685"/>
      <c r="CR68" s="685"/>
      <c r="CS68" s="685"/>
      <c r="CT68" s="685"/>
      <c r="CU68" s="685"/>
      <c r="CV68" s="685"/>
      <c r="CW68" s="685"/>
      <c r="CX68" s="685"/>
      <c r="CY68" s="685"/>
      <c r="CZ68" s="685"/>
      <c r="DA68" s="685"/>
      <c r="DB68" s="685"/>
      <c r="DH68" s="141"/>
    </row>
    <row r="69" spans="1:112" ht="33.75" customHeight="1" x14ac:dyDescent="0.3">
      <c r="A69" s="735" t="s">
        <v>734</v>
      </c>
      <c r="B69" s="736"/>
      <c r="C69" s="736"/>
      <c r="D69" s="736"/>
      <c r="E69" s="736"/>
      <c r="F69" s="736"/>
      <c r="G69" s="736"/>
      <c r="H69" s="736"/>
      <c r="I69" s="736"/>
      <c r="J69" s="736"/>
      <c r="K69" s="736"/>
      <c r="L69" s="736"/>
      <c r="M69" s="736"/>
      <c r="N69" s="736"/>
      <c r="O69" s="736"/>
      <c r="P69" s="736"/>
      <c r="Q69" s="736"/>
      <c r="R69" s="736"/>
      <c r="S69" s="736"/>
      <c r="T69" s="736"/>
      <c r="U69" s="736"/>
      <c r="V69" s="736"/>
      <c r="W69" s="736"/>
      <c r="X69" s="736"/>
      <c r="Y69" s="736"/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6"/>
      <c r="AT69" s="736"/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19"/>
      <c r="BG69" s="19"/>
      <c r="BH69" s="19"/>
      <c r="BI69" s="729"/>
      <c r="BJ69" s="729"/>
      <c r="BK69" s="729"/>
      <c r="BL69" s="729"/>
      <c r="BM69" s="729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  <c r="BX69" s="729"/>
      <c r="BY69" s="729"/>
      <c r="BZ69" s="729"/>
      <c r="CA69" s="729"/>
      <c r="CB69" s="729"/>
      <c r="CC69" s="729"/>
      <c r="CD69" s="729"/>
      <c r="CE69" s="729"/>
      <c r="CF69" s="729"/>
      <c r="CG69" s="23"/>
      <c r="CH69" s="23"/>
      <c r="CI69" s="23"/>
      <c r="CJ69" s="704" t="str">
        <f>IF(ПОДПИСИ!E12=0," ",ПОДПИСИ!E12)</f>
        <v>А.В. Курбатов</v>
      </c>
      <c r="CK69" s="704"/>
      <c r="CL69" s="704"/>
      <c r="CM69" s="704"/>
      <c r="CN69" s="704"/>
      <c r="CO69" s="704"/>
      <c r="CP69" s="704"/>
      <c r="CQ69" s="704"/>
      <c r="CR69" s="704"/>
      <c r="CS69" s="704"/>
      <c r="CT69" s="704"/>
      <c r="CU69" s="704"/>
      <c r="CV69" s="704"/>
      <c r="CW69" s="704"/>
      <c r="CX69" s="704"/>
      <c r="CY69" s="704"/>
      <c r="CZ69" s="704"/>
      <c r="DA69" s="704"/>
      <c r="DB69" s="704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685" t="s">
        <v>11</v>
      </c>
      <c r="BJ70" s="685"/>
      <c r="BK70" s="685"/>
      <c r="BL70" s="685"/>
      <c r="BM70" s="685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  <c r="BX70" s="685"/>
      <c r="BY70" s="685"/>
      <c r="BZ70" s="685"/>
      <c r="CA70" s="685"/>
      <c r="CB70" s="685"/>
      <c r="CC70" s="685"/>
      <c r="CD70" s="685"/>
      <c r="CE70" s="685"/>
      <c r="CF70" s="685"/>
      <c r="CG70" s="21"/>
      <c r="CH70" s="21"/>
      <c r="CI70" s="21"/>
      <c r="CJ70" s="685" t="s">
        <v>50</v>
      </c>
      <c r="CK70" s="685"/>
      <c r="CL70" s="685"/>
      <c r="CM70" s="685"/>
      <c r="CN70" s="685"/>
      <c r="CO70" s="685"/>
      <c r="CP70" s="685"/>
      <c r="CQ70" s="685"/>
      <c r="CR70" s="685"/>
      <c r="CS70" s="685"/>
      <c r="CT70" s="685"/>
      <c r="CU70" s="685"/>
      <c r="CV70" s="685"/>
      <c r="CW70" s="685"/>
      <c r="CX70" s="685"/>
      <c r="CY70" s="685"/>
      <c r="CZ70" s="685"/>
      <c r="DA70" s="685"/>
      <c r="DB70" s="685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36" t="s">
        <v>67</v>
      </c>
      <c r="B72" s="736"/>
      <c r="C72" s="736"/>
      <c r="D72" s="736"/>
      <c r="E72" s="736"/>
      <c r="F72" s="736"/>
      <c r="G72" s="736"/>
      <c r="H72" s="736"/>
      <c r="I72" s="736"/>
      <c r="J72" s="736"/>
      <c r="K72" s="736"/>
      <c r="L72" s="736"/>
      <c r="M72" s="736"/>
      <c r="N72" s="736"/>
      <c r="O72" s="736"/>
      <c r="P72" s="736"/>
      <c r="Q72" s="736"/>
      <c r="R72" s="736"/>
      <c r="S72" s="736"/>
      <c r="T72" s="736"/>
      <c r="U72" s="736"/>
      <c r="V72" s="736"/>
      <c r="W72" s="736"/>
      <c r="X72" s="736"/>
      <c r="Y72" s="736"/>
      <c r="Z72" s="736"/>
      <c r="AA72" s="736"/>
      <c r="AB72" s="736"/>
      <c r="AC72" s="736"/>
      <c r="AD72" s="736"/>
      <c r="AE72" s="736"/>
      <c r="AF72" s="736"/>
      <c r="AG72" s="736"/>
      <c r="AH72" s="736"/>
      <c r="AI72" s="736"/>
      <c r="AJ72" s="736"/>
      <c r="AK72" s="736"/>
      <c r="AL72" s="736"/>
      <c r="AM72" s="736"/>
      <c r="AN72" s="736"/>
      <c r="AO72" s="736"/>
      <c r="AP72" s="736"/>
      <c r="AQ72" s="736"/>
      <c r="AR72" s="736"/>
      <c r="AS72" s="736"/>
      <c r="AT72" s="736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36" t="s">
        <v>17</v>
      </c>
      <c r="BJ72" s="736"/>
      <c r="BK72" s="736"/>
      <c r="BL72" s="736"/>
      <c r="BM72" s="736"/>
      <c r="BN72" s="736"/>
      <c r="BO72" s="736"/>
      <c r="BP72" s="736"/>
      <c r="BQ72" s="736"/>
      <c r="BR72" s="736"/>
      <c r="BS72" s="736"/>
      <c r="BT72" s="736"/>
      <c r="BU72" s="736"/>
      <c r="BV72" s="736"/>
      <c r="BW72" s="736"/>
      <c r="BX72" s="736"/>
      <c r="BY72" s="736"/>
      <c r="BZ72" s="736"/>
      <c r="CA72" s="736"/>
      <c r="CB72" s="736"/>
      <c r="CC72" s="736"/>
      <c r="CD72" s="736"/>
      <c r="CE72" s="736"/>
      <c r="CF72" s="736"/>
      <c r="CG72" s="736"/>
      <c r="CH72" s="736"/>
      <c r="CI72" s="736"/>
      <c r="CJ72" s="736"/>
      <c r="CK72" s="736"/>
      <c r="CL72" s="736"/>
      <c r="CM72" s="736"/>
      <c r="CN72" s="736"/>
      <c r="CO72" s="736"/>
      <c r="CP72" s="736"/>
      <c r="CQ72" s="736"/>
      <c r="CR72" s="736"/>
      <c r="CS72" s="736"/>
      <c r="CT72" s="736"/>
      <c r="CU72" s="736"/>
      <c r="CV72" s="736"/>
      <c r="CW72" s="736"/>
      <c r="CX72" s="736"/>
      <c r="CY72" s="736"/>
      <c r="CZ72" s="736"/>
      <c r="DA72" s="736"/>
      <c r="DB72" s="736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37"/>
      <c r="B74" s="737"/>
      <c r="C74" s="737"/>
      <c r="D74" s="737"/>
      <c r="E74" s="737"/>
      <c r="F74" s="737"/>
      <c r="G74" s="737"/>
      <c r="H74" s="737"/>
      <c r="I74" s="737"/>
      <c r="J74" s="737"/>
      <c r="K74" s="737"/>
      <c r="L74" s="737"/>
      <c r="M74" s="737"/>
      <c r="N74" s="737"/>
      <c r="O74" s="737"/>
      <c r="P74" s="737"/>
      <c r="Q74" s="737"/>
      <c r="R74" s="737"/>
      <c r="S74" s="737"/>
      <c r="T74" s="737"/>
      <c r="U74" s="737"/>
      <c r="V74" s="737"/>
      <c r="W74" s="737"/>
      <c r="X74" s="737"/>
      <c r="Y74" s="737"/>
      <c r="Z74" s="737"/>
      <c r="AA74" s="737"/>
      <c r="AB74" s="737"/>
      <c r="AC74" s="737"/>
      <c r="AD74" s="737"/>
      <c r="AE74" s="737"/>
      <c r="AF74" s="737"/>
      <c r="AG74" s="737"/>
      <c r="AH74" s="737"/>
      <c r="AI74" s="737"/>
      <c r="AJ74" s="737"/>
      <c r="AK74" s="737"/>
      <c r="AL74" s="737"/>
      <c r="AM74" s="737"/>
      <c r="AN74" s="737"/>
      <c r="AO74" s="737"/>
      <c r="AP74" s="737"/>
      <c r="AQ74" s="737"/>
      <c r="AR74" s="737"/>
      <c r="AS74" s="737"/>
      <c r="AT74" s="737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38"/>
      <c r="BJ74" s="738"/>
      <c r="BK74" s="738"/>
      <c r="BL74" s="738"/>
      <c r="BM74" s="738"/>
      <c r="BN74" s="738"/>
      <c r="BO74" s="738"/>
      <c r="BP74" s="738"/>
      <c r="BQ74" s="738"/>
      <c r="BR74" s="738"/>
      <c r="BS74" s="738"/>
      <c r="BT74" s="738"/>
      <c r="BU74" s="738"/>
      <c r="BV74" s="738"/>
      <c r="BW74" s="738"/>
      <c r="BX74" s="738"/>
      <c r="BY74" s="738"/>
      <c r="BZ74" s="738"/>
      <c r="CA74" s="738"/>
      <c r="CB74" s="738"/>
      <c r="CC74" s="738"/>
      <c r="CD74" s="738"/>
      <c r="CE74" s="738"/>
      <c r="CF74" s="738"/>
      <c r="CG74" s="738"/>
      <c r="CH74" s="738"/>
      <c r="CI74" s="738"/>
      <c r="CJ74" s="738"/>
      <c r="CK74" s="738"/>
      <c r="CL74" s="738"/>
      <c r="CM74" s="738"/>
      <c r="CN74" s="738"/>
      <c r="CO74" s="738"/>
      <c r="CP74" s="738"/>
      <c r="CQ74" s="738"/>
      <c r="CR74" s="738"/>
      <c r="CS74" s="738"/>
      <c r="CT74" s="738"/>
      <c r="CU74" s="738"/>
      <c r="CV74" s="738"/>
      <c r="CW74" s="738"/>
      <c r="CX74" s="738"/>
      <c r="CY74" s="738"/>
      <c r="CZ74" s="738"/>
      <c r="DA74" s="738"/>
      <c r="DB74" s="738"/>
      <c r="DH74" s="141"/>
    </row>
    <row r="75" spans="1:112" ht="12.75" customHeight="1" x14ac:dyDescent="0.3">
      <c r="A75" s="729"/>
      <c r="B75" s="729"/>
      <c r="C75" s="729"/>
      <c r="D75" s="729"/>
      <c r="E75" s="729"/>
      <c r="F75" s="729"/>
      <c r="G75" s="729"/>
      <c r="H75" s="729"/>
      <c r="I75" s="729"/>
      <c r="J75" s="729"/>
      <c r="K75" s="729"/>
      <c r="L75" s="729"/>
      <c r="M75" s="729"/>
      <c r="N75" s="729"/>
      <c r="O75" s="729"/>
      <c r="P75" s="729"/>
      <c r="Q75" s="729"/>
      <c r="R75" s="729"/>
      <c r="S75" s="729"/>
      <c r="T75" s="729"/>
      <c r="U75" s="729"/>
      <c r="V75" s="729"/>
      <c r="W75" s="19"/>
      <c r="X75" s="19"/>
      <c r="Y75" s="19"/>
      <c r="Z75" s="704" t="str">
        <f>CJ67</f>
        <v>С.В. Шлёнский</v>
      </c>
      <c r="AA75" s="704"/>
      <c r="AB75" s="704"/>
      <c r="AC75" s="704"/>
      <c r="AD75" s="704"/>
      <c r="AE75" s="704"/>
      <c r="AF75" s="704"/>
      <c r="AG75" s="704"/>
      <c r="AH75" s="704"/>
      <c r="AI75" s="704"/>
      <c r="AJ75" s="704"/>
      <c r="AK75" s="704"/>
      <c r="AL75" s="704"/>
      <c r="AM75" s="704"/>
      <c r="AN75" s="704"/>
      <c r="AO75" s="704"/>
      <c r="AP75" s="704"/>
      <c r="AQ75" s="704"/>
      <c r="AR75" s="704"/>
      <c r="AS75" s="704"/>
      <c r="AT75" s="704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29"/>
      <c r="BJ75" s="729"/>
      <c r="BK75" s="729"/>
      <c r="BL75" s="729"/>
      <c r="BM75" s="729"/>
      <c r="BN75" s="729"/>
      <c r="BO75" s="729"/>
      <c r="BP75" s="729"/>
      <c r="BQ75" s="729"/>
      <c r="BR75" s="729"/>
      <c r="BS75" s="729"/>
      <c r="BT75" s="729"/>
      <c r="BU75" s="729"/>
      <c r="BV75" s="729"/>
      <c r="BW75" s="729"/>
      <c r="BX75" s="729"/>
      <c r="BY75" s="729"/>
      <c r="BZ75" s="729"/>
      <c r="CA75" s="729"/>
      <c r="CB75" s="729"/>
      <c r="CC75" s="729"/>
      <c r="CD75" s="729"/>
      <c r="CE75" s="19"/>
      <c r="CF75" s="19"/>
      <c r="CG75" s="19"/>
      <c r="CH75" s="704" t="str">
        <f>CJ65</f>
        <v>С.В. Алексеев</v>
      </c>
      <c r="CI75" s="704"/>
      <c r="CJ75" s="704"/>
      <c r="CK75" s="704"/>
      <c r="CL75" s="704"/>
      <c r="CM75" s="704"/>
      <c r="CN75" s="704"/>
      <c r="CO75" s="704"/>
      <c r="CP75" s="704"/>
      <c r="CQ75" s="704"/>
      <c r="CR75" s="704"/>
      <c r="CS75" s="704"/>
      <c r="CT75" s="704"/>
      <c r="CU75" s="704"/>
      <c r="CV75" s="704"/>
      <c r="CW75" s="704"/>
      <c r="CX75" s="704"/>
      <c r="CY75" s="704"/>
      <c r="CZ75" s="704"/>
      <c r="DA75" s="704"/>
      <c r="DB75" s="704"/>
      <c r="DH75" s="141"/>
    </row>
    <row r="76" spans="1:112" ht="14.4" customHeight="1" x14ac:dyDescent="0.3">
      <c r="A76" s="739" t="s">
        <v>11</v>
      </c>
      <c r="B76" s="739"/>
      <c r="C76" s="739"/>
      <c r="D76" s="739"/>
      <c r="E76" s="739"/>
      <c r="F76" s="739"/>
      <c r="G76" s="739"/>
      <c r="H76" s="739"/>
      <c r="I76" s="739"/>
      <c r="J76" s="739"/>
      <c r="K76" s="739"/>
      <c r="L76" s="739"/>
      <c r="M76" s="739"/>
      <c r="N76" s="739"/>
      <c r="O76" s="739"/>
      <c r="P76" s="739"/>
      <c r="Q76" s="739"/>
      <c r="R76" s="739"/>
      <c r="S76" s="739"/>
      <c r="T76" s="739"/>
      <c r="U76" s="739"/>
      <c r="V76" s="739"/>
      <c r="W76" s="24"/>
      <c r="X76" s="24"/>
      <c r="Y76" s="24"/>
      <c r="Z76" s="685" t="s">
        <v>50</v>
      </c>
      <c r="AA76" s="685"/>
      <c r="AB76" s="685"/>
      <c r="AC76" s="685"/>
      <c r="AD76" s="685"/>
      <c r="AE76" s="685"/>
      <c r="AF76" s="685"/>
      <c r="AG76" s="685"/>
      <c r="AH76" s="685"/>
      <c r="AI76" s="685"/>
      <c r="AJ76" s="685"/>
      <c r="AK76" s="685"/>
      <c r="AL76" s="685"/>
      <c r="AM76" s="685"/>
      <c r="AN76" s="685"/>
      <c r="AO76" s="685"/>
      <c r="AP76" s="685"/>
      <c r="AQ76" s="685"/>
      <c r="AR76" s="685"/>
      <c r="AS76" s="685"/>
      <c r="AT76" s="68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39" t="s">
        <v>11</v>
      </c>
      <c r="BJ76" s="739"/>
      <c r="BK76" s="739"/>
      <c r="BL76" s="739"/>
      <c r="BM76" s="739"/>
      <c r="BN76" s="739"/>
      <c r="BO76" s="739"/>
      <c r="BP76" s="739"/>
      <c r="BQ76" s="739"/>
      <c r="BR76" s="739"/>
      <c r="BS76" s="739"/>
      <c r="BT76" s="739"/>
      <c r="BU76" s="739"/>
      <c r="BV76" s="739"/>
      <c r="BW76" s="739"/>
      <c r="BX76" s="739"/>
      <c r="BY76" s="739"/>
      <c r="BZ76" s="739"/>
      <c r="CA76" s="739"/>
      <c r="CB76" s="739"/>
      <c r="CC76" s="739"/>
      <c r="CD76" s="739"/>
      <c r="CE76" s="24"/>
      <c r="CF76" s="24"/>
      <c r="CG76" s="24"/>
      <c r="CH76" s="685" t="s">
        <v>50</v>
      </c>
      <c r="CI76" s="685"/>
      <c r="CJ76" s="685"/>
      <c r="CK76" s="685"/>
      <c r="CL76" s="685"/>
      <c r="CM76" s="685"/>
      <c r="CN76" s="685"/>
      <c r="CO76" s="685"/>
      <c r="CP76" s="685"/>
      <c r="CQ76" s="685"/>
      <c r="CR76" s="685"/>
      <c r="CS76" s="685"/>
      <c r="CT76" s="685"/>
      <c r="CU76" s="685"/>
      <c r="CV76" s="685"/>
      <c r="CW76" s="685"/>
      <c r="CX76" s="685"/>
      <c r="CY76" s="685"/>
      <c r="CZ76" s="685"/>
      <c r="DA76" s="685"/>
      <c r="DB76" s="685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39"/>
      <c r="CI77" s="739"/>
      <c r="CJ77" s="739"/>
      <c r="CK77" s="739"/>
      <c r="CL77" s="739"/>
      <c r="CM77" s="739"/>
      <c r="CN77" s="739"/>
      <c r="CO77" s="739"/>
      <c r="CP77" s="739"/>
      <c r="CQ77" s="739"/>
      <c r="CR77" s="739"/>
      <c r="CS77" s="739"/>
      <c r="CT77" s="739"/>
      <c r="CU77" s="739"/>
      <c r="CV77" s="739"/>
      <c r="CW77" s="739"/>
      <c r="CX77" s="739"/>
      <c r="CY77" s="739"/>
      <c r="CZ77" s="739"/>
      <c r="DA77" s="739"/>
      <c r="DB77" s="739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A7" sqref="A7:XFD7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680"/>
      <c r="B1" s="680"/>
      <c r="C1" s="680"/>
      <c r="D1" s="680"/>
      <c r="E1" s="680"/>
      <c r="F1" s="680"/>
      <c r="G1" s="680"/>
      <c r="H1" s="680"/>
      <c r="I1" s="680"/>
      <c r="J1" s="680"/>
      <c r="K1" s="749"/>
      <c r="L1" s="749"/>
      <c r="M1" s="207"/>
      <c r="N1"/>
      <c r="O1"/>
    </row>
    <row r="2" spans="1:22" ht="15.75" customHeight="1" outlineLevel="1" x14ac:dyDescent="0.3">
      <c r="A2" s="740"/>
      <c r="B2" s="740"/>
      <c r="C2" s="740"/>
      <c r="D2" s="23"/>
      <c r="E2" s="704" t="s">
        <v>74</v>
      </c>
      <c r="F2" s="704"/>
      <c r="G2" s="704"/>
      <c r="H2" s="704"/>
      <c r="I2" s="704"/>
      <c r="J2" s="704"/>
      <c r="K2" s="750"/>
      <c r="L2" s="750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39"/>
      <c r="B3" s="739"/>
      <c r="C3" s="739"/>
      <c r="D3" s="21"/>
      <c r="E3" s="685" t="s">
        <v>0</v>
      </c>
      <c r="F3" s="685"/>
      <c r="G3" s="685"/>
      <c r="H3" s="685"/>
      <c r="I3" s="685"/>
      <c r="J3" s="685"/>
      <c r="Q3" s="146"/>
      <c r="R3" s="21"/>
      <c r="S3" s="21"/>
      <c r="T3" s="21"/>
      <c r="U3" s="21"/>
      <c r="V3" s="21"/>
    </row>
    <row r="4" spans="1:22" outlineLevel="1" x14ac:dyDescent="0.25">
      <c r="A4" s="704" t="str">
        <f>ФОРМА!B4</f>
        <v>ООО «Электромонтаж-110»</v>
      </c>
      <c r="B4" s="704"/>
      <c r="C4" s="704"/>
      <c r="D4" s="23"/>
      <c r="E4" s="741" t="str">
        <f>ФОРМА!B2</f>
        <v>ПАО "Россети Ленэнерго"</v>
      </c>
      <c r="F4" s="741"/>
      <c r="G4" s="741"/>
      <c r="H4" s="741"/>
      <c r="I4" s="741"/>
      <c r="J4" s="741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685" t="s">
        <v>44</v>
      </c>
      <c r="B5" s="685"/>
      <c r="C5" s="685"/>
      <c r="D5" s="21"/>
      <c r="E5" s="685" t="s">
        <v>2</v>
      </c>
      <c r="F5" s="685"/>
      <c r="G5" s="685"/>
      <c r="H5" s="685"/>
      <c r="I5" s="685"/>
      <c r="J5" s="685"/>
      <c r="Q5" s="146"/>
      <c r="R5" s="21"/>
      <c r="S5" s="21"/>
      <c r="T5" s="21"/>
      <c r="U5" s="21"/>
      <c r="V5" s="21"/>
    </row>
    <row r="6" spans="1:22" ht="124.2" outlineLevel="1" x14ac:dyDescent="0.25">
      <c r="A6" s="704"/>
      <c r="B6" s="704"/>
      <c r="C6" s="704"/>
      <c r="D6" s="23"/>
      <c r="E6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754"/>
      <c r="G6" s="754"/>
      <c r="H6" s="754"/>
      <c r="I6" s="754"/>
      <c r="J6" s="754"/>
      <c r="Q6" s="155" t="str">
        <f>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685" t="s">
        <v>45</v>
      </c>
      <c r="B7" s="685"/>
      <c r="C7" s="685"/>
      <c r="D7" s="21"/>
      <c r="E7" s="739" t="s">
        <v>38</v>
      </c>
      <c r="F7" s="739"/>
      <c r="G7" s="739"/>
      <c r="H7" s="739"/>
      <c r="I7" s="739"/>
      <c r="J7" s="739"/>
      <c r="Q7" s="146"/>
      <c r="R7" s="21"/>
      <c r="S7" s="21"/>
      <c r="T7" s="21"/>
      <c r="U7" s="21"/>
      <c r="V7" s="21"/>
    </row>
    <row r="8" spans="1:22" outlineLevel="1" x14ac:dyDescent="0.25">
      <c r="A8" s="704"/>
      <c r="B8" s="704"/>
      <c r="C8" s="704"/>
      <c r="D8" s="23"/>
      <c r="E8" s="684">
        <f>ФОРМА!B13</f>
        <v>45625</v>
      </c>
      <c r="F8" s="704"/>
      <c r="G8" s="704"/>
      <c r="H8" s="704"/>
      <c r="I8" s="704"/>
      <c r="J8" s="704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685" t="s">
        <v>1</v>
      </c>
      <c r="B9" s="685"/>
      <c r="C9" s="685"/>
      <c r="D9" s="21"/>
      <c r="E9" s="685" t="s">
        <v>3</v>
      </c>
      <c r="F9" s="685"/>
      <c r="G9" s="685"/>
      <c r="H9" s="685"/>
      <c r="I9" s="685"/>
      <c r="J9" s="685"/>
      <c r="Q9" s="146"/>
      <c r="R9" s="21"/>
      <c r="S9" s="21"/>
      <c r="T9" s="21"/>
      <c r="U9" s="21"/>
      <c r="V9" s="21"/>
    </row>
    <row r="10" spans="1:22" ht="41.4" customHeight="1" x14ac:dyDescent="0.25">
      <c r="A10" s="755" t="s">
        <v>1237</v>
      </c>
      <c r="B10" s="756"/>
      <c r="C10" s="756"/>
      <c r="D10" s="756"/>
      <c r="E10" s="756"/>
      <c r="F10" s="756"/>
      <c r="G10" s="756"/>
      <c r="H10" s="756"/>
      <c r="I10" s="756"/>
      <c r="J10" s="756"/>
    </row>
    <row r="11" spans="1:22" ht="41.4" customHeight="1" x14ac:dyDescent="0.25">
      <c r="A11" s="757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758"/>
      <c r="C11" s="758"/>
      <c r="D11" s="758"/>
      <c r="E11" s="758"/>
      <c r="F11" s="758"/>
      <c r="G11" s="758"/>
      <c r="H11" s="758"/>
      <c r="I11" s="758"/>
      <c r="J11" s="758"/>
    </row>
    <row r="12" spans="1:22" ht="40.5" customHeight="1" x14ac:dyDescent="0.25">
      <c r="A12" s="59" t="s">
        <v>19</v>
      </c>
      <c r="B12" s="107" t="s">
        <v>91</v>
      </c>
      <c r="C12" s="763" t="s">
        <v>36</v>
      </c>
      <c r="D12" s="764"/>
      <c r="E12" s="765"/>
      <c r="F12" s="766" t="s">
        <v>96</v>
      </c>
      <c r="G12" s="767"/>
      <c r="H12" s="768" t="s">
        <v>59</v>
      </c>
      <c r="I12" s="768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641</v>
      </c>
      <c r="C13" s="771" t="s">
        <v>646</v>
      </c>
      <c r="D13" s="772"/>
      <c r="E13" s="773"/>
      <c r="F13" s="769"/>
      <c r="G13" s="770"/>
      <c r="H13" s="771" t="s">
        <v>642</v>
      </c>
      <c r="I13" s="773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643</v>
      </c>
      <c r="C14" s="759" t="s">
        <v>644</v>
      </c>
      <c r="D14" s="760"/>
      <c r="E14" s="761"/>
      <c r="F14" s="677"/>
      <c r="G14" s="679"/>
      <c r="H14" s="762" t="s">
        <v>645</v>
      </c>
      <c r="I14" s="762"/>
      <c r="J14" s="102"/>
      <c r="R14" s="167"/>
      <c r="S14" s="167"/>
      <c r="T14" s="168"/>
      <c r="U14" s="168"/>
      <c r="V14" s="163"/>
    </row>
    <row r="15" spans="1:22" ht="36.75" customHeight="1" x14ac:dyDescent="0.25">
      <c r="A15" s="751" t="s">
        <v>402</v>
      </c>
      <c r="B15" s="751"/>
      <c r="C15" s="751"/>
      <c r="D15" s="744" t="str">
        <f>ФОРМА!B7</f>
        <v xml:space="preserve">  </v>
      </c>
      <c r="E15" s="744"/>
      <c r="F15" s="744"/>
      <c r="G15" s="744"/>
      <c r="H15" s="744"/>
      <c r="I15" s="744"/>
      <c r="J15" s="744"/>
      <c r="K15" s="748" t="s">
        <v>1288</v>
      </c>
    </row>
    <row r="16" spans="1:22" ht="15.75" customHeight="1" x14ac:dyDescent="0.25">
      <c r="A16" s="753"/>
      <c r="B16" s="753"/>
      <c r="C16" s="753"/>
      <c r="D16" s="753"/>
      <c r="E16" s="753"/>
      <c r="F16" s="753"/>
      <c r="G16" s="753"/>
      <c r="H16" s="753"/>
      <c r="I16" s="753"/>
      <c r="J16" s="753"/>
      <c r="K16" s="748"/>
      <c r="O16" s="23"/>
      <c r="Q16" s="169"/>
      <c r="R16" s="23"/>
      <c r="S16" s="23"/>
    </row>
    <row r="17" spans="1:22" ht="59.4" customHeight="1" outlineLevel="1" x14ac:dyDescent="0.25">
      <c r="A17" s="733" t="s">
        <v>15</v>
      </c>
      <c r="B17" s="733"/>
      <c r="D17" s="741" t="str">
        <f>ПОДПИСИ!B5</f>
        <v>Начальник мастерского участка №1 Курортного РЭС ПАО «Россети Ленэнерго» «СЭС»</v>
      </c>
      <c r="E17" s="741"/>
      <c r="F17" s="741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680"/>
      <c r="B18" s="680"/>
      <c r="D18" s="685" t="s">
        <v>48</v>
      </c>
      <c r="E18" s="685"/>
      <c r="F18" s="685"/>
      <c r="H18" s="46" t="s">
        <v>49</v>
      </c>
      <c r="I18" s="21"/>
      <c r="J18" s="46" t="s">
        <v>50</v>
      </c>
      <c r="K18" s="559">
        <f>IF(K17=1,1,0)</f>
        <v>1</v>
      </c>
      <c r="T18" s="45"/>
      <c r="U18" s="21"/>
      <c r="V18" s="45"/>
    </row>
    <row r="19" spans="1:22" ht="59.4" customHeight="1" outlineLevel="1" x14ac:dyDescent="0.25">
      <c r="A19" s="733" t="s">
        <v>15</v>
      </c>
      <c r="B19" s="733"/>
      <c r="D19" s="741" t="str">
        <f>ПОДПИСИ!B6</f>
        <v>Начальник мастерского участка №1 Курортного РЭС ПАО «Россети Ленэнерго» «СЭС»</v>
      </c>
      <c r="E19" s="741"/>
      <c r="F19" s="741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680"/>
      <c r="B20" s="680"/>
      <c r="D20" s="685" t="s">
        <v>48</v>
      </c>
      <c r="E20" s="685"/>
      <c r="F20" s="685"/>
      <c r="H20" s="46" t="s">
        <v>49</v>
      </c>
      <c r="I20" s="21"/>
      <c r="J20" s="46" t="s">
        <v>50</v>
      </c>
      <c r="K20" s="559">
        <f>IF(K19=1,1,0)</f>
        <v>0</v>
      </c>
      <c r="T20" s="45"/>
      <c r="U20" s="21"/>
      <c r="V20" s="45"/>
    </row>
    <row r="21" spans="1:22" ht="59.25" customHeight="1" x14ac:dyDescent="0.25">
      <c r="A21" s="733" t="s">
        <v>15</v>
      </c>
      <c r="B21" s="733"/>
      <c r="D21" s="741" t="str">
        <f>ПОДПИСИ!B7</f>
        <v>Начальник мастерского участка №1 Курортного РЭС ПАО «Россети Ленэнерго» «СЭС»</v>
      </c>
      <c r="E21" s="741"/>
      <c r="F21" s="741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680"/>
      <c r="B22" s="680"/>
      <c r="D22" s="685" t="s">
        <v>48</v>
      </c>
      <c r="E22" s="685"/>
      <c r="F22" s="685"/>
      <c r="H22" s="46" t="s">
        <v>49</v>
      </c>
      <c r="I22" s="21"/>
      <c r="J22" s="46" t="s">
        <v>50</v>
      </c>
      <c r="K22" s="559">
        <f>IF(K21=1,1,0)</f>
        <v>0</v>
      </c>
      <c r="T22" s="45"/>
      <c r="U22" s="21"/>
      <c r="V22" s="45"/>
    </row>
    <row r="23" spans="1:22" ht="34.200000000000003" customHeight="1" x14ac:dyDescent="0.25">
      <c r="A23" s="752" t="s">
        <v>258</v>
      </c>
      <c r="B23" s="752"/>
      <c r="D23" s="741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41"/>
      <c r="F23" s="741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680"/>
      <c r="B24" s="680"/>
      <c r="D24" s="685" t="s">
        <v>48</v>
      </c>
      <c r="E24" s="685"/>
      <c r="F24" s="685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tabSelected="1" view="pageBreakPreview" zoomScale="60" zoomScaleNormal="100" workbookViewId="0">
      <selection activeCell="BS3" sqref="BS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8">
        <f>ФОРМА!B13</f>
        <v>45625</v>
      </c>
      <c r="CD4" s="778"/>
      <c r="CE4" s="778"/>
      <c r="CF4" s="778"/>
      <c r="CG4" s="778"/>
      <c r="CH4" s="778"/>
      <c r="CI4" s="778"/>
      <c r="CJ4" s="778"/>
      <c r="CK4" s="778"/>
      <c r="CL4" s="778"/>
      <c r="CM4" s="778"/>
      <c r="CN4" s="778"/>
      <c r="CO4" s="778"/>
      <c r="CP4" s="778"/>
      <c r="CQ4" s="778"/>
      <c r="CR4" s="778"/>
      <c r="CS4" s="778"/>
      <c r="CT4" s="778"/>
      <c r="CU4" s="778"/>
      <c r="CV4" s="778"/>
      <c r="CW4" s="778"/>
      <c r="CX4" s="778"/>
      <c r="CY4" s="778"/>
      <c r="CZ4" s="778"/>
      <c r="DA4" s="778"/>
      <c r="DB4" s="778"/>
      <c r="DH4" s="144"/>
    </row>
    <row r="5" spans="1:112" ht="13.8" outlineLevel="1" x14ac:dyDescent="0.25">
      <c r="A5" s="740"/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740"/>
      <c r="AP5" s="740"/>
      <c r="AQ5" s="740"/>
      <c r="AR5" s="740"/>
      <c r="AS5" s="740"/>
      <c r="AT5" s="740"/>
      <c r="BA5" s="704" t="str">
        <f>ФОРМА!G2</f>
        <v>Санкт-Петербург</v>
      </c>
      <c r="BB5" s="704"/>
      <c r="BC5" s="704"/>
      <c r="BD5" s="704"/>
      <c r="BE5" s="704"/>
      <c r="BF5" s="704"/>
      <c r="BG5" s="704"/>
      <c r="BH5" s="704"/>
      <c r="BI5" s="704"/>
      <c r="BJ5" s="704"/>
      <c r="BK5" s="704"/>
      <c r="BL5" s="704"/>
      <c r="BM5" s="704"/>
      <c r="BN5" s="704"/>
      <c r="BO5" s="704"/>
      <c r="BP5" s="704"/>
      <c r="BQ5" s="704"/>
      <c r="BR5" s="704"/>
      <c r="BS5" s="704"/>
      <c r="BT5" s="704"/>
      <c r="BU5" s="704"/>
      <c r="BV5" s="704"/>
      <c r="BW5" s="704"/>
      <c r="BX5" s="704"/>
      <c r="BY5" s="704"/>
      <c r="BZ5" s="704"/>
      <c r="CA5" s="704"/>
      <c r="CB5" s="704"/>
      <c r="CC5" s="704"/>
      <c r="CD5" s="704"/>
      <c r="CE5" s="704"/>
      <c r="CF5" s="704"/>
      <c r="CG5" s="704"/>
      <c r="CH5" s="704"/>
      <c r="CI5" s="704"/>
      <c r="CJ5" s="704"/>
      <c r="CK5" s="704"/>
      <c r="CL5" s="704"/>
      <c r="CM5" s="704"/>
      <c r="CN5" s="704"/>
      <c r="CO5" s="704"/>
      <c r="CP5" s="704"/>
      <c r="CQ5" s="704"/>
      <c r="CR5" s="704"/>
      <c r="CS5" s="704"/>
      <c r="CT5" s="704"/>
      <c r="CU5" s="704"/>
      <c r="CV5" s="704"/>
      <c r="CW5" s="704"/>
      <c r="CX5" s="704"/>
      <c r="CY5" s="704"/>
      <c r="CZ5" s="704"/>
      <c r="DA5" s="704"/>
      <c r="DB5" s="704"/>
      <c r="DH5" s="156"/>
    </row>
    <row r="6" spans="1:112" s="50" customFormat="1" ht="15" customHeight="1" outlineLevel="1" x14ac:dyDescent="0.25">
      <c r="A6" s="739"/>
      <c r="B6" s="739"/>
      <c r="C6" s="739"/>
      <c r="D6" s="739"/>
      <c r="E6" s="739"/>
      <c r="F6" s="739"/>
      <c r="G6" s="739"/>
      <c r="H6" s="739"/>
      <c r="I6" s="739"/>
      <c r="J6" s="739"/>
      <c r="K6" s="739"/>
      <c r="L6" s="739"/>
      <c r="M6" s="739"/>
      <c r="N6" s="739"/>
      <c r="O6" s="739"/>
      <c r="P6" s="739"/>
      <c r="Q6" s="739"/>
      <c r="R6" s="739"/>
      <c r="S6" s="739"/>
      <c r="T6" s="739"/>
      <c r="U6" s="739"/>
      <c r="V6" s="739"/>
      <c r="W6" s="739"/>
      <c r="X6" s="739"/>
      <c r="Y6" s="739"/>
      <c r="Z6" s="739"/>
      <c r="AA6" s="739"/>
      <c r="AB6" s="739"/>
      <c r="AC6" s="739"/>
      <c r="AD6" s="739"/>
      <c r="AE6" s="739"/>
      <c r="AF6" s="739"/>
      <c r="AG6" s="739"/>
      <c r="AH6" s="739"/>
      <c r="AI6" s="739"/>
      <c r="AJ6" s="739"/>
      <c r="AK6" s="739"/>
      <c r="AL6" s="739"/>
      <c r="AM6" s="739"/>
      <c r="AN6" s="739"/>
      <c r="AO6" s="739"/>
      <c r="AP6" s="739"/>
      <c r="AQ6" s="739"/>
      <c r="AR6" s="739"/>
      <c r="AS6" s="739"/>
      <c r="AT6" s="739"/>
      <c r="AU6" s="21"/>
      <c r="AV6" s="21"/>
      <c r="AW6" s="21"/>
      <c r="AX6" s="21"/>
      <c r="AY6" s="21"/>
      <c r="AZ6" s="21"/>
      <c r="BA6" s="739" t="s">
        <v>0</v>
      </c>
      <c r="BB6" s="739"/>
      <c r="BC6" s="739"/>
      <c r="BD6" s="739"/>
      <c r="BE6" s="739"/>
      <c r="BF6" s="739"/>
      <c r="BG6" s="739"/>
      <c r="BH6" s="739"/>
      <c r="BI6" s="739"/>
      <c r="BJ6" s="739"/>
      <c r="BK6" s="739"/>
      <c r="BL6" s="739"/>
      <c r="BM6" s="739"/>
      <c r="BN6" s="739"/>
      <c r="BO6" s="739"/>
      <c r="BP6" s="739"/>
      <c r="BQ6" s="739"/>
      <c r="BR6" s="739"/>
      <c r="BS6" s="739"/>
      <c r="BT6" s="739"/>
      <c r="BU6" s="739"/>
      <c r="BV6" s="739"/>
      <c r="BW6" s="739"/>
      <c r="BX6" s="739"/>
      <c r="BY6" s="739"/>
      <c r="BZ6" s="739"/>
      <c r="CA6" s="739"/>
      <c r="CB6" s="739"/>
      <c r="CC6" s="739"/>
      <c r="CD6" s="739"/>
      <c r="CE6" s="739"/>
      <c r="CF6" s="739"/>
      <c r="CG6" s="739"/>
      <c r="CH6" s="739"/>
      <c r="CI6" s="739"/>
      <c r="CJ6" s="739"/>
      <c r="CK6" s="739"/>
      <c r="CL6" s="739"/>
      <c r="CM6" s="739"/>
      <c r="CN6" s="739"/>
      <c r="CO6" s="739"/>
      <c r="CP6" s="739"/>
      <c r="CQ6" s="739"/>
      <c r="CR6" s="739"/>
      <c r="CS6" s="739"/>
      <c r="CT6" s="739"/>
      <c r="CU6" s="739"/>
      <c r="CV6" s="739"/>
      <c r="CW6" s="739"/>
      <c r="CX6" s="739"/>
      <c r="CY6" s="739"/>
      <c r="CZ6" s="739"/>
      <c r="DA6" s="739"/>
      <c r="DB6" s="739"/>
      <c r="DH6" s="144"/>
    </row>
    <row r="7" spans="1:112" ht="13.8" outlineLevel="1" x14ac:dyDescent="0.25">
      <c r="A7" s="704" t="str">
        <f>ФОРМА!B4</f>
        <v>ООО «Электромонтаж-110»</v>
      </c>
      <c r="B7" s="704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4"/>
      <c r="AD7" s="704"/>
      <c r="AE7" s="704"/>
      <c r="AF7" s="704"/>
      <c r="AG7" s="704"/>
      <c r="AH7" s="704"/>
      <c r="AI7" s="704"/>
      <c r="AJ7" s="704"/>
      <c r="AK7" s="704"/>
      <c r="AL7" s="704"/>
      <c r="AM7" s="704"/>
      <c r="AN7" s="704"/>
      <c r="AO7" s="704"/>
      <c r="AP7" s="704"/>
      <c r="AQ7" s="704"/>
      <c r="AR7" s="704"/>
      <c r="AS7" s="704"/>
      <c r="AT7" s="704"/>
      <c r="BA7" s="741" t="str">
        <f>ФОРМА!B2</f>
        <v>ПАО "Россети Ленэнерго"</v>
      </c>
      <c r="BB7" s="741"/>
      <c r="BC7" s="741"/>
      <c r="BD7" s="741"/>
      <c r="BE7" s="741"/>
      <c r="BF7" s="741"/>
      <c r="BG7" s="741"/>
      <c r="BH7" s="741"/>
      <c r="BI7" s="741"/>
      <c r="BJ7" s="741"/>
      <c r="BK7" s="741"/>
      <c r="BL7" s="741"/>
      <c r="BM7" s="741"/>
      <c r="BN7" s="741"/>
      <c r="BO7" s="741"/>
      <c r="BP7" s="741"/>
      <c r="BQ7" s="741"/>
      <c r="BR7" s="741"/>
      <c r="BS7" s="741"/>
      <c r="BT7" s="741"/>
      <c r="BU7" s="741"/>
      <c r="BV7" s="741"/>
      <c r="BW7" s="741"/>
      <c r="BX7" s="741"/>
      <c r="BY7" s="741"/>
      <c r="BZ7" s="741"/>
      <c r="CA7" s="741"/>
      <c r="CB7" s="741"/>
      <c r="CC7" s="741"/>
      <c r="CD7" s="741"/>
      <c r="CE7" s="741"/>
      <c r="CF7" s="741"/>
      <c r="CG7" s="741"/>
      <c r="CH7" s="741"/>
      <c r="CI7" s="741"/>
      <c r="CJ7" s="741"/>
      <c r="CK7" s="741"/>
      <c r="CL7" s="741"/>
      <c r="CM7" s="741"/>
      <c r="CN7" s="741"/>
      <c r="CO7" s="741"/>
      <c r="CP7" s="741"/>
      <c r="CQ7" s="741"/>
      <c r="CR7" s="741"/>
      <c r="CS7" s="741"/>
      <c r="CT7" s="741"/>
      <c r="CU7" s="741"/>
      <c r="CV7" s="741"/>
      <c r="CW7" s="741"/>
      <c r="CX7" s="741"/>
      <c r="CY7" s="741"/>
      <c r="CZ7" s="741"/>
      <c r="DA7" s="741"/>
      <c r="DB7" s="741"/>
      <c r="DH7" s="156" t="str">
        <f>BA7</f>
        <v>ПАО "Россети Ленэнерго"</v>
      </c>
    </row>
    <row r="8" spans="1:112" ht="15" customHeight="1" outlineLevel="1" x14ac:dyDescent="0.25">
      <c r="A8" s="739" t="s">
        <v>44</v>
      </c>
      <c r="B8" s="739"/>
      <c r="C8" s="739"/>
      <c r="D8" s="739"/>
      <c r="E8" s="739"/>
      <c r="F8" s="739"/>
      <c r="G8" s="739"/>
      <c r="H8" s="739"/>
      <c r="I8" s="739"/>
      <c r="J8" s="739"/>
      <c r="K8" s="739"/>
      <c r="L8" s="739"/>
      <c r="M8" s="739"/>
      <c r="N8" s="739"/>
      <c r="O8" s="739"/>
      <c r="P8" s="739"/>
      <c r="Q8" s="739"/>
      <c r="R8" s="739"/>
      <c r="S8" s="739"/>
      <c r="T8" s="739"/>
      <c r="U8" s="739"/>
      <c r="V8" s="739"/>
      <c r="W8" s="739"/>
      <c r="X8" s="739"/>
      <c r="Y8" s="739"/>
      <c r="Z8" s="739"/>
      <c r="AA8" s="739"/>
      <c r="AB8" s="739"/>
      <c r="AC8" s="739"/>
      <c r="AD8" s="739"/>
      <c r="AE8" s="739"/>
      <c r="AF8" s="739"/>
      <c r="AG8" s="739"/>
      <c r="AH8" s="739"/>
      <c r="AI8" s="739"/>
      <c r="AJ8" s="739"/>
      <c r="AK8" s="739"/>
      <c r="AL8" s="739"/>
      <c r="AM8" s="739"/>
      <c r="AN8" s="739"/>
      <c r="AO8" s="739"/>
      <c r="AP8" s="739"/>
      <c r="AQ8" s="739"/>
      <c r="AR8" s="739"/>
      <c r="AS8" s="739"/>
      <c r="AT8" s="739"/>
      <c r="AU8" s="21"/>
      <c r="AV8" s="21"/>
      <c r="AW8" s="21"/>
      <c r="AX8" s="21"/>
      <c r="AY8" s="21"/>
      <c r="AZ8" s="21"/>
      <c r="BA8" s="739" t="s">
        <v>2</v>
      </c>
      <c r="BB8" s="739"/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H8" s="154"/>
    </row>
    <row r="9" spans="1:112" ht="113.4" customHeight="1" outlineLevel="1" x14ac:dyDescent="0.25">
      <c r="A9" s="742"/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742"/>
      <c r="AP9" s="742"/>
      <c r="AQ9" s="742"/>
      <c r="AR9" s="742"/>
      <c r="AS9" s="742"/>
      <c r="AT9" s="742"/>
      <c r="AU9" s="21"/>
      <c r="AV9" s="21"/>
      <c r="AW9" s="21"/>
      <c r="AX9" s="21"/>
      <c r="AY9" s="21"/>
      <c r="AZ9" s="21"/>
      <c r="BA9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41"/>
      <c r="BC9" s="741"/>
      <c r="BD9" s="741"/>
      <c r="BE9" s="741"/>
      <c r="BF9" s="741"/>
      <c r="BG9" s="741"/>
      <c r="BH9" s="741"/>
      <c r="BI9" s="741"/>
      <c r="BJ9" s="741"/>
      <c r="BK9" s="741"/>
      <c r="BL9" s="741"/>
      <c r="BM9" s="741"/>
      <c r="BN9" s="741"/>
      <c r="BO9" s="741"/>
      <c r="BP9" s="741"/>
      <c r="BQ9" s="741"/>
      <c r="BR9" s="741"/>
      <c r="BS9" s="741"/>
      <c r="BT9" s="741"/>
      <c r="BU9" s="741"/>
      <c r="BV9" s="741"/>
      <c r="BW9" s="741"/>
      <c r="BX9" s="741"/>
      <c r="BY9" s="741"/>
      <c r="BZ9" s="741"/>
      <c r="CA9" s="741"/>
      <c r="CB9" s="741"/>
      <c r="CC9" s="741"/>
      <c r="CD9" s="741"/>
      <c r="CE9" s="741"/>
      <c r="CF9" s="741"/>
      <c r="CG9" s="741"/>
      <c r="CH9" s="741"/>
      <c r="CI9" s="741"/>
      <c r="CJ9" s="741"/>
      <c r="CK9" s="741"/>
      <c r="CL9" s="741"/>
      <c r="CM9" s="741"/>
      <c r="CN9" s="741"/>
      <c r="CO9" s="741"/>
      <c r="CP9" s="741"/>
      <c r="CQ9" s="741"/>
      <c r="CR9" s="741"/>
      <c r="CS9" s="741"/>
      <c r="CT9" s="741"/>
      <c r="CU9" s="741"/>
      <c r="CV9" s="741"/>
      <c r="CW9" s="741"/>
      <c r="CX9" s="741"/>
      <c r="CY9" s="741"/>
      <c r="CZ9" s="741"/>
      <c r="DA9" s="741"/>
      <c r="DB9" s="741"/>
      <c r="DH9" s="157" t="str">
        <f>BA9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39" t="s">
        <v>45</v>
      </c>
      <c r="B10" s="739"/>
      <c r="C10" s="739"/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739"/>
      <c r="S10" s="739"/>
      <c r="T10" s="739"/>
      <c r="U10" s="739"/>
      <c r="V10" s="739"/>
      <c r="W10" s="739"/>
      <c r="X10" s="739"/>
      <c r="Y10" s="739"/>
      <c r="Z10" s="739"/>
      <c r="AA10" s="739"/>
      <c r="AB10" s="739"/>
      <c r="AC10" s="739"/>
      <c r="AD10" s="739"/>
      <c r="AE10" s="739"/>
      <c r="AF10" s="739"/>
      <c r="AG10" s="739"/>
      <c r="AH10" s="739"/>
      <c r="AI10" s="739"/>
      <c r="AJ10" s="739"/>
      <c r="AK10" s="739"/>
      <c r="AL10" s="739"/>
      <c r="AM10" s="739"/>
      <c r="AN10" s="739"/>
      <c r="AO10" s="739"/>
      <c r="AP10" s="739"/>
      <c r="AQ10" s="739"/>
      <c r="AR10" s="739"/>
      <c r="AS10" s="739"/>
      <c r="AT10" s="739"/>
      <c r="AU10" s="21"/>
      <c r="AV10" s="21"/>
      <c r="AW10" s="21"/>
      <c r="AX10" s="21"/>
      <c r="AY10" s="21"/>
      <c r="AZ10" s="21"/>
      <c r="BA10" s="739" t="s">
        <v>38</v>
      </c>
      <c r="BB10" s="739"/>
      <c r="BC10" s="739"/>
      <c r="BD10" s="739"/>
      <c r="BE10" s="739"/>
      <c r="BF10" s="739"/>
      <c r="BG10" s="739"/>
      <c r="BH10" s="739"/>
      <c r="BI10" s="739"/>
      <c r="BJ10" s="739"/>
      <c r="BK10" s="739"/>
      <c r="BL10" s="739"/>
      <c r="BM10" s="739"/>
      <c r="BN10" s="739"/>
      <c r="BO10" s="739"/>
      <c r="BP10" s="739"/>
      <c r="BQ10" s="739"/>
      <c r="BR10" s="739"/>
      <c r="BS10" s="739"/>
      <c r="BT10" s="739"/>
      <c r="BU10" s="739"/>
      <c r="BV10" s="739"/>
      <c r="BW10" s="739"/>
      <c r="BX10" s="739"/>
      <c r="BY10" s="739"/>
      <c r="BZ10" s="739"/>
      <c r="CA10" s="739"/>
      <c r="CB10" s="739"/>
      <c r="CC10" s="739"/>
      <c r="CD10" s="739"/>
      <c r="CE10" s="739"/>
      <c r="CF10" s="739"/>
      <c r="CG10" s="739"/>
      <c r="CH10" s="739"/>
      <c r="CI10" s="739"/>
      <c r="CJ10" s="739"/>
      <c r="CK10" s="739"/>
      <c r="CL10" s="739"/>
      <c r="CM10" s="739"/>
      <c r="CN10" s="739"/>
      <c r="CO10" s="739"/>
      <c r="CP10" s="739"/>
      <c r="CQ10" s="739"/>
      <c r="CR10" s="739"/>
      <c r="CS10" s="739"/>
      <c r="CT10" s="739"/>
      <c r="CU10" s="739"/>
      <c r="CV10" s="739"/>
      <c r="CW10" s="739"/>
      <c r="CX10" s="739"/>
      <c r="CY10" s="739"/>
      <c r="CZ10" s="739"/>
      <c r="DA10" s="739"/>
      <c r="DB10" s="739"/>
    </row>
    <row r="11" spans="1:112" ht="13.8" outlineLevel="1" x14ac:dyDescent="0.25">
      <c r="A11" s="704"/>
      <c r="B11" s="704"/>
      <c r="C11" s="704"/>
      <c r="D11" s="704"/>
      <c r="E11" s="704"/>
      <c r="F11" s="704"/>
      <c r="G11" s="704"/>
      <c r="H11" s="704"/>
      <c r="I11" s="704"/>
      <c r="J11" s="704"/>
      <c r="K11" s="704"/>
      <c r="L11" s="704"/>
      <c r="M11" s="704"/>
      <c r="N11" s="704"/>
      <c r="O11" s="704"/>
      <c r="P11" s="704"/>
      <c r="Q11" s="704"/>
      <c r="R11" s="704"/>
      <c r="S11" s="704"/>
      <c r="T11" s="704"/>
      <c r="U11" s="704"/>
      <c r="V11" s="704"/>
      <c r="W11" s="704"/>
      <c r="X11" s="704"/>
      <c r="Y11" s="704"/>
      <c r="Z11" s="704"/>
      <c r="AA11" s="704"/>
      <c r="AB11" s="704"/>
      <c r="AC11" s="704"/>
      <c r="AD11" s="704"/>
      <c r="AE11" s="704"/>
      <c r="AF11" s="704"/>
      <c r="AG11" s="704"/>
      <c r="AH11" s="704"/>
      <c r="AI11" s="704"/>
      <c r="AJ11" s="704"/>
      <c r="AK11" s="704"/>
      <c r="AL11" s="704"/>
      <c r="AM11" s="704"/>
      <c r="AN11" s="704"/>
      <c r="AO11" s="704"/>
      <c r="AP11" s="704"/>
      <c r="AQ11" s="704"/>
      <c r="AR11" s="704"/>
      <c r="AS11" s="704"/>
      <c r="AT11" s="704"/>
      <c r="BA11" s="684">
        <f>ФОРМА!B13</f>
        <v>45625</v>
      </c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  <c r="BX11" s="684"/>
      <c r="BY11" s="684"/>
      <c r="BZ11" s="684"/>
      <c r="CA11" s="684"/>
      <c r="CB11" s="684"/>
      <c r="CC11" s="684"/>
      <c r="CD11" s="684"/>
      <c r="CE11" s="684"/>
      <c r="CF11" s="684"/>
      <c r="CG11" s="684"/>
      <c r="CH11" s="684"/>
      <c r="CI11" s="684"/>
      <c r="CJ11" s="684"/>
      <c r="CK11" s="684"/>
      <c r="CL11" s="684"/>
      <c r="CM11" s="684"/>
      <c r="CN11" s="684"/>
      <c r="CO11" s="684"/>
      <c r="CP11" s="684"/>
      <c r="CQ11" s="684"/>
      <c r="CR11" s="684"/>
      <c r="CS11" s="684"/>
      <c r="CT11" s="684"/>
      <c r="CU11" s="684"/>
      <c r="CV11" s="684"/>
      <c r="CW11" s="684"/>
      <c r="CX11" s="684"/>
      <c r="CY11" s="684"/>
      <c r="CZ11" s="684"/>
      <c r="DA11" s="684"/>
      <c r="DB11" s="684"/>
      <c r="DC11" s="51"/>
      <c r="DH11" s="155"/>
    </row>
    <row r="12" spans="1:112" ht="14.4" customHeight="1" outlineLevel="1" x14ac:dyDescent="0.3">
      <c r="A12" s="739" t="s">
        <v>1</v>
      </c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739"/>
      <c r="N12" s="739"/>
      <c r="O12" s="739"/>
      <c r="P12" s="739"/>
      <c r="Q12" s="739"/>
      <c r="R12" s="739"/>
      <c r="S12" s="739"/>
      <c r="T12" s="739"/>
      <c r="U12" s="739"/>
      <c r="V12" s="739"/>
      <c r="W12" s="739"/>
      <c r="X12" s="739"/>
      <c r="Y12" s="739"/>
      <c r="Z12" s="739"/>
      <c r="AA12" s="739"/>
      <c r="AB12" s="739"/>
      <c r="AC12" s="739"/>
      <c r="AD12" s="739"/>
      <c r="AE12" s="739"/>
      <c r="AF12" s="739"/>
      <c r="AG12" s="739"/>
      <c r="AH12" s="739"/>
      <c r="AI12" s="739"/>
      <c r="AJ12" s="739"/>
      <c r="AK12" s="739"/>
      <c r="AL12" s="739"/>
      <c r="AM12" s="739"/>
      <c r="AN12" s="739"/>
      <c r="AO12" s="739"/>
      <c r="AP12" s="739"/>
      <c r="AQ12" s="739"/>
      <c r="AR12" s="739"/>
      <c r="AS12" s="739"/>
      <c r="AT12" s="739"/>
      <c r="AU12" s="21"/>
      <c r="AV12" s="21"/>
      <c r="AW12" s="21"/>
      <c r="AX12" s="21"/>
      <c r="AY12" s="21"/>
      <c r="AZ12" s="21"/>
      <c r="BA12" s="739" t="s">
        <v>3</v>
      </c>
      <c r="BB12" s="739"/>
      <c r="BC12" s="739"/>
      <c r="BD12" s="739"/>
      <c r="BE12" s="739"/>
      <c r="BF12" s="739"/>
      <c r="BG12" s="739"/>
      <c r="BH12" s="739"/>
      <c r="BI12" s="739"/>
      <c r="BJ12" s="739"/>
      <c r="BK12" s="739"/>
      <c r="BL12" s="739"/>
      <c r="BM12" s="739"/>
      <c r="BN12" s="739"/>
      <c r="BO12" s="739"/>
      <c r="BP12" s="739"/>
      <c r="BQ12" s="739"/>
      <c r="BR12" s="739"/>
      <c r="BS12" s="739"/>
      <c r="BT12" s="739"/>
      <c r="BU12" s="739"/>
      <c r="BV12" s="739"/>
      <c r="BW12" s="739"/>
      <c r="BX12" s="739"/>
      <c r="BY12" s="739"/>
      <c r="BZ12" s="739"/>
      <c r="CA12" s="739"/>
      <c r="CB12" s="739"/>
      <c r="CC12" s="739"/>
      <c r="CD12" s="739"/>
      <c r="CE12" s="739"/>
      <c r="CF12" s="739"/>
      <c r="CG12" s="739"/>
      <c r="CH12" s="739"/>
      <c r="CI12" s="739"/>
      <c r="CJ12" s="739"/>
      <c r="CK12" s="739"/>
      <c r="CL12" s="739"/>
      <c r="CM12" s="739"/>
      <c r="CN12" s="739"/>
      <c r="CO12" s="739"/>
      <c r="CP12" s="739"/>
      <c r="CQ12" s="739"/>
      <c r="CR12" s="739"/>
      <c r="CS12" s="739"/>
      <c r="CT12" s="739"/>
      <c r="CU12" s="739"/>
      <c r="CV12" s="739"/>
      <c r="CW12" s="739"/>
      <c r="CX12" s="739"/>
      <c r="CY12" s="739"/>
      <c r="CZ12" s="739"/>
      <c r="DA12" s="739"/>
      <c r="DB12" s="739"/>
    </row>
    <row r="13" spans="1:112" ht="43.2" customHeight="1" x14ac:dyDescent="0.3">
      <c r="A13" s="755" t="s">
        <v>508</v>
      </c>
      <c r="B13" s="756"/>
      <c r="C13" s="756"/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  <c r="X13" s="756"/>
      <c r="Y13" s="756"/>
      <c r="Z13" s="756"/>
      <c r="AA13" s="756"/>
      <c r="AB13" s="756"/>
      <c r="AC13" s="756"/>
      <c r="AD13" s="756"/>
      <c r="AE13" s="756"/>
      <c r="AF13" s="756"/>
      <c r="AG13" s="756"/>
      <c r="AH13" s="756"/>
      <c r="AI13" s="756"/>
      <c r="AJ13" s="756"/>
      <c r="AK13" s="756"/>
      <c r="AL13" s="756"/>
      <c r="AM13" s="756"/>
      <c r="AN13" s="756"/>
      <c r="AO13" s="756"/>
      <c r="AP13" s="756"/>
      <c r="AQ13" s="756"/>
      <c r="AR13" s="756"/>
      <c r="AS13" s="756"/>
      <c r="AT13" s="756"/>
      <c r="AU13" s="756"/>
      <c r="AV13" s="756"/>
      <c r="AW13" s="756"/>
      <c r="AX13" s="756"/>
      <c r="AY13" s="756"/>
      <c r="AZ13" s="756"/>
      <c r="BA13" s="756"/>
      <c r="BB13" s="756"/>
      <c r="BC13" s="756"/>
      <c r="BD13" s="756"/>
      <c r="BE13" s="756"/>
      <c r="BF13" s="756"/>
      <c r="BG13" s="756"/>
      <c r="BH13" s="756"/>
      <c r="BI13" s="756"/>
      <c r="BJ13" s="756"/>
      <c r="BK13" s="756"/>
      <c r="BL13" s="756"/>
      <c r="BM13" s="756"/>
      <c r="BN13" s="756"/>
      <c r="BO13" s="756"/>
      <c r="BP13" s="756"/>
      <c r="BQ13" s="756"/>
      <c r="BR13" s="756"/>
      <c r="BS13" s="756"/>
      <c r="BT13" s="756"/>
      <c r="BU13" s="756"/>
      <c r="BV13" s="756"/>
      <c r="BW13" s="756"/>
      <c r="BX13" s="756"/>
      <c r="BY13" s="756"/>
      <c r="BZ13" s="756"/>
      <c r="CA13" s="756"/>
      <c r="CB13" s="756"/>
      <c r="CC13" s="756"/>
      <c r="CD13" s="756"/>
      <c r="CE13" s="756"/>
      <c r="CF13" s="756"/>
      <c r="CG13" s="756"/>
      <c r="CH13" s="756"/>
      <c r="CI13" s="756"/>
      <c r="CJ13" s="756"/>
      <c r="CK13" s="756"/>
      <c r="CL13" s="756"/>
      <c r="CM13" s="756"/>
      <c r="CN13" s="756"/>
      <c r="CO13" s="756"/>
      <c r="CP13" s="756"/>
      <c r="CQ13" s="756"/>
      <c r="CR13" s="756"/>
      <c r="CS13" s="756"/>
      <c r="CT13" s="756"/>
      <c r="CU13" s="756"/>
      <c r="CV13" s="756"/>
      <c r="CW13" s="756"/>
      <c r="CX13" s="756"/>
      <c r="CY13" s="756"/>
      <c r="CZ13" s="756"/>
      <c r="DA13" s="756"/>
      <c r="DB13" s="756"/>
    </row>
    <row r="14" spans="1:112" ht="15" customHeight="1" x14ac:dyDescent="0.3">
      <c r="A14" s="789" t="s">
        <v>19</v>
      </c>
      <c r="B14" s="785"/>
      <c r="C14" s="785"/>
      <c r="D14" s="785"/>
      <c r="E14" s="785"/>
      <c r="F14" s="785"/>
      <c r="G14" s="785"/>
      <c r="H14" s="785"/>
      <c r="I14" s="786"/>
      <c r="J14" s="785" t="s">
        <v>22</v>
      </c>
      <c r="K14" s="785"/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  <c r="AF14" s="785"/>
      <c r="AG14" s="785"/>
      <c r="AH14" s="785"/>
      <c r="AI14" s="785"/>
      <c r="AJ14" s="785"/>
      <c r="AK14" s="785"/>
      <c r="AL14" s="785"/>
      <c r="AM14" s="785"/>
      <c r="AN14" s="785"/>
      <c r="AO14" s="786"/>
      <c r="AP14" s="791" t="s">
        <v>21</v>
      </c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792"/>
      <c r="BV14" s="779" t="s">
        <v>257</v>
      </c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1"/>
    </row>
    <row r="15" spans="1:112" ht="15.75" customHeight="1" x14ac:dyDescent="0.3">
      <c r="A15" s="790" t="s">
        <v>20</v>
      </c>
      <c r="B15" s="787"/>
      <c r="C15" s="787"/>
      <c r="D15" s="787"/>
      <c r="E15" s="787"/>
      <c r="F15" s="787"/>
      <c r="G15" s="787"/>
      <c r="H15" s="787"/>
      <c r="I15" s="788"/>
      <c r="J15" s="787" t="s">
        <v>23</v>
      </c>
      <c r="K15" s="787"/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  <c r="AF15" s="787"/>
      <c r="AG15" s="787"/>
      <c r="AH15" s="787"/>
      <c r="AI15" s="787"/>
      <c r="AJ15" s="787"/>
      <c r="AK15" s="787"/>
      <c r="AL15" s="787"/>
      <c r="AM15" s="787"/>
      <c r="AN15" s="787"/>
      <c r="AO15" s="788"/>
      <c r="AP15" s="791"/>
      <c r="AQ15" s="688"/>
      <c r="AR15" s="688"/>
      <c r="AS15" s="688"/>
      <c r="AT15" s="688"/>
      <c r="AU15" s="688"/>
      <c r="AV15" s="688"/>
      <c r="AW15" s="688"/>
      <c r="AX15" s="688"/>
      <c r="AY15" s="688"/>
      <c r="AZ15" s="688"/>
      <c r="BA15" s="688"/>
      <c r="BB15" s="688"/>
      <c r="BC15" s="688"/>
      <c r="BD15" s="688"/>
      <c r="BE15" s="688"/>
      <c r="BF15" s="688"/>
      <c r="BG15" s="688"/>
      <c r="BH15" s="688"/>
      <c r="BI15" s="688"/>
      <c r="BJ15" s="688"/>
      <c r="BK15" s="688"/>
      <c r="BL15" s="688"/>
      <c r="BM15" s="688"/>
      <c r="BN15" s="688"/>
      <c r="BO15" s="688"/>
      <c r="BP15" s="688"/>
      <c r="BQ15" s="688"/>
      <c r="BR15" s="688"/>
      <c r="BS15" s="688"/>
      <c r="BT15" s="688"/>
      <c r="BU15" s="792"/>
      <c r="BV15" s="782"/>
      <c r="BW15" s="783"/>
      <c r="BX15" s="783"/>
      <c r="BY15" s="783"/>
      <c r="BZ15" s="783"/>
      <c r="CA15" s="783"/>
      <c r="CB15" s="783"/>
      <c r="CC15" s="783"/>
      <c r="CD15" s="783"/>
      <c r="CE15" s="783"/>
      <c r="CF15" s="783"/>
      <c r="CG15" s="783"/>
      <c r="CH15" s="783"/>
      <c r="CI15" s="783"/>
      <c r="CJ15" s="783"/>
      <c r="CK15" s="783"/>
      <c r="CL15" s="783"/>
      <c r="CM15" s="783"/>
      <c r="CN15" s="783"/>
      <c r="CO15" s="783"/>
      <c r="CP15" s="783"/>
      <c r="CQ15" s="783"/>
      <c r="CR15" s="783"/>
      <c r="CS15" s="783"/>
      <c r="CT15" s="783"/>
      <c r="CU15" s="783"/>
      <c r="CV15" s="783"/>
      <c r="CW15" s="783"/>
      <c r="CX15" s="783"/>
      <c r="CY15" s="783"/>
      <c r="CZ15" s="783"/>
      <c r="DA15" s="783"/>
      <c r="DB15" s="784"/>
    </row>
    <row r="16" spans="1:112" ht="13.2" customHeight="1" x14ac:dyDescent="0.3">
      <c r="A16" s="768"/>
      <c r="B16" s="768"/>
      <c r="C16" s="768"/>
      <c r="D16" s="768"/>
      <c r="E16" s="768"/>
      <c r="F16" s="768"/>
      <c r="G16" s="768"/>
      <c r="H16" s="768"/>
      <c r="I16" s="768"/>
      <c r="J16" s="774" t="s">
        <v>1145</v>
      </c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  <c r="X16" s="774"/>
      <c r="Y16" s="774"/>
      <c r="Z16" s="774"/>
      <c r="AA16" s="774"/>
      <c r="AB16" s="774"/>
      <c r="AC16" s="774"/>
      <c r="AD16" s="774"/>
      <c r="AE16" s="774"/>
      <c r="AF16" s="774"/>
      <c r="AG16" s="774"/>
      <c r="AH16" s="774"/>
      <c r="AI16" s="774"/>
      <c r="AJ16" s="774"/>
      <c r="AK16" s="774"/>
      <c r="AL16" s="774"/>
      <c r="AM16" s="774"/>
      <c r="AN16" s="774"/>
      <c r="AO16" s="774"/>
      <c r="AP16" s="776"/>
      <c r="AQ16" s="776"/>
      <c r="AR16" s="776"/>
      <c r="AS16" s="776"/>
      <c r="AT16" s="776"/>
      <c r="AU16" s="776"/>
      <c r="AV16" s="776"/>
      <c r="AW16" s="776"/>
      <c r="AX16" s="776"/>
      <c r="AY16" s="776"/>
      <c r="AZ16" s="776"/>
      <c r="BA16" s="776"/>
      <c r="BB16" s="776"/>
      <c r="BC16" s="776"/>
      <c r="BD16" s="776"/>
      <c r="BE16" s="776"/>
      <c r="BF16" s="776"/>
      <c r="BG16" s="776"/>
      <c r="BH16" s="776"/>
      <c r="BI16" s="776"/>
      <c r="BJ16" s="776"/>
      <c r="BK16" s="776"/>
      <c r="BL16" s="776"/>
      <c r="BM16" s="776"/>
      <c r="BN16" s="776"/>
      <c r="BO16" s="776"/>
      <c r="BP16" s="776"/>
      <c r="BQ16" s="776"/>
      <c r="BR16" s="776"/>
      <c r="BS16" s="776"/>
      <c r="BT16" s="776"/>
      <c r="BU16" s="776"/>
      <c r="BV16" s="775"/>
      <c r="BW16" s="775"/>
      <c r="BX16" s="775"/>
      <c r="BY16" s="775"/>
      <c r="BZ16" s="775"/>
      <c r="CA16" s="775"/>
      <c r="CB16" s="775"/>
      <c r="CC16" s="775"/>
      <c r="CD16" s="775"/>
      <c r="CE16" s="775"/>
      <c r="CF16" s="775"/>
      <c r="CG16" s="775"/>
      <c r="CH16" s="775"/>
      <c r="CI16" s="775"/>
      <c r="CJ16" s="775"/>
      <c r="CK16" s="775"/>
      <c r="CL16" s="775"/>
      <c r="CM16" s="775"/>
      <c r="CN16" s="775"/>
      <c r="CO16" s="775"/>
      <c r="CP16" s="775"/>
      <c r="CQ16" s="775"/>
      <c r="CR16" s="775"/>
      <c r="CS16" s="775"/>
      <c r="CT16" s="775"/>
      <c r="CU16" s="775"/>
      <c r="CV16" s="775"/>
      <c r="CW16" s="775"/>
      <c r="CX16" s="775"/>
      <c r="CY16" s="775"/>
      <c r="CZ16" s="775"/>
      <c r="DA16" s="775"/>
      <c r="DB16" s="775"/>
    </row>
    <row r="17" spans="1:112" ht="13.2" customHeight="1" x14ac:dyDescent="0.3">
      <c r="A17" s="768"/>
      <c r="B17" s="768"/>
      <c r="C17" s="768"/>
      <c r="D17" s="768"/>
      <c r="E17" s="768"/>
      <c r="F17" s="768"/>
      <c r="G17" s="768"/>
      <c r="H17" s="768"/>
      <c r="I17" s="768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  <c r="X17" s="774"/>
      <c r="Y17" s="774"/>
      <c r="Z17" s="774"/>
      <c r="AA17" s="774"/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6"/>
      <c r="AQ17" s="776"/>
      <c r="AR17" s="776"/>
      <c r="AS17" s="776"/>
      <c r="AT17" s="776"/>
      <c r="AU17" s="776"/>
      <c r="AV17" s="776"/>
      <c r="AW17" s="776"/>
      <c r="AX17" s="776"/>
      <c r="AY17" s="776"/>
      <c r="AZ17" s="776"/>
      <c r="BA17" s="776"/>
      <c r="BB17" s="776"/>
      <c r="BC17" s="776"/>
      <c r="BD17" s="776"/>
      <c r="BE17" s="776"/>
      <c r="BF17" s="776"/>
      <c r="BG17" s="776"/>
      <c r="BH17" s="776"/>
      <c r="BI17" s="776"/>
      <c r="BJ17" s="776"/>
      <c r="BK17" s="776"/>
      <c r="BL17" s="776"/>
      <c r="BM17" s="776"/>
      <c r="BN17" s="776"/>
      <c r="BO17" s="776"/>
      <c r="BP17" s="776"/>
      <c r="BQ17" s="776"/>
      <c r="BR17" s="776"/>
      <c r="BS17" s="776"/>
      <c r="BT17" s="776"/>
      <c r="BU17" s="776"/>
      <c r="BV17" s="775"/>
      <c r="BW17" s="775"/>
      <c r="BX17" s="775"/>
      <c r="BY17" s="775"/>
      <c r="BZ17" s="775"/>
      <c r="CA17" s="775"/>
      <c r="CB17" s="775"/>
      <c r="CC17" s="775"/>
      <c r="CD17" s="775"/>
      <c r="CE17" s="775"/>
      <c r="CF17" s="775"/>
      <c r="CG17" s="775"/>
      <c r="CH17" s="775"/>
      <c r="CI17" s="775"/>
      <c r="CJ17" s="775"/>
      <c r="CK17" s="775"/>
      <c r="CL17" s="775"/>
      <c r="CM17" s="775"/>
      <c r="CN17" s="775"/>
      <c r="CO17" s="775"/>
      <c r="CP17" s="775"/>
      <c r="CQ17" s="775"/>
      <c r="CR17" s="775"/>
      <c r="CS17" s="775"/>
      <c r="CT17" s="775"/>
      <c r="CU17" s="775"/>
      <c r="CV17" s="775"/>
      <c r="CW17" s="775"/>
      <c r="CX17" s="775"/>
      <c r="CY17" s="775"/>
      <c r="CZ17" s="775"/>
      <c r="DA17" s="775"/>
      <c r="DB17" s="775"/>
    </row>
    <row r="18" spans="1:112" ht="13.2" customHeight="1" x14ac:dyDescent="0.3">
      <c r="A18" s="768"/>
      <c r="B18" s="768"/>
      <c r="C18" s="768"/>
      <c r="D18" s="768"/>
      <c r="E18" s="768"/>
      <c r="F18" s="768"/>
      <c r="G18" s="768"/>
      <c r="H18" s="768"/>
      <c r="I18" s="768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  <c r="X18" s="774"/>
      <c r="Y18" s="774"/>
      <c r="Z18" s="774"/>
      <c r="AA18" s="774"/>
      <c r="AB18" s="774"/>
      <c r="AC18" s="774"/>
      <c r="AD18" s="774"/>
      <c r="AE18" s="774"/>
      <c r="AF18" s="774"/>
      <c r="AG18" s="774"/>
      <c r="AH18" s="774"/>
      <c r="AI18" s="774"/>
      <c r="AJ18" s="774"/>
      <c r="AK18" s="774"/>
      <c r="AL18" s="774"/>
      <c r="AM18" s="774"/>
      <c r="AN18" s="774"/>
      <c r="AO18" s="774"/>
      <c r="AP18" s="776"/>
      <c r="AQ18" s="776"/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6"/>
      <c r="BD18" s="776"/>
      <c r="BE18" s="776"/>
      <c r="BF18" s="776"/>
      <c r="BG18" s="776"/>
      <c r="BH18" s="776"/>
      <c r="BI18" s="776"/>
      <c r="BJ18" s="776"/>
      <c r="BK18" s="776"/>
      <c r="BL18" s="776"/>
      <c r="BM18" s="776"/>
      <c r="BN18" s="776"/>
      <c r="BO18" s="776"/>
      <c r="BP18" s="776"/>
      <c r="BQ18" s="776"/>
      <c r="BR18" s="776"/>
      <c r="BS18" s="776"/>
      <c r="BT18" s="776"/>
      <c r="BU18" s="776"/>
      <c r="BV18" s="775"/>
      <c r="BW18" s="775"/>
      <c r="BX18" s="775"/>
      <c r="BY18" s="775"/>
      <c r="BZ18" s="775"/>
      <c r="CA18" s="775"/>
      <c r="CB18" s="775"/>
      <c r="CC18" s="775"/>
      <c r="CD18" s="775"/>
      <c r="CE18" s="775"/>
      <c r="CF18" s="775"/>
      <c r="CG18" s="775"/>
      <c r="CH18" s="775"/>
      <c r="CI18" s="775"/>
      <c r="CJ18" s="775"/>
      <c r="CK18" s="775"/>
      <c r="CL18" s="775"/>
      <c r="CM18" s="775"/>
      <c r="CN18" s="775"/>
      <c r="CO18" s="775"/>
      <c r="CP18" s="775"/>
      <c r="CQ18" s="775"/>
      <c r="CR18" s="775"/>
      <c r="CS18" s="775"/>
      <c r="CT18" s="775"/>
      <c r="CU18" s="775"/>
      <c r="CV18" s="775"/>
      <c r="CW18" s="775"/>
      <c r="CX18" s="775"/>
      <c r="CY18" s="775"/>
      <c r="CZ18" s="775"/>
      <c r="DA18" s="775"/>
      <c r="DB18" s="775"/>
    </row>
    <row r="19" spans="1:112" ht="13.2" customHeight="1" x14ac:dyDescent="0.3">
      <c r="A19" s="768"/>
      <c r="B19" s="768"/>
      <c r="C19" s="768"/>
      <c r="D19" s="768"/>
      <c r="E19" s="768"/>
      <c r="F19" s="768"/>
      <c r="G19" s="768"/>
      <c r="H19" s="768"/>
      <c r="I19" s="768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4"/>
      <c r="AG19" s="774"/>
      <c r="AH19" s="774"/>
      <c r="AI19" s="774"/>
      <c r="AJ19" s="774"/>
      <c r="AK19" s="774"/>
      <c r="AL19" s="774"/>
      <c r="AM19" s="774"/>
      <c r="AN19" s="774"/>
      <c r="AO19" s="774"/>
      <c r="AP19" s="776"/>
      <c r="AQ19" s="776"/>
      <c r="AR19" s="776"/>
      <c r="AS19" s="776"/>
      <c r="AT19" s="776"/>
      <c r="AU19" s="776"/>
      <c r="AV19" s="776"/>
      <c r="AW19" s="776"/>
      <c r="AX19" s="776"/>
      <c r="AY19" s="776"/>
      <c r="AZ19" s="776"/>
      <c r="BA19" s="776"/>
      <c r="BB19" s="776"/>
      <c r="BC19" s="776"/>
      <c r="BD19" s="776"/>
      <c r="BE19" s="776"/>
      <c r="BF19" s="776"/>
      <c r="BG19" s="776"/>
      <c r="BH19" s="776"/>
      <c r="BI19" s="776"/>
      <c r="BJ19" s="776"/>
      <c r="BK19" s="776"/>
      <c r="BL19" s="776"/>
      <c r="BM19" s="776"/>
      <c r="BN19" s="776"/>
      <c r="BO19" s="776"/>
      <c r="BP19" s="776"/>
      <c r="BQ19" s="776"/>
      <c r="BR19" s="776"/>
      <c r="BS19" s="776"/>
      <c r="BT19" s="776"/>
      <c r="BU19" s="776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</row>
    <row r="20" spans="1:112" ht="13.2" customHeight="1" x14ac:dyDescent="0.3">
      <c r="A20" s="768"/>
      <c r="B20" s="768"/>
      <c r="C20" s="768"/>
      <c r="D20" s="768"/>
      <c r="E20" s="768"/>
      <c r="F20" s="768"/>
      <c r="G20" s="768"/>
      <c r="H20" s="768"/>
      <c r="I20" s="768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6"/>
      <c r="AQ20" s="776"/>
      <c r="AR20" s="776"/>
      <c r="AS20" s="776"/>
      <c r="AT20" s="776"/>
      <c r="AU20" s="776"/>
      <c r="AV20" s="776"/>
      <c r="AW20" s="776"/>
      <c r="AX20" s="776"/>
      <c r="AY20" s="776"/>
      <c r="AZ20" s="776"/>
      <c r="BA20" s="776"/>
      <c r="BB20" s="776"/>
      <c r="BC20" s="776"/>
      <c r="BD20" s="776"/>
      <c r="BE20" s="776"/>
      <c r="BF20" s="776"/>
      <c r="BG20" s="776"/>
      <c r="BH20" s="776"/>
      <c r="BI20" s="776"/>
      <c r="BJ20" s="776"/>
      <c r="BK20" s="776"/>
      <c r="BL20" s="776"/>
      <c r="BM20" s="776"/>
      <c r="BN20" s="776"/>
      <c r="BO20" s="776"/>
      <c r="BP20" s="776"/>
      <c r="BQ20" s="776"/>
      <c r="BR20" s="776"/>
      <c r="BS20" s="776"/>
      <c r="BT20" s="776"/>
      <c r="BU20" s="776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</row>
    <row r="21" spans="1:112" ht="13.2" customHeight="1" x14ac:dyDescent="0.3">
      <c r="A21" s="768"/>
      <c r="B21" s="768"/>
      <c r="C21" s="768"/>
      <c r="D21" s="768"/>
      <c r="E21" s="768"/>
      <c r="F21" s="768"/>
      <c r="G21" s="768"/>
      <c r="H21" s="768"/>
      <c r="I21" s="768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  <c r="X21" s="774"/>
      <c r="Y21" s="774"/>
      <c r="Z21" s="774"/>
      <c r="AA21" s="774"/>
      <c r="AB21" s="774"/>
      <c r="AC21" s="774"/>
      <c r="AD21" s="774"/>
      <c r="AE21" s="774"/>
      <c r="AF21" s="774"/>
      <c r="AG21" s="774"/>
      <c r="AH21" s="774"/>
      <c r="AI21" s="774"/>
      <c r="AJ21" s="774"/>
      <c r="AK21" s="774"/>
      <c r="AL21" s="774"/>
      <c r="AM21" s="774"/>
      <c r="AN21" s="774"/>
      <c r="AO21" s="774"/>
      <c r="AP21" s="776"/>
      <c r="AQ21" s="776"/>
      <c r="AR21" s="776"/>
      <c r="AS21" s="776"/>
      <c r="AT21" s="776"/>
      <c r="AU21" s="776"/>
      <c r="AV21" s="776"/>
      <c r="AW21" s="776"/>
      <c r="AX21" s="776"/>
      <c r="AY21" s="776"/>
      <c r="AZ21" s="776"/>
      <c r="BA21" s="776"/>
      <c r="BB21" s="776"/>
      <c r="BC21" s="776"/>
      <c r="BD21" s="776"/>
      <c r="BE21" s="776"/>
      <c r="BF21" s="776"/>
      <c r="BG21" s="776"/>
      <c r="BH21" s="776"/>
      <c r="BI21" s="776"/>
      <c r="BJ21" s="776"/>
      <c r="BK21" s="776"/>
      <c r="BL21" s="776"/>
      <c r="BM21" s="776"/>
      <c r="BN21" s="776"/>
      <c r="BO21" s="776"/>
      <c r="BP21" s="776"/>
      <c r="BQ21" s="776"/>
      <c r="BR21" s="776"/>
      <c r="BS21" s="776"/>
      <c r="BT21" s="776"/>
      <c r="BU21" s="776"/>
      <c r="BV21" s="775"/>
      <c r="BW21" s="775"/>
      <c r="BX21" s="775"/>
      <c r="BY21" s="775"/>
      <c r="BZ21" s="775"/>
      <c r="CA21" s="775"/>
      <c r="CB21" s="775"/>
      <c r="CC21" s="775"/>
      <c r="CD21" s="775"/>
      <c r="CE21" s="775"/>
      <c r="CF21" s="775"/>
      <c r="CG21" s="775"/>
      <c r="CH21" s="775"/>
      <c r="CI21" s="775"/>
      <c r="CJ21" s="775"/>
      <c r="CK21" s="775"/>
      <c r="CL21" s="775"/>
      <c r="CM21" s="775"/>
      <c r="CN21" s="775"/>
      <c r="CO21" s="775"/>
      <c r="CP21" s="775"/>
      <c r="CQ21" s="775"/>
      <c r="CR21" s="775"/>
      <c r="CS21" s="775"/>
      <c r="CT21" s="775"/>
      <c r="CU21" s="775"/>
      <c r="CV21" s="775"/>
      <c r="CW21" s="775"/>
      <c r="CX21" s="775"/>
      <c r="CY21" s="775"/>
      <c r="CZ21" s="775"/>
      <c r="DA21" s="775"/>
      <c r="DB21" s="775"/>
    </row>
    <row r="22" spans="1:112" ht="13.2" customHeight="1" x14ac:dyDescent="0.25">
      <c r="A22" s="768"/>
      <c r="B22" s="768"/>
      <c r="C22" s="768"/>
      <c r="D22" s="768"/>
      <c r="E22" s="768"/>
      <c r="F22" s="768"/>
      <c r="G22" s="768"/>
      <c r="H22" s="768"/>
      <c r="I22" s="768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6"/>
      <c r="AQ22" s="776"/>
      <c r="AR22" s="776"/>
      <c r="AS22" s="776"/>
      <c r="AT22" s="776"/>
      <c r="AU22" s="776"/>
      <c r="AV22" s="776"/>
      <c r="AW22" s="776"/>
      <c r="AX22" s="776"/>
      <c r="AY22" s="776"/>
      <c r="AZ22" s="776"/>
      <c r="BA22" s="776"/>
      <c r="BB22" s="776"/>
      <c r="BC22" s="776"/>
      <c r="BD22" s="776"/>
      <c r="BE22" s="776"/>
      <c r="BF22" s="776"/>
      <c r="BG22" s="776"/>
      <c r="BH22" s="776"/>
      <c r="BI22" s="776"/>
      <c r="BJ22" s="776"/>
      <c r="BK22" s="776"/>
      <c r="BL22" s="776"/>
      <c r="BM22" s="776"/>
      <c r="BN22" s="776"/>
      <c r="BO22" s="776"/>
      <c r="BP22" s="776"/>
      <c r="BQ22" s="776"/>
      <c r="BR22" s="776"/>
      <c r="BS22" s="776"/>
      <c r="BT22" s="776"/>
      <c r="BU22" s="776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  <c r="DH22" s="155"/>
    </row>
    <row r="23" spans="1:112" ht="13.2" customHeight="1" x14ac:dyDescent="0.25">
      <c r="A23" s="768"/>
      <c r="B23" s="768"/>
      <c r="C23" s="768"/>
      <c r="D23" s="768"/>
      <c r="E23" s="768"/>
      <c r="F23" s="768"/>
      <c r="G23" s="768"/>
      <c r="H23" s="768"/>
      <c r="I23" s="768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6"/>
      <c r="AQ23" s="776"/>
      <c r="AR23" s="776"/>
      <c r="AS23" s="776"/>
      <c r="AT23" s="776"/>
      <c r="AU23" s="776"/>
      <c r="AV23" s="776"/>
      <c r="AW23" s="776"/>
      <c r="AX23" s="776"/>
      <c r="AY23" s="776"/>
      <c r="AZ23" s="776"/>
      <c r="BA23" s="776"/>
      <c r="BB23" s="776"/>
      <c r="BC23" s="776"/>
      <c r="BD23" s="776"/>
      <c r="BE23" s="776"/>
      <c r="BF23" s="776"/>
      <c r="BG23" s="776"/>
      <c r="BH23" s="776"/>
      <c r="BI23" s="776"/>
      <c r="BJ23" s="776"/>
      <c r="BK23" s="776"/>
      <c r="BL23" s="776"/>
      <c r="BM23" s="776"/>
      <c r="BN23" s="776"/>
      <c r="BO23" s="776"/>
      <c r="BP23" s="776"/>
      <c r="BQ23" s="776"/>
      <c r="BR23" s="776"/>
      <c r="BS23" s="776"/>
      <c r="BT23" s="776"/>
      <c r="BU23" s="776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  <c r="DH23" s="155"/>
    </row>
    <row r="24" spans="1:112" ht="13.2" customHeight="1" x14ac:dyDescent="0.3">
      <c r="A24" s="768"/>
      <c r="B24" s="768"/>
      <c r="C24" s="768"/>
      <c r="D24" s="768"/>
      <c r="E24" s="768"/>
      <c r="F24" s="768"/>
      <c r="G24" s="768"/>
      <c r="H24" s="768"/>
      <c r="I24" s="768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</row>
    <row r="25" spans="1:112" ht="13.2" customHeight="1" x14ac:dyDescent="0.25">
      <c r="A25" s="768"/>
      <c r="B25" s="768"/>
      <c r="C25" s="768"/>
      <c r="D25" s="768"/>
      <c r="E25" s="768"/>
      <c r="F25" s="768"/>
      <c r="G25" s="768"/>
      <c r="H25" s="768"/>
      <c r="I25" s="768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6"/>
      <c r="AQ25" s="776"/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6"/>
      <c r="BD25" s="776"/>
      <c r="BE25" s="776"/>
      <c r="BF25" s="776"/>
      <c r="BG25" s="776"/>
      <c r="BH25" s="776"/>
      <c r="BI25" s="776"/>
      <c r="BJ25" s="776"/>
      <c r="BK25" s="776"/>
      <c r="BL25" s="776"/>
      <c r="BM25" s="776"/>
      <c r="BN25" s="776"/>
      <c r="BO25" s="776"/>
      <c r="BP25" s="776"/>
      <c r="BQ25" s="776"/>
      <c r="BR25" s="776"/>
      <c r="BS25" s="776"/>
      <c r="BT25" s="776"/>
      <c r="BU25" s="776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H25" s="155"/>
    </row>
    <row r="26" spans="1:112" ht="13.2" customHeight="1" x14ac:dyDescent="0.3">
      <c r="A26" s="768"/>
      <c r="B26" s="768"/>
      <c r="C26" s="768"/>
      <c r="D26" s="768"/>
      <c r="E26" s="768"/>
      <c r="F26" s="768"/>
      <c r="G26" s="768"/>
      <c r="H26" s="768"/>
      <c r="I26" s="768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6"/>
      <c r="AQ26" s="776"/>
      <c r="AR26" s="776"/>
      <c r="AS26" s="776"/>
      <c r="AT26" s="776"/>
      <c r="AU26" s="776"/>
      <c r="AV26" s="776"/>
      <c r="AW26" s="776"/>
      <c r="AX26" s="776"/>
      <c r="AY26" s="776"/>
      <c r="AZ26" s="776"/>
      <c r="BA26" s="776"/>
      <c r="BB26" s="776"/>
      <c r="BC26" s="776"/>
      <c r="BD26" s="776"/>
      <c r="BE26" s="776"/>
      <c r="BF26" s="776"/>
      <c r="BG26" s="776"/>
      <c r="BH26" s="776"/>
      <c r="BI26" s="776"/>
      <c r="BJ26" s="776"/>
      <c r="BK26" s="776"/>
      <c r="BL26" s="776"/>
      <c r="BM26" s="776"/>
      <c r="BN26" s="776"/>
      <c r="BO26" s="776"/>
      <c r="BP26" s="776"/>
      <c r="BQ26" s="776"/>
      <c r="BR26" s="776"/>
      <c r="BS26" s="776"/>
      <c r="BT26" s="776"/>
      <c r="BU26" s="776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13.2" customHeight="1" x14ac:dyDescent="0.3">
      <c r="A27" s="768"/>
      <c r="B27" s="768"/>
      <c r="C27" s="768"/>
      <c r="D27" s="768"/>
      <c r="E27" s="768"/>
      <c r="F27" s="768"/>
      <c r="G27" s="768"/>
      <c r="H27" s="768"/>
      <c r="I27" s="768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6"/>
      <c r="AQ27" s="776"/>
      <c r="AR27" s="776"/>
      <c r="AS27" s="776"/>
      <c r="AT27" s="776"/>
      <c r="AU27" s="776"/>
      <c r="AV27" s="776"/>
      <c r="AW27" s="776"/>
      <c r="AX27" s="776"/>
      <c r="AY27" s="776"/>
      <c r="AZ27" s="776"/>
      <c r="BA27" s="776"/>
      <c r="BB27" s="776"/>
      <c r="BC27" s="776"/>
      <c r="BD27" s="776"/>
      <c r="BE27" s="776"/>
      <c r="BF27" s="776"/>
      <c r="BG27" s="776"/>
      <c r="BH27" s="776"/>
      <c r="BI27" s="776"/>
      <c r="BJ27" s="776"/>
      <c r="BK27" s="776"/>
      <c r="BL27" s="776"/>
      <c r="BM27" s="776"/>
      <c r="BN27" s="776"/>
      <c r="BO27" s="776"/>
      <c r="BP27" s="776"/>
      <c r="BQ27" s="776"/>
      <c r="BR27" s="776"/>
      <c r="BS27" s="776"/>
      <c r="BT27" s="776"/>
      <c r="BU27" s="776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J27" s="775"/>
      <c r="CK27" s="775"/>
      <c r="CL27" s="775"/>
      <c r="CM27" s="775"/>
      <c r="CN27" s="775"/>
      <c r="CO27" s="775"/>
      <c r="CP27" s="775"/>
      <c r="CQ27" s="775"/>
      <c r="CR27" s="775"/>
      <c r="CS27" s="775"/>
      <c r="CT27" s="775"/>
      <c r="CU27" s="775"/>
      <c r="CV27" s="775"/>
      <c r="CW27" s="775"/>
      <c r="CX27" s="775"/>
      <c r="CY27" s="775"/>
      <c r="CZ27" s="775"/>
      <c r="DA27" s="775"/>
      <c r="DB27" s="775"/>
    </row>
    <row r="28" spans="1:112" ht="13.8" x14ac:dyDescent="0.25">
      <c r="DH28" s="159"/>
    </row>
    <row r="29" spans="1:112" ht="69.900000000000006" customHeight="1" x14ac:dyDescent="0.3">
      <c r="A29" s="777" t="s">
        <v>16</v>
      </c>
      <c r="B29" s="777"/>
      <c r="C29" s="777"/>
      <c r="D29" s="777"/>
      <c r="E29" s="777"/>
      <c r="F29" s="777"/>
      <c r="G29" s="777"/>
      <c r="H29" s="777"/>
      <c r="I29" s="777"/>
      <c r="J29" s="777"/>
      <c r="K29" s="777"/>
      <c r="L29" s="777"/>
      <c r="M29" s="777"/>
      <c r="N29" s="777"/>
      <c r="O29" s="777"/>
      <c r="P29" s="777"/>
      <c r="Q29" s="777"/>
      <c r="R29" s="777"/>
      <c r="S29" s="777"/>
      <c r="T29" s="777"/>
      <c r="U29" s="777"/>
      <c r="V29" s="777"/>
      <c r="W29" s="777"/>
      <c r="X29" s="777"/>
      <c r="Y29" s="777"/>
      <c r="Z29" s="777"/>
      <c r="AA29" s="777"/>
      <c r="AF29" s="741" t="str">
        <f>ПОДПИСИ!B12</f>
        <v>Начальник участка ООО «Электромонтаж-110»</v>
      </c>
      <c r="AG29" s="741"/>
      <c r="AH29" s="741"/>
      <c r="AI29" s="741"/>
      <c r="AJ29" s="741"/>
      <c r="AK29" s="741"/>
      <c r="AL29" s="741"/>
      <c r="AM29" s="741"/>
      <c r="AN29" s="741"/>
      <c r="AO29" s="741"/>
      <c r="AP29" s="741"/>
      <c r="AQ29" s="741"/>
      <c r="AR29" s="741"/>
      <c r="AS29" s="741"/>
      <c r="AT29" s="741"/>
      <c r="AU29" s="741"/>
      <c r="AV29" s="741"/>
      <c r="AW29" s="741"/>
      <c r="AX29" s="741"/>
      <c r="AY29" s="741"/>
      <c r="AZ29" s="741"/>
      <c r="BA29" s="741"/>
      <c r="BB29" s="741"/>
      <c r="BC29" s="741"/>
      <c r="BD29" s="741"/>
      <c r="BE29" s="741"/>
      <c r="BF29" s="741"/>
      <c r="BG29" s="741"/>
      <c r="BH29" s="741"/>
      <c r="BI29" s="741"/>
      <c r="BJ29" s="741"/>
      <c r="BK29" s="23"/>
      <c r="BL29" s="23"/>
      <c r="BM29" s="23"/>
      <c r="BN29" s="23"/>
      <c r="BO29" s="704"/>
      <c r="BP29" s="704"/>
      <c r="BQ29" s="704"/>
      <c r="BR29" s="704"/>
      <c r="BS29" s="704"/>
      <c r="BT29" s="704"/>
      <c r="BU29" s="704"/>
      <c r="BV29" s="704"/>
      <c r="BW29" s="704"/>
      <c r="BX29" s="704"/>
      <c r="BY29" s="704"/>
      <c r="BZ29" s="704"/>
      <c r="CA29" s="704"/>
      <c r="CB29" s="704"/>
      <c r="CC29" s="704"/>
      <c r="CD29" s="704"/>
      <c r="CE29" s="23"/>
      <c r="CF29" s="23"/>
      <c r="CG29" s="23"/>
      <c r="CH29" s="23"/>
      <c r="CI29" s="704" t="str">
        <f>ПОДПИСИ!E12</f>
        <v>А.В. Курбатов</v>
      </c>
      <c r="CJ29" s="704"/>
      <c r="CK29" s="704"/>
      <c r="CL29" s="704"/>
      <c r="CM29" s="704"/>
      <c r="CN29" s="704"/>
      <c r="CO29" s="704"/>
      <c r="CP29" s="704"/>
      <c r="CQ29" s="704"/>
      <c r="CR29" s="704"/>
      <c r="CS29" s="704"/>
      <c r="CT29" s="704"/>
      <c r="CU29" s="704"/>
      <c r="CV29" s="704"/>
      <c r="CW29" s="704"/>
      <c r="CX29" s="704"/>
      <c r="CY29" s="704"/>
      <c r="CZ29" s="704"/>
      <c r="DA29" s="704"/>
      <c r="DB29" s="704"/>
      <c r="DC29" s="23"/>
      <c r="DD29" s="23"/>
      <c r="DE29" s="23"/>
      <c r="DF29" s="23"/>
      <c r="DG29" s="23"/>
    </row>
    <row r="30" spans="1:112" s="21" customFormat="1" ht="10.199999999999999" x14ac:dyDescent="0.3">
      <c r="AF30" s="685" t="s">
        <v>48</v>
      </c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O30" s="685" t="s">
        <v>49</v>
      </c>
      <c r="BP30" s="685"/>
      <c r="BQ30" s="685"/>
      <c r="BR30" s="685"/>
      <c r="BS30" s="685"/>
      <c r="BT30" s="685"/>
      <c r="BU30" s="685"/>
      <c r="BV30" s="685"/>
      <c r="BW30" s="685"/>
      <c r="BX30" s="685"/>
      <c r="BY30" s="685"/>
      <c r="BZ30" s="685"/>
      <c r="CA30" s="685"/>
      <c r="CB30" s="685"/>
      <c r="CC30" s="685"/>
      <c r="CD30" s="685"/>
      <c r="CI30" s="739" t="s">
        <v>50</v>
      </c>
      <c r="CJ30" s="739"/>
      <c r="CK30" s="739"/>
      <c r="CL30" s="739"/>
      <c r="CM30" s="739"/>
      <c r="CN30" s="739"/>
      <c r="CO30" s="739"/>
      <c r="CP30" s="739"/>
      <c r="CQ30" s="739"/>
      <c r="CR30" s="739"/>
      <c r="CS30" s="739"/>
      <c r="CT30" s="739"/>
      <c r="CU30" s="739"/>
      <c r="CV30" s="739"/>
      <c r="CW30" s="739"/>
      <c r="CX30" s="739"/>
      <c r="CY30" s="739"/>
      <c r="CZ30" s="739"/>
      <c r="DA30" s="739"/>
      <c r="DB30" s="739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tabSelected="1" view="pageBreakPreview" zoomScale="60" zoomScaleNormal="100" workbookViewId="0">
      <selection activeCell="BS3" sqref="BS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8">
        <f>ФОРМА!B13</f>
        <v>45625</v>
      </c>
      <c r="CD4" s="778"/>
      <c r="CE4" s="778"/>
      <c r="CF4" s="778"/>
      <c r="CG4" s="778"/>
      <c r="CH4" s="778"/>
      <c r="CI4" s="778"/>
      <c r="CJ4" s="778"/>
      <c r="CK4" s="778"/>
      <c r="CL4" s="778"/>
      <c r="CM4" s="778"/>
      <c r="CN4" s="778"/>
      <c r="CO4" s="778"/>
      <c r="CP4" s="778"/>
      <c r="CQ4" s="778"/>
      <c r="CR4" s="778"/>
      <c r="CS4" s="778"/>
      <c r="CT4" s="778"/>
      <c r="CU4" s="778"/>
      <c r="CV4" s="778"/>
      <c r="CW4" s="778"/>
      <c r="CX4" s="778"/>
      <c r="CY4" s="778"/>
      <c r="CZ4" s="778"/>
      <c r="DA4" s="778"/>
      <c r="DB4" s="778"/>
      <c r="DH4" s="144"/>
    </row>
    <row r="5" spans="1:112" ht="13.8" outlineLevel="1" x14ac:dyDescent="0.25">
      <c r="A5" s="740"/>
      <c r="B5" s="740"/>
      <c r="C5" s="740"/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0"/>
      <c r="P5" s="740"/>
      <c r="Q5" s="740"/>
      <c r="R5" s="740"/>
      <c r="S5" s="740"/>
      <c r="T5" s="740"/>
      <c r="U5" s="740"/>
      <c r="V5" s="740"/>
      <c r="W5" s="740"/>
      <c r="X5" s="740"/>
      <c r="Y5" s="740"/>
      <c r="Z5" s="740"/>
      <c r="AA5" s="740"/>
      <c r="AB5" s="740"/>
      <c r="AC5" s="740"/>
      <c r="AD5" s="740"/>
      <c r="AE5" s="740"/>
      <c r="AF5" s="740"/>
      <c r="AG5" s="740"/>
      <c r="AH5" s="740"/>
      <c r="AI5" s="740"/>
      <c r="AJ5" s="740"/>
      <c r="AK5" s="740"/>
      <c r="AL5" s="740"/>
      <c r="AM5" s="740"/>
      <c r="AN5" s="740"/>
      <c r="AO5" s="740"/>
      <c r="AP5" s="740"/>
      <c r="AQ5" s="740"/>
      <c r="AR5" s="740"/>
      <c r="AS5" s="740"/>
      <c r="AT5" s="740"/>
      <c r="BA5" s="704" t="str">
        <f>ФОРМА!G2</f>
        <v>Санкт-Петербург</v>
      </c>
      <c r="BB5" s="704"/>
      <c r="BC5" s="704"/>
      <c r="BD5" s="704"/>
      <c r="BE5" s="704"/>
      <c r="BF5" s="704"/>
      <c r="BG5" s="704"/>
      <c r="BH5" s="704"/>
      <c r="BI5" s="704"/>
      <c r="BJ5" s="704"/>
      <c r="BK5" s="704"/>
      <c r="BL5" s="704"/>
      <c r="BM5" s="704"/>
      <c r="BN5" s="704"/>
      <c r="BO5" s="704"/>
      <c r="BP5" s="704"/>
      <c r="BQ5" s="704"/>
      <c r="BR5" s="704"/>
      <c r="BS5" s="704"/>
      <c r="BT5" s="704"/>
      <c r="BU5" s="704"/>
      <c r="BV5" s="704"/>
      <c r="BW5" s="704"/>
      <c r="BX5" s="704"/>
      <c r="BY5" s="704"/>
      <c r="BZ5" s="704"/>
      <c r="CA5" s="704"/>
      <c r="CB5" s="704"/>
      <c r="CC5" s="704"/>
      <c r="CD5" s="704"/>
      <c r="CE5" s="704"/>
      <c r="CF5" s="704"/>
      <c r="CG5" s="704"/>
      <c r="CH5" s="704"/>
      <c r="CI5" s="704"/>
      <c r="CJ5" s="704"/>
      <c r="CK5" s="704"/>
      <c r="CL5" s="704"/>
      <c r="CM5" s="704"/>
      <c r="CN5" s="704"/>
      <c r="CO5" s="704"/>
      <c r="CP5" s="704"/>
      <c r="CQ5" s="704"/>
      <c r="CR5" s="704"/>
      <c r="CS5" s="704"/>
      <c r="CT5" s="704"/>
      <c r="CU5" s="704"/>
      <c r="CV5" s="704"/>
      <c r="CW5" s="704"/>
      <c r="CX5" s="704"/>
      <c r="CY5" s="704"/>
      <c r="CZ5" s="704"/>
      <c r="DA5" s="704"/>
      <c r="DB5" s="704"/>
      <c r="DH5" s="156"/>
    </row>
    <row r="6" spans="1:112" s="50" customFormat="1" ht="15" customHeight="1" outlineLevel="1" x14ac:dyDescent="0.25">
      <c r="A6" s="739"/>
      <c r="B6" s="739"/>
      <c r="C6" s="739"/>
      <c r="D6" s="739"/>
      <c r="E6" s="739"/>
      <c r="F6" s="739"/>
      <c r="G6" s="739"/>
      <c r="H6" s="739"/>
      <c r="I6" s="739"/>
      <c r="J6" s="739"/>
      <c r="K6" s="739"/>
      <c r="L6" s="739"/>
      <c r="M6" s="739"/>
      <c r="N6" s="739"/>
      <c r="O6" s="739"/>
      <c r="P6" s="739"/>
      <c r="Q6" s="739"/>
      <c r="R6" s="739"/>
      <c r="S6" s="739"/>
      <c r="T6" s="739"/>
      <c r="U6" s="739"/>
      <c r="V6" s="739"/>
      <c r="W6" s="739"/>
      <c r="X6" s="739"/>
      <c r="Y6" s="739"/>
      <c r="Z6" s="739"/>
      <c r="AA6" s="739"/>
      <c r="AB6" s="739"/>
      <c r="AC6" s="739"/>
      <c r="AD6" s="739"/>
      <c r="AE6" s="739"/>
      <c r="AF6" s="739"/>
      <c r="AG6" s="739"/>
      <c r="AH6" s="739"/>
      <c r="AI6" s="739"/>
      <c r="AJ6" s="739"/>
      <c r="AK6" s="739"/>
      <c r="AL6" s="739"/>
      <c r="AM6" s="739"/>
      <c r="AN6" s="739"/>
      <c r="AO6" s="739"/>
      <c r="AP6" s="739"/>
      <c r="AQ6" s="739"/>
      <c r="AR6" s="739"/>
      <c r="AS6" s="739"/>
      <c r="AT6" s="739"/>
      <c r="AU6" s="21"/>
      <c r="AV6" s="21"/>
      <c r="AW6" s="21"/>
      <c r="AX6" s="21"/>
      <c r="AY6" s="21"/>
      <c r="AZ6" s="21"/>
      <c r="BA6" s="739" t="s">
        <v>0</v>
      </c>
      <c r="BB6" s="739"/>
      <c r="BC6" s="739"/>
      <c r="BD6" s="739"/>
      <c r="BE6" s="739"/>
      <c r="BF6" s="739"/>
      <c r="BG6" s="739"/>
      <c r="BH6" s="739"/>
      <c r="BI6" s="739"/>
      <c r="BJ6" s="739"/>
      <c r="BK6" s="739"/>
      <c r="BL6" s="739"/>
      <c r="BM6" s="739"/>
      <c r="BN6" s="739"/>
      <c r="BO6" s="739"/>
      <c r="BP6" s="739"/>
      <c r="BQ6" s="739"/>
      <c r="BR6" s="739"/>
      <c r="BS6" s="739"/>
      <c r="BT6" s="739"/>
      <c r="BU6" s="739"/>
      <c r="BV6" s="739"/>
      <c r="BW6" s="739"/>
      <c r="BX6" s="739"/>
      <c r="BY6" s="739"/>
      <c r="BZ6" s="739"/>
      <c r="CA6" s="739"/>
      <c r="CB6" s="739"/>
      <c r="CC6" s="739"/>
      <c r="CD6" s="739"/>
      <c r="CE6" s="739"/>
      <c r="CF6" s="739"/>
      <c r="CG6" s="739"/>
      <c r="CH6" s="739"/>
      <c r="CI6" s="739"/>
      <c r="CJ6" s="739"/>
      <c r="CK6" s="739"/>
      <c r="CL6" s="739"/>
      <c r="CM6" s="739"/>
      <c r="CN6" s="739"/>
      <c r="CO6" s="739"/>
      <c r="CP6" s="739"/>
      <c r="CQ6" s="739"/>
      <c r="CR6" s="739"/>
      <c r="CS6" s="739"/>
      <c r="CT6" s="739"/>
      <c r="CU6" s="739"/>
      <c r="CV6" s="739"/>
      <c r="CW6" s="739"/>
      <c r="CX6" s="739"/>
      <c r="CY6" s="739"/>
      <c r="CZ6" s="739"/>
      <c r="DA6" s="739"/>
      <c r="DB6" s="739"/>
      <c r="DH6" s="144"/>
    </row>
    <row r="7" spans="1:112" ht="13.8" outlineLevel="1" x14ac:dyDescent="0.25">
      <c r="A7" s="704" t="str">
        <f>ФОРМА!B4</f>
        <v>ООО «Электромонтаж-110»</v>
      </c>
      <c r="B7" s="704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4"/>
      <c r="AD7" s="704"/>
      <c r="AE7" s="704"/>
      <c r="AF7" s="704"/>
      <c r="AG7" s="704"/>
      <c r="AH7" s="704"/>
      <c r="AI7" s="704"/>
      <c r="AJ7" s="704"/>
      <c r="AK7" s="704"/>
      <c r="AL7" s="704"/>
      <c r="AM7" s="704"/>
      <c r="AN7" s="704"/>
      <c r="AO7" s="704"/>
      <c r="AP7" s="704"/>
      <c r="AQ7" s="704"/>
      <c r="AR7" s="704"/>
      <c r="AS7" s="704"/>
      <c r="AT7" s="704"/>
      <c r="BA7" s="741" t="str">
        <f>ФОРМА!B2</f>
        <v>ПАО "Россети Ленэнерго"</v>
      </c>
      <c r="BB7" s="741"/>
      <c r="BC7" s="741"/>
      <c r="BD7" s="741"/>
      <c r="BE7" s="741"/>
      <c r="BF7" s="741"/>
      <c r="BG7" s="741"/>
      <c r="BH7" s="741"/>
      <c r="BI7" s="741"/>
      <c r="BJ7" s="741"/>
      <c r="BK7" s="741"/>
      <c r="BL7" s="741"/>
      <c r="BM7" s="741"/>
      <c r="BN7" s="741"/>
      <c r="BO7" s="741"/>
      <c r="BP7" s="741"/>
      <c r="BQ7" s="741"/>
      <c r="BR7" s="741"/>
      <c r="BS7" s="741"/>
      <c r="BT7" s="741"/>
      <c r="BU7" s="741"/>
      <c r="BV7" s="741"/>
      <c r="BW7" s="741"/>
      <c r="BX7" s="741"/>
      <c r="BY7" s="741"/>
      <c r="BZ7" s="741"/>
      <c r="CA7" s="741"/>
      <c r="CB7" s="741"/>
      <c r="CC7" s="741"/>
      <c r="CD7" s="741"/>
      <c r="CE7" s="741"/>
      <c r="CF7" s="741"/>
      <c r="CG7" s="741"/>
      <c r="CH7" s="741"/>
      <c r="CI7" s="741"/>
      <c r="CJ7" s="741"/>
      <c r="CK7" s="741"/>
      <c r="CL7" s="741"/>
      <c r="CM7" s="741"/>
      <c r="CN7" s="741"/>
      <c r="CO7" s="741"/>
      <c r="CP7" s="741"/>
      <c r="CQ7" s="741"/>
      <c r="CR7" s="741"/>
      <c r="CS7" s="741"/>
      <c r="CT7" s="741"/>
      <c r="CU7" s="741"/>
      <c r="CV7" s="741"/>
      <c r="CW7" s="741"/>
      <c r="CX7" s="741"/>
      <c r="CY7" s="741"/>
      <c r="CZ7" s="741"/>
      <c r="DA7" s="741"/>
      <c r="DB7" s="741"/>
      <c r="DH7" s="156" t="str">
        <f>BA7</f>
        <v>ПАО "Россети Ленэнерго"</v>
      </c>
    </row>
    <row r="8" spans="1:112" ht="15" customHeight="1" outlineLevel="1" x14ac:dyDescent="0.25">
      <c r="A8" s="739" t="s">
        <v>44</v>
      </c>
      <c r="B8" s="739"/>
      <c r="C8" s="739"/>
      <c r="D8" s="739"/>
      <c r="E8" s="739"/>
      <c r="F8" s="739"/>
      <c r="G8" s="739"/>
      <c r="H8" s="739"/>
      <c r="I8" s="739"/>
      <c r="J8" s="739"/>
      <c r="K8" s="739"/>
      <c r="L8" s="739"/>
      <c r="M8" s="739"/>
      <c r="N8" s="739"/>
      <c r="O8" s="739"/>
      <c r="P8" s="739"/>
      <c r="Q8" s="739"/>
      <c r="R8" s="739"/>
      <c r="S8" s="739"/>
      <c r="T8" s="739"/>
      <c r="U8" s="739"/>
      <c r="V8" s="739"/>
      <c r="W8" s="739"/>
      <c r="X8" s="739"/>
      <c r="Y8" s="739"/>
      <c r="Z8" s="739"/>
      <c r="AA8" s="739"/>
      <c r="AB8" s="739"/>
      <c r="AC8" s="739"/>
      <c r="AD8" s="739"/>
      <c r="AE8" s="739"/>
      <c r="AF8" s="739"/>
      <c r="AG8" s="739"/>
      <c r="AH8" s="739"/>
      <c r="AI8" s="739"/>
      <c r="AJ8" s="739"/>
      <c r="AK8" s="739"/>
      <c r="AL8" s="739"/>
      <c r="AM8" s="739"/>
      <c r="AN8" s="739"/>
      <c r="AO8" s="739"/>
      <c r="AP8" s="739"/>
      <c r="AQ8" s="739"/>
      <c r="AR8" s="739"/>
      <c r="AS8" s="739"/>
      <c r="AT8" s="739"/>
      <c r="AU8" s="21"/>
      <c r="AV8" s="21"/>
      <c r="AW8" s="21"/>
      <c r="AX8" s="21"/>
      <c r="AY8" s="21"/>
      <c r="AZ8" s="21"/>
      <c r="BA8" s="739" t="s">
        <v>2</v>
      </c>
      <c r="BB8" s="739"/>
      <c r="BC8" s="739"/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H8" s="154"/>
    </row>
    <row r="9" spans="1:112" ht="114" customHeight="1" outlineLevel="1" x14ac:dyDescent="0.25">
      <c r="A9" s="742"/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742"/>
      <c r="AP9" s="742"/>
      <c r="AQ9" s="742"/>
      <c r="AR9" s="742"/>
      <c r="AS9" s="742"/>
      <c r="AT9" s="742"/>
      <c r="AU9" s="21"/>
      <c r="AV9" s="21"/>
      <c r="AW9" s="21"/>
      <c r="AX9" s="21"/>
      <c r="AY9" s="21"/>
      <c r="AZ9" s="21"/>
      <c r="BA9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41"/>
      <c r="BC9" s="741"/>
      <c r="BD9" s="741"/>
      <c r="BE9" s="741"/>
      <c r="BF9" s="741"/>
      <c r="BG9" s="741"/>
      <c r="BH9" s="741"/>
      <c r="BI9" s="741"/>
      <c r="BJ9" s="741"/>
      <c r="BK9" s="741"/>
      <c r="BL9" s="741"/>
      <c r="BM9" s="741"/>
      <c r="BN9" s="741"/>
      <c r="BO9" s="741"/>
      <c r="BP9" s="741"/>
      <c r="BQ9" s="741"/>
      <c r="BR9" s="741"/>
      <c r="BS9" s="741"/>
      <c r="BT9" s="741"/>
      <c r="BU9" s="741"/>
      <c r="BV9" s="741"/>
      <c r="BW9" s="741"/>
      <c r="BX9" s="741"/>
      <c r="BY9" s="741"/>
      <c r="BZ9" s="741"/>
      <c r="CA9" s="741"/>
      <c r="CB9" s="741"/>
      <c r="CC9" s="741"/>
      <c r="CD9" s="741"/>
      <c r="CE9" s="741"/>
      <c r="CF9" s="741"/>
      <c r="CG9" s="741"/>
      <c r="CH9" s="741"/>
      <c r="CI9" s="741"/>
      <c r="CJ9" s="741"/>
      <c r="CK9" s="741"/>
      <c r="CL9" s="741"/>
      <c r="CM9" s="741"/>
      <c r="CN9" s="741"/>
      <c r="CO9" s="741"/>
      <c r="CP9" s="741"/>
      <c r="CQ9" s="741"/>
      <c r="CR9" s="741"/>
      <c r="CS9" s="741"/>
      <c r="CT9" s="741"/>
      <c r="CU9" s="741"/>
      <c r="CV9" s="741"/>
      <c r="CW9" s="741"/>
      <c r="CX9" s="741"/>
      <c r="CY9" s="741"/>
      <c r="CZ9" s="741"/>
      <c r="DA9" s="741"/>
      <c r="DB9" s="741"/>
      <c r="DH9" s="157" t="str">
        <f>BA9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39" t="s">
        <v>45</v>
      </c>
      <c r="B10" s="739"/>
      <c r="C10" s="739"/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739"/>
      <c r="S10" s="739"/>
      <c r="T10" s="739"/>
      <c r="U10" s="739"/>
      <c r="V10" s="739"/>
      <c r="W10" s="739"/>
      <c r="X10" s="739"/>
      <c r="Y10" s="739"/>
      <c r="Z10" s="739"/>
      <c r="AA10" s="739"/>
      <c r="AB10" s="739"/>
      <c r="AC10" s="739"/>
      <c r="AD10" s="739"/>
      <c r="AE10" s="739"/>
      <c r="AF10" s="739"/>
      <c r="AG10" s="739"/>
      <c r="AH10" s="739"/>
      <c r="AI10" s="739"/>
      <c r="AJ10" s="739"/>
      <c r="AK10" s="739"/>
      <c r="AL10" s="739"/>
      <c r="AM10" s="739"/>
      <c r="AN10" s="739"/>
      <c r="AO10" s="739"/>
      <c r="AP10" s="739"/>
      <c r="AQ10" s="739"/>
      <c r="AR10" s="739"/>
      <c r="AS10" s="739"/>
      <c r="AT10" s="739"/>
      <c r="AU10" s="21"/>
      <c r="AV10" s="21"/>
      <c r="AW10" s="21"/>
      <c r="AX10" s="21"/>
      <c r="AY10" s="21"/>
      <c r="AZ10" s="21"/>
      <c r="BA10" s="739" t="s">
        <v>38</v>
      </c>
      <c r="BB10" s="739"/>
      <c r="BC10" s="739"/>
      <c r="BD10" s="739"/>
      <c r="BE10" s="739"/>
      <c r="BF10" s="739"/>
      <c r="BG10" s="739"/>
      <c r="BH10" s="739"/>
      <c r="BI10" s="739"/>
      <c r="BJ10" s="739"/>
      <c r="BK10" s="739"/>
      <c r="BL10" s="739"/>
      <c r="BM10" s="739"/>
      <c r="BN10" s="739"/>
      <c r="BO10" s="739"/>
      <c r="BP10" s="739"/>
      <c r="BQ10" s="739"/>
      <c r="BR10" s="739"/>
      <c r="BS10" s="739"/>
      <c r="BT10" s="739"/>
      <c r="BU10" s="739"/>
      <c r="BV10" s="739"/>
      <c r="BW10" s="739"/>
      <c r="BX10" s="739"/>
      <c r="BY10" s="739"/>
      <c r="BZ10" s="739"/>
      <c r="CA10" s="739"/>
      <c r="CB10" s="739"/>
      <c r="CC10" s="739"/>
      <c r="CD10" s="739"/>
      <c r="CE10" s="739"/>
      <c r="CF10" s="739"/>
      <c r="CG10" s="739"/>
      <c r="CH10" s="739"/>
      <c r="CI10" s="739"/>
      <c r="CJ10" s="739"/>
      <c r="CK10" s="739"/>
      <c r="CL10" s="739"/>
      <c r="CM10" s="739"/>
      <c r="CN10" s="739"/>
      <c r="CO10" s="739"/>
      <c r="CP10" s="739"/>
      <c r="CQ10" s="739"/>
      <c r="CR10" s="739"/>
      <c r="CS10" s="739"/>
      <c r="CT10" s="739"/>
      <c r="CU10" s="739"/>
      <c r="CV10" s="739"/>
      <c r="CW10" s="739"/>
      <c r="CX10" s="739"/>
      <c r="CY10" s="739"/>
      <c r="CZ10" s="739"/>
      <c r="DA10" s="739"/>
      <c r="DB10" s="739"/>
    </row>
    <row r="11" spans="1:112" ht="13.8" outlineLevel="1" x14ac:dyDescent="0.25">
      <c r="A11" s="704"/>
      <c r="B11" s="704"/>
      <c r="C11" s="704"/>
      <c r="D11" s="704"/>
      <c r="E11" s="704"/>
      <c r="F11" s="704"/>
      <c r="G11" s="704"/>
      <c r="H11" s="704"/>
      <c r="I11" s="704"/>
      <c r="J11" s="704"/>
      <c r="K11" s="704"/>
      <c r="L11" s="704"/>
      <c r="M11" s="704"/>
      <c r="N11" s="704"/>
      <c r="O11" s="704"/>
      <c r="P11" s="704"/>
      <c r="Q11" s="704"/>
      <c r="R11" s="704"/>
      <c r="S11" s="704"/>
      <c r="T11" s="704"/>
      <c r="U11" s="704"/>
      <c r="V11" s="704"/>
      <c r="W11" s="704"/>
      <c r="X11" s="704"/>
      <c r="Y11" s="704"/>
      <c r="Z11" s="704"/>
      <c r="AA11" s="704"/>
      <c r="AB11" s="704"/>
      <c r="AC11" s="704"/>
      <c r="AD11" s="704"/>
      <c r="AE11" s="704"/>
      <c r="AF11" s="704"/>
      <c r="AG11" s="704"/>
      <c r="AH11" s="704"/>
      <c r="AI11" s="704"/>
      <c r="AJ11" s="704"/>
      <c r="AK11" s="704"/>
      <c r="AL11" s="704"/>
      <c r="AM11" s="704"/>
      <c r="AN11" s="704"/>
      <c r="AO11" s="704"/>
      <c r="AP11" s="704"/>
      <c r="AQ11" s="704"/>
      <c r="AR11" s="704"/>
      <c r="AS11" s="704"/>
      <c r="AT11" s="704"/>
      <c r="BA11" s="684">
        <f>ФОРМА!B13</f>
        <v>45625</v>
      </c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  <c r="BX11" s="684"/>
      <c r="BY11" s="684"/>
      <c r="BZ11" s="684"/>
      <c r="CA11" s="684"/>
      <c r="CB11" s="684"/>
      <c r="CC11" s="684"/>
      <c r="CD11" s="684"/>
      <c r="CE11" s="684"/>
      <c r="CF11" s="684"/>
      <c r="CG11" s="684"/>
      <c r="CH11" s="684"/>
      <c r="CI11" s="684"/>
      <c r="CJ11" s="684"/>
      <c r="CK11" s="684"/>
      <c r="CL11" s="684"/>
      <c r="CM11" s="684"/>
      <c r="CN11" s="684"/>
      <c r="CO11" s="684"/>
      <c r="CP11" s="684"/>
      <c r="CQ11" s="684"/>
      <c r="CR11" s="684"/>
      <c r="CS11" s="684"/>
      <c r="CT11" s="684"/>
      <c r="CU11" s="684"/>
      <c r="CV11" s="684"/>
      <c r="CW11" s="684"/>
      <c r="CX11" s="684"/>
      <c r="CY11" s="684"/>
      <c r="CZ11" s="684"/>
      <c r="DA11" s="684"/>
      <c r="DB11" s="684"/>
      <c r="DC11" s="51"/>
      <c r="DH11" s="155"/>
    </row>
    <row r="12" spans="1:112" ht="14.4" customHeight="1" outlineLevel="1" x14ac:dyDescent="0.3">
      <c r="A12" s="739" t="s">
        <v>1</v>
      </c>
      <c r="B12" s="739"/>
      <c r="C12" s="739"/>
      <c r="D12" s="739"/>
      <c r="E12" s="739"/>
      <c r="F12" s="739"/>
      <c r="G12" s="739"/>
      <c r="H12" s="739"/>
      <c r="I12" s="739"/>
      <c r="J12" s="739"/>
      <c r="K12" s="739"/>
      <c r="L12" s="739"/>
      <c r="M12" s="739"/>
      <c r="N12" s="739"/>
      <c r="O12" s="739"/>
      <c r="P12" s="739"/>
      <c r="Q12" s="739"/>
      <c r="R12" s="739"/>
      <c r="S12" s="739"/>
      <c r="T12" s="739"/>
      <c r="U12" s="739"/>
      <c r="V12" s="739"/>
      <c r="W12" s="739"/>
      <c r="X12" s="739"/>
      <c r="Y12" s="739"/>
      <c r="Z12" s="739"/>
      <c r="AA12" s="739"/>
      <c r="AB12" s="739"/>
      <c r="AC12" s="739"/>
      <c r="AD12" s="739"/>
      <c r="AE12" s="739"/>
      <c r="AF12" s="739"/>
      <c r="AG12" s="739"/>
      <c r="AH12" s="739"/>
      <c r="AI12" s="739"/>
      <c r="AJ12" s="739"/>
      <c r="AK12" s="739"/>
      <c r="AL12" s="739"/>
      <c r="AM12" s="739"/>
      <c r="AN12" s="739"/>
      <c r="AO12" s="739"/>
      <c r="AP12" s="739"/>
      <c r="AQ12" s="739"/>
      <c r="AR12" s="739"/>
      <c r="AS12" s="739"/>
      <c r="AT12" s="739"/>
      <c r="AU12" s="21"/>
      <c r="AV12" s="21"/>
      <c r="AW12" s="21"/>
      <c r="AX12" s="21"/>
      <c r="AY12" s="21"/>
      <c r="AZ12" s="21"/>
      <c r="BA12" s="739" t="s">
        <v>3</v>
      </c>
      <c r="BB12" s="739"/>
      <c r="BC12" s="739"/>
      <c r="BD12" s="739"/>
      <c r="BE12" s="739"/>
      <c r="BF12" s="739"/>
      <c r="BG12" s="739"/>
      <c r="BH12" s="739"/>
      <c r="BI12" s="739"/>
      <c r="BJ12" s="739"/>
      <c r="BK12" s="739"/>
      <c r="BL12" s="739"/>
      <c r="BM12" s="739"/>
      <c r="BN12" s="739"/>
      <c r="BO12" s="739"/>
      <c r="BP12" s="739"/>
      <c r="BQ12" s="739"/>
      <c r="BR12" s="739"/>
      <c r="BS12" s="739"/>
      <c r="BT12" s="739"/>
      <c r="BU12" s="739"/>
      <c r="BV12" s="739"/>
      <c r="BW12" s="739"/>
      <c r="BX12" s="739"/>
      <c r="BY12" s="739"/>
      <c r="BZ12" s="739"/>
      <c r="CA12" s="739"/>
      <c r="CB12" s="739"/>
      <c r="CC12" s="739"/>
      <c r="CD12" s="739"/>
      <c r="CE12" s="739"/>
      <c r="CF12" s="739"/>
      <c r="CG12" s="739"/>
      <c r="CH12" s="739"/>
      <c r="CI12" s="739"/>
      <c r="CJ12" s="739"/>
      <c r="CK12" s="739"/>
      <c r="CL12" s="739"/>
      <c r="CM12" s="739"/>
      <c r="CN12" s="739"/>
      <c r="CO12" s="739"/>
      <c r="CP12" s="739"/>
      <c r="CQ12" s="739"/>
      <c r="CR12" s="739"/>
      <c r="CS12" s="739"/>
      <c r="CT12" s="739"/>
      <c r="CU12" s="739"/>
      <c r="CV12" s="739"/>
      <c r="CW12" s="739"/>
      <c r="CX12" s="739"/>
      <c r="CY12" s="739"/>
      <c r="CZ12" s="739"/>
      <c r="DA12" s="739"/>
      <c r="DB12" s="739"/>
    </row>
    <row r="13" spans="1:112" ht="49.2" customHeight="1" x14ac:dyDescent="0.3">
      <c r="A13" s="755" t="s">
        <v>509</v>
      </c>
      <c r="B13" s="756"/>
      <c r="C13" s="756"/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  <c r="X13" s="756"/>
      <c r="Y13" s="756"/>
      <c r="Z13" s="756"/>
      <c r="AA13" s="756"/>
      <c r="AB13" s="756"/>
      <c r="AC13" s="756"/>
      <c r="AD13" s="756"/>
      <c r="AE13" s="756"/>
      <c r="AF13" s="756"/>
      <c r="AG13" s="756"/>
      <c r="AH13" s="756"/>
      <c r="AI13" s="756"/>
      <c r="AJ13" s="756"/>
      <c r="AK13" s="756"/>
      <c r="AL13" s="756"/>
      <c r="AM13" s="756"/>
      <c r="AN13" s="756"/>
      <c r="AO13" s="756"/>
      <c r="AP13" s="756"/>
      <c r="AQ13" s="756"/>
      <c r="AR13" s="756"/>
      <c r="AS13" s="756"/>
      <c r="AT13" s="756"/>
      <c r="AU13" s="756"/>
      <c r="AV13" s="756"/>
      <c r="AW13" s="756"/>
      <c r="AX13" s="756"/>
      <c r="AY13" s="756"/>
      <c r="AZ13" s="756"/>
      <c r="BA13" s="756"/>
      <c r="BB13" s="756"/>
      <c r="BC13" s="756"/>
      <c r="BD13" s="756"/>
      <c r="BE13" s="756"/>
      <c r="BF13" s="756"/>
      <c r="BG13" s="756"/>
      <c r="BH13" s="756"/>
      <c r="BI13" s="756"/>
      <c r="BJ13" s="756"/>
      <c r="BK13" s="756"/>
      <c r="BL13" s="756"/>
      <c r="BM13" s="756"/>
      <c r="BN13" s="756"/>
      <c r="BO13" s="756"/>
      <c r="BP13" s="756"/>
      <c r="BQ13" s="756"/>
      <c r="BR13" s="756"/>
      <c r="BS13" s="756"/>
      <c r="BT13" s="756"/>
      <c r="BU13" s="756"/>
      <c r="BV13" s="756"/>
      <c r="BW13" s="756"/>
      <c r="BX13" s="756"/>
      <c r="BY13" s="756"/>
      <c r="BZ13" s="756"/>
      <c r="CA13" s="756"/>
      <c r="CB13" s="756"/>
      <c r="CC13" s="756"/>
      <c r="CD13" s="756"/>
      <c r="CE13" s="756"/>
      <c r="CF13" s="756"/>
      <c r="CG13" s="756"/>
      <c r="CH13" s="756"/>
      <c r="CI13" s="756"/>
      <c r="CJ13" s="756"/>
      <c r="CK13" s="756"/>
      <c r="CL13" s="756"/>
      <c r="CM13" s="756"/>
      <c r="CN13" s="756"/>
      <c r="CO13" s="756"/>
      <c r="CP13" s="756"/>
      <c r="CQ13" s="756"/>
      <c r="CR13" s="756"/>
      <c r="CS13" s="756"/>
      <c r="CT13" s="756"/>
      <c r="CU13" s="756"/>
      <c r="CV13" s="756"/>
      <c r="CW13" s="756"/>
      <c r="CX13" s="756"/>
      <c r="CY13" s="756"/>
      <c r="CZ13" s="756"/>
      <c r="DA13" s="756"/>
      <c r="DB13" s="756"/>
    </row>
    <row r="14" spans="1:112" ht="15" customHeight="1" x14ac:dyDescent="0.3">
      <c r="A14" s="789" t="s">
        <v>19</v>
      </c>
      <c r="B14" s="785"/>
      <c r="C14" s="785"/>
      <c r="D14" s="785"/>
      <c r="E14" s="785"/>
      <c r="F14" s="785"/>
      <c r="G14" s="785"/>
      <c r="H14" s="785"/>
      <c r="I14" s="786"/>
      <c r="J14" s="808" t="s">
        <v>32</v>
      </c>
      <c r="K14" s="809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09"/>
      <c r="AF14" s="809"/>
      <c r="AG14" s="809"/>
      <c r="AH14" s="809"/>
      <c r="AI14" s="809"/>
      <c r="AJ14" s="809"/>
      <c r="AK14" s="809"/>
      <c r="AL14" s="809"/>
      <c r="AM14" s="809"/>
      <c r="AN14" s="809"/>
      <c r="AO14" s="810"/>
      <c r="AP14" s="791" t="s">
        <v>33</v>
      </c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792"/>
      <c r="BV14" s="802" t="s">
        <v>34</v>
      </c>
      <c r="BW14" s="803"/>
      <c r="BX14" s="803"/>
      <c r="BY14" s="803"/>
      <c r="BZ14" s="803"/>
      <c r="CA14" s="803"/>
      <c r="CB14" s="803"/>
      <c r="CC14" s="803"/>
      <c r="CD14" s="803"/>
      <c r="CE14" s="803"/>
      <c r="CF14" s="803"/>
      <c r="CG14" s="803"/>
      <c r="CH14" s="803"/>
      <c r="CI14" s="803"/>
      <c r="CJ14" s="803"/>
      <c r="CK14" s="803"/>
      <c r="CL14" s="803"/>
      <c r="CM14" s="803"/>
      <c r="CN14" s="803"/>
      <c r="CO14" s="803"/>
      <c r="CP14" s="803"/>
      <c r="CQ14" s="803"/>
      <c r="CR14" s="803"/>
      <c r="CS14" s="803"/>
      <c r="CT14" s="803"/>
      <c r="CU14" s="803"/>
      <c r="CV14" s="803"/>
      <c r="CW14" s="803"/>
      <c r="CX14" s="803"/>
      <c r="CY14" s="803"/>
      <c r="CZ14" s="803"/>
      <c r="DA14" s="803"/>
      <c r="DB14" s="804"/>
    </row>
    <row r="15" spans="1:112" ht="15.75" customHeight="1" x14ac:dyDescent="0.3">
      <c r="A15" s="790" t="s">
        <v>20</v>
      </c>
      <c r="B15" s="787"/>
      <c r="C15" s="787"/>
      <c r="D15" s="787"/>
      <c r="E15" s="787"/>
      <c r="F15" s="787"/>
      <c r="G15" s="787"/>
      <c r="H15" s="787"/>
      <c r="I15" s="788"/>
      <c r="J15" s="811"/>
      <c r="K15" s="812"/>
      <c r="L15" s="812"/>
      <c r="M15" s="812"/>
      <c r="N15" s="812"/>
      <c r="O15" s="812"/>
      <c r="P15" s="812"/>
      <c r="Q15" s="812"/>
      <c r="R15" s="812"/>
      <c r="S15" s="812"/>
      <c r="T15" s="812"/>
      <c r="U15" s="812"/>
      <c r="V15" s="812"/>
      <c r="W15" s="812"/>
      <c r="X15" s="812"/>
      <c r="Y15" s="812"/>
      <c r="Z15" s="812"/>
      <c r="AA15" s="812"/>
      <c r="AB15" s="812"/>
      <c r="AC15" s="812"/>
      <c r="AD15" s="812"/>
      <c r="AE15" s="812"/>
      <c r="AF15" s="812"/>
      <c r="AG15" s="812"/>
      <c r="AH15" s="812"/>
      <c r="AI15" s="812"/>
      <c r="AJ15" s="812"/>
      <c r="AK15" s="812"/>
      <c r="AL15" s="812"/>
      <c r="AM15" s="812"/>
      <c r="AN15" s="812"/>
      <c r="AO15" s="813"/>
      <c r="AP15" s="791"/>
      <c r="AQ15" s="688"/>
      <c r="AR15" s="688"/>
      <c r="AS15" s="688"/>
      <c r="AT15" s="688"/>
      <c r="AU15" s="688"/>
      <c r="AV15" s="688"/>
      <c r="AW15" s="688"/>
      <c r="AX15" s="688"/>
      <c r="AY15" s="688"/>
      <c r="AZ15" s="688"/>
      <c r="BA15" s="688"/>
      <c r="BB15" s="688"/>
      <c r="BC15" s="688"/>
      <c r="BD15" s="688"/>
      <c r="BE15" s="688"/>
      <c r="BF15" s="688"/>
      <c r="BG15" s="688"/>
      <c r="BH15" s="688"/>
      <c r="BI15" s="688"/>
      <c r="BJ15" s="688"/>
      <c r="BK15" s="688"/>
      <c r="BL15" s="688"/>
      <c r="BM15" s="688"/>
      <c r="BN15" s="688"/>
      <c r="BO15" s="688"/>
      <c r="BP15" s="688"/>
      <c r="BQ15" s="688"/>
      <c r="BR15" s="688"/>
      <c r="BS15" s="688"/>
      <c r="BT15" s="688"/>
      <c r="BU15" s="792"/>
      <c r="BV15" s="805"/>
      <c r="BW15" s="806"/>
      <c r="BX15" s="806"/>
      <c r="BY15" s="806"/>
      <c r="BZ15" s="806"/>
      <c r="CA15" s="806"/>
      <c r="CB15" s="806"/>
      <c r="CC15" s="806"/>
      <c r="CD15" s="806"/>
      <c r="CE15" s="806"/>
      <c r="CF15" s="806"/>
      <c r="CG15" s="806"/>
      <c r="CH15" s="806"/>
      <c r="CI15" s="806"/>
      <c r="CJ15" s="806"/>
      <c r="CK15" s="806"/>
      <c r="CL15" s="806"/>
      <c r="CM15" s="806"/>
      <c r="CN15" s="806"/>
      <c r="CO15" s="806"/>
      <c r="CP15" s="806"/>
      <c r="CQ15" s="806"/>
      <c r="CR15" s="806"/>
      <c r="CS15" s="806"/>
      <c r="CT15" s="806"/>
      <c r="CU15" s="806"/>
      <c r="CV15" s="806"/>
      <c r="CW15" s="806"/>
      <c r="CX15" s="806"/>
      <c r="CY15" s="806"/>
      <c r="CZ15" s="806"/>
      <c r="DA15" s="806"/>
      <c r="DB15" s="807"/>
    </row>
    <row r="16" spans="1:112" ht="13.2" customHeight="1" x14ac:dyDescent="0.3">
      <c r="A16" s="768"/>
      <c r="B16" s="768"/>
      <c r="C16" s="768"/>
      <c r="D16" s="768"/>
      <c r="E16" s="768"/>
      <c r="F16" s="768"/>
      <c r="G16" s="768"/>
      <c r="H16" s="768"/>
      <c r="I16" s="768"/>
      <c r="J16" s="793" t="s">
        <v>1146</v>
      </c>
      <c r="K16" s="794"/>
      <c r="L16" s="794"/>
      <c r="M16" s="794"/>
      <c r="N16" s="794"/>
      <c r="O16" s="794"/>
      <c r="P16" s="794"/>
      <c r="Q16" s="794"/>
      <c r="R16" s="794"/>
      <c r="S16" s="794"/>
      <c r="T16" s="794"/>
      <c r="U16" s="794"/>
      <c r="V16" s="794"/>
      <c r="W16" s="794"/>
      <c r="X16" s="794"/>
      <c r="Y16" s="794"/>
      <c r="Z16" s="794"/>
      <c r="AA16" s="794"/>
      <c r="AB16" s="794"/>
      <c r="AC16" s="794"/>
      <c r="AD16" s="794"/>
      <c r="AE16" s="794"/>
      <c r="AF16" s="794"/>
      <c r="AG16" s="794"/>
      <c r="AH16" s="794"/>
      <c r="AI16" s="794"/>
      <c r="AJ16" s="794"/>
      <c r="AK16" s="794"/>
      <c r="AL16" s="794"/>
      <c r="AM16" s="794"/>
      <c r="AN16" s="794"/>
      <c r="AO16" s="795"/>
      <c r="AP16" s="776"/>
      <c r="AQ16" s="776"/>
      <c r="AR16" s="776"/>
      <c r="AS16" s="776"/>
      <c r="AT16" s="776"/>
      <c r="AU16" s="776"/>
      <c r="AV16" s="776"/>
      <c r="AW16" s="776"/>
      <c r="AX16" s="776"/>
      <c r="AY16" s="776"/>
      <c r="AZ16" s="776"/>
      <c r="BA16" s="776"/>
      <c r="BB16" s="776"/>
      <c r="BC16" s="776"/>
      <c r="BD16" s="776"/>
      <c r="BE16" s="776"/>
      <c r="BF16" s="776"/>
      <c r="BG16" s="776"/>
      <c r="BH16" s="776"/>
      <c r="BI16" s="776"/>
      <c r="BJ16" s="776"/>
      <c r="BK16" s="776"/>
      <c r="BL16" s="776"/>
      <c r="BM16" s="776"/>
      <c r="BN16" s="776"/>
      <c r="BO16" s="776"/>
      <c r="BP16" s="776"/>
      <c r="BQ16" s="776"/>
      <c r="BR16" s="776"/>
      <c r="BS16" s="776"/>
      <c r="BT16" s="776"/>
      <c r="BU16" s="776"/>
      <c r="BV16" s="775"/>
      <c r="BW16" s="775"/>
      <c r="BX16" s="775"/>
      <c r="BY16" s="775"/>
      <c r="BZ16" s="775"/>
      <c r="CA16" s="775"/>
      <c r="CB16" s="775"/>
      <c r="CC16" s="775"/>
      <c r="CD16" s="775"/>
      <c r="CE16" s="775"/>
      <c r="CF16" s="775"/>
      <c r="CG16" s="775"/>
      <c r="CH16" s="775"/>
      <c r="CI16" s="775"/>
      <c r="CJ16" s="775"/>
      <c r="CK16" s="775"/>
      <c r="CL16" s="775"/>
      <c r="CM16" s="775"/>
      <c r="CN16" s="775"/>
      <c r="CO16" s="775"/>
      <c r="CP16" s="775"/>
      <c r="CQ16" s="775"/>
      <c r="CR16" s="775"/>
      <c r="CS16" s="775"/>
      <c r="CT16" s="775"/>
      <c r="CU16" s="775"/>
      <c r="CV16" s="775"/>
      <c r="CW16" s="775"/>
      <c r="CX16" s="775"/>
      <c r="CY16" s="775"/>
      <c r="CZ16" s="775"/>
      <c r="DA16" s="775"/>
      <c r="DB16" s="775"/>
    </row>
    <row r="17" spans="1:112" ht="13.2" customHeight="1" x14ac:dyDescent="0.3">
      <c r="A17" s="768"/>
      <c r="B17" s="768"/>
      <c r="C17" s="768"/>
      <c r="D17" s="768"/>
      <c r="E17" s="768"/>
      <c r="F17" s="768"/>
      <c r="G17" s="768"/>
      <c r="H17" s="768"/>
      <c r="I17" s="768"/>
      <c r="J17" s="796"/>
      <c r="K17" s="797"/>
      <c r="L17" s="797"/>
      <c r="M17" s="797"/>
      <c r="N17" s="797"/>
      <c r="O17" s="797"/>
      <c r="P17" s="797"/>
      <c r="Q17" s="797"/>
      <c r="R17" s="797"/>
      <c r="S17" s="797"/>
      <c r="T17" s="797"/>
      <c r="U17" s="797"/>
      <c r="V17" s="797"/>
      <c r="W17" s="797"/>
      <c r="X17" s="797"/>
      <c r="Y17" s="797"/>
      <c r="Z17" s="797"/>
      <c r="AA17" s="797"/>
      <c r="AB17" s="797"/>
      <c r="AC17" s="797"/>
      <c r="AD17" s="797"/>
      <c r="AE17" s="797"/>
      <c r="AF17" s="797"/>
      <c r="AG17" s="797"/>
      <c r="AH17" s="797"/>
      <c r="AI17" s="797"/>
      <c r="AJ17" s="797"/>
      <c r="AK17" s="797"/>
      <c r="AL17" s="797"/>
      <c r="AM17" s="797"/>
      <c r="AN17" s="797"/>
      <c r="AO17" s="798"/>
      <c r="AP17" s="776"/>
      <c r="AQ17" s="776"/>
      <c r="AR17" s="776"/>
      <c r="AS17" s="776"/>
      <c r="AT17" s="776"/>
      <c r="AU17" s="776"/>
      <c r="AV17" s="776"/>
      <c r="AW17" s="776"/>
      <c r="AX17" s="776"/>
      <c r="AY17" s="776"/>
      <c r="AZ17" s="776"/>
      <c r="BA17" s="776"/>
      <c r="BB17" s="776"/>
      <c r="BC17" s="776"/>
      <c r="BD17" s="776"/>
      <c r="BE17" s="776"/>
      <c r="BF17" s="776"/>
      <c r="BG17" s="776"/>
      <c r="BH17" s="776"/>
      <c r="BI17" s="776"/>
      <c r="BJ17" s="776"/>
      <c r="BK17" s="776"/>
      <c r="BL17" s="776"/>
      <c r="BM17" s="776"/>
      <c r="BN17" s="776"/>
      <c r="BO17" s="776"/>
      <c r="BP17" s="776"/>
      <c r="BQ17" s="776"/>
      <c r="BR17" s="776"/>
      <c r="BS17" s="776"/>
      <c r="BT17" s="776"/>
      <c r="BU17" s="776"/>
      <c r="BV17" s="775"/>
      <c r="BW17" s="775"/>
      <c r="BX17" s="775"/>
      <c r="BY17" s="775"/>
      <c r="BZ17" s="775"/>
      <c r="CA17" s="775"/>
      <c r="CB17" s="775"/>
      <c r="CC17" s="775"/>
      <c r="CD17" s="775"/>
      <c r="CE17" s="775"/>
      <c r="CF17" s="775"/>
      <c r="CG17" s="775"/>
      <c r="CH17" s="775"/>
      <c r="CI17" s="775"/>
      <c r="CJ17" s="775"/>
      <c r="CK17" s="775"/>
      <c r="CL17" s="775"/>
      <c r="CM17" s="775"/>
      <c r="CN17" s="775"/>
      <c r="CO17" s="775"/>
      <c r="CP17" s="775"/>
      <c r="CQ17" s="775"/>
      <c r="CR17" s="775"/>
      <c r="CS17" s="775"/>
      <c r="CT17" s="775"/>
      <c r="CU17" s="775"/>
      <c r="CV17" s="775"/>
      <c r="CW17" s="775"/>
      <c r="CX17" s="775"/>
      <c r="CY17" s="775"/>
      <c r="CZ17" s="775"/>
      <c r="DA17" s="775"/>
      <c r="DB17" s="775"/>
    </row>
    <row r="18" spans="1:112" ht="13.2" customHeight="1" x14ac:dyDescent="0.3">
      <c r="A18" s="768"/>
      <c r="B18" s="768"/>
      <c r="C18" s="768"/>
      <c r="D18" s="768"/>
      <c r="E18" s="768"/>
      <c r="F18" s="768"/>
      <c r="G18" s="768"/>
      <c r="H18" s="768"/>
      <c r="I18" s="768"/>
      <c r="J18" s="796"/>
      <c r="K18" s="797"/>
      <c r="L18" s="797"/>
      <c r="M18" s="797"/>
      <c r="N18" s="797"/>
      <c r="O18" s="797"/>
      <c r="P18" s="797"/>
      <c r="Q18" s="797"/>
      <c r="R18" s="797"/>
      <c r="S18" s="797"/>
      <c r="T18" s="797"/>
      <c r="U18" s="797"/>
      <c r="V18" s="797"/>
      <c r="W18" s="797"/>
      <c r="X18" s="797"/>
      <c r="Y18" s="797"/>
      <c r="Z18" s="797"/>
      <c r="AA18" s="797"/>
      <c r="AB18" s="797"/>
      <c r="AC18" s="797"/>
      <c r="AD18" s="797"/>
      <c r="AE18" s="797"/>
      <c r="AF18" s="797"/>
      <c r="AG18" s="797"/>
      <c r="AH18" s="797"/>
      <c r="AI18" s="797"/>
      <c r="AJ18" s="797"/>
      <c r="AK18" s="797"/>
      <c r="AL18" s="797"/>
      <c r="AM18" s="797"/>
      <c r="AN18" s="797"/>
      <c r="AO18" s="798"/>
      <c r="AP18" s="776"/>
      <c r="AQ18" s="776"/>
      <c r="AR18" s="776"/>
      <c r="AS18" s="776"/>
      <c r="AT18" s="776"/>
      <c r="AU18" s="776"/>
      <c r="AV18" s="776"/>
      <c r="AW18" s="776"/>
      <c r="AX18" s="776"/>
      <c r="AY18" s="776"/>
      <c r="AZ18" s="776"/>
      <c r="BA18" s="776"/>
      <c r="BB18" s="776"/>
      <c r="BC18" s="776"/>
      <c r="BD18" s="776"/>
      <c r="BE18" s="776"/>
      <c r="BF18" s="776"/>
      <c r="BG18" s="776"/>
      <c r="BH18" s="776"/>
      <c r="BI18" s="776"/>
      <c r="BJ18" s="776"/>
      <c r="BK18" s="776"/>
      <c r="BL18" s="776"/>
      <c r="BM18" s="776"/>
      <c r="BN18" s="776"/>
      <c r="BO18" s="776"/>
      <c r="BP18" s="776"/>
      <c r="BQ18" s="776"/>
      <c r="BR18" s="776"/>
      <c r="BS18" s="776"/>
      <c r="BT18" s="776"/>
      <c r="BU18" s="776"/>
      <c r="BV18" s="775"/>
      <c r="BW18" s="775"/>
      <c r="BX18" s="775"/>
      <c r="BY18" s="775"/>
      <c r="BZ18" s="775"/>
      <c r="CA18" s="775"/>
      <c r="CB18" s="775"/>
      <c r="CC18" s="775"/>
      <c r="CD18" s="775"/>
      <c r="CE18" s="775"/>
      <c r="CF18" s="775"/>
      <c r="CG18" s="775"/>
      <c r="CH18" s="775"/>
      <c r="CI18" s="775"/>
      <c r="CJ18" s="775"/>
      <c r="CK18" s="775"/>
      <c r="CL18" s="775"/>
      <c r="CM18" s="775"/>
      <c r="CN18" s="775"/>
      <c r="CO18" s="775"/>
      <c r="CP18" s="775"/>
      <c r="CQ18" s="775"/>
      <c r="CR18" s="775"/>
      <c r="CS18" s="775"/>
      <c r="CT18" s="775"/>
      <c r="CU18" s="775"/>
      <c r="CV18" s="775"/>
      <c r="CW18" s="775"/>
      <c r="CX18" s="775"/>
      <c r="CY18" s="775"/>
      <c r="CZ18" s="775"/>
      <c r="DA18" s="775"/>
      <c r="DB18" s="775"/>
    </row>
    <row r="19" spans="1:112" ht="13.2" customHeight="1" x14ac:dyDescent="0.3">
      <c r="A19" s="768"/>
      <c r="B19" s="768"/>
      <c r="C19" s="768"/>
      <c r="D19" s="768"/>
      <c r="E19" s="768"/>
      <c r="F19" s="768"/>
      <c r="G19" s="768"/>
      <c r="H19" s="768"/>
      <c r="I19" s="768"/>
      <c r="J19" s="799"/>
      <c r="K19" s="800"/>
      <c r="L19" s="800"/>
      <c r="M19" s="800"/>
      <c r="N19" s="800"/>
      <c r="O19" s="800"/>
      <c r="P19" s="800"/>
      <c r="Q19" s="800"/>
      <c r="R19" s="800"/>
      <c r="S19" s="800"/>
      <c r="T19" s="800"/>
      <c r="U19" s="800"/>
      <c r="V19" s="800"/>
      <c r="W19" s="800"/>
      <c r="X19" s="800"/>
      <c r="Y19" s="800"/>
      <c r="Z19" s="800"/>
      <c r="AA19" s="800"/>
      <c r="AB19" s="800"/>
      <c r="AC19" s="800"/>
      <c r="AD19" s="800"/>
      <c r="AE19" s="800"/>
      <c r="AF19" s="800"/>
      <c r="AG19" s="800"/>
      <c r="AH19" s="800"/>
      <c r="AI19" s="800"/>
      <c r="AJ19" s="800"/>
      <c r="AK19" s="800"/>
      <c r="AL19" s="800"/>
      <c r="AM19" s="800"/>
      <c r="AN19" s="800"/>
      <c r="AO19" s="801"/>
      <c r="AP19" s="776"/>
      <c r="AQ19" s="776"/>
      <c r="AR19" s="776"/>
      <c r="AS19" s="776"/>
      <c r="AT19" s="776"/>
      <c r="AU19" s="776"/>
      <c r="AV19" s="776"/>
      <c r="AW19" s="776"/>
      <c r="AX19" s="776"/>
      <c r="AY19" s="776"/>
      <c r="AZ19" s="776"/>
      <c r="BA19" s="776"/>
      <c r="BB19" s="776"/>
      <c r="BC19" s="776"/>
      <c r="BD19" s="776"/>
      <c r="BE19" s="776"/>
      <c r="BF19" s="776"/>
      <c r="BG19" s="776"/>
      <c r="BH19" s="776"/>
      <c r="BI19" s="776"/>
      <c r="BJ19" s="776"/>
      <c r="BK19" s="776"/>
      <c r="BL19" s="776"/>
      <c r="BM19" s="776"/>
      <c r="BN19" s="776"/>
      <c r="BO19" s="776"/>
      <c r="BP19" s="776"/>
      <c r="BQ19" s="776"/>
      <c r="BR19" s="776"/>
      <c r="BS19" s="776"/>
      <c r="BT19" s="776"/>
      <c r="BU19" s="776"/>
      <c r="BV19" s="775"/>
      <c r="BW19" s="775"/>
      <c r="BX19" s="775"/>
      <c r="BY19" s="775"/>
      <c r="BZ19" s="775"/>
      <c r="CA19" s="775"/>
      <c r="CB19" s="775"/>
      <c r="CC19" s="775"/>
      <c r="CD19" s="775"/>
      <c r="CE19" s="775"/>
      <c r="CF19" s="775"/>
      <c r="CG19" s="775"/>
      <c r="CH19" s="775"/>
      <c r="CI19" s="775"/>
      <c r="CJ19" s="775"/>
      <c r="CK19" s="775"/>
      <c r="CL19" s="775"/>
      <c r="CM19" s="775"/>
      <c r="CN19" s="775"/>
      <c r="CO19" s="775"/>
      <c r="CP19" s="775"/>
      <c r="CQ19" s="775"/>
      <c r="CR19" s="775"/>
      <c r="CS19" s="775"/>
      <c r="CT19" s="775"/>
      <c r="CU19" s="775"/>
      <c r="CV19" s="775"/>
      <c r="CW19" s="775"/>
      <c r="CX19" s="775"/>
      <c r="CY19" s="775"/>
      <c r="CZ19" s="775"/>
      <c r="DA19" s="775"/>
      <c r="DB19" s="775"/>
    </row>
    <row r="20" spans="1:112" ht="13.2" customHeight="1" x14ac:dyDescent="0.3">
      <c r="A20" s="768"/>
      <c r="B20" s="768"/>
      <c r="C20" s="768"/>
      <c r="D20" s="768"/>
      <c r="E20" s="768"/>
      <c r="F20" s="768"/>
      <c r="G20" s="768"/>
      <c r="H20" s="768"/>
      <c r="I20" s="768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6"/>
      <c r="AQ20" s="776"/>
      <c r="AR20" s="776"/>
      <c r="AS20" s="776"/>
      <c r="AT20" s="776"/>
      <c r="AU20" s="776"/>
      <c r="AV20" s="776"/>
      <c r="AW20" s="776"/>
      <c r="AX20" s="776"/>
      <c r="AY20" s="776"/>
      <c r="AZ20" s="776"/>
      <c r="BA20" s="776"/>
      <c r="BB20" s="776"/>
      <c r="BC20" s="776"/>
      <c r="BD20" s="776"/>
      <c r="BE20" s="776"/>
      <c r="BF20" s="776"/>
      <c r="BG20" s="776"/>
      <c r="BH20" s="776"/>
      <c r="BI20" s="776"/>
      <c r="BJ20" s="776"/>
      <c r="BK20" s="776"/>
      <c r="BL20" s="776"/>
      <c r="BM20" s="776"/>
      <c r="BN20" s="776"/>
      <c r="BO20" s="776"/>
      <c r="BP20" s="776"/>
      <c r="BQ20" s="776"/>
      <c r="BR20" s="776"/>
      <c r="BS20" s="776"/>
      <c r="BT20" s="776"/>
      <c r="BU20" s="776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</row>
    <row r="21" spans="1:112" ht="13.2" customHeight="1" x14ac:dyDescent="0.3">
      <c r="A21" s="768"/>
      <c r="B21" s="768"/>
      <c r="C21" s="768"/>
      <c r="D21" s="768"/>
      <c r="E21" s="768"/>
      <c r="F21" s="768"/>
      <c r="G21" s="768"/>
      <c r="H21" s="768"/>
      <c r="I21" s="768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  <c r="X21" s="774"/>
      <c r="Y21" s="774"/>
      <c r="Z21" s="774"/>
      <c r="AA21" s="774"/>
      <c r="AB21" s="774"/>
      <c r="AC21" s="774"/>
      <c r="AD21" s="774"/>
      <c r="AE21" s="774"/>
      <c r="AF21" s="774"/>
      <c r="AG21" s="774"/>
      <c r="AH21" s="774"/>
      <c r="AI21" s="774"/>
      <c r="AJ21" s="774"/>
      <c r="AK21" s="774"/>
      <c r="AL21" s="774"/>
      <c r="AM21" s="774"/>
      <c r="AN21" s="774"/>
      <c r="AO21" s="774"/>
      <c r="AP21" s="776"/>
      <c r="AQ21" s="776"/>
      <c r="AR21" s="776"/>
      <c r="AS21" s="776"/>
      <c r="AT21" s="776"/>
      <c r="AU21" s="776"/>
      <c r="AV21" s="776"/>
      <c r="AW21" s="776"/>
      <c r="AX21" s="776"/>
      <c r="AY21" s="776"/>
      <c r="AZ21" s="776"/>
      <c r="BA21" s="776"/>
      <c r="BB21" s="776"/>
      <c r="BC21" s="776"/>
      <c r="BD21" s="776"/>
      <c r="BE21" s="776"/>
      <c r="BF21" s="776"/>
      <c r="BG21" s="776"/>
      <c r="BH21" s="776"/>
      <c r="BI21" s="776"/>
      <c r="BJ21" s="776"/>
      <c r="BK21" s="776"/>
      <c r="BL21" s="776"/>
      <c r="BM21" s="776"/>
      <c r="BN21" s="776"/>
      <c r="BO21" s="776"/>
      <c r="BP21" s="776"/>
      <c r="BQ21" s="776"/>
      <c r="BR21" s="776"/>
      <c r="BS21" s="776"/>
      <c r="BT21" s="776"/>
      <c r="BU21" s="776"/>
      <c r="BV21" s="775"/>
      <c r="BW21" s="775"/>
      <c r="BX21" s="775"/>
      <c r="BY21" s="775"/>
      <c r="BZ21" s="775"/>
      <c r="CA21" s="775"/>
      <c r="CB21" s="775"/>
      <c r="CC21" s="775"/>
      <c r="CD21" s="775"/>
      <c r="CE21" s="775"/>
      <c r="CF21" s="775"/>
      <c r="CG21" s="775"/>
      <c r="CH21" s="775"/>
      <c r="CI21" s="775"/>
      <c r="CJ21" s="775"/>
      <c r="CK21" s="775"/>
      <c r="CL21" s="775"/>
      <c r="CM21" s="775"/>
      <c r="CN21" s="775"/>
      <c r="CO21" s="775"/>
      <c r="CP21" s="775"/>
      <c r="CQ21" s="775"/>
      <c r="CR21" s="775"/>
      <c r="CS21" s="775"/>
      <c r="CT21" s="775"/>
      <c r="CU21" s="775"/>
      <c r="CV21" s="775"/>
      <c r="CW21" s="775"/>
      <c r="CX21" s="775"/>
      <c r="CY21" s="775"/>
      <c r="CZ21" s="775"/>
      <c r="DA21" s="775"/>
      <c r="DB21" s="775"/>
    </row>
    <row r="22" spans="1:112" ht="13.2" customHeight="1" x14ac:dyDescent="0.25">
      <c r="A22" s="768"/>
      <c r="B22" s="768"/>
      <c r="C22" s="768"/>
      <c r="D22" s="768"/>
      <c r="E22" s="768"/>
      <c r="F22" s="768"/>
      <c r="G22" s="768"/>
      <c r="H22" s="768"/>
      <c r="I22" s="768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6"/>
      <c r="AQ22" s="776"/>
      <c r="AR22" s="776"/>
      <c r="AS22" s="776"/>
      <c r="AT22" s="776"/>
      <c r="AU22" s="776"/>
      <c r="AV22" s="776"/>
      <c r="AW22" s="776"/>
      <c r="AX22" s="776"/>
      <c r="AY22" s="776"/>
      <c r="AZ22" s="776"/>
      <c r="BA22" s="776"/>
      <c r="BB22" s="776"/>
      <c r="BC22" s="776"/>
      <c r="BD22" s="776"/>
      <c r="BE22" s="776"/>
      <c r="BF22" s="776"/>
      <c r="BG22" s="776"/>
      <c r="BH22" s="776"/>
      <c r="BI22" s="776"/>
      <c r="BJ22" s="776"/>
      <c r="BK22" s="776"/>
      <c r="BL22" s="776"/>
      <c r="BM22" s="776"/>
      <c r="BN22" s="776"/>
      <c r="BO22" s="776"/>
      <c r="BP22" s="776"/>
      <c r="BQ22" s="776"/>
      <c r="BR22" s="776"/>
      <c r="BS22" s="776"/>
      <c r="BT22" s="776"/>
      <c r="BU22" s="776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  <c r="DH22" s="155"/>
    </row>
    <row r="23" spans="1:112" ht="13.2" customHeight="1" x14ac:dyDescent="0.25">
      <c r="A23" s="768"/>
      <c r="B23" s="768"/>
      <c r="C23" s="768"/>
      <c r="D23" s="768"/>
      <c r="E23" s="768"/>
      <c r="F23" s="768"/>
      <c r="G23" s="768"/>
      <c r="H23" s="768"/>
      <c r="I23" s="768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6"/>
      <c r="AQ23" s="776"/>
      <c r="AR23" s="776"/>
      <c r="AS23" s="776"/>
      <c r="AT23" s="776"/>
      <c r="AU23" s="776"/>
      <c r="AV23" s="776"/>
      <c r="AW23" s="776"/>
      <c r="AX23" s="776"/>
      <c r="AY23" s="776"/>
      <c r="AZ23" s="776"/>
      <c r="BA23" s="776"/>
      <c r="BB23" s="776"/>
      <c r="BC23" s="776"/>
      <c r="BD23" s="776"/>
      <c r="BE23" s="776"/>
      <c r="BF23" s="776"/>
      <c r="BG23" s="776"/>
      <c r="BH23" s="776"/>
      <c r="BI23" s="776"/>
      <c r="BJ23" s="776"/>
      <c r="BK23" s="776"/>
      <c r="BL23" s="776"/>
      <c r="BM23" s="776"/>
      <c r="BN23" s="776"/>
      <c r="BO23" s="776"/>
      <c r="BP23" s="776"/>
      <c r="BQ23" s="776"/>
      <c r="BR23" s="776"/>
      <c r="BS23" s="776"/>
      <c r="BT23" s="776"/>
      <c r="BU23" s="776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  <c r="DH23" s="155"/>
    </row>
    <row r="24" spans="1:112" ht="13.2" customHeight="1" x14ac:dyDescent="0.3">
      <c r="A24" s="768"/>
      <c r="B24" s="768"/>
      <c r="C24" s="768"/>
      <c r="D24" s="768"/>
      <c r="E24" s="768"/>
      <c r="F24" s="768"/>
      <c r="G24" s="768"/>
      <c r="H24" s="768"/>
      <c r="I24" s="768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6"/>
      <c r="AQ24" s="776"/>
      <c r="AR24" s="776"/>
      <c r="AS24" s="776"/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</row>
    <row r="25" spans="1:112" ht="13.2" customHeight="1" x14ac:dyDescent="0.25">
      <c r="A25" s="768"/>
      <c r="B25" s="768"/>
      <c r="C25" s="768"/>
      <c r="D25" s="768"/>
      <c r="E25" s="768"/>
      <c r="F25" s="768"/>
      <c r="G25" s="768"/>
      <c r="H25" s="768"/>
      <c r="I25" s="768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6"/>
      <c r="AQ25" s="776"/>
      <c r="AR25" s="776"/>
      <c r="AS25" s="776"/>
      <c r="AT25" s="776"/>
      <c r="AU25" s="776"/>
      <c r="AV25" s="776"/>
      <c r="AW25" s="776"/>
      <c r="AX25" s="776"/>
      <c r="AY25" s="776"/>
      <c r="AZ25" s="776"/>
      <c r="BA25" s="776"/>
      <c r="BB25" s="776"/>
      <c r="BC25" s="776"/>
      <c r="BD25" s="776"/>
      <c r="BE25" s="776"/>
      <c r="BF25" s="776"/>
      <c r="BG25" s="776"/>
      <c r="BH25" s="776"/>
      <c r="BI25" s="776"/>
      <c r="BJ25" s="776"/>
      <c r="BK25" s="776"/>
      <c r="BL25" s="776"/>
      <c r="BM25" s="776"/>
      <c r="BN25" s="776"/>
      <c r="BO25" s="776"/>
      <c r="BP25" s="776"/>
      <c r="BQ25" s="776"/>
      <c r="BR25" s="776"/>
      <c r="BS25" s="776"/>
      <c r="BT25" s="776"/>
      <c r="BU25" s="776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H25" s="155"/>
    </row>
    <row r="26" spans="1:112" ht="13.2" customHeight="1" x14ac:dyDescent="0.3">
      <c r="A26" s="768"/>
      <c r="B26" s="768"/>
      <c r="C26" s="768"/>
      <c r="D26" s="768"/>
      <c r="E26" s="768"/>
      <c r="F26" s="768"/>
      <c r="G26" s="768"/>
      <c r="H26" s="768"/>
      <c r="I26" s="768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6"/>
      <c r="AQ26" s="776"/>
      <c r="AR26" s="776"/>
      <c r="AS26" s="776"/>
      <c r="AT26" s="776"/>
      <c r="AU26" s="776"/>
      <c r="AV26" s="776"/>
      <c r="AW26" s="776"/>
      <c r="AX26" s="776"/>
      <c r="AY26" s="776"/>
      <c r="AZ26" s="776"/>
      <c r="BA26" s="776"/>
      <c r="BB26" s="776"/>
      <c r="BC26" s="776"/>
      <c r="BD26" s="776"/>
      <c r="BE26" s="776"/>
      <c r="BF26" s="776"/>
      <c r="BG26" s="776"/>
      <c r="BH26" s="776"/>
      <c r="BI26" s="776"/>
      <c r="BJ26" s="776"/>
      <c r="BK26" s="776"/>
      <c r="BL26" s="776"/>
      <c r="BM26" s="776"/>
      <c r="BN26" s="776"/>
      <c r="BO26" s="776"/>
      <c r="BP26" s="776"/>
      <c r="BQ26" s="776"/>
      <c r="BR26" s="776"/>
      <c r="BS26" s="776"/>
      <c r="BT26" s="776"/>
      <c r="BU26" s="776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  <c r="DC26" s="595"/>
    </row>
    <row r="27" spans="1:112" ht="13.2" customHeight="1" x14ac:dyDescent="0.3">
      <c r="A27" s="768"/>
      <c r="B27" s="768"/>
      <c r="C27" s="768"/>
      <c r="D27" s="768"/>
      <c r="E27" s="768"/>
      <c r="F27" s="768"/>
      <c r="G27" s="768"/>
      <c r="H27" s="768"/>
      <c r="I27" s="768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6"/>
      <c r="AQ27" s="776"/>
      <c r="AR27" s="776"/>
      <c r="AS27" s="776"/>
      <c r="AT27" s="776"/>
      <c r="AU27" s="776"/>
      <c r="AV27" s="776"/>
      <c r="AW27" s="776"/>
      <c r="AX27" s="776"/>
      <c r="AY27" s="776"/>
      <c r="AZ27" s="776"/>
      <c r="BA27" s="776"/>
      <c r="BB27" s="776"/>
      <c r="BC27" s="776"/>
      <c r="BD27" s="776"/>
      <c r="BE27" s="776"/>
      <c r="BF27" s="776"/>
      <c r="BG27" s="776"/>
      <c r="BH27" s="776"/>
      <c r="BI27" s="776"/>
      <c r="BJ27" s="776"/>
      <c r="BK27" s="776"/>
      <c r="BL27" s="776"/>
      <c r="BM27" s="776"/>
      <c r="BN27" s="776"/>
      <c r="BO27" s="776"/>
      <c r="BP27" s="776"/>
      <c r="BQ27" s="776"/>
      <c r="BR27" s="776"/>
      <c r="BS27" s="776"/>
      <c r="BT27" s="776"/>
      <c r="BU27" s="776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J27" s="775"/>
      <c r="CK27" s="775"/>
      <c r="CL27" s="775"/>
      <c r="CM27" s="775"/>
      <c r="CN27" s="775"/>
      <c r="CO27" s="775"/>
      <c r="CP27" s="775"/>
      <c r="CQ27" s="775"/>
      <c r="CR27" s="775"/>
      <c r="CS27" s="775"/>
      <c r="CT27" s="775"/>
      <c r="CU27" s="775"/>
      <c r="CV27" s="775"/>
      <c r="CW27" s="775"/>
      <c r="CX27" s="775"/>
      <c r="CY27" s="775"/>
      <c r="CZ27" s="775"/>
      <c r="DA27" s="775"/>
      <c r="DB27" s="775"/>
      <c r="DC27" s="595"/>
    </row>
    <row r="28" spans="1:112" ht="15" customHeight="1" x14ac:dyDescent="0.25">
      <c r="A28" s="596">
        <v>1</v>
      </c>
      <c r="DC28" s="559" t="s">
        <v>1288</v>
      </c>
      <c r="DH28" s="159"/>
    </row>
    <row r="29" spans="1:112" ht="58.95" customHeight="1" outlineLevel="1" x14ac:dyDescent="0.3">
      <c r="A29" s="777" t="s">
        <v>756</v>
      </c>
      <c r="B29" s="777"/>
      <c r="C29" s="777"/>
      <c r="D29" s="777"/>
      <c r="E29" s="777"/>
      <c r="F29" s="777"/>
      <c r="G29" s="777"/>
      <c r="H29" s="777"/>
      <c r="I29" s="777"/>
      <c r="J29" s="777"/>
      <c r="K29" s="777"/>
      <c r="L29" s="777"/>
      <c r="M29" s="777"/>
      <c r="N29" s="777"/>
      <c r="O29" s="777"/>
      <c r="P29" s="777"/>
      <c r="Q29" s="777"/>
      <c r="R29" s="777"/>
      <c r="S29" s="777"/>
      <c r="T29" s="777"/>
      <c r="U29" s="777"/>
      <c r="V29" s="777"/>
      <c r="W29" s="777"/>
      <c r="X29" s="777"/>
      <c r="Y29" s="777"/>
      <c r="Z29" s="777"/>
      <c r="AA29" s="777"/>
      <c r="AF29" s="741" t="str">
        <f>ПОДПИСИ!B5</f>
        <v>Начальник мастерского участка №1 Курортного РЭС ПАО «Россети Ленэнерго» «СЭС»</v>
      </c>
      <c r="AG29" s="741"/>
      <c r="AH29" s="741"/>
      <c r="AI29" s="741"/>
      <c r="AJ29" s="741"/>
      <c r="AK29" s="741"/>
      <c r="AL29" s="741"/>
      <c r="AM29" s="741"/>
      <c r="AN29" s="741"/>
      <c r="AO29" s="741"/>
      <c r="AP29" s="741"/>
      <c r="AQ29" s="741"/>
      <c r="AR29" s="741"/>
      <c r="AS29" s="741"/>
      <c r="AT29" s="741"/>
      <c r="AU29" s="741"/>
      <c r="AV29" s="741"/>
      <c r="AW29" s="741"/>
      <c r="AX29" s="741"/>
      <c r="AY29" s="741"/>
      <c r="AZ29" s="741"/>
      <c r="BA29" s="741"/>
      <c r="BB29" s="741"/>
      <c r="BC29" s="741"/>
      <c r="BD29" s="741"/>
      <c r="BE29" s="741"/>
      <c r="BF29" s="741"/>
      <c r="BG29" s="741"/>
      <c r="BH29" s="741"/>
      <c r="BI29" s="741"/>
      <c r="BJ29" s="741"/>
      <c r="BK29" s="23"/>
      <c r="BL29" s="23"/>
      <c r="BM29" s="23"/>
      <c r="BN29" s="23"/>
      <c r="BO29" s="704"/>
      <c r="BP29" s="704"/>
      <c r="BQ29" s="704"/>
      <c r="BR29" s="704"/>
      <c r="BS29" s="704"/>
      <c r="BT29" s="704"/>
      <c r="BU29" s="704"/>
      <c r="BV29" s="704"/>
      <c r="BW29" s="704"/>
      <c r="BX29" s="704"/>
      <c r="BY29" s="704"/>
      <c r="BZ29" s="704"/>
      <c r="CA29" s="704"/>
      <c r="CB29" s="704"/>
      <c r="CC29" s="704"/>
      <c r="CD29" s="704"/>
      <c r="CE29" s="23"/>
      <c r="CF29" s="23"/>
      <c r="CG29" s="23"/>
      <c r="CH29" s="23"/>
      <c r="CI29" s="704" t="str">
        <f>ПОДПИСИ!E5</f>
        <v>Д.М. Чечин</v>
      </c>
      <c r="CJ29" s="704"/>
      <c r="CK29" s="704"/>
      <c r="CL29" s="704"/>
      <c r="CM29" s="704"/>
      <c r="CN29" s="704"/>
      <c r="CO29" s="704"/>
      <c r="CP29" s="704"/>
      <c r="CQ29" s="704"/>
      <c r="CR29" s="704"/>
      <c r="CS29" s="704"/>
      <c r="CT29" s="704"/>
      <c r="CU29" s="704"/>
      <c r="CV29" s="704"/>
      <c r="CW29" s="704"/>
      <c r="CX29" s="704"/>
      <c r="CY29" s="704"/>
      <c r="CZ29" s="704"/>
      <c r="DA29" s="704"/>
      <c r="DB29" s="704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685" t="s">
        <v>48</v>
      </c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O30" s="685" t="s">
        <v>49</v>
      </c>
      <c r="BP30" s="685"/>
      <c r="BQ30" s="685"/>
      <c r="BR30" s="685"/>
      <c r="BS30" s="685"/>
      <c r="BT30" s="685"/>
      <c r="BU30" s="685"/>
      <c r="BV30" s="685"/>
      <c r="BW30" s="685"/>
      <c r="BX30" s="685"/>
      <c r="BY30" s="685"/>
      <c r="BZ30" s="685"/>
      <c r="CA30" s="685"/>
      <c r="CB30" s="685"/>
      <c r="CC30" s="685"/>
      <c r="CD30" s="685"/>
      <c r="CI30" s="739" t="s">
        <v>50</v>
      </c>
      <c r="CJ30" s="739"/>
      <c r="CK30" s="739"/>
      <c r="CL30" s="739"/>
      <c r="CM30" s="739"/>
      <c r="CN30" s="739"/>
      <c r="CO30" s="739"/>
      <c r="CP30" s="739"/>
      <c r="CQ30" s="739"/>
      <c r="CR30" s="739"/>
      <c r="CS30" s="739"/>
      <c r="CT30" s="739"/>
      <c r="CU30" s="739"/>
      <c r="CV30" s="739"/>
      <c r="CW30" s="739"/>
      <c r="CX30" s="739"/>
      <c r="CY30" s="739"/>
      <c r="CZ30" s="739"/>
      <c r="DA30" s="739"/>
      <c r="DB30" s="739"/>
      <c r="DC30" s="559">
        <f>IF(DC29=1,1,0)</f>
        <v>1</v>
      </c>
      <c r="DH30" s="242"/>
    </row>
    <row r="31" spans="1:112" ht="58.95" hidden="1" customHeight="1" outlineLevel="1" x14ac:dyDescent="0.3">
      <c r="A31" s="777" t="s">
        <v>756</v>
      </c>
      <c r="B31" s="777"/>
      <c r="C31" s="777"/>
      <c r="D31" s="777"/>
      <c r="E31" s="777"/>
      <c r="F31" s="777"/>
      <c r="G31" s="777"/>
      <c r="H31" s="777"/>
      <c r="I31" s="777"/>
      <c r="J31" s="777"/>
      <c r="K31" s="777"/>
      <c r="L31" s="777"/>
      <c r="M31" s="777"/>
      <c r="N31" s="777"/>
      <c r="O31" s="777"/>
      <c r="P31" s="777"/>
      <c r="Q31" s="777"/>
      <c r="R31" s="777"/>
      <c r="S31" s="777"/>
      <c r="T31" s="777"/>
      <c r="U31" s="777"/>
      <c r="V31" s="777"/>
      <c r="W31" s="777"/>
      <c r="X31" s="777"/>
      <c r="Y31" s="777"/>
      <c r="Z31" s="777"/>
      <c r="AA31" s="777"/>
      <c r="AF31" s="741" t="str">
        <f>ПОДПИСИ!B6</f>
        <v>Начальник мастерского участка №1 Курортного РЭС ПАО «Россети Ленэнерго» «СЭС»</v>
      </c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23"/>
      <c r="BL31" s="23"/>
      <c r="BM31" s="23"/>
      <c r="BN31" s="23"/>
      <c r="BO31" s="704"/>
      <c r="BP31" s="704"/>
      <c r="BQ31" s="704"/>
      <c r="BR31" s="704"/>
      <c r="BS31" s="704"/>
      <c r="BT31" s="704"/>
      <c r="BU31" s="704"/>
      <c r="BV31" s="704"/>
      <c r="BW31" s="704"/>
      <c r="BX31" s="704"/>
      <c r="BY31" s="704"/>
      <c r="BZ31" s="704"/>
      <c r="CA31" s="704"/>
      <c r="CB31" s="704"/>
      <c r="CC31" s="704"/>
      <c r="CD31" s="704"/>
      <c r="CE31" s="23"/>
      <c r="CF31" s="23"/>
      <c r="CG31" s="23"/>
      <c r="CH31" s="23"/>
      <c r="CI31" s="704" t="str">
        <f>ПОДПИСИ!E6</f>
        <v>Д.М. Чечин</v>
      </c>
      <c r="CJ31" s="704"/>
      <c r="CK31" s="704"/>
      <c r="CL31" s="704"/>
      <c r="CM31" s="704"/>
      <c r="CN31" s="704"/>
      <c r="CO31" s="704"/>
      <c r="CP31" s="704"/>
      <c r="CQ31" s="704"/>
      <c r="CR31" s="704"/>
      <c r="CS31" s="704"/>
      <c r="CT31" s="704"/>
      <c r="CU31" s="704"/>
      <c r="CV31" s="704"/>
      <c r="CW31" s="704"/>
      <c r="CX31" s="704"/>
      <c r="CY31" s="704"/>
      <c r="CZ31" s="704"/>
      <c r="DA31" s="704"/>
      <c r="DB31" s="704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685" t="s">
        <v>48</v>
      </c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O32" s="685" t="s">
        <v>49</v>
      </c>
      <c r="BP32" s="685"/>
      <c r="BQ32" s="685"/>
      <c r="BR32" s="685"/>
      <c r="BS32" s="685"/>
      <c r="BT32" s="685"/>
      <c r="BU32" s="685"/>
      <c r="BV32" s="685"/>
      <c r="BW32" s="685"/>
      <c r="BX32" s="685"/>
      <c r="BY32" s="685"/>
      <c r="BZ32" s="685"/>
      <c r="CA32" s="685"/>
      <c r="CB32" s="685"/>
      <c r="CC32" s="685"/>
      <c r="CD32" s="685"/>
      <c r="CI32" s="739" t="s">
        <v>50</v>
      </c>
      <c r="CJ32" s="739"/>
      <c r="CK32" s="739"/>
      <c r="CL32" s="739"/>
      <c r="CM32" s="739"/>
      <c r="CN32" s="739"/>
      <c r="CO32" s="739"/>
      <c r="CP32" s="739"/>
      <c r="CQ32" s="739"/>
      <c r="CR32" s="739"/>
      <c r="CS32" s="739"/>
      <c r="CT32" s="739"/>
      <c r="CU32" s="739"/>
      <c r="CV32" s="739"/>
      <c r="CW32" s="739"/>
      <c r="CX32" s="739"/>
      <c r="CY32" s="739"/>
      <c r="CZ32" s="739"/>
      <c r="DA32" s="739"/>
      <c r="DB32" s="739"/>
      <c r="DC32" s="559">
        <f>IF(DC31=1,1,0)</f>
        <v>0</v>
      </c>
      <c r="DH32" s="242"/>
    </row>
    <row r="33" spans="1:112" ht="58.95" hidden="1" customHeight="1" x14ac:dyDescent="0.3">
      <c r="A33" s="777" t="s">
        <v>756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F33" s="741" t="str">
        <f>ПОДПИСИ!B7</f>
        <v>Начальник мастерского участка №1 Курортного РЭС ПАО «Россети Ленэнерго» «СЭС»</v>
      </c>
      <c r="AG33" s="741"/>
      <c r="AH33" s="741"/>
      <c r="AI33" s="741"/>
      <c r="AJ33" s="741"/>
      <c r="AK33" s="741"/>
      <c r="AL33" s="741"/>
      <c r="AM33" s="741"/>
      <c r="AN33" s="741"/>
      <c r="AO33" s="741"/>
      <c r="AP33" s="741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741"/>
      <c r="BD33" s="741"/>
      <c r="BE33" s="741"/>
      <c r="BF33" s="741"/>
      <c r="BG33" s="741"/>
      <c r="BH33" s="741"/>
      <c r="BI33" s="741"/>
      <c r="BJ33" s="741"/>
      <c r="BK33" s="23"/>
      <c r="BL33" s="23"/>
      <c r="BM33" s="23"/>
      <c r="BN33" s="23"/>
      <c r="BO33" s="704"/>
      <c r="BP33" s="704"/>
      <c r="BQ33" s="704"/>
      <c r="BR33" s="704"/>
      <c r="BS33" s="704"/>
      <c r="BT33" s="704"/>
      <c r="BU33" s="704"/>
      <c r="BV33" s="704"/>
      <c r="BW33" s="704"/>
      <c r="BX33" s="704"/>
      <c r="BY33" s="704"/>
      <c r="BZ33" s="704"/>
      <c r="CA33" s="704"/>
      <c r="CB33" s="704"/>
      <c r="CC33" s="704"/>
      <c r="CD33" s="704"/>
      <c r="CE33" s="23"/>
      <c r="CF33" s="23"/>
      <c r="CG33" s="23"/>
      <c r="CH33" s="23"/>
      <c r="CI33" s="704" t="str">
        <f>ПОДПИСИ!E7</f>
        <v>Д.М. Чечин</v>
      </c>
      <c r="CJ33" s="704"/>
      <c r="CK33" s="704"/>
      <c r="CL33" s="704"/>
      <c r="CM33" s="704"/>
      <c r="CN33" s="704"/>
      <c r="CO33" s="704"/>
      <c r="CP33" s="704"/>
      <c r="CQ33" s="704"/>
      <c r="CR33" s="704"/>
      <c r="CS33" s="704"/>
      <c r="CT33" s="704"/>
      <c r="CU33" s="704"/>
      <c r="CV33" s="704"/>
      <c r="CW33" s="704"/>
      <c r="CX33" s="704"/>
      <c r="CY33" s="704"/>
      <c r="CZ33" s="704"/>
      <c r="DA33" s="704"/>
      <c r="DB33" s="704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685" t="s">
        <v>48</v>
      </c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O34" s="685" t="s">
        <v>49</v>
      </c>
      <c r="BP34" s="685"/>
      <c r="BQ34" s="685"/>
      <c r="BR34" s="685"/>
      <c r="BS34" s="685"/>
      <c r="BT34" s="685"/>
      <c r="BU34" s="685"/>
      <c r="BV34" s="685"/>
      <c r="BW34" s="685"/>
      <c r="BX34" s="685"/>
      <c r="BY34" s="685"/>
      <c r="BZ34" s="685"/>
      <c r="CA34" s="685"/>
      <c r="CB34" s="685"/>
      <c r="CC34" s="685"/>
      <c r="CD34" s="685"/>
      <c r="CI34" s="739" t="s">
        <v>50</v>
      </c>
      <c r="CJ34" s="739"/>
      <c r="CK34" s="739"/>
      <c r="CL34" s="739"/>
      <c r="CM34" s="739"/>
      <c r="CN34" s="739"/>
      <c r="CO34" s="739"/>
      <c r="CP34" s="739"/>
      <c r="CQ34" s="739"/>
      <c r="CR34" s="739"/>
      <c r="CS34" s="739"/>
      <c r="CT34" s="739"/>
      <c r="CU34" s="739"/>
      <c r="CV34" s="739"/>
      <c r="CW34" s="739"/>
      <c r="CX34" s="739"/>
      <c r="CY34" s="739"/>
      <c r="CZ34" s="739"/>
      <c r="DA34" s="739"/>
      <c r="DB34" s="739"/>
      <c r="DC34" s="559">
        <f>IF(DC33=1,1,0)</f>
        <v>0</v>
      </c>
      <c r="DH34" s="242"/>
    </row>
    <row r="35" spans="1:112" ht="40.200000000000003" customHeight="1" x14ac:dyDescent="0.25">
      <c r="A35" s="777" t="s">
        <v>258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F35" s="741" t="str">
        <f>ПОДПИСИ!B15</f>
        <v>Заместитель генерального директора по капитальному  строительству ООО «Электромонтаж-110»</v>
      </c>
      <c r="AG35" s="741"/>
      <c r="AH35" s="741"/>
      <c r="AI35" s="741"/>
      <c r="AJ35" s="741"/>
      <c r="AK35" s="741"/>
      <c r="AL35" s="741"/>
      <c r="AM35" s="741"/>
      <c r="AN35" s="741"/>
      <c r="AO35" s="741"/>
      <c r="AP35" s="741"/>
      <c r="AQ35" s="741"/>
      <c r="AR35" s="741"/>
      <c r="AS35" s="741"/>
      <c r="AT35" s="741"/>
      <c r="AU35" s="741"/>
      <c r="AV35" s="741"/>
      <c r="AW35" s="741"/>
      <c r="AX35" s="741"/>
      <c r="AY35" s="741"/>
      <c r="AZ35" s="741"/>
      <c r="BA35" s="741"/>
      <c r="BB35" s="741"/>
      <c r="BC35" s="741"/>
      <c r="BD35" s="741"/>
      <c r="BE35" s="741"/>
      <c r="BF35" s="741"/>
      <c r="BG35" s="741"/>
      <c r="BH35" s="741"/>
      <c r="BI35" s="741"/>
      <c r="BJ35" s="741"/>
      <c r="BK35" s="23"/>
      <c r="BL35" s="23"/>
      <c r="BM35" s="23"/>
      <c r="BN35" s="23"/>
      <c r="BO35" s="704"/>
      <c r="BP35" s="704"/>
      <c r="BQ35" s="704"/>
      <c r="BR35" s="704"/>
      <c r="BS35" s="704"/>
      <c r="BT35" s="704"/>
      <c r="BU35" s="704"/>
      <c r="BV35" s="704"/>
      <c r="BW35" s="704"/>
      <c r="BX35" s="704"/>
      <c r="BY35" s="704"/>
      <c r="BZ35" s="704"/>
      <c r="CA35" s="704"/>
      <c r="CB35" s="704"/>
      <c r="CC35" s="704"/>
      <c r="CD35" s="704"/>
      <c r="CE35" s="23"/>
      <c r="CF35" s="23"/>
      <c r="CG35" s="23"/>
      <c r="CH35" s="23"/>
      <c r="CI35" s="704" t="str">
        <f>ПОДПИСИ!E15</f>
        <v>С.В. Шлёнский</v>
      </c>
      <c r="CJ35" s="704"/>
      <c r="CK35" s="704"/>
      <c r="CL35" s="704"/>
      <c r="CM35" s="704"/>
      <c r="CN35" s="704"/>
      <c r="CO35" s="704"/>
      <c r="CP35" s="704"/>
      <c r="CQ35" s="704"/>
      <c r="CR35" s="704"/>
      <c r="CS35" s="704"/>
      <c r="CT35" s="704"/>
      <c r="CU35" s="704"/>
      <c r="CV35" s="704"/>
      <c r="CW35" s="704"/>
      <c r="CX35" s="704"/>
      <c r="CY35" s="704"/>
      <c r="CZ35" s="704"/>
      <c r="DA35" s="704"/>
      <c r="DB35" s="704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685" t="s">
        <v>48</v>
      </c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21"/>
      <c r="BL36" s="21"/>
      <c r="BM36" s="21"/>
      <c r="BN36" s="21"/>
      <c r="BO36" s="685" t="s">
        <v>49</v>
      </c>
      <c r="BP36" s="685"/>
      <c r="BQ36" s="685"/>
      <c r="BR36" s="685"/>
      <c r="BS36" s="685"/>
      <c r="BT36" s="685"/>
      <c r="BU36" s="685"/>
      <c r="BV36" s="685"/>
      <c r="BW36" s="685"/>
      <c r="BX36" s="685"/>
      <c r="BY36" s="685"/>
      <c r="BZ36" s="685"/>
      <c r="CA36" s="685"/>
      <c r="CB36" s="685"/>
      <c r="CC36" s="685"/>
      <c r="CD36" s="685"/>
      <c r="CE36" s="21"/>
      <c r="CF36" s="21"/>
      <c r="CG36" s="21"/>
      <c r="CH36" s="21"/>
      <c r="CI36" s="739" t="s">
        <v>50</v>
      </c>
      <c r="CJ36" s="739"/>
      <c r="CK36" s="739"/>
      <c r="CL36" s="739"/>
      <c r="CM36" s="739"/>
      <c r="CN36" s="739"/>
      <c r="CO36" s="739"/>
      <c r="CP36" s="739"/>
      <c r="CQ36" s="739"/>
      <c r="CR36" s="739"/>
      <c r="CS36" s="739"/>
      <c r="CT36" s="739"/>
      <c r="CU36" s="739"/>
      <c r="CV36" s="739"/>
      <c r="CW36" s="739"/>
      <c r="CX36" s="739"/>
      <c r="CY36" s="739"/>
      <c r="CZ36" s="739"/>
      <c r="DA36" s="739"/>
      <c r="DB36" s="739"/>
    </row>
    <row r="37" spans="1:112" ht="13.95" customHeight="1" x14ac:dyDescent="0.25">
      <c r="DH37" s="155"/>
    </row>
    <row r="38" spans="1:112" ht="42.6" customHeight="1" x14ac:dyDescent="0.25">
      <c r="A38" s="777" t="s">
        <v>725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F38" s="741" t="str">
        <f>IF(ПОДПИСИ!B12=0," ",ПОДПИСИ!B12)</f>
        <v>Начальник участка ООО «Электромонтаж-110»</v>
      </c>
      <c r="AG38" s="741"/>
      <c r="AH38" s="741"/>
      <c r="AI38" s="741"/>
      <c r="AJ38" s="741"/>
      <c r="AK38" s="741"/>
      <c r="AL38" s="741"/>
      <c r="AM38" s="741"/>
      <c r="AN38" s="741"/>
      <c r="AO38" s="741"/>
      <c r="AP38" s="741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23"/>
      <c r="BL38" s="23"/>
      <c r="BM38" s="23"/>
      <c r="BN38" s="23"/>
      <c r="BO38" s="704"/>
      <c r="BP38" s="704"/>
      <c r="BQ38" s="704"/>
      <c r="BR38" s="704"/>
      <c r="BS38" s="704"/>
      <c r="BT38" s="704"/>
      <c r="BU38" s="704"/>
      <c r="BV38" s="704"/>
      <c r="BW38" s="704"/>
      <c r="BX38" s="704"/>
      <c r="BY38" s="704"/>
      <c r="BZ38" s="704"/>
      <c r="CA38" s="704"/>
      <c r="CB38" s="704"/>
      <c r="CC38" s="704"/>
      <c r="CD38" s="704"/>
      <c r="CE38" s="23"/>
      <c r="CF38" s="23"/>
      <c r="CG38" s="23"/>
      <c r="CH38" s="23"/>
      <c r="CI38" s="704" t="str">
        <f>IF(ПОДПИСИ!E12=0," ",ПОДПИСИ!E12)</f>
        <v>А.В. Курбатов</v>
      </c>
      <c r="CJ38" s="704"/>
      <c r="CK38" s="704"/>
      <c r="CL38" s="704"/>
      <c r="CM38" s="704"/>
      <c r="CN38" s="704"/>
      <c r="CO38" s="704"/>
      <c r="CP38" s="704"/>
      <c r="CQ38" s="704"/>
      <c r="CR38" s="704"/>
      <c r="CS38" s="704"/>
      <c r="CT38" s="704"/>
      <c r="CU38" s="704"/>
      <c r="CV38" s="704"/>
      <c r="CW38" s="704"/>
      <c r="CX38" s="704"/>
      <c r="CY38" s="704"/>
      <c r="CZ38" s="704"/>
      <c r="DA38" s="704"/>
      <c r="DB38" s="704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685" t="s">
        <v>48</v>
      </c>
      <c r="AG39" s="685"/>
      <c r="AH39" s="685"/>
      <c r="AI39" s="685"/>
      <c r="AJ39" s="685"/>
      <c r="AK39" s="685"/>
      <c r="AL39" s="685"/>
      <c r="AM39" s="685"/>
      <c r="AN39" s="685"/>
      <c r="AO39" s="685"/>
      <c r="AP39" s="685"/>
      <c r="AQ39" s="685"/>
      <c r="AR39" s="685"/>
      <c r="AS39" s="685"/>
      <c r="AT39" s="685"/>
      <c r="AU39" s="685"/>
      <c r="AV39" s="685"/>
      <c r="AW39" s="685"/>
      <c r="AX39" s="685"/>
      <c r="AY39" s="685"/>
      <c r="AZ39" s="685"/>
      <c r="BA39" s="685"/>
      <c r="BB39" s="685"/>
      <c r="BC39" s="685"/>
      <c r="BD39" s="685"/>
      <c r="BE39" s="685"/>
      <c r="BF39" s="685"/>
      <c r="BG39" s="685"/>
      <c r="BH39" s="685"/>
      <c r="BI39" s="685"/>
      <c r="BJ39" s="685"/>
      <c r="BK39" s="21"/>
      <c r="BL39" s="21"/>
      <c r="BM39" s="21"/>
      <c r="BN39" s="21"/>
      <c r="BO39" s="685" t="s">
        <v>49</v>
      </c>
      <c r="BP39" s="685"/>
      <c r="BQ39" s="685"/>
      <c r="BR39" s="685"/>
      <c r="BS39" s="685"/>
      <c r="BT39" s="685"/>
      <c r="BU39" s="685"/>
      <c r="BV39" s="685"/>
      <c r="BW39" s="685"/>
      <c r="BX39" s="685"/>
      <c r="BY39" s="685"/>
      <c r="BZ39" s="685"/>
      <c r="CA39" s="685"/>
      <c r="CB39" s="685"/>
      <c r="CC39" s="685"/>
      <c r="CD39" s="685"/>
      <c r="CE39" s="21"/>
      <c r="CF39" s="21"/>
      <c r="CG39" s="21"/>
      <c r="CH39" s="21"/>
      <c r="CI39" s="739" t="s">
        <v>50</v>
      </c>
      <c r="CJ39" s="739"/>
      <c r="CK39" s="739"/>
      <c r="CL39" s="739"/>
      <c r="CM39" s="739"/>
      <c r="CN39" s="739"/>
      <c r="CO39" s="739"/>
      <c r="CP39" s="739"/>
      <c r="CQ39" s="739"/>
      <c r="CR39" s="739"/>
      <c r="CS39" s="739"/>
      <c r="CT39" s="739"/>
      <c r="CU39" s="739"/>
      <c r="CV39" s="739"/>
      <c r="CW39" s="739"/>
      <c r="CX39" s="739"/>
      <c r="CY39" s="739"/>
      <c r="CZ39" s="739"/>
      <c r="DA39" s="739"/>
      <c r="DB39" s="739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81"/>
  <sheetViews>
    <sheetView tabSelected="1" view="pageBreakPreview" zoomScale="70" zoomScaleNormal="100" zoomScaleSheetLayoutView="70" workbookViewId="0">
      <selection activeCell="BS3" sqref="BS3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40"/>
      <c r="B1" s="740"/>
      <c r="C1" s="740"/>
      <c r="J1" s="20" t="s">
        <v>58</v>
      </c>
      <c r="K1" s="820">
        <v>0</v>
      </c>
      <c r="L1" s="820"/>
      <c r="M1"/>
      <c r="N1"/>
      <c r="O1"/>
      <c r="Q1" s="155"/>
    </row>
    <row r="2" spans="1:61" outlineLevel="1" x14ac:dyDescent="0.3">
      <c r="A2" s="740"/>
      <c r="B2" s="740"/>
      <c r="C2" s="740"/>
      <c r="J2" s="58" t="s">
        <v>35</v>
      </c>
      <c r="K2" s="750">
        <v>0</v>
      </c>
      <c r="L2" s="750"/>
      <c r="M2" s="822"/>
      <c r="N2" s="822"/>
      <c r="O2"/>
      <c r="Q2" s="144"/>
    </row>
    <row r="3" spans="1:61" ht="13.8" outlineLevel="1" x14ac:dyDescent="0.25">
      <c r="A3" s="740"/>
      <c r="B3" s="740"/>
      <c r="C3" s="740"/>
      <c r="J3" s="58" t="s">
        <v>56</v>
      </c>
      <c r="Q3" s="156"/>
    </row>
    <row r="4" spans="1:61" ht="13.8" outlineLevel="1" x14ac:dyDescent="0.25">
      <c r="A4" s="740"/>
      <c r="B4" s="740"/>
      <c r="C4" s="740"/>
      <c r="I4" s="778">
        <f>ФОРМА!B13</f>
        <v>45625</v>
      </c>
      <c r="J4" s="821"/>
      <c r="Q4" s="144"/>
    </row>
    <row r="5" spans="1:61" ht="15.75" customHeight="1" outlineLevel="1" x14ac:dyDescent="0.25">
      <c r="A5" s="740"/>
      <c r="B5" s="740"/>
      <c r="C5" s="740"/>
      <c r="D5" s="23"/>
      <c r="E5" s="704" t="s">
        <v>74</v>
      </c>
      <c r="F5" s="704"/>
      <c r="G5" s="704"/>
      <c r="H5" s="704"/>
      <c r="I5" s="704"/>
      <c r="J5" s="704"/>
      <c r="Q5" s="156"/>
    </row>
    <row r="6" spans="1:61" s="50" customFormat="1" ht="15" customHeight="1" outlineLevel="1" x14ac:dyDescent="0.25">
      <c r="A6" s="739"/>
      <c r="B6" s="739"/>
      <c r="C6" s="739"/>
      <c r="D6" s="21"/>
      <c r="E6" s="685" t="s">
        <v>0</v>
      </c>
      <c r="F6" s="685"/>
      <c r="G6" s="685"/>
      <c r="H6" s="685"/>
      <c r="I6" s="685"/>
      <c r="J6" s="685"/>
      <c r="Q6" s="144"/>
    </row>
    <row r="7" spans="1:61" ht="13.8" outlineLevel="1" x14ac:dyDescent="0.25">
      <c r="A7" s="704" t="str">
        <f>ФОРМА!B4</f>
        <v>ООО «Электромонтаж-110»</v>
      </c>
      <c r="B7" s="704"/>
      <c r="C7" s="704"/>
      <c r="D7" s="23"/>
      <c r="E7" s="741" t="str">
        <f>ФОРМА!B2</f>
        <v>ПАО "Россети Ленэнерго"</v>
      </c>
      <c r="F7" s="741"/>
      <c r="G7" s="741"/>
      <c r="H7" s="741"/>
      <c r="I7" s="741"/>
      <c r="J7" s="741"/>
      <c r="Q7" s="156" t="str">
        <f>E7</f>
        <v>ПАО "Россети Ленэнерго"</v>
      </c>
    </row>
    <row r="8" spans="1:61" ht="15" customHeight="1" outlineLevel="1" x14ac:dyDescent="0.25">
      <c r="A8" s="685" t="s">
        <v>44</v>
      </c>
      <c r="B8" s="685"/>
      <c r="C8" s="685"/>
      <c r="D8" s="21"/>
      <c r="E8" s="685" t="s">
        <v>2</v>
      </c>
      <c r="F8" s="685"/>
      <c r="G8" s="685"/>
      <c r="H8" s="685"/>
      <c r="I8" s="685"/>
      <c r="J8" s="685"/>
      <c r="Q8" s="154"/>
    </row>
    <row r="9" spans="1:61" ht="105.6" customHeight="1" outlineLevel="1" x14ac:dyDescent="0.25">
      <c r="A9" s="704"/>
      <c r="B9" s="704"/>
      <c r="C9" s="704"/>
      <c r="D9" s="23"/>
      <c r="E9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41"/>
      <c r="G9" s="741"/>
      <c r="H9" s="741"/>
      <c r="I9" s="741"/>
      <c r="J9" s="741"/>
      <c r="Q9" s="157" t="str">
        <f>E9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85" t="s">
        <v>45</v>
      </c>
      <c r="B10" s="685"/>
      <c r="C10" s="685"/>
      <c r="D10" s="21"/>
      <c r="E10" s="739" t="s">
        <v>38</v>
      </c>
      <c r="F10" s="739"/>
      <c r="G10" s="739"/>
      <c r="H10" s="739"/>
      <c r="I10" s="739"/>
      <c r="J10" s="739"/>
    </row>
    <row r="11" spans="1:61" ht="13.8" outlineLevel="1" x14ac:dyDescent="0.25">
      <c r="A11" s="704"/>
      <c r="B11" s="704"/>
      <c r="C11" s="704"/>
      <c r="D11" s="23"/>
      <c r="E11" s="684">
        <f>ФОРМА!B13</f>
        <v>45625</v>
      </c>
      <c r="F11" s="704"/>
      <c r="G11" s="704"/>
      <c r="H11" s="704"/>
      <c r="I11" s="704"/>
      <c r="J11" s="704"/>
      <c r="Q11" s="155"/>
    </row>
    <row r="12" spans="1:61" ht="14.4" customHeight="1" outlineLevel="1" x14ac:dyDescent="0.3">
      <c r="A12" s="685" t="s">
        <v>1</v>
      </c>
      <c r="B12" s="685"/>
      <c r="C12" s="685"/>
      <c r="D12" s="21"/>
      <c r="E12" s="685" t="s">
        <v>3</v>
      </c>
      <c r="F12" s="685"/>
      <c r="G12" s="685"/>
      <c r="H12" s="685"/>
      <c r="I12" s="685"/>
      <c r="J12" s="685"/>
    </row>
    <row r="13" spans="1:61" ht="31.2" customHeight="1" x14ac:dyDescent="0.3">
      <c r="A13" s="755" t="s">
        <v>510</v>
      </c>
      <c r="B13" s="756"/>
      <c r="C13" s="756"/>
      <c r="D13" s="756"/>
      <c r="E13" s="756"/>
      <c r="F13" s="756"/>
      <c r="G13" s="756"/>
      <c r="H13" s="756"/>
      <c r="I13" s="756"/>
      <c r="J13" s="756"/>
    </row>
    <row r="14" spans="1:61" ht="45" customHeight="1" x14ac:dyDescent="0.3">
      <c r="A14" s="59" t="s">
        <v>19</v>
      </c>
      <c r="B14" s="261" t="s">
        <v>91</v>
      </c>
      <c r="C14" s="768" t="s">
        <v>36</v>
      </c>
      <c r="D14" s="768"/>
      <c r="E14" s="768"/>
      <c r="F14" s="814" t="s">
        <v>96</v>
      </c>
      <c r="G14" s="767"/>
      <c r="H14" s="768" t="s">
        <v>59</v>
      </c>
      <c r="I14" s="768"/>
      <c r="J14" s="274" t="s">
        <v>27</v>
      </c>
    </row>
    <row r="15" spans="1:61" x14ac:dyDescent="0.3">
      <c r="A15" s="815" t="s">
        <v>1324</v>
      </c>
      <c r="B15" s="816"/>
      <c r="C15" s="816"/>
      <c r="D15" s="816"/>
      <c r="E15" s="816"/>
      <c r="F15" s="816"/>
      <c r="G15" s="816"/>
      <c r="H15" s="816"/>
      <c r="I15" s="816"/>
      <c r="J15" s="817"/>
    </row>
    <row r="16" spans="1:61" x14ac:dyDescent="0.3">
      <c r="A16" s="277" t="s">
        <v>99</v>
      </c>
      <c r="B16" s="276" t="s">
        <v>1325</v>
      </c>
      <c r="C16" s="818" t="s">
        <v>1326</v>
      </c>
      <c r="D16" s="818" t="s">
        <v>879</v>
      </c>
      <c r="E16" s="818" t="s">
        <v>879</v>
      </c>
      <c r="F16" s="818"/>
      <c r="G16" s="818"/>
      <c r="H16" s="818" t="s">
        <v>642</v>
      </c>
      <c r="I16" s="818">
        <f>1</f>
        <v>1</v>
      </c>
      <c r="J16" s="110"/>
    </row>
    <row r="17" spans="1:20" hidden="1" x14ac:dyDescent="0.3">
      <c r="A17" s="819" t="s">
        <v>988</v>
      </c>
      <c r="B17" s="819"/>
      <c r="C17" s="819"/>
      <c r="D17" s="819"/>
      <c r="E17" s="819"/>
      <c r="F17" s="819"/>
      <c r="G17" s="819"/>
      <c r="H17" s="819"/>
      <c r="I17" s="819"/>
      <c r="J17" s="819"/>
    </row>
    <row r="18" spans="1:20" ht="22.8" hidden="1" x14ac:dyDescent="0.3">
      <c r="A18" s="277" t="s">
        <v>66</v>
      </c>
      <c r="B18" s="276" t="s">
        <v>989</v>
      </c>
      <c r="C18" s="818" t="s">
        <v>990</v>
      </c>
      <c r="D18" s="818"/>
      <c r="E18" s="818"/>
      <c r="F18" s="818" t="s">
        <v>991</v>
      </c>
      <c r="G18" s="818"/>
      <c r="H18" s="818" t="s">
        <v>645</v>
      </c>
      <c r="I18" s="818"/>
      <c r="J18" s="409"/>
    </row>
    <row r="19" spans="1:20" ht="22.8" x14ac:dyDescent="0.3">
      <c r="A19" s="600" t="s">
        <v>1289</v>
      </c>
      <c r="B19" s="597"/>
      <c r="C19" s="598"/>
      <c r="D19" s="598"/>
      <c r="E19" s="598"/>
      <c r="F19" s="598"/>
      <c r="G19" s="598"/>
      <c r="H19" s="598"/>
      <c r="I19" s="598"/>
      <c r="J19" s="599"/>
      <c r="K19" s="19" t="s">
        <v>1288</v>
      </c>
    </row>
    <row r="20" spans="1:20" s="245" customFormat="1" ht="69.900000000000006" customHeight="1" outlineLevel="1" x14ac:dyDescent="0.3">
      <c r="A20" s="735" t="s">
        <v>757</v>
      </c>
      <c r="B20" s="735"/>
      <c r="C20" s="225"/>
      <c r="D20" s="741" t="str">
        <f>ПОДПИСИ!B5</f>
        <v>Начальник мастерского участка №1 Курортного РЭС ПАО «Россети Ленэнерго» «СЭС»</v>
      </c>
      <c r="E20" s="741"/>
      <c r="F20" s="741"/>
      <c r="G20" s="19"/>
      <c r="H20" s="54"/>
      <c r="I20" s="23"/>
      <c r="J20" s="48" t="str">
        <f>ПОДПИСИ!E5</f>
        <v>Д.М. Чечин</v>
      </c>
      <c r="K20" s="245">
        <f>IF(OR(ФОРМА!I16=1,ФОРМА!I16="+"),1,0)</f>
        <v>1</v>
      </c>
      <c r="Q20" s="246"/>
    </row>
    <row r="21" spans="1:20" s="245" customFormat="1" ht="9" customHeight="1" outlineLevel="1" x14ac:dyDescent="0.3">
      <c r="A21" s="225"/>
      <c r="B21" s="225"/>
      <c r="C21" s="225"/>
      <c r="D21" s="699" t="s">
        <v>48</v>
      </c>
      <c r="E21" s="699"/>
      <c r="F21" s="699"/>
      <c r="G21" s="225"/>
      <c r="H21" s="243" t="s">
        <v>49</v>
      </c>
      <c r="I21" s="227"/>
      <c r="J21" s="243" t="s">
        <v>50</v>
      </c>
      <c r="K21" s="559">
        <f>IF(K20=1,1,0)</f>
        <v>1</v>
      </c>
      <c r="Q21" s="246"/>
    </row>
    <row r="22" spans="1:20" s="245" customFormat="1" ht="60" hidden="1" customHeight="1" outlineLevel="1" x14ac:dyDescent="0.3">
      <c r="A22" s="735" t="s">
        <v>757</v>
      </c>
      <c r="B22" s="735"/>
      <c r="C22" s="225"/>
      <c r="D22" s="741" t="str">
        <f>ПОДПИСИ!B6</f>
        <v>Начальник мастерского участка №1 Курортного РЭС ПАО «Россети Ленэнерго» «СЭС»</v>
      </c>
      <c r="E22" s="741"/>
      <c r="F22" s="741"/>
      <c r="G22" s="19"/>
      <c r="H22" s="54"/>
      <c r="I22" s="23"/>
      <c r="J22" s="48" t="str">
        <f>ПОДПИСИ!E6</f>
        <v>Д.М. Чечин</v>
      </c>
      <c r="K22" s="245">
        <f>IF(OR(ФОРМА!G16=1,ФОРМА!G16="+"),1,0)</f>
        <v>0</v>
      </c>
      <c r="Q22" s="246"/>
    </row>
    <row r="23" spans="1:20" s="245" customFormat="1" ht="15" hidden="1" customHeight="1" outlineLevel="1" x14ac:dyDescent="0.3">
      <c r="A23" s="225"/>
      <c r="B23" s="225"/>
      <c r="C23" s="225"/>
      <c r="D23" s="699" t="s">
        <v>48</v>
      </c>
      <c r="E23" s="699"/>
      <c r="F23" s="699"/>
      <c r="G23" s="225"/>
      <c r="H23" s="243" t="s">
        <v>49</v>
      </c>
      <c r="I23" s="227"/>
      <c r="J23" s="243" t="s">
        <v>50</v>
      </c>
      <c r="K23" s="559">
        <f>IF(K22=1,1,0)</f>
        <v>0</v>
      </c>
      <c r="Q23" s="246"/>
    </row>
    <row r="24" spans="1:20" s="245" customFormat="1" ht="55.95" hidden="1" customHeight="1" x14ac:dyDescent="0.3">
      <c r="A24" s="735" t="s">
        <v>757</v>
      </c>
      <c r="B24" s="735"/>
      <c r="C24" s="225"/>
      <c r="D24" s="741" t="str">
        <f>ПОДПИСИ!B7</f>
        <v>Начальник мастерского участка №1 Курортного РЭС ПАО «Россети Ленэнерго» «СЭС»</v>
      </c>
      <c r="E24" s="741"/>
      <c r="F24" s="741"/>
      <c r="G24" s="19"/>
      <c r="H24" s="54"/>
      <c r="I24" s="23"/>
      <c r="J24" s="48" t="str">
        <f>ПОДПИСИ!E7</f>
        <v>Д.М. Чечин</v>
      </c>
      <c r="K24" s="245">
        <f>IF(OR(ФОРМА!H16=1,ФОРМА!H16="+"),1,0)</f>
        <v>0</v>
      </c>
      <c r="Q24" s="246"/>
    </row>
    <row r="25" spans="1:20" s="245" customFormat="1" ht="15" hidden="1" customHeight="1" x14ac:dyDescent="0.3">
      <c r="A25" s="225"/>
      <c r="B25" s="225"/>
      <c r="C25" s="225"/>
      <c r="D25" s="699" t="s">
        <v>48</v>
      </c>
      <c r="E25" s="699"/>
      <c r="F25" s="699"/>
      <c r="G25" s="225"/>
      <c r="H25" s="243" t="s">
        <v>49</v>
      </c>
      <c r="I25" s="227"/>
      <c r="J25" s="243" t="s">
        <v>50</v>
      </c>
      <c r="K25" s="559">
        <f>IF(K24=1,1,0)</f>
        <v>0</v>
      </c>
      <c r="Q25" s="246"/>
    </row>
    <row r="26" spans="1:20" s="245" customFormat="1" ht="49.5" customHeight="1" x14ac:dyDescent="0.3">
      <c r="A26" s="735" t="s">
        <v>736</v>
      </c>
      <c r="B26" s="735"/>
      <c r="C26" s="19"/>
      <c r="D26" s="741" t="str">
        <f>ПОДПИСИ!B15</f>
        <v>Заместитель генерального директора по капитальному  строительству ООО «Электромонтаж-110»</v>
      </c>
      <c r="E26" s="741"/>
      <c r="F26" s="741"/>
      <c r="G26" s="19"/>
      <c r="H26" s="54"/>
      <c r="I26" s="23"/>
      <c r="J26" s="48" t="str">
        <f>ПОДПИСИ!E15</f>
        <v>С.В. Шлёнский</v>
      </c>
      <c r="Q26" s="246"/>
    </row>
    <row r="27" spans="1:20" ht="15" customHeight="1" x14ac:dyDescent="0.3">
      <c r="D27" s="685" t="s">
        <v>48</v>
      </c>
      <c r="E27" s="685"/>
      <c r="F27" s="685"/>
      <c r="H27" s="46" t="s">
        <v>49</v>
      </c>
      <c r="I27" s="21"/>
      <c r="J27" s="46" t="s">
        <v>50</v>
      </c>
      <c r="O27" s="21"/>
      <c r="R27" s="21"/>
      <c r="S27" s="21"/>
      <c r="T27" s="21"/>
    </row>
    <row r="28" spans="1:20" ht="38.4" customHeight="1" x14ac:dyDescent="0.3">
      <c r="A28" s="735" t="s">
        <v>734</v>
      </c>
      <c r="B28" s="736"/>
      <c r="D28" s="741" t="str">
        <f>ПОДПИСИ!B12</f>
        <v>Начальник участка ООО «Электромонтаж-110»</v>
      </c>
      <c r="E28" s="741"/>
      <c r="F28" s="741"/>
      <c r="H28" s="54"/>
      <c r="I28" s="23"/>
      <c r="J28" s="48" t="str">
        <f>ПОДПИСИ!E12</f>
        <v>А.В. Курбатов</v>
      </c>
    </row>
    <row r="29" spans="1:20" ht="15" customHeight="1" x14ac:dyDescent="0.3">
      <c r="A29" s="225"/>
      <c r="B29" s="225"/>
      <c r="C29" s="225"/>
      <c r="D29" s="699" t="s">
        <v>48</v>
      </c>
      <c r="E29" s="699"/>
      <c r="F29" s="699"/>
      <c r="G29" s="225"/>
      <c r="H29" s="243" t="s">
        <v>49</v>
      </c>
      <c r="I29" s="227"/>
      <c r="J29" s="243" t="s">
        <v>50</v>
      </c>
      <c r="O29" s="21"/>
      <c r="R29" s="21"/>
      <c r="S29" s="21"/>
      <c r="T29" s="21"/>
    </row>
    <row r="30" spans="1:20" s="225" customFormat="1" ht="9.6" x14ac:dyDescent="0.2">
      <c r="D30" s="232"/>
      <c r="E30" s="232"/>
      <c r="F30" s="232"/>
      <c r="H30" s="232"/>
      <c r="I30" s="227"/>
      <c r="J30" s="232"/>
      <c r="O30" s="227"/>
      <c r="Q30" s="244"/>
      <c r="R30" s="227"/>
      <c r="S30" s="227"/>
      <c r="T30" s="227"/>
    </row>
    <row r="31" spans="1:20" s="225" customFormat="1" ht="13.8" x14ac:dyDescent="0.25">
      <c r="A31" s="735" t="s">
        <v>542</v>
      </c>
      <c r="B31" s="735"/>
      <c r="C31" s="19"/>
      <c r="D31" s="741" t="e">
        <f>IF(ПОДПИСИ!#REF!=0," ",ПОДПИСИ!#REF!)</f>
        <v>#REF!</v>
      </c>
      <c r="E31" s="741"/>
      <c r="F31" s="741"/>
      <c r="G31" s="19"/>
      <c r="H31" s="54"/>
      <c r="I31" s="23"/>
      <c r="J31" s="48" t="e">
        <f>IF(ПОДПИСИ!#REF!=0," ",ПОДПИСИ!#REF!)</f>
        <v>#REF!</v>
      </c>
      <c r="O31" s="227"/>
      <c r="Q31" s="244"/>
      <c r="R31" s="227"/>
      <c r="S31" s="227"/>
      <c r="T31" s="227"/>
    </row>
    <row r="32" spans="1:20" ht="15" customHeight="1" x14ac:dyDescent="0.25">
      <c r="A32" s="225"/>
      <c r="B32" s="225"/>
      <c r="C32" s="225"/>
      <c r="D32" s="699" t="s">
        <v>48</v>
      </c>
      <c r="E32" s="699"/>
      <c r="F32" s="699"/>
      <c r="G32" s="225"/>
      <c r="H32" s="243" t="s">
        <v>49</v>
      </c>
      <c r="I32" s="227"/>
      <c r="J32" s="243" t="s">
        <v>50</v>
      </c>
      <c r="Q32" s="155"/>
    </row>
    <row r="33" spans="1:17" s="225" customFormat="1" ht="13.8" x14ac:dyDescent="0.25">
      <c r="A33" s="752"/>
      <c r="B33" s="752"/>
      <c r="C33" s="19"/>
      <c r="D33" s="741" t="e">
        <f>IF(ПОДПИСИ!#REF!=0," ",ПОДПИСИ!#REF!)</f>
        <v>#REF!</v>
      </c>
      <c r="E33" s="741"/>
      <c r="F33" s="741"/>
      <c r="G33" s="19"/>
      <c r="H33" s="54"/>
      <c r="I33" s="23"/>
      <c r="J33" s="48" t="e">
        <f>IF(ПОДПИСИ!#REF!=0," ",ПОДПИСИ!#REF!)</f>
        <v>#REF!</v>
      </c>
      <c r="Q33" s="244"/>
    </row>
    <row r="34" spans="1:17" ht="13.8" x14ac:dyDescent="0.25">
      <c r="A34" s="225"/>
      <c r="B34" s="225"/>
      <c r="C34" s="225"/>
      <c r="D34" s="699" t="s">
        <v>48</v>
      </c>
      <c r="E34" s="699"/>
      <c r="F34" s="699"/>
      <c r="G34" s="225"/>
      <c r="H34" s="243" t="s">
        <v>49</v>
      </c>
      <c r="I34" s="227"/>
      <c r="J34" s="243" t="s">
        <v>50</v>
      </c>
      <c r="Q34" s="155"/>
    </row>
    <row r="35" spans="1:17" s="225" customFormat="1" ht="13.8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Q35" s="244"/>
    </row>
    <row r="37" spans="1:17" ht="13.8" x14ac:dyDescent="0.25">
      <c r="Q37" s="159"/>
    </row>
    <row r="38" spans="1:17" ht="13.8" x14ac:dyDescent="0.25">
      <c r="Q38" s="155"/>
    </row>
    <row r="39" spans="1:17" ht="13.8" x14ac:dyDescent="0.25">
      <c r="Q39" s="155"/>
    </row>
    <row r="42" spans="1:17" ht="13.8" x14ac:dyDescent="0.25">
      <c r="Q42" s="155"/>
    </row>
    <row r="43" spans="1:17" ht="13.8" x14ac:dyDescent="0.25">
      <c r="Q43" s="155"/>
    </row>
    <row r="45" spans="1:17" ht="13.8" x14ac:dyDescent="0.25">
      <c r="Q45" s="155"/>
    </row>
    <row r="46" spans="1:17" ht="13.8" x14ac:dyDescent="0.25">
      <c r="Q46" s="155"/>
    </row>
    <row r="47" spans="1:17" ht="13.8" x14ac:dyDescent="0.25">
      <c r="Q47" s="155"/>
    </row>
    <row r="48" spans="1:17" ht="13.8" x14ac:dyDescent="0.25">
      <c r="Q48" s="155"/>
    </row>
    <row r="49" spans="17:17" ht="13.8" x14ac:dyDescent="0.25">
      <c r="Q49" s="155"/>
    </row>
    <row r="51" spans="17:17" ht="13.8" x14ac:dyDescent="0.25">
      <c r="Q51" s="155"/>
    </row>
    <row r="52" spans="17:17" ht="13.8" x14ac:dyDescent="0.25">
      <c r="Q52" s="160"/>
    </row>
    <row r="53" spans="17:17" ht="13.8" x14ac:dyDescent="0.25">
      <c r="Q53" s="155"/>
    </row>
    <row r="54" spans="17:17" ht="13.8" x14ac:dyDescent="0.25">
      <c r="Q54" s="161"/>
    </row>
    <row r="55" spans="17:17" ht="13.8" x14ac:dyDescent="0.25">
      <c r="Q55" s="155"/>
    </row>
    <row r="56" spans="17:17" x14ac:dyDescent="0.3">
      <c r="Q56" s="162"/>
    </row>
    <row r="57" spans="17:17" ht="13.8" x14ac:dyDescent="0.25">
      <c r="Q57" s="155"/>
    </row>
    <row r="58" spans="17:17" ht="13.8" x14ac:dyDescent="0.25">
      <c r="Q58" s="161"/>
    </row>
    <row r="59" spans="17:17" ht="13.8" x14ac:dyDescent="0.25">
      <c r="Q59" s="155"/>
    </row>
    <row r="60" spans="17:17" ht="13.8" x14ac:dyDescent="0.25">
      <c r="Q60" s="160"/>
    </row>
    <row r="61" spans="17:17" ht="13.8" x14ac:dyDescent="0.25">
      <c r="Q61" s="155"/>
    </row>
    <row r="62" spans="17:17" ht="13.8" x14ac:dyDescent="0.25">
      <c r="Q62" s="160"/>
    </row>
    <row r="63" spans="17:17" ht="13.8" x14ac:dyDescent="0.25">
      <c r="Q63" s="155"/>
    </row>
    <row r="65" spans="17:17" ht="13.8" x14ac:dyDescent="0.25">
      <c r="Q65" s="155"/>
    </row>
    <row r="67" spans="17:17" ht="13.8" x14ac:dyDescent="0.25">
      <c r="Q67" s="155"/>
    </row>
    <row r="68" spans="17:17" ht="13.8" x14ac:dyDescent="0.25">
      <c r="Q68" s="155"/>
    </row>
    <row r="70" spans="17:17" ht="13.8" x14ac:dyDescent="0.25">
      <c r="Q70" s="155"/>
    </row>
    <row r="71" spans="17:17" ht="13.8" x14ac:dyDescent="0.25">
      <c r="Q71" s="155"/>
    </row>
    <row r="72" spans="17:17" ht="13.8" x14ac:dyDescent="0.25">
      <c r="Q72" s="155"/>
    </row>
    <row r="73" spans="17:17" ht="13.8" x14ac:dyDescent="0.25">
      <c r="Q73" s="155"/>
    </row>
    <row r="74" spans="17:17" ht="13.8" x14ac:dyDescent="0.25">
      <c r="Q74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</sheetData>
  <autoFilter ref="A19:K26" xr:uid="{00000000-0001-0000-0800-000000000000}">
    <filterColumn colId="10">
      <filters blank="1">
        <filter val="1"/>
      </filters>
    </filterColumn>
  </autoFilter>
  <mergeCells count="57">
    <mergeCell ref="A33:B33"/>
    <mergeCell ref="A31:B31"/>
    <mergeCell ref="A28:B28"/>
    <mergeCell ref="A22:B22"/>
    <mergeCell ref="D22:F22"/>
    <mergeCell ref="D23:F23"/>
    <mergeCell ref="D27:F27"/>
    <mergeCell ref="D26:F26"/>
    <mergeCell ref="A26:B26"/>
    <mergeCell ref="A24:B24"/>
    <mergeCell ref="D24:F24"/>
    <mergeCell ref="D25:F25"/>
    <mergeCell ref="D34:F34"/>
    <mergeCell ref="D32:F32"/>
    <mergeCell ref="D31:F31"/>
    <mergeCell ref="D29:F29"/>
    <mergeCell ref="D28:F28"/>
    <mergeCell ref="D33:F33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D21:F21"/>
    <mergeCell ref="A20:B20"/>
    <mergeCell ref="H14:I14"/>
    <mergeCell ref="C14:E14"/>
    <mergeCell ref="F14:G14"/>
    <mergeCell ref="A15:J15"/>
    <mergeCell ref="C16:E16"/>
    <mergeCell ref="F16:G16"/>
    <mergeCell ref="H16:I16"/>
    <mergeCell ref="C18:E18"/>
    <mergeCell ref="A17:J17"/>
    <mergeCell ref="F18:G18"/>
    <mergeCell ref="H18:I18"/>
    <mergeCell ref="D20:F20"/>
  </mergeCells>
  <phoneticPr fontId="75" type="noConversion"/>
  <conditionalFormatting sqref="A1:A12">
    <cfRule type="cellIs" dxfId="84" priority="7" operator="equal">
      <formula>0</formula>
    </cfRule>
  </conditionalFormatting>
  <conditionalFormatting sqref="D20:D26 H22:J22 I23:J23 H24:J24 I25:J25">
    <cfRule type="cellIs" dxfId="83" priority="1" operator="equal">
      <formula>0</formula>
    </cfRule>
  </conditionalFormatting>
  <conditionalFormatting sqref="D32">
    <cfRule type="cellIs" dxfId="82" priority="8" operator="equal">
      <formula>0</formula>
    </cfRule>
  </conditionalFormatting>
  <conditionalFormatting sqref="D34">
    <cfRule type="cellIs" dxfId="81" priority="4" operator="equal">
      <formula>0</formula>
    </cfRule>
  </conditionalFormatting>
  <conditionalFormatting sqref="D5:E12 H26:J26 H28:J28 D28:D30 I29:J30 O29:O31 R29:T31">
    <cfRule type="cellIs" dxfId="80" priority="33" operator="equal">
      <formula>0</formula>
    </cfRule>
  </conditionalFormatting>
  <conditionalFormatting sqref="H20:J20 I21:J21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62"/>
  <sheetViews>
    <sheetView tabSelected="1" view="pageBreakPreview" zoomScale="60" zoomScaleNormal="100" workbookViewId="0">
      <selection activeCell="BS3" sqref="BS3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40"/>
      <c r="B1" s="740"/>
      <c r="C1" s="740"/>
      <c r="J1" s="20" t="s">
        <v>58</v>
      </c>
      <c r="K1" s="820">
        <v>0</v>
      </c>
      <c r="L1" s="820"/>
      <c r="M1"/>
      <c r="N1"/>
      <c r="O1"/>
      <c r="P1" s="206" t="s">
        <v>568</v>
      </c>
      <c r="Q1" s="155"/>
    </row>
    <row r="2" spans="1:61" outlineLevel="1" x14ac:dyDescent="0.3">
      <c r="A2" s="740"/>
      <c r="B2" s="740"/>
      <c r="C2" s="740"/>
      <c r="J2" s="58" t="s">
        <v>35</v>
      </c>
      <c r="K2" s="750">
        <v>0</v>
      </c>
      <c r="L2" s="750"/>
      <c r="M2" s="822"/>
      <c r="N2" s="822"/>
      <c r="O2"/>
      <c r="Q2" s="144"/>
    </row>
    <row r="3" spans="1:61" ht="13.8" outlineLevel="1" x14ac:dyDescent="0.25">
      <c r="A3" s="740"/>
      <c r="B3" s="740"/>
      <c r="C3" s="740"/>
      <c r="J3" s="58" t="s">
        <v>56</v>
      </c>
      <c r="Q3" s="156"/>
    </row>
    <row r="4" spans="1:61" ht="13.8" outlineLevel="1" x14ac:dyDescent="0.25">
      <c r="A4" s="740"/>
      <c r="B4" s="740"/>
      <c r="C4" s="740"/>
      <c r="I4" s="778">
        <f>ФОРМА!B13</f>
        <v>45625</v>
      </c>
      <c r="J4" s="821"/>
      <c r="Q4" s="144"/>
    </row>
    <row r="5" spans="1:61" ht="15.75" customHeight="1" outlineLevel="1" x14ac:dyDescent="0.25">
      <c r="A5" s="740"/>
      <c r="B5" s="740"/>
      <c r="C5" s="740"/>
      <c r="D5" s="23"/>
      <c r="E5" s="704" t="s">
        <v>74</v>
      </c>
      <c r="F5" s="704"/>
      <c r="G5" s="704"/>
      <c r="H5" s="704"/>
      <c r="I5" s="704"/>
      <c r="J5" s="704"/>
      <c r="Q5" s="156"/>
    </row>
    <row r="6" spans="1:61" s="50" customFormat="1" ht="15" customHeight="1" outlineLevel="1" x14ac:dyDescent="0.25">
      <c r="A6" s="739"/>
      <c r="B6" s="739"/>
      <c r="C6" s="739"/>
      <c r="D6" s="21"/>
      <c r="E6" s="685" t="s">
        <v>0</v>
      </c>
      <c r="F6" s="685"/>
      <c r="G6" s="685"/>
      <c r="H6" s="685"/>
      <c r="I6" s="685"/>
      <c r="J6" s="685"/>
      <c r="Q6" s="144"/>
    </row>
    <row r="7" spans="1:61" ht="13.8" outlineLevel="1" x14ac:dyDescent="0.25">
      <c r="A7" s="704" t="str">
        <f>ФОРМА!B4</f>
        <v>ООО «Электромонтаж-110»</v>
      </c>
      <c r="B7" s="704"/>
      <c r="C7" s="704"/>
      <c r="D7" s="23"/>
      <c r="E7" s="741" t="str">
        <f>ФОРМА!B2</f>
        <v>ПАО "Россети Ленэнерго"</v>
      </c>
      <c r="F7" s="741"/>
      <c r="G7" s="741"/>
      <c r="H7" s="741"/>
      <c r="I7" s="741"/>
      <c r="J7" s="741"/>
      <c r="Q7" s="156" t="str">
        <f>E7</f>
        <v>ПАО "Россети Ленэнерго"</v>
      </c>
    </row>
    <row r="8" spans="1:61" ht="13.8" outlineLevel="1" x14ac:dyDescent="0.25">
      <c r="A8" s="685" t="s">
        <v>44</v>
      </c>
      <c r="B8" s="685"/>
      <c r="C8" s="685"/>
      <c r="D8" s="21"/>
      <c r="E8" s="685" t="s">
        <v>2</v>
      </c>
      <c r="F8" s="685"/>
      <c r="G8" s="685"/>
      <c r="H8" s="685"/>
      <c r="I8" s="685"/>
      <c r="J8" s="685"/>
      <c r="Q8" s="154"/>
    </row>
    <row r="9" spans="1:61" ht="96.6" customHeight="1" outlineLevel="1" x14ac:dyDescent="0.25">
      <c r="A9" s="704"/>
      <c r="B9" s="704"/>
      <c r="C9" s="704"/>
      <c r="D9" s="23"/>
      <c r="E9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41"/>
      <c r="G9" s="741"/>
      <c r="H9" s="741"/>
      <c r="I9" s="741"/>
      <c r="J9" s="741"/>
      <c r="Q9" s="157" t="str">
        <f>E9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85" t="s">
        <v>45</v>
      </c>
      <c r="B10" s="685"/>
      <c r="C10" s="685"/>
      <c r="D10" s="21"/>
      <c r="E10" s="739" t="s">
        <v>38</v>
      </c>
      <c r="F10" s="739"/>
      <c r="G10" s="739"/>
      <c r="H10" s="739"/>
      <c r="I10" s="739"/>
      <c r="J10" s="739"/>
    </row>
    <row r="11" spans="1:61" ht="13.8" outlineLevel="1" x14ac:dyDescent="0.25">
      <c r="A11" s="704"/>
      <c r="B11" s="704"/>
      <c r="C11" s="704"/>
      <c r="D11" s="23"/>
      <c r="E11" s="684">
        <f>ФОРМА!B13</f>
        <v>45625</v>
      </c>
      <c r="F11" s="704"/>
      <c r="G11" s="704"/>
      <c r="H11" s="704"/>
      <c r="I11" s="704"/>
      <c r="J11" s="704"/>
      <c r="Q11" s="155"/>
    </row>
    <row r="12" spans="1:61" ht="14.4" customHeight="1" outlineLevel="1" x14ac:dyDescent="0.3">
      <c r="A12" s="685" t="s">
        <v>1</v>
      </c>
      <c r="B12" s="685"/>
      <c r="C12" s="685"/>
      <c r="D12" s="21"/>
      <c r="E12" s="685" t="s">
        <v>3</v>
      </c>
      <c r="F12" s="685"/>
      <c r="G12" s="685"/>
      <c r="H12" s="685"/>
      <c r="I12" s="685"/>
      <c r="J12" s="685"/>
    </row>
    <row r="13" spans="1:61" ht="51" customHeight="1" x14ac:dyDescent="0.3">
      <c r="A13" s="755" t="s">
        <v>492</v>
      </c>
      <c r="B13" s="756"/>
      <c r="C13" s="756"/>
      <c r="D13" s="756"/>
      <c r="E13" s="756"/>
      <c r="F13" s="756"/>
      <c r="G13" s="756"/>
      <c r="H13" s="756"/>
      <c r="I13" s="756"/>
      <c r="J13" s="756"/>
    </row>
    <row r="14" spans="1:61" ht="40.5" customHeight="1" x14ac:dyDescent="0.3">
      <c r="A14" s="59" t="s">
        <v>19</v>
      </c>
      <c r="B14" s="107" t="s">
        <v>91</v>
      </c>
      <c r="C14" s="763" t="s">
        <v>36</v>
      </c>
      <c r="D14" s="764"/>
      <c r="E14" s="765"/>
      <c r="F14" s="826" t="s">
        <v>96</v>
      </c>
      <c r="G14" s="827"/>
      <c r="H14" s="768" t="s">
        <v>59</v>
      </c>
      <c r="I14" s="768"/>
      <c r="J14" s="59" t="s">
        <v>27</v>
      </c>
    </row>
    <row r="15" spans="1:61" ht="16.2" hidden="1" x14ac:dyDescent="0.3">
      <c r="A15" s="815" t="s">
        <v>987</v>
      </c>
      <c r="B15" s="816"/>
      <c r="C15" s="816"/>
      <c r="D15" s="816"/>
      <c r="E15" s="816"/>
      <c r="F15" s="816"/>
      <c r="G15" s="816"/>
      <c r="H15" s="816"/>
      <c r="I15" s="816"/>
      <c r="J15" s="817"/>
      <c r="M15" s="373"/>
      <c r="N15" s="374"/>
      <c r="O15" s="374"/>
      <c r="P15" s="374"/>
    </row>
    <row r="16" spans="1:61" ht="16.2" x14ac:dyDescent="0.3">
      <c r="A16" s="277" t="s">
        <v>99</v>
      </c>
      <c r="B16" s="276" t="s">
        <v>1328</v>
      </c>
      <c r="C16" s="823"/>
      <c r="D16" s="824"/>
      <c r="E16" s="825"/>
      <c r="F16" s="823"/>
      <c r="G16" s="825"/>
      <c r="H16" s="823" t="s">
        <v>1327</v>
      </c>
      <c r="I16" s="825">
        <v>20</v>
      </c>
      <c r="J16" s="410"/>
      <c r="M16" s="373"/>
      <c r="N16" s="374"/>
      <c r="O16" s="374"/>
      <c r="P16" s="374"/>
    </row>
    <row r="17" spans="1:16" ht="16.2" hidden="1" x14ac:dyDescent="0.3">
      <c r="A17" s="277" t="s">
        <v>103</v>
      </c>
      <c r="B17" s="276" t="s">
        <v>881</v>
      </c>
      <c r="C17" s="823" t="s">
        <v>992</v>
      </c>
      <c r="D17" s="824"/>
      <c r="E17" s="825"/>
      <c r="F17" s="823"/>
      <c r="G17" s="825"/>
      <c r="H17" s="823" t="s">
        <v>642</v>
      </c>
      <c r="I17" s="825"/>
      <c r="J17" s="410"/>
      <c r="M17" s="373"/>
      <c r="N17" s="374"/>
      <c r="O17" s="374"/>
      <c r="P17" s="374"/>
    </row>
    <row r="18" spans="1:16" ht="16.2" hidden="1" x14ac:dyDescent="0.3">
      <c r="A18" s="277" t="s">
        <v>461</v>
      </c>
      <c r="B18" s="276" t="s">
        <v>993</v>
      </c>
      <c r="C18" s="823"/>
      <c r="D18" s="824"/>
      <c r="E18" s="825"/>
      <c r="F18" s="823"/>
      <c r="G18" s="825"/>
      <c r="H18" s="823" t="s">
        <v>904</v>
      </c>
      <c r="I18" s="825"/>
      <c r="J18" s="274"/>
      <c r="M18" s="373"/>
      <c r="N18" s="374"/>
      <c r="O18" s="374"/>
      <c r="P18" s="374"/>
    </row>
    <row r="19" spans="1:16" ht="16.2" hidden="1" x14ac:dyDescent="0.3">
      <c r="A19" s="277" t="s">
        <v>616</v>
      </c>
      <c r="B19" s="276" t="s">
        <v>994</v>
      </c>
      <c r="C19" s="823"/>
      <c r="D19" s="824"/>
      <c r="E19" s="825"/>
      <c r="F19" s="823"/>
      <c r="G19" s="825"/>
      <c r="H19" s="823" t="s">
        <v>995</v>
      </c>
      <c r="I19" s="825"/>
      <c r="J19" s="411"/>
      <c r="M19" s="373"/>
      <c r="N19" s="374"/>
      <c r="O19" s="374"/>
      <c r="P19" s="374"/>
    </row>
    <row r="20" spans="1:16" ht="16.2" hidden="1" x14ac:dyDescent="0.3">
      <c r="A20" s="277" t="s">
        <v>617</v>
      </c>
      <c r="B20" s="276" t="s">
        <v>996</v>
      </c>
      <c r="C20" s="823" t="s">
        <v>997</v>
      </c>
      <c r="D20" s="824"/>
      <c r="E20" s="825"/>
      <c r="F20" s="823"/>
      <c r="G20" s="825"/>
      <c r="H20" s="823" t="s">
        <v>998</v>
      </c>
      <c r="I20" s="825"/>
      <c r="J20" s="412"/>
      <c r="M20" s="373"/>
      <c r="N20" s="374"/>
      <c r="O20" s="374"/>
      <c r="P20" s="374"/>
    </row>
    <row r="21" spans="1:16" ht="16.2" hidden="1" x14ac:dyDescent="0.3">
      <c r="A21" s="815" t="s">
        <v>999</v>
      </c>
      <c r="B21" s="816"/>
      <c r="C21" s="816"/>
      <c r="D21" s="816"/>
      <c r="E21" s="816"/>
      <c r="F21" s="816"/>
      <c r="G21" s="816"/>
      <c r="H21" s="816"/>
      <c r="I21" s="816"/>
      <c r="J21" s="817"/>
      <c r="M21" s="373"/>
      <c r="N21" s="374"/>
      <c r="O21" s="374"/>
      <c r="P21" s="374"/>
    </row>
    <row r="22" spans="1:16" ht="27.6" hidden="1" x14ac:dyDescent="0.3">
      <c r="A22" s="277" t="s">
        <v>66</v>
      </c>
      <c r="B22" s="276" t="s">
        <v>1000</v>
      </c>
      <c r="C22" s="823" t="s">
        <v>1001</v>
      </c>
      <c r="D22" s="824"/>
      <c r="E22" s="825"/>
      <c r="F22" s="823"/>
      <c r="G22" s="825"/>
      <c r="H22" s="823" t="s">
        <v>1002</v>
      </c>
      <c r="I22" s="825"/>
      <c r="J22" s="110"/>
      <c r="M22" s="373"/>
      <c r="N22" s="374"/>
      <c r="O22" s="374"/>
      <c r="P22" s="374"/>
    </row>
    <row r="23" spans="1:16" ht="49.5" hidden="1" customHeight="1" x14ac:dyDescent="0.3">
      <c r="A23" s="277" t="s">
        <v>883</v>
      </c>
      <c r="B23" s="276" t="s">
        <v>1003</v>
      </c>
      <c r="C23" s="823" t="s">
        <v>1004</v>
      </c>
      <c r="D23" s="824"/>
      <c r="E23" s="825"/>
      <c r="F23" s="823"/>
      <c r="G23" s="825"/>
      <c r="H23" s="823" t="s">
        <v>1005</v>
      </c>
      <c r="I23" s="825"/>
      <c r="J23" s="385" t="s">
        <v>1006</v>
      </c>
      <c r="M23" s="373"/>
      <c r="N23" s="374"/>
      <c r="O23" s="374"/>
      <c r="P23" s="374"/>
    </row>
    <row r="24" spans="1:16" ht="55.2" hidden="1" x14ac:dyDescent="0.3">
      <c r="A24" s="277" t="s">
        <v>884</v>
      </c>
      <c r="B24" s="276" t="s">
        <v>1007</v>
      </c>
      <c r="C24" s="823" t="s">
        <v>1004</v>
      </c>
      <c r="D24" s="824"/>
      <c r="E24" s="825"/>
      <c r="F24" s="823"/>
      <c r="G24" s="825"/>
      <c r="H24" s="823" t="s">
        <v>1008</v>
      </c>
      <c r="I24" s="825"/>
      <c r="J24" s="385" t="s">
        <v>1006</v>
      </c>
      <c r="M24" s="373"/>
      <c r="N24" s="374"/>
      <c r="O24" s="374"/>
      <c r="P24" s="374"/>
    </row>
    <row r="25" spans="1:16" ht="27.6" hidden="1" x14ac:dyDescent="0.3">
      <c r="A25" s="277" t="s">
        <v>885</v>
      </c>
      <c r="B25" s="276" t="s">
        <v>1009</v>
      </c>
      <c r="C25" s="823"/>
      <c r="D25" s="824"/>
      <c r="E25" s="825"/>
      <c r="F25" s="823"/>
      <c r="G25" s="825"/>
      <c r="H25" s="823" t="s">
        <v>1010</v>
      </c>
      <c r="I25" s="825"/>
      <c r="J25" s="385" t="s">
        <v>1006</v>
      </c>
      <c r="M25" s="373"/>
      <c r="N25" s="374"/>
      <c r="O25" s="374"/>
      <c r="P25" s="374"/>
    </row>
    <row r="26" spans="1:16" ht="27.6" hidden="1" x14ac:dyDescent="0.3">
      <c r="A26" s="277" t="s">
        <v>886</v>
      </c>
      <c r="B26" s="276" t="s">
        <v>1011</v>
      </c>
      <c r="C26" s="823"/>
      <c r="D26" s="824"/>
      <c r="E26" s="825"/>
      <c r="F26" s="823"/>
      <c r="G26" s="825"/>
      <c r="H26" s="823" t="s">
        <v>647</v>
      </c>
      <c r="I26" s="825"/>
      <c r="J26" s="385"/>
      <c r="M26" s="373"/>
      <c r="N26" s="374"/>
      <c r="O26" s="374"/>
      <c r="P26" s="374"/>
    </row>
    <row r="27" spans="1:16" ht="22.8" hidden="1" x14ac:dyDescent="0.3">
      <c r="A27" s="277" t="s">
        <v>887</v>
      </c>
      <c r="B27" s="276" t="s">
        <v>1012</v>
      </c>
      <c r="C27" s="823" t="s">
        <v>1013</v>
      </c>
      <c r="D27" s="824"/>
      <c r="E27" s="825"/>
      <c r="F27" s="823"/>
      <c r="G27" s="825"/>
      <c r="H27" s="823" t="s">
        <v>1014</v>
      </c>
      <c r="I27" s="825"/>
      <c r="J27" s="413"/>
      <c r="M27" s="373"/>
      <c r="N27" s="374"/>
      <c r="O27" s="374"/>
      <c r="P27" s="374"/>
    </row>
    <row r="28" spans="1:16" ht="27.6" hidden="1" x14ac:dyDescent="0.3">
      <c r="A28" s="277" t="s">
        <v>888</v>
      </c>
      <c r="B28" s="276" t="s">
        <v>1015</v>
      </c>
      <c r="C28" s="823" t="s">
        <v>1016</v>
      </c>
      <c r="D28" s="824"/>
      <c r="E28" s="825"/>
      <c r="F28" s="823"/>
      <c r="G28" s="825"/>
      <c r="H28" s="823" t="s">
        <v>1017</v>
      </c>
      <c r="I28" s="825"/>
      <c r="J28" s="413"/>
      <c r="M28" s="373"/>
      <c r="N28" s="374"/>
      <c r="O28" s="374"/>
      <c r="P28" s="374"/>
    </row>
    <row r="29" spans="1:16" ht="16.2" hidden="1" x14ac:dyDescent="0.3">
      <c r="A29" s="815" t="s">
        <v>1018</v>
      </c>
      <c r="B29" s="816"/>
      <c r="C29" s="816"/>
      <c r="D29" s="816"/>
      <c r="E29" s="816"/>
      <c r="F29" s="816"/>
      <c r="G29" s="816"/>
      <c r="H29" s="816"/>
      <c r="I29" s="816"/>
      <c r="J29" s="817"/>
      <c r="M29" s="373"/>
      <c r="N29" s="374"/>
      <c r="O29" s="374"/>
      <c r="P29" s="374"/>
    </row>
    <row r="30" spans="1:16" ht="27.6" hidden="1" x14ac:dyDescent="0.3">
      <c r="A30" s="277" t="s">
        <v>69</v>
      </c>
      <c r="B30" s="276" t="s">
        <v>1019</v>
      </c>
      <c r="C30" s="823" t="s">
        <v>64</v>
      </c>
      <c r="D30" s="824"/>
      <c r="E30" s="825"/>
      <c r="F30" s="823"/>
      <c r="G30" s="825"/>
      <c r="H30" s="823" t="s">
        <v>1020</v>
      </c>
      <c r="I30" s="825"/>
      <c r="J30" s="414" t="s">
        <v>1021</v>
      </c>
      <c r="M30" s="373"/>
      <c r="N30" s="374"/>
      <c r="O30" s="374"/>
      <c r="P30" s="375"/>
    </row>
    <row r="31" spans="1:16" ht="16.2" hidden="1" x14ac:dyDescent="0.3">
      <c r="A31" s="277" t="s">
        <v>70</v>
      </c>
      <c r="B31" s="276" t="s">
        <v>1022</v>
      </c>
      <c r="C31" s="823"/>
      <c r="D31" s="824"/>
      <c r="E31" s="825"/>
      <c r="F31" s="823"/>
      <c r="G31" s="825"/>
      <c r="H31" s="823" t="s">
        <v>894</v>
      </c>
      <c r="I31" s="825"/>
      <c r="J31" s="415"/>
      <c r="M31" s="373"/>
      <c r="N31" s="374"/>
      <c r="O31" s="374"/>
      <c r="P31" s="375"/>
    </row>
    <row r="32" spans="1:16" ht="27.6" hidden="1" x14ac:dyDescent="0.3">
      <c r="A32" s="277" t="s">
        <v>104</v>
      </c>
      <c r="B32" s="276" t="s">
        <v>1023</v>
      </c>
      <c r="C32" s="823" t="s">
        <v>1024</v>
      </c>
      <c r="D32" s="824"/>
      <c r="E32" s="825"/>
      <c r="F32" s="823"/>
      <c r="G32" s="825"/>
      <c r="H32" s="823" t="s">
        <v>1025</v>
      </c>
      <c r="I32" s="825"/>
      <c r="J32" s="414" t="s">
        <v>1026</v>
      </c>
      <c r="M32" s="373"/>
      <c r="N32" s="374"/>
      <c r="O32" s="374"/>
      <c r="P32" s="375"/>
    </row>
    <row r="33" spans="1:17" ht="27.6" hidden="1" x14ac:dyDescent="0.3">
      <c r="A33" s="277" t="s">
        <v>105</v>
      </c>
      <c r="B33" s="276" t="s">
        <v>1027</v>
      </c>
      <c r="C33" s="823" t="s">
        <v>1028</v>
      </c>
      <c r="D33" s="824"/>
      <c r="E33" s="825"/>
      <c r="F33" s="823"/>
      <c r="G33" s="825"/>
      <c r="H33" s="823" t="s">
        <v>1029</v>
      </c>
      <c r="I33" s="825"/>
      <c r="J33" s="414" t="s">
        <v>1026</v>
      </c>
      <c r="M33" s="373"/>
      <c r="N33" s="374"/>
      <c r="O33" s="374"/>
      <c r="P33" s="374"/>
    </row>
    <row r="34" spans="1:17" ht="41.4" hidden="1" x14ac:dyDescent="0.3">
      <c r="A34" s="277" t="s">
        <v>348</v>
      </c>
      <c r="B34" s="276" t="s">
        <v>1030</v>
      </c>
      <c r="C34" s="823" t="s">
        <v>880</v>
      </c>
      <c r="D34" s="824"/>
      <c r="E34" s="825"/>
      <c r="F34" s="823"/>
      <c r="G34" s="825"/>
      <c r="H34" s="823" t="s">
        <v>1031</v>
      </c>
      <c r="I34" s="825"/>
      <c r="J34" s="413"/>
      <c r="M34" s="373"/>
      <c r="N34" s="374"/>
      <c r="O34" s="374"/>
      <c r="P34" s="374"/>
    </row>
    <row r="35" spans="1:17" ht="16.2" hidden="1" x14ac:dyDescent="0.3">
      <c r="A35" s="277" t="s">
        <v>349</v>
      </c>
      <c r="B35" s="276" t="s">
        <v>1032</v>
      </c>
      <c r="C35" s="823"/>
      <c r="D35" s="824"/>
      <c r="E35" s="825"/>
      <c r="F35" s="823"/>
      <c r="G35" s="825"/>
      <c r="H35" s="823" t="s">
        <v>1033</v>
      </c>
      <c r="I35" s="825"/>
      <c r="J35" s="414" t="s">
        <v>1034</v>
      </c>
      <c r="M35" s="373"/>
      <c r="N35" s="374"/>
      <c r="O35" s="374"/>
      <c r="P35" s="375"/>
    </row>
    <row r="36" spans="1:17" ht="16.2" hidden="1" x14ac:dyDescent="0.3">
      <c r="A36" s="277" t="s">
        <v>413</v>
      </c>
      <c r="B36" s="276" t="s">
        <v>1035</v>
      </c>
      <c r="C36" s="823"/>
      <c r="D36" s="824"/>
      <c r="E36" s="825"/>
      <c r="F36" s="823"/>
      <c r="G36" s="825"/>
      <c r="H36" s="823" t="s">
        <v>1036</v>
      </c>
      <c r="I36" s="825"/>
      <c r="J36" s="414" t="s">
        <v>1034</v>
      </c>
      <c r="M36" s="373"/>
      <c r="N36" s="374"/>
      <c r="O36" s="374"/>
      <c r="P36" s="375"/>
    </row>
    <row r="37" spans="1:17" ht="16.2" hidden="1" x14ac:dyDescent="0.3">
      <c r="A37" s="277" t="s">
        <v>462</v>
      </c>
      <c r="B37" s="276" t="s">
        <v>1037</v>
      </c>
      <c r="C37" s="823"/>
      <c r="D37" s="824"/>
      <c r="E37" s="825"/>
      <c r="F37" s="823"/>
      <c r="G37" s="825"/>
      <c r="H37" s="823" t="s">
        <v>1038</v>
      </c>
      <c r="I37" s="825"/>
      <c r="J37" s="414" t="s">
        <v>1034</v>
      </c>
      <c r="M37" s="373"/>
      <c r="N37" s="374"/>
      <c r="O37" s="374"/>
      <c r="P37" s="374"/>
    </row>
    <row r="38" spans="1:17" ht="13.5" customHeight="1" x14ac:dyDescent="0.25">
      <c r="A38" s="596">
        <v>1</v>
      </c>
      <c r="K38" s="19" t="s">
        <v>1288</v>
      </c>
      <c r="Q38" s="161"/>
    </row>
    <row r="39" spans="1:17" ht="50.4" customHeight="1" outlineLevel="1" x14ac:dyDescent="0.25">
      <c r="A39" s="735" t="s">
        <v>756</v>
      </c>
      <c r="B39" s="736"/>
      <c r="D39" s="741" t="str">
        <f>ПОДПИСИ!B5</f>
        <v>Начальник мастерского участка №1 Курортного РЭС ПАО «Россети Ленэнерго» «СЭС»</v>
      </c>
      <c r="E39" s="741"/>
      <c r="F39" s="741"/>
      <c r="H39" s="54"/>
      <c r="I39" s="23"/>
      <c r="J39" s="48" t="str">
        <f>ПОДПИСИ!E5</f>
        <v>Д.М. Чечин</v>
      </c>
      <c r="K39" s="19">
        <f>IF(OR(ФОРМА!I16=1,ФОРМА!I16="+"),1,0)</f>
        <v>1</v>
      </c>
      <c r="Q39" s="161"/>
    </row>
    <row r="40" spans="1:17" ht="13.8" outlineLevel="1" x14ac:dyDescent="0.25">
      <c r="A40" s="27"/>
      <c r="B40" s="27"/>
      <c r="D40" s="685" t="s">
        <v>48</v>
      </c>
      <c r="E40" s="685"/>
      <c r="F40" s="685"/>
      <c r="H40" s="46" t="s">
        <v>49</v>
      </c>
      <c r="I40" s="21"/>
      <c r="J40" s="46" t="s">
        <v>50</v>
      </c>
      <c r="K40" s="559">
        <f>IF(K39=1,1,0)</f>
        <v>1</v>
      </c>
      <c r="Q40" s="161"/>
    </row>
    <row r="41" spans="1:17" ht="45" hidden="1" customHeight="1" outlineLevel="1" x14ac:dyDescent="0.25">
      <c r="A41" s="735" t="s">
        <v>756</v>
      </c>
      <c r="B41" s="736"/>
      <c r="D41" s="741" t="str">
        <f>ПОДПИСИ!B6</f>
        <v>Начальник мастерского участка №1 Курортного РЭС ПАО «Россети Ленэнерго» «СЭС»</v>
      </c>
      <c r="E41" s="741"/>
      <c r="F41" s="741"/>
      <c r="H41" s="54"/>
      <c r="I41" s="23"/>
      <c r="J41" s="48" t="str">
        <f>ПОДПИСИ!E6</f>
        <v>Д.М. Чечин</v>
      </c>
      <c r="K41" s="19">
        <f>IF(OR(ФОРМА!G16=1,ФОРМА!G16="+"),1,0)</f>
        <v>0</v>
      </c>
      <c r="Q41" s="161"/>
    </row>
    <row r="42" spans="1:17" ht="13.8" hidden="1" outlineLevel="1" x14ac:dyDescent="0.25">
      <c r="A42" s="27"/>
      <c r="B42" s="27"/>
      <c r="D42" s="685" t="s">
        <v>48</v>
      </c>
      <c r="E42" s="685"/>
      <c r="F42" s="685"/>
      <c r="H42" s="46" t="s">
        <v>49</v>
      </c>
      <c r="I42" s="21"/>
      <c r="J42" s="46" t="s">
        <v>50</v>
      </c>
      <c r="K42" s="559">
        <f>IF(K41=1,1,0)</f>
        <v>0</v>
      </c>
      <c r="Q42" s="161"/>
    </row>
    <row r="43" spans="1:17" ht="45.6" hidden="1" customHeight="1" x14ac:dyDescent="0.25">
      <c r="A43" s="735" t="s">
        <v>756</v>
      </c>
      <c r="B43" s="736"/>
      <c r="D43" s="741" t="str">
        <f>ПОДПИСИ!B7</f>
        <v>Начальник мастерского участка №1 Курортного РЭС ПАО «Россети Ленэнерго» «СЭС»</v>
      </c>
      <c r="E43" s="741"/>
      <c r="F43" s="741"/>
      <c r="H43" s="54"/>
      <c r="I43" s="23"/>
      <c r="J43" s="48" t="str">
        <f>ПОДПИСИ!E7</f>
        <v>Д.М. Чечин</v>
      </c>
      <c r="K43" s="19">
        <f>IF(OR(ФОРМА!H16=1,ФОРМА!H16="+"),1,0)</f>
        <v>0</v>
      </c>
      <c r="Q43" s="161"/>
    </row>
    <row r="44" spans="1:17" ht="13.8" hidden="1" x14ac:dyDescent="0.25">
      <c r="A44" s="27"/>
      <c r="B44" s="27"/>
      <c r="D44" s="685" t="s">
        <v>48</v>
      </c>
      <c r="E44" s="685"/>
      <c r="F44" s="685"/>
      <c r="H44" s="46" t="s">
        <v>49</v>
      </c>
      <c r="I44" s="21"/>
      <c r="J44" s="46" t="s">
        <v>50</v>
      </c>
      <c r="K44" s="559">
        <f>IF(K43=1,1,0)</f>
        <v>0</v>
      </c>
      <c r="Q44" s="161"/>
    </row>
    <row r="45" spans="1:17" ht="44.4" customHeight="1" x14ac:dyDescent="0.25">
      <c r="A45" s="735" t="s">
        <v>736</v>
      </c>
      <c r="B45" s="735"/>
      <c r="D45" s="741" t="str">
        <f>ПОДПИСИ!B15</f>
        <v>Заместитель генерального директора по капитальному  строительству ООО «Электромонтаж-110»</v>
      </c>
      <c r="E45" s="741"/>
      <c r="F45" s="741"/>
      <c r="H45" s="54"/>
      <c r="I45" s="23"/>
      <c r="J45" s="48" t="str">
        <f>ПОДПИСИ!E15</f>
        <v>С.В. Шлёнский</v>
      </c>
      <c r="Q45" s="155"/>
    </row>
    <row r="46" spans="1:17" ht="15" customHeight="1" x14ac:dyDescent="0.25">
      <c r="D46" s="685" t="s">
        <v>48</v>
      </c>
      <c r="E46" s="685"/>
      <c r="F46" s="685"/>
      <c r="H46" s="46" t="s">
        <v>49</v>
      </c>
      <c r="I46" s="21"/>
      <c r="J46" s="46" t="s">
        <v>50</v>
      </c>
      <c r="Q46" s="160"/>
    </row>
    <row r="47" spans="1:17" ht="80.25" hidden="1" customHeight="1" outlineLevel="1" x14ac:dyDescent="0.25">
      <c r="A47" s="752" t="s">
        <v>463</v>
      </c>
      <c r="B47" s="752"/>
      <c r="D47" s="741" t="e">
        <f>ПОДПИСИ!#REF!</f>
        <v>#REF!</v>
      </c>
      <c r="E47" s="741"/>
      <c r="F47" s="741"/>
      <c r="H47" s="54"/>
      <c r="I47" s="23"/>
      <c r="J47" s="48" t="e">
        <f>ПОДПИСИ!#REF!</f>
        <v>#REF!</v>
      </c>
      <c r="Q47" s="155"/>
    </row>
    <row r="48" spans="1:17" ht="15" hidden="1" customHeight="1" outlineLevel="1" x14ac:dyDescent="0.3">
      <c r="A48" s="680"/>
      <c r="B48" s="680"/>
      <c r="D48" s="685" t="s">
        <v>48</v>
      </c>
      <c r="E48" s="685"/>
      <c r="F48" s="685"/>
      <c r="H48" s="46" t="s">
        <v>49</v>
      </c>
      <c r="I48" s="21"/>
      <c r="J48" s="46" t="s">
        <v>50</v>
      </c>
    </row>
    <row r="49" spans="1:17" ht="43.5" customHeight="1" collapsed="1" x14ac:dyDescent="0.25">
      <c r="A49" s="735" t="s">
        <v>16</v>
      </c>
      <c r="B49" s="735"/>
      <c r="D49" s="741" t="str">
        <f>IF(ПОДПИСИ!B12=0," ",ПОДПИСИ!B12)</f>
        <v>Начальник участка ООО «Электромонтаж-110»</v>
      </c>
      <c r="E49" s="741"/>
      <c r="F49" s="741"/>
      <c r="H49" s="54"/>
      <c r="I49" s="23"/>
      <c r="J49" s="48" t="str">
        <f>IF(ПОДПИСИ!E12=0," ",ПОДПИСИ!E12)</f>
        <v>А.В. Курбатов</v>
      </c>
      <c r="Q49" s="155"/>
    </row>
    <row r="50" spans="1:17" x14ac:dyDescent="0.3">
      <c r="D50" s="685" t="s">
        <v>48</v>
      </c>
      <c r="E50" s="685"/>
      <c r="F50" s="685"/>
      <c r="H50" s="46" t="s">
        <v>49</v>
      </c>
      <c r="I50" s="21"/>
      <c r="J50" s="46" t="s">
        <v>50</v>
      </c>
    </row>
    <row r="51" spans="1:17" ht="13.8" x14ac:dyDescent="0.25">
      <c r="Q51" s="155"/>
    </row>
    <row r="52" spans="1:17" ht="13.8" x14ac:dyDescent="0.25">
      <c r="Q52" s="155"/>
    </row>
    <row r="53" spans="1:17" ht="13.8" x14ac:dyDescent="0.25">
      <c r="Q53" s="155"/>
    </row>
    <row r="54" spans="1:17" ht="13.8" x14ac:dyDescent="0.25">
      <c r="Q54" s="155"/>
    </row>
    <row r="55" spans="1:17" ht="13.8" x14ac:dyDescent="0.25">
      <c r="Q55" s="155"/>
    </row>
    <row r="56" spans="1:17" ht="13.8" x14ac:dyDescent="0.25">
      <c r="Q56" s="155"/>
    </row>
    <row r="57" spans="1:17" ht="13.8" x14ac:dyDescent="0.25">
      <c r="Q57" s="155"/>
    </row>
    <row r="58" spans="1:17" ht="13.8" x14ac:dyDescent="0.25">
      <c r="Q58" s="155"/>
    </row>
    <row r="59" spans="1:17" ht="13.8" x14ac:dyDescent="0.25">
      <c r="Q59" s="155"/>
    </row>
    <row r="60" spans="1:17" ht="13.8" x14ac:dyDescent="0.25">
      <c r="Q60" s="155"/>
    </row>
    <row r="61" spans="1:17" ht="13.8" x14ac:dyDescent="0.25">
      <c r="Q61" s="155"/>
    </row>
    <row r="62" spans="1:17" ht="13.8" x14ac:dyDescent="0.25">
      <c r="Q62" s="155"/>
    </row>
  </sheetData>
  <autoFilter ref="A38:K45" xr:uid="{00000000-0001-0000-0900-000000000000}">
    <filterColumn colId="10">
      <filters blank="1">
        <filter val="1"/>
      </filters>
    </filterColumn>
  </autoFilter>
  <mergeCells count="110">
    <mergeCell ref="A41:B41"/>
    <mergeCell ref="D41:F41"/>
    <mergeCell ref="D42:F42"/>
    <mergeCell ref="C31:E31"/>
    <mergeCell ref="F31:G31"/>
    <mergeCell ref="H31:I31"/>
    <mergeCell ref="C26:E26"/>
    <mergeCell ref="F26:G26"/>
    <mergeCell ref="C34:E34"/>
    <mergeCell ref="F34:G34"/>
    <mergeCell ref="H34:I34"/>
    <mergeCell ref="C35:E35"/>
    <mergeCell ref="F35:G35"/>
    <mergeCell ref="H35:I35"/>
    <mergeCell ref="C30:E30"/>
    <mergeCell ref="F30:G30"/>
    <mergeCell ref="H30:I30"/>
    <mergeCell ref="H36:I36"/>
    <mergeCell ref="H37:I3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4:E24"/>
    <mergeCell ref="F24:G24"/>
    <mergeCell ref="H24:I24"/>
    <mergeCell ref="C25:E25"/>
    <mergeCell ref="F25:G25"/>
    <mergeCell ref="H25:I25"/>
    <mergeCell ref="H26:I26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2:E22"/>
    <mergeCell ref="F22:G22"/>
    <mergeCell ref="H22:I22"/>
    <mergeCell ref="C23:E23"/>
    <mergeCell ref="F23:G23"/>
    <mergeCell ref="H23:I23"/>
    <mergeCell ref="F18:G18"/>
    <mergeCell ref="H18:I18"/>
    <mergeCell ref="C19:E19"/>
    <mergeCell ref="F19:G19"/>
    <mergeCell ref="H19:I19"/>
    <mergeCell ref="C20:E20"/>
    <mergeCell ref="D50:F50"/>
    <mergeCell ref="D47:F47"/>
    <mergeCell ref="D48:F48"/>
    <mergeCell ref="D45:F45"/>
    <mergeCell ref="D46:F46"/>
    <mergeCell ref="D49:F49"/>
    <mergeCell ref="F37:G37"/>
    <mergeCell ref="C37:E37"/>
    <mergeCell ref="C36:E36"/>
    <mergeCell ref="F36:G36"/>
    <mergeCell ref="A43:B43"/>
    <mergeCell ref="D43:F43"/>
    <mergeCell ref="D44:F44"/>
    <mergeCell ref="A21:J21"/>
    <mergeCell ref="A29:J29"/>
    <mergeCell ref="D39:F39"/>
    <mergeCell ref="D40:F40"/>
    <mergeCell ref="A49:B49"/>
    <mergeCell ref="A48:B48"/>
    <mergeCell ref="A47:B47"/>
    <mergeCell ref="A45:B45"/>
    <mergeCell ref="A39:B39"/>
    <mergeCell ref="C27:E27"/>
    <mergeCell ref="F27:G27"/>
    <mergeCell ref="H27:I27"/>
    <mergeCell ref="C28:E28"/>
    <mergeCell ref="F28:G28"/>
    <mergeCell ref="H28:I28"/>
    <mergeCell ref="F33:G33"/>
    <mergeCell ref="H33:I33"/>
    <mergeCell ref="C32:E32"/>
    <mergeCell ref="F32:G32"/>
    <mergeCell ref="H32:I32"/>
    <mergeCell ref="C33:E33"/>
  </mergeCells>
  <conditionalFormatting sqref="A1:A12 D39:D45">
    <cfRule type="cellIs" dxfId="76" priority="5" operator="equal">
      <formula>0</formula>
    </cfRule>
  </conditionalFormatting>
  <conditionalFormatting sqref="D50">
    <cfRule type="cellIs" dxfId="75" priority="7" operator="equal">
      <formula>0</formula>
    </cfRule>
  </conditionalFormatting>
  <conditionalFormatting sqref="D5:E12 H45:J45">
    <cfRule type="cellIs" dxfId="74" priority="8" operator="equal">
      <formula>0</formula>
    </cfRule>
  </conditionalFormatting>
  <conditionalFormatting sqref="H39:J39 I40:J40">
    <cfRule type="cellIs" dxfId="73" priority="2" operator="equal">
      <formula>0</formula>
    </cfRule>
  </conditionalFormatting>
  <conditionalFormatting sqref="H41:J41 I42:J42 H43:J43 I44:J44">
    <cfRule type="cellIs" dxfId="72" priority="1" operator="equal">
      <formula>0</formula>
    </cfRule>
  </conditionalFormatting>
  <conditionalFormatting sqref="H47:J47 D47:D48 I48:J48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tabSelected="1" view="pageBreakPreview" topLeftCell="A30" zoomScale="60" zoomScaleNormal="100" workbookViewId="0">
      <selection activeCell="BS3" sqref="BS3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839" t="s">
        <v>464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 s="839"/>
      <c r="CK1" s="839"/>
      <c r="CL1" s="839"/>
      <c r="CM1" s="839"/>
      <c r="CN1" s="839"/>
      <c r="CO1" s="839"/>
      <c r="CP1" s="839"/>
      <c r="CQ1" s="839"/>
      <c r="CR1" s="839"/>
      <c r="CS1" s="839"/>
      <c r="CT1" s="839"/>
      <c r="CU1" s="839"/>
      <c r="CV1" s="839"/>
      <c r="CW1" s="839"/>
      <c r="CX1" s="839"/>
      <c r="CY1" s="839"/>
      <c r="CZ1" s="839"/>
      <c r="DA1" s="839"/>
      <c r="DB1" s="839"/>
    </row>
    <row r="2" spans="1:158" ht="15" customHeight="1" x14ac:dyDescent="0.3">
      <c r="A2" s="840"/>
      <c r="B2" s="840"/>
      <c r="C2" s="840"/>
      <c r="D2" s="840"/>
      <c r="E2" s="840"/>
      <c r="F2" s="840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  <c r="AO2" s="840"/>
      <c r="AP2" s="840"/>
      <c r="AQ2" s="840"/>
      <c r="AR2" s="840"/>
      <c r="AS2" s="840"/>
      <c r="AT2" s="840"/>
      <c r="AU2" s="840"/>
      <c r="AV2" s="840"/>
      <c r="AW2" s="19"/>
      <c r="AX2" s="19"/>
      <c r="AY2" s="19"/>
      <c r="AZ2" s="19"/>
      <c r="BA2" s="19"/>
      <c r="BB2" s="19"/>
      <c r="BC2" s="704" t="str">
        <f>ФОРМА!G2</f>
        <v>Санкт-Петербург</v>
      </c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829"/>
      <c r="B3" s="829"/>
      <c r="C3" s="829"/>
      <c r="D3" s="829"/>
      <c r="E3" s="829"/>
      <c r="F3" s="829"/>
      <c r="G3" s="829"/>
      <c r="H3" s="829"/>
      <c r="I3" s="829"/>
      <c r="J3" s="829"/>
      <c r="K3" s="829"/>
      <c r="L3" s="829"/>
      <c r="M3" s="829"/>
      <c r="N3" s="829"/>
      <c r="O3" s="829"/>
      <c r="P3" s="829"/>
      <c r="Q3" s="829"/>
      <c r="R3" s="829"/>
      <c r="S3" s="829"/>
      <c r="T3" s="829"/>
      <c r="U3" s="829"/>
      <c r="V3" s="829"/>
      <c r="W3" s="829"/>
      <c r="X3" s="829"/>
      <c r="Y3" s="829"/>
      <c r="Z3" s="829"/>
      <c r="AA3" s="829"/>
      <c r="AB3" s="829"/>
      <c r="AC3" s="829"/>
      <c r="AD3" s="829"/>
      <c r="AE3" s="829"/>
      <c r="AF3" s="829"/>
      <c r="AG3" s="829"/>
      <c r="AH3" s="829"/>
      <c r="AI3" s="829"/>
      <c r="AJ3" s="829"/>
      <c r="AK3" s="829"/>
      <c r="AL3" s="829"/>
      <c r="AM3" s="829"/>
      <c r="AN3" s="829"/>
      <c r="AO3" s="829"/>
      <c r="AP3" s="829"/>
      <c r="AQ3" s="829"/>
      <c r="AR3" s="829"/>
      <c r="AS3" s="829"/>
      <c r="AT3" s="829"/>
      <c r="AU3" s="829"/>
      <c r="AV3" s="829"/>
      <c r="AW3" s="21"/>
      <c r="AX3" s="21"/>
      <c r="AY3" s="21"/>
      <c r="AZ3" s="21"/>
      <c r="BA3" s="21"/>
      <c r="BB3" s="21"/>
      <c r="BC3" s="828" t="s">
        <v>0</v>
      </c>
      <c r="BD3" s="828"/>
      <c r="BE3" s="828"/>
      <c r="BF3" s="828"/>
      <c r="BG3" s="828"/>
      <c r="BH3" s="828"/>
      <c r="BI3" s="828"/>
      <c r="BJ3" s="828"/>
      <c r="BK3" s="828"/>
      <c r="BL3" s="828"/>
      <c r="BM3" s="828"/>
      <c r="BN3" s="828"/>
      <c r="BO3" s="828"/>
      <c r="BP3" s="828"/>
      <c r="BQ3" s="828"/>
      <c r="BR3" s="828"/>
      <c r="BS3" s="828"/>
      <c r="BT3" s="828"/>
      <c r="BU3" s="828"/>
      <c r="BV3" s="828"/>
      <c r="BW3" s="828"/>
      <c r="BX3" s="828"/>
      <c r="BY3" s="828"/>
      <c r="BZ3" s="828"/>
      <c r="CA3" s="828"/>
      <c r="CB3" s="828"/>
      <c r="CC3" s="828"/>
      <c r="CD3" s="828"/>
      <c r="CE3" s="828"/>
      <c r="CF3" s="828"/>
      <c r="CG3" s="828"/>
      <c r="CH3" s="828"/>
      <c r="CI3" s="828"/>
      <c r="CJ3" s="828"/>
      <c r="CK3" s="828"/>
      <c r="CL3" s="828"/>
      <c r="CM3" s="828"/>
      <c r="CN3" s="828"/>
      <c r="CO3" s="828"/>
      <c r="CP3" s="828"/>
      <c r="CQ3" s="828"/>
      <c r="CR3" s="828"/>
      <c r="CS3" s="828"/>
      <c r="CT3" s="828"/>
      <c r="CU3" s="828"/>
      <c r="CV3" s="828"/>
      <c r="CW3" s="828"/>
      <c r="CX3" s="828"/>
      <c r="CY3" s="828"/>
      <c r="CZ3" s="828"/>
      <c r="DA3" s="828"/>
      <c r="DB3" s="828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AV4" s="704"/>
      <c r="AW4" s="19"/>
      <c r="AX4" s="19"/>
      <c r="AY4" s="19"/>
      <c r="AZ4" s="19"/>
      <c r="BA4" s="19"/>
      <c r="BB4" s="19"/>
      <c r="BC4" s="741" t="str">
        <f>ФОРМА!B2</f>
        <v>ПАО "Россети Ленэнерго"</v>
      </c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829" t="s">
        <v>44</v>
      </c>
      <c r="B5" s="829"/>
      <c r="C5" s="829"/>
      <c r="D5" s="829"/>
      <c r="E5" s="829"/>
      <c r="F5" s="829"/>
      <c r="G5" s="829"/>
      <c r="H5" s="829"/>
      <c r="I5" s="829"/>
      <c r="J5" s="829"/>
      <c r="K5" s="829"/>
      <c r="L5" s="829"/>
      <c r="M5" s="829"/>
      <c r="N5" s="829"/>
      <c r="O5" s="829"/>
      <c r="P5" s="829"/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29"/>
      <c r="AC5" s="829"/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29"/>
      <c r="AP5" s="829"/>
      <c r="AQ5" s="829"/>
      <c r="AR5" s="829"/>
      <c r="AS5" s="829"/>
      <c r="AT5" s="829"/>
      <c r="AU5" s="829"/>
      <c r="AV5" s="829"/>
      <c r="AW5" s="21"/>
      <c r="AX5" s="21"/>
      <c r="AY5" s="21"/>
      <c r="AZ5" s="21"/>
      <c r="BA5" s="21"/>
      <c r="BB5" s="21"/>
      <c r="BC5" s="828" t="s">
        <v>2</v>
      </c>
      <c r="BD5" s="828"/>
      <c r="BE5" s="828"/>
      <c r="BF5" s="828"/>
      <c r="BG5" s="828"/>
      <c r="BH5" s="828"/>
      <c r="BI5" s="828"/>
      <c r="BJ5" s="828"/>
      <c r="BK5" s="828"/>
      <c r="BL5" s="828"/>
      <c r="BM5" s="828"/>
      <c r="BN5" s="828"/>
      <c r="BO5" s="828"/>
      <c r="BP5" s="828"/>
      <c r="BQ5" s="828"/>
      <c r="BR5" s="828"/>
      <c r="BS5" s="828"/>
      <c r="BT5" s="828"/>
      <c r="BU5" s="828"/>
      <c r="BV5" s="828"/>
      <c r="BW5" s="828"/>
      <c r="BX5" s="828"/>
      <c r="BY5" s="828"/>
      <c r="BZ5" s="828"/>
      <c r="CA5" s="828"/>
      <c r="CB5" s="828"/>
      <c r="CC5" s="828"/>
      <c r="CD5" s="828"/>
      <c r="CE5" s="828"/>
      <c r="CF5" s="828"/>
      <c r="CG5" s="828"/>
      <c r="CH5" s="828"/>
      <c r="CI5" s="828"/>
      <c r="CJ5" s="828"/>
      <c r="CK5" s="828"/>
      <c r="CL5" s="828"/>
      <c r="CM5" s="828"/>
      <c r="CN5" s="828"/>
      <c r="CO5" s="828"/>
      <c r="CP5" s="828"/>
      <c r="CQ5" s="828"/>
      <c r="CR5" s="828"/>
      <c r="CS5" s="828"/>
      <c r="CT5" s="828"/>
      <c r="CU5" s="828"/>
      <c r="CV5" s="828"/>
      <c r="CW5" s="828"/>
      <c r="CX5" s="828"/>
      <c r="CY5" s="828"/>
      <c r="CZ5" s="828"/>
      <c r="DA5" s="828"/>
      <c r="DB5" s="828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742"/>
      <c r="AV6" s="742"/>
      <c r="AW6" s="21"/>
      <c r="AX6" s="21"/>
      <c r="AY6" s="21"/>
      <c r="AZ6" s="21"/>
      <c r="BA6" s="21"/>
      <c r="BB6" s="21"/>
      <c r="BC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215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829" t="s">
        <v>45</v>
      </c>
      <c r="B7" s="829"/>
      <c r="C7" s="829"/>
      <c r="D7" s="829"/>
      <c r="E7" s="829"/>
      <c r="F7" s="829"/>
      <c r="G7" s="829"/>
      <c r="H7" s="829"/>
      <c r="I7" s="829"/>
      <c r="J7" s="829"/>
      <c r="K7" s="829"/>
      <c r="L7" s="829"/>
      <c r="M7" s="829"/>
      <c r="N7" s="829"/>
      <c r="O7" s="829"/>
      <c r="P7" s="829"/>
      <c r="Q7" s="829"/>
      <c r="R7" s="829"/>
      <c r="S7" s="829"/>
      <c r="T7" s="829"/>
      <c r="U7" s="829"/>
      <c r="V7" s="829"/>
      <c r="W7" s="829"/>
      <c r="X7" s="829"/>
      <c r="Y7" s="829"/>
      <c r="Z7" s="829"/>
      <c r="AA7" s="829"/>
      <c r="AB7" s="829"/>
      <c r="AC7" s="829"/>
      <c r="AD7" s="829"/>
      <c r="AE7" s="829"/>
      <c r="AF7" s="829"/>
      <c r="AG7" s="829"/>
      <c r="AH7" s="829"/>
      <c r="AI7" s="829"/>
      <c r="AJ7" s="829"/>
      <c r="AK7" s="829"/>
      <c r="AL7" s="829"/>
      <c r="AM7" s="829"/>
      <c r="AN7" s="829"/>
      <c r="AO7" s="829"/>
      <c r="AP7" s="829"/>
      <c r="AQ7" s="829"/>
      <c r="AR7" s="829"/>
      <c r="AS7" s="829"/>
      <c r="AT7" s="829"/>
      <c r="AU7" s="829"/>
      <c r="AV7" s="829"/>
      <c r="AW7" s="21"/>
      <c r="AX7" s="21"/>
      <c r="AY7" s="21"/>
      <c r="AZ7" s="21"/>
      <c r="BA7" s="21"/>
      <c r="BB7" s="21"/>
      <c r="BC7" s="829" t="s">
        <v>38</v>
      </c>
      <c r="BD7" s="829"/>
      <c r="BE7" s="829"/>
      <c r="BF7" s="829"/>
      <c r="BG7" s="829"/>
      <c r="BH7" s="829"/>
      <c r="BI7" s="829"/>
      <c r="BJ7" s="829"/>
      <c r="BK7" s="829"/>
      <c r="BL7" s="829"/>
      <c r="BM7" s="829"/>
      <c r="BN7" s="829"/>
      <c r="BO7" s="829"/>
      <c r="BP7" s="829"/>
      <c r="BQ7" s="829"/>
      <c r="BR7" s="829"/>
      <c r="BS7" s="829"/>
      <c r="BT7" s="829"/>
      <c r="BU7" s="829"/>
      <c r="BV7" s="829"/>
      <c r="BW7" s="829"/>
      <c r="BX7" s="829"/>
      <c r="BY7" s="829"/>
      <c r="BZ7" s="829"/>
      <c r="CA7" s="829"/>
      <c r="CB7" s="829"/>
      <c r="CC7" s="829"/>
      <c r="CD7" s="829"/>
      <c r="CE7" s="829"/>
      <c r="CF7" s="829"/>
      <c r="CG7" s="829"/>
      <c r="CH7" s="829"/>
      <c r="CI7" s="829"/>
      <c r="CJ7" s="829"/>
      <c r="CK7" s="829"/>
      <c r="CL7" s="829"/>
      <c r="CM7" s="829"/>
      <c r="CN7" s="829"/>
      <c r="CO7" s="829"/>
      <c r="CP7" s="829"/>
      <c r="CQ7" s="829"/>
      <c r="CR7" s="829"/>
      <c r="CS7" s="829"/>
      <c r="CT7" s="829"/>
      <c r="CU7" s="829"/>
      <c r="CV7" s="829"/>
      <c r="CW7" s="829"/>
      <c r="CX7" s="829"/>
      <c r="CY7" s="829"/>
      <c r="CZ7" s="829"/>
      <c r="DA7" s="829"/>
      <c r="DB7" s="829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41"/>
      <c r="B8" s="841"/>
      <c r="C8" s="841"/>
      <c r="D8" s="841"/>
      <c r="E8" s="841"/>
      <c r="F8" s="841"/>
      <c r="G8" s="841"/>
      <c r="H8" s="841"/>
      <c r="I8" s="841"/>
      <c r="J8" s="841"/>
      <c r="K8" s="841"/>
      <c r="L8" s="841"/>
      <c r="M8" s="841"/>
      <c r="N8" s="841"/>
      <c r="O8" s="841"/>
      <c r="P8" s="841"/>
      <c r="Q8" s="841"/>
      <c r="R8" s="841"/>
      <c r="S8" s="841"/>
      <c r="T8" s="841"/>
      <c r="U8" s="841"/>
      <c r="V8" s="841"/>
      <c r="W8" s="841"/>
      <c r="X8" s="841"/>
      <c r="Y8" s="841"/>
      <c r="Z8" s="841"/>
      <c r="AA8" s="841"/>
      <c r="AB8" s="841"/>
      <c r="AC8" s="841"/>
      <c r="AD8" s="841"/>
      <c r="AE8" s="841"/>
      <c r="AF8" s="841"/>
      <c r="AG8" s="841"/>
      <c r="AH8" s="841"/>
      <c r="AI8" s="841"/>
      <c r="AJ8" s="841"/>
      <c r="AK8" s="841"/>
      <c r="AL8" s="841"/>
      <c r="AM8" s="841"/>
      <c r="AN8" s="841"/>
      <c r="AO8" s="841"/>
      <c r="AP8" s="841"/>
      <c r="AQ8" s="841"/>
      <c r="AR8" s="841"/>
      <c r="AS8" s="841"/>
      <c r="AT8" s="841"/>
      <c r="AU8" s="841"/>
      <c r="AV8" s="841"/>
      <c r="AW8" s="19"/>
      <c r="AX8" s="19"/>
      <c r="AY8" s="19"/>
      <c r="AZ8" s="19"/>
      <c r="BA8" s="19"/>
      <c r="BB8" s="19"/>
      <c r="BC8" s="684">
        <f>ФОРМА!B13</f>
        <v>45625</v>
      </c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829" t="s">
        <v>1</v>
      </c>
      <c r="B9" s="829"/>
      <c r="C9" s="829"/>
      <c r="D9" s="829"/>
      <c r="E9" s="829"/>
      <c r="F9" s="829"/>
      <c r="G9" s="829"/>
      <c r="H9" s="829"/>
      <c r="I9" s="829"/>
      <c r="J9" s="829"/>
      <c r="K9" s="829"/>
      <c r="L9" s="829"/>
      <c r="M9" s="829"/>
      <c r="N9" s="829"/>
      <c r="O9" s="829"/>
      <c r="P9" s="829"/>
      <c r="Q9" s="829"/>
      <c r="R9" s="829"/>
      <c r="S9" s="829"/>
      <c r="T9" s="829"/>
      <c r="U9" s="829"/>
      <c r="V9" s="829"/>
      <c r="W9" s="829"/>
      <c r="X9" s="829"/>
      <c r="Y9" s="829"/>
      <c r="Z9" s="829"/>
      <c r="AA9" s="829"/>
      <c r="AB9" s="829"/>
      <c r="AC9" s="829"/>
      <c r="AD9" s="829"/>
      <c r="AE9" s="829"/>
      <c r="AF9" s="829"/>
      <c r="AG9" s="829"/>
      <c r="AH9" s="829"/>
      <c r="AI9" s="829"/>
      <c r="AJ9" s="829"/>
      <c r="AK9" s="829"/>
      <c r="AL9" s="829"/>
      <c r="AM9" s="829"/>
      <c r="AN9" s="829"/>
      <c r="AO9" s="829"/>
      <c r="AP9" s="829"/>
      <c r="AQ9" s="829"/>
      <c r="AR9" s="829"/>
      <c r="AS9" s="829"/>
      <c r="AT9" s="829"/>
      <c r="AU9" s="829"/>
      <c r="AV9" s="829"/>
      <c r="AW9" s="21"/>
      <c r="AX9" s="21"/>
      <c r="AY9" s="21"/>
      <c r="AZ9" s="21"/>
      <c r="BA9" s="21"/>
      <c r="BB9" s="21"/>
      <c r="BC9" s="828" t="s">
        <v>465</v>
      </c>
      <c r="BD9" s="828"/>
      <c r="BE9" s="828"/>
      <c r="BF9" s="828"/>
      <c r="BG9" s="828"/>
      <c r="BH9" s="828"/>
      <c r="BI9" s="828"/>
      <c r="BJ9" s="828"/>
      <c r="BK9" s="828"/>
      <c r="BL9" s="828"/>
      <c r="BM9" s="828"/>
      <c r="BN9" s="828"/>
      <c r="BO9" s="828"/>
      <c r="BP9" s="828"/>
      <c r="BQ9" s="828"/>
      <c r="BR9" s="828"/>
      <c r="BS9" s="828"/>
      <c r="BT9" s="828"/>
      <c r="BU9" s="828"/>
      <c r="BV9" s="828"/>
      <c r="BW9" s="828"/>
      <c r="BX9" s="828"/>
      <c r="BY9" s="828"/>
      <c r="BZ9" s="828"/>
      <c r="CA9" s="828"/>
      <c r="CB9" s="828"/>
      <c r="CC9" s="828"/>
      <c r="CD9" s="828"/>
      <c r="CE9" s="828"/>
      <c r="CF9" s="828"/>
      <c r="CG9" s="828"/>
      <c r="CH9" s="828"/>
      <c r="CI9" s="828"/>
      <c r="CJ9" s="828"/>
      <c r="CK9" s="828"/>
      <c r="CL9" s="828"/>
      <c r="CM9" s="828"/>
      <c r="CN9" s="828"/>
      <c r="CO9" s="828"/>
      <c r="CP9" s="828"/>
      <c r="CQ9" s="828"/>
      <c r="CR9" s="828"/>
      <c r="CS9" s="828"/>
      <c r="CT9" s="828"/>
      <c r="CU9" s="828"/>
      <c r="CV9" s="828"/>
      <c r="CW9" s="828"/>
      <c r="CX9" s="828"/>
      <c r="CY9" s="828"/>
      <c r="CZ9" s="828"/>
      <c r="DA9" s="828"/>
      <c r="DB9" s="828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55" t="s">
        <v>519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36" t="s">
        <v>12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6"/>
      <c r="X14" s="736"/>
      <c r="Y14" s="736"/>
      <c r="Z14" s="736"/>
      <c r="AA14" s="736"/>
      <c r="AB14" s="736"/>
      <c r="AC14" s="736"/>
      <c r="AD14" s="736"/>
      <c r="AE14" s="731" t="str">
        <f>ПОДПИСИ!B5</f>
        <v>Начальник мастерского участка №1 Курортного РЭС ПАО «Россети Ленэнерго» «СЭС»</v>
      </c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29" t="s">
        <v>81</v>
      </c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</row>
    <row r="16" spans="1:158" x14ac:dyDescent="0.3">
      <c r="A16" s="728" t="str">
        <f>ПОДПИСИ!C5</f>
        <v>Чечин Д.М.</v>
      </c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8"/>
      <c r="P16" s="728"/>
      <c r="Q16" s="728"/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  <c r="BX16" s="728"/>
      <c r="BY16" s="728"/>
      <c r="BZ16" s="728"/>
      <c r="CA16" s="728"/>
      <c r="CB16" s="728"/>
      <c r="CC16" s="728"/>
      <c r="CD16" s="728"/>
      <c r="CE16" s="728"/>
      <c r="CF16" s="728"/>
      <c r="CG16" s="728"/>
      <c r="CH16" s="728"/>
      <c r="CI16" s="728"/>
      <c r="CJ16" s="728"/>
      <c r="CK16" s="728"/>
      <c r="CL16" s="728"/>
      <c r="CM16" s="728"/>
      <c r="CN16" s="728"/>
      <c r="CO16" s="728"/>
      <c r="CP16" s="728"/>
      <c r="CQ16" s="728"/>
      <c r="CR16" s="728"/>
      <c r="CS16" s="728"/>
      <c r="CT16" s="728"/>
      <c r="CU16" s="728"/>
      <c r="CV16" s="728"/>
      <c r="CW16" s="728"/>
      <c r="CX16" s="728"/>
      <c r="CY16" s="728"/>
      <c r="CZ16" s="728"/>
      <c r="DA16" s="728"/>
      <c r="DB16" s="728"/>
    </row>
    <row r="17" spans="1:158" ht="11.1" customHeight="1" x14ac:dyDescent="0.3">
      <c r="A17" s="685"/>
      <c r="B17" s="685"/>
      <c r="C17" s="685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685"/>
      <c r="R17" s="685"/>
      <c r="S17" s="685"/>
      <c r="T17" s="685"/>
      <c r="U17" s="685"/>
      <c r="V17" s="685"/>
      <c r="W17" s="685"/>
      <c r="X17" s="685"/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  <c r="BX17" s="685"/>
      <c r="BY17" s="685"/>
      <c r="BZ17" s="685"/>
      <c r="CA17" s="685"/>
      <c r="CB17" s="685"/>
      <c r="CC17" s="685"/>
      <c r="CD17" s="685"/>
      <c r="CE17" s="685"/>
      <c r="CF17" s="685"/>
      <c r="CG17" s="685"/>
      <c r="CH17" s="685"/>
      <c r="CI17" s="685"/>
      <c r="CJ17" s="685"/>
      <c r="CK17" s="685"/>
      <c r="CL17" s="685"/>
      <c r="CM17" s="685"/>
      <c r="CN17" s="685"/>
      <c r="CO17" s="685"/>
      <c r="CP17" s="685"/>
      <c r="CQ17" s="685"/>
      <c r="CR17" s="685"/>
      <c r="CS17" s="685"/>
      <c r="CT17" s="685"/>
      <c r="CU17" s="685"/>
      <c r="CV17" s="685"/>
      <c r="CW17" s="685"/>
      <c r="CX17" s="685"/>
      <c r="CY17" s="685"/>
      <c r="CZ17" s="685"/>
      <c r="DA17" s="685"/>
      <c r="DB17" s="685"/>
    </row>
    <row r="18" spans="1:158" ht="15.6" customHeight="1" x14ac:dyDescent="0.3">
      <c r="A18" s="30" t="s">
        <v>752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31" t="str">
        <f>ПОДПИСИ!B15</f>
        <v>Заместитель генерального директора по капитальному  строительству ООО «Электромонтаж-110»</v>
      </c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  <c r="BX18" s="731"/>
      <c r="BY18" s="731"/>
      <c r="BZ18" s="731"/>
      <c r="CA18" s="731"/>
      <c r="CB18" s="731"/>
      <c r="CC18" s="731"/>
      <c r="CD18" s="731"/>
      <c r="CE18" s="731"/>
      <c r="CF18" s="731"/>
      <c r="CG18" s="731"/>
      <c r="CH18" s="731"/>
      <c r="CI18" s="731"/>
      <c r="CJ18" s="731"/>
      <c r="CK18" s="731"/>
      <c r="CL18" s="731"/>
      <c r="CM18" s="731"/>
      <c r="CN18" s="731"/>
      <c r="CO18" s="731"/>
      <c r="CP18" s="731"/>
      <c r="CQ18" s="731"/>
      <c r="CR18" s="731"/>
      <c r="CS18" s="731"/>
      <c r="CT18" s="731"/>
      <c r="CU18" s="731"/>
      <c r="CV18" s="731"/>
      <c r="CW18" s="731"/>
      <c r="CX18" s="731"/>
      <c r="CY18" s="731"/>
      <c r="CZ18" s="731"/>
      <c r="DA18" s="731"/>
      <c r="DB18" s="731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29" t="str">
        <f>AA15</f>
        <v>(должность, фамилия, инициалы, реквизиты документа о представительстве)</v>
      </c>
      <c r="AS19" s="829"/>
      <c r="AT19" s="829"/>
      <c r="AU19" s="829"/>
      <c r="AV19" s="829"/>
      <c r="AW19" s="829"/>
      <c r="AX19" s="829"/>
      <c r="AY19" s="829"/>
      <c r="AZ19" s="829"/>
      <c r="BA19" s="829"/>
      <c r="BB19" s="829"/>
      <c r="BC19" s="829"/>
      <c r="BD19" s="829"/>
      <c r="BE19" s="829"/>
      <c r="BF19" s="829"/>
      <c r="BG19" s="829"/>
      <c r="BH19" s="829"/>
      <c r="BI19" s="829"/>
      <c r="BJ19" s="829"/>
      <c r="BK19" s="829"/>
      <c r="BL19" s="829"/>
      <c r="BM19" s="829"/>
      <c r="BN19" s="829"/>
      <c r="BO19" s="829"/>
      <c r="BP19" s="829"/>
      <c r="BQ19" s="829"/>
      <c r="BR19" s="829"/>
      <c r="BS19" s="829"/>
      <c r="BT19" s="829"/>
      <c r="BU19" s="829"/>
      <c r="BV19" s="829"/>
      <c r="BW19" s="829"/>
      <c r="BX19" s="829"/>
      <c r="BY19" s="829"/>
      <c r="BZ19" s="829"/>
      <c r="CA19" s="829"/>
      <c r="CB19" s="829"/>
      <c r="CC19" s="829"/>
      <c r="CD19" s="829"/>
      <c r="CE19" s="829"/>
      <c r="CF19" s="829"/>
      <c r="CG19" s="829"/>
      <c r="CH19" s="829"/>
      <c r="CI19" s="829"/>
      <c r="CJ19" s="829"/>
      <c r="CK19" s="829"/>
      <c r="CL19" s="829"/>
      <c r="CM19" s="829"/>
      <c r="CN19" s="829"/>
      <c r="CO19" s="829"/>
      <c r="CP19" s="829"/>
      <c r="CQ19" s="829"/>
      <c r="CR19" s="829"/>
      <c r="CS19" s="829"/>
      <c r="CT19" s="829"/>
      <c r="CU19" s="829"/>
      <c r="CV19" s="829"/>
      <c r="CW19" s="829"/>
      <c r="CX19" s="829"/>
      <c r="CY19" s="829"/>
      <c r="CZ19" s="829"/>
      <c r="DA19" s="829"/>
      <c r="DB19" s="829"/>
    </row>
    <row r="20" spans="1:158" ht="15" customHeight="1" x14ac:dyDescent="0.3">
      <c r="A20" s="731" t="str">
        <f>ПОДПИСИ!C15</f>
        <v>Шлёнский С.В.</v>
      </c>
      <c r="B20" s="731"/>
      <c r="C20" s="731"/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731"/>
      <c r="T20" s="731"/>
      <c r="U20" s="731"/>
      <c r="V20" s="731"/>
      <c r="W20" s="731"/>
      <c r="X20" s="731"/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  <c r="BX20" s="731"/>
      <c r="BY20" s="731"/>
      <c r="BZ20" s="731"/>
      <c r="CA20" s="731"/>
      <c r="CB20" s="731"/>
      <c r="CC20" s="731"/>
      <c r="CD20" s="731"/>
      <c r="CE20" s="731"/>
      <c r="CF20" s="731"/>
      <c r="CG20" s="731"/>
      <c r="CH20" s="731"/>
      <c r="CI20" s="731"/>
      <c r="CJ20" s="731"/>
      <c r="CK20" s="731"/>
      <c r="CL20" s="731"/>
      <c r="CM20" s="731"/>
      <c r="CN20" s="731"/>
      <c r="CO20" s="731"/>
      <c r="CP20" s="731"/>
      <c r="CQ20" s="731"/>
      <c r="CR20" s="731"/>
      <c r="CS20" s="731"/>
      <c r="CT20" s="731"/>
      <c r="CU20" s="731"/>
      <c r="CV20" s="731"/>
      <c r="CW20" s="731"/>
      <c r="CX20" s="731"/>
      <c r="CY20" s="731"/>
      <c r="CZ20" s="731"/>
      <c r="DA20" s="731"/>
      <c r="DB20" s="731"/>
    </row>
    <row r="21" spans="1:158" ht="11.1" customHeight="1" x14ac:dyDescent="0.3">
      <c r="A21" s="685"/>
      <c r="B21" s="685"/>
      <c r="C21" s="685"/>
      <c r="D21" s="685"/>
      <c r="E21" s="685"/>
      <c r="F21" s="685"/>
      <c r="G21" s="685"/>
      <c r="H21" s="685"/>
      <c r="I21" s="685"/>
      <c r="J21" s="685"/>
      <c r="K21" s="685"/>
      <c r="L21" s="685"/>
      <c r="M21" s="685"/>
      <c r="N21" s="685"/>
      <c r="O21" s="685"/>
      <c r="P21" s="685"/>
      <c r="Q21" s="685"/>
      <c r="R21" s="685"/>
      <c r="S21" s="685"/>
      <c r="T21" s="685"/>
      <c r="U21" s="685"/>
      <c r="V21" s="685"/>
      <c r="W21" s="685"/>
      <c r="X21" s="685"/>
      <c r="Y21" s="685"/>
      <c r="Z21" s="685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  <c r="BX21" s="685"/>
      <c r="BY21" s="685"/>
      <c r="BZ21" s="685"/>
      <c r="CA21" s="685"/>
      <c r="CB21" s="685"/>
      <c r="CC21" s="685"/>
      <c r="CD21" s="685"/>
      <c r="CE21" s="685"/>
      <c r="CF21" s="685"/>
      <c r="CG21" s="685"/>
      <c r="CH21" s="685"/>
      <c r="CI21" s="685"/>
      <c r="CJ21" s="685"/>
      <c r="CK21" s="685"/>
      <c r="CL21" s="685"/>
      <c r="CM21" s="685"/>
      <c r="CN21" s="685"/>
      <c r="CO21" s="685"/>
      <c r="CP21" s="685"/>
      <c r="CQ21" s="685"/>
      <c r="CR21" s="685"/>
      <c r="CS21" s="685"/>
      <c r="CT21" s="685"/>
      <c r="CU21" s="685"/>
      <c r="CV21" s="685"/>
      <c r="CW21" s="685"/>
      <c r="CX21" s="685"/>
      <c r="CY21" s="685"/>
      <c r="CZ21" s="685"/>
      <c r="DA21" s="685"/>
      <c r="DB21" s="685"/>
    </row>
    <row r="22" spans="1:158" x14ac:dyDescent="0.3">
      <c r="A22" s="736" t="s">
        <v>13</v>
      </c>
      <c r="B22" s="736"/>
      <c r="C22" s="736"/>
      <c r="D22" s="736"/>
      <c r="E22" s="736"/>
      <c r="F22" s="736"/>
      <c r="G22" s="736"/>
      <c r="H22" s="736"/>
      <c r="I22" s="736"/>
      <c r="J22" s="736"/>
      <c r="K22" s="736"/>
      <c r="L22" s="736"/>
      <c r="M22" s="736"/>
      <c r="N22" s="736"/>
      <c r="O22" s="736"/>
      <c r="P22" s="736"/>
      <c r="Q22" s="736"/>
      <c r="R22" s="736"/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28" t="str">
        <f>ПОДПИСИ!B12</f>
        <v>Начальник участка ООО «Электромонтаж-110»</v>
      </c>
      <c r="BD22" s="728"/>
      <c r="BE22" s="728"/>
      <c r="BF22" s="728"/>
      <c r="BG22" s="728"/>
      <c r="BH22" s="728"/>
      <c r="BI22" s="728"/>
      <c r="BJ22" s="728"/>
      <c r="BK22" s="728"/>
      <c r="BL22" s="728"/>
      <c r="BM22" s="728"/>
      <c r="BN22" s="728"/>
      <c r="BO22" s="728"/>
      <c r="BP22" s="728"/>
      <c r="BQ22" s="728"/>
      <c r="BR22" s="728"/>
      <c r="BS22" s="728"/>
      <c r="BT22" s="728"/>
      <c r="BU22" s="728"/>
      <c r="BV22" s="728"/>
      <c r="BW22" s="728"/>
      <c r="BX22" s="728"/>
      <c r="BY22" s="728"/>
      <c r="BZ22" s="728"/>
      <c r="CA22" s="728"/>
      <c r="CB22" s="728"/>
      <c r="CC22" s="728"/>
      <c r="CD22" s="728"/>
      <c r="CE22" s="728"/>
      <c r="CF22" s="728"/>
      <c r="CG22" s="728"/>
      <c r="CH22" s="728"/>
      <c r="CI22" s="728"/>
      <c r="CJ22" s="728"/>
      <c r="CK22" s="728"/>
      <c r="CL22" s="728"/>
      <c r="CM22" s="728"/>
      <c r="CN22" s="728"/>
      <c r="CO22" s="728"/>
      <c r="CP22" s="728"/>
      <c r="CQ22" s="728"/>
      <c r="CR22" s="728"/>
      <c r="CS22" s="728"/>
      <c r="CT22" s="728"/>
      <c r="CU22" s="728"/>
      <c r="CV22" s="728"/>
      <c r="CW22" s="728"/>
      <c r="CX22" s="728"/>
      <c r="CY22" s="728"/>
      <c r="CZ22" s="728"/>
      <c r="DA22" s="728"/>
      <c r="DB22" s="728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35" t="str">
        <f>AA15</f>
        <v>(должность, фамилия, инициалы, реквизиты документа о представительстве)</v>
      </c>
      <c r="AX23" s="835"/>
      <c r="AY23" s="835"/>
      <c r="AZ23" s="835"/>
      <c r="BA23" s="835"/>
      <c r="BB23" s="835"/>
      <c r="BC23" s="835"/>
      <c r="BD23" s="835"/>
      <c r="BE23" s="835"/>
      <c r="BF23" s="835"/>
      <c r="BG23" s="835"/>
      <c r="BH23" s="835"/>
      <c r="BI23" s="835"/>
      <c r="BJ23" s="835"/>
      <c r="BK23" s="835"/>
      <c r="BL23" s="835"/>
      <c r="BM23" s="835"/>
      <c r="BN23" s="835"/>
      <c r="BO23" s="835"/>
      <c r="BP23" s="835"/>
      <c r="BQ23" s="835"/>
      <c r="BR23" s="835"/>
      <c r="BS23" s="835"/>
      <c r="BT23" s="835"/>
      <c r="BU23" s="835"/>
      <c r="BV23" s="835"/>
      <c r="BW23" s="835"/>
      <c r="BX23" s="835"/>
      <c r="BY23" s="835"/>
      <c r="BZ23" s="835"/>
      <c r="CA23" s="835"/>
      <c r="CB23" s="835"/>
      <c r="CC23" s="835"/>
      <c r="CD23" s="835"/>
      <c r="CE23" s="835"/>
      <c r="CF23" s="835"/>
      <c r="CG23" s="835"/>
      <c r="CH23" s="835"/>
      <c r="CI23" s="835"/>
      <c r="CJ23" s="835"/>
      <c r="CK23" s="835"/>
      <c r="CL23" s="835"/>
      <c r="CM23" s="835"/>
      <c r="CN23" s="835"/>
      <c r="CO23" s="835"/>
      <c r="CP23" s="835"/>
      <c r="CQ23" s="835"/>
      <c r="CR23" s="835"/>
      <c r="CS23" s="835"/>
      <c r="CT23" s="835"/>
      <c r="CU23" s="835"/>
      <c r="CV23" s="835"/>
      <c r="CW23" s="835"/>
      <c r="CX23" s="835"/>
      <c r="CY23" s="835"/>
      <c r="CZ23" s="835"/>
      <c r="DA23" s="835"/>
      <c r="DB23" s="835"/>
    </row>
    <row r="24" spans="1:158" x14ac:dyDescent="0.3">
      <c r="A24" s="728" t="str">
        <f>ПОДПИСИ!C12</f>
        <v>Курбатов А.В.</v>
      </c>
      <c r="B24" s="728"/>
      <c r="C24" s="728"/>
      <c r="D24" s="728"/>
      <c r="E24" s="728"/>
      <c r="F24" s="728"/>
      <c r="G24" s="728"/>
      <c r="H24" s="728"/>
      <c r="I24" s="728"/>
      <c r="J24" s="728"/>
      <c r="K24" s="728"/>
      <c r="L24" s="728"/>
      <c r="M24" s="728"/>
      <c r="N24" s="728"/>
      <c r="O24" s="728"/>
      <c r="P24" s="728"/>
      <c r="Q24" s="728"/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  <c r="BX24" s="728"/>
      <c r="BY24" s="728"/>
      <c r="BZ24" s="728"/>
      <c r="CA24" s="728"/>
      <c r="CB24" s="728"/>
      <c r="CC24" s="728"/>
      <c r="CD24" s="728"/>
      <c r="CE24" s="728"/>
      <c r="CF24" s="728"/>
      <c r="CG24" s="728"/>
      <c r="CH24" s="728"/>
      <c r="CI24" s="728"/>
      <c r="CJ24" s="728"/>
      <c r="CK24" s="728"/>
      <c r="CL24" s="728"/>
      <c r="CM24" s="728"/>
      <c r="CN24" s="728"/>
      <c r="CO24" s="728"/>
      <c r="CP24" s="728"/>
      <c r="CQ24" s="728"/>
      <c r="CR24" s="728"/>
      <c r="CS24" s="728"/>
      <c r="CT24" s="728"/>
      <c r="CU24" s="728"/>
      <c r="CV24" s="728"/>
      <c r="CW24" s="728"/>
      <c r="CX24" s="728"/>
      <c r="CY24" s="728"/>
      <c r="CZ24" s="728"/>
      <c r="DA24" s="728"/>
      <c r="DB24" s="728"/>
    </row>
    <row r="25" spans="1:158" ht="11.1" customHeight="1" x14ac:dyDescent="0.3">
      <c r="A25" s="685"/>
      <c r="B25" s="685"/>
      <c r="C25" s="685"/>
      <c r="D25" s="685"/>
      <c r="E25" s="685"/>
      <c r="F25" s="685"/>
      <c r="G25" s="685"/>
      <c r="H25" s="685"/>
      <c r="I25" s="685"/>
      <c r="J25" s="685"/>
      <c r="K25" s="685"/>
      <c r="L25" s="685"/>
      <c r="M25" s="685"/>
      <c r="N25" s="685"/>
      <c r="O25" s="685"/>
      <c r="P25" s="685"/>
      <c r="Q25" s="685"/>
      <c r="R25" s="685"/>
      <c r="S25" s="685"/>
      <c r="T25" s="685"/>
      <c r="U25" s="685"/>
      <c r="V25" s="685"/>
      <c r="W25" s="685"/>
      <c r="X25" s="685"/>
      <c r="Y25" s="685"/>
      <c r="Z25" s="685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  <c r="BX25" s="685"/>
      <c r="BY25" s="685"/>
      <c r="BZ25" s="685"/>
      <c r="CA25" s="685"/>
      <c r="CB25" s="685"/>
      <c r="CC25" s="685"/>
      <c r="CD25" s="685"/>
      <c r="CE25" s="685"/>
      <c r="CF25" s="685"/>
      <c r="CG25" s="685"/>
      <c r="CH25" s="685"/>
      <c r="CI25" s="685"/>
      <c r="CJ25" s="685"/>
      <c r="CK25" s="685"/>
      <c r="CL25" s="685"/>
      <c r="CM25" s="685"/>
      <c r="CN25" s="685"/>
      <c r="CO25" s="685"/>
      <c r="CP25" s="685"/>
      <c r="CQ25" s="685"/>
      <c r="CR25" s="685"/>
      <c r="CS25" s="685"/>
      <c r="CT25" s="685"/>
      <c r="CU25" s="685"/>
      <c r="CV25" s="685"/>
      <c r="CW25" s="685"/>
      <c r="CX25" s="685"/>
      <c r="CY25" s="685"/>
      <c r="CZ25" s="685"/>
      <c r="DA25" s="685"/>
      <c r="DB25" s="685"/>
    </row>
    <row r="26" spans="1:158" x14ac:dyDescent="0.3">
      <c r="A26" s="733" t="s">
        <v>466</v>
      </c>
      <c r="B26" s="733"/>
      <c r="C26" s="733"/>
      <c r="D26" s="733"/>
      <c r="E26" s="733"/>
      <c r="F26" s="733"/>
      <c r="G26" s="733"/>
      <c r="H26" s="733"/>
      <c r="I26" s="733"/>
      <c r="J26" s="733"/>
      <c r="K26" s="733"/>
      <c r="L26" s="733"/>
      <c r="M26" s="733"/>
      <c r="N26" s="733"/>
      <c r="O26" s="733"/>
      <c r="P26" s="733"/>
      <c r="Q26" s="733"/>
      <c r="R26" s="733"/>
      <c r="S26" s="733"/>
      <c r="T26" s="733"/>
      <c r="U26" s="733"/>
      <c r="V26" s="733"/>
      <c r="W26" s="733"/>
      <c r="X26" s="733"/>
      <c r="Y26" s="733"/>
      <c r="Z26" s="733"/>
      <c r="AA26" s="733"/>
      <c r="AB26" s="733"/>
      <c r="AC26" s="733"/>
      <c r="AD26" s="733"/>
      <c r="AE26" s="733"/>
      <c r="AF26" s="733"/>
      <c r="AG26" s="733"/>
      <c r="AH26" s="733"/>
      <c r="AI26" s="733"/>
      <c r="AJ26" s="733"/>
      <c r="AK26" s="733"/>
      <c r="AL26" s="733"/>
      <c r="AM26" s="733"/>
      <c r="AN26" s="733"/>
      <c r="AO26" s="733"/>
      <c r="AP26" s="733"/>
      <c r="AQ26" s="733"/>
      <c r="AR26" s="733"/>
      <c r="AS26" s="733"/>
      <c r="AT26" s="733"/>
      <c r="AU26" s="733"/>
      <c r="AV26" s="733"/>
      <c r="AW26" s="733"/>
      <c r="AX26" s="733"/>
      <c r="AY26" s="733"/>
      <c r="AZ26" s="733"/>
      <c r="BA26" s="733"/>
      <c r="BB26" s="733"/>
      <c r="BC26" s="733"/>
      <c r="BD26" s="733"/>
      <c r="BE26" s="733"/>
      <c r="BF26" s="733"/>
      <c r="BG26" s="733"/>
      <c r="BH26" s="733"/>
      <c r="BI26" s="733"/>
      <c r="BJ26" s="733"/>
      <c r="BK26" s="733"/>
      <c r="BL26" s="733"/>
      <c r="BM26" s="733"/>
      <c r="BN26" s="733"/>
      <c r="BO26" s="733"/>
      <c r="BP26" s="733"/>
      <c r="BQ26" s="733"/>
      <c r="BR26" s="733"/>
      <c r="BS26" s="733"/>
      <c r="BT26" s="733"/>
      <c r="BU26" s="733"/>
      <c r="BV26" s="733"/>
      <c r="BW26" s="733"/>
      <c r="BX26" s="733"/>
      <c r="BY26" s="733"/>
      <c r="BZ26" s="733"/>
      <c r="CA26" s="733"/>
      <c r="CB26" s="733"/>
      <c r="CC26" s="733"/>
      <c r="CD26" s="733"/>
      <c r="CE26" s="733"/>
      <c r="CF26" s="733"/>
      <c r="CG26" s="733"/>
      <c r="CH26" s="733"/>
      <c r="CI26" s="733"/>
      <c r="CJ26" s="733"/>
      <c r="CK26" s="733"/>
      <c r="CL26" s="733"/>
      <c r="CM26" s="733"/>
      <c r="CN26" s="733"/>
      <c r="CO26" s="733"/>
      <c r="CP26" s="733"/>
      <c r="CQ26" s="733"/>
      <c r="CR26" s="733"/>
      <c r="CS26" s="733"/>
      <c r="CT26" s="733"/>
      <c r="CU26" s="733"/>
      <c r="CV26" s="733"/>
      <c r="CW26" s="733"/>
      <c r="CX26" s="733"/>
      <c r="CY26" s="733"/>
      <c r="CZ26" s="733"/>
      <c r="DA26" s="733"/>
      <c r="DB26" s="733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33" t="s">
        <v>467</v>
      </c>
      <c r="B28" s="733"/>
      <c r="C28" s="733"/>
      <c r="D28" s="733"/>
      <c r="E28" s="733"/>
      <c r="F28" s="733"/>
      <c r="G28" s="733"/>
      <c r="H28" s="733"/>
      <c r="I28" s="733"/>
      <c r="J28" s="733"/>
      <c r="K28" s="733"/>
      <c r="L28" s="733"/>
      <c r="M28" s="733"/>
      <c r="N28" s="733"/>
      <c r="O28" s="733"/>
      <c r="P28" s="733"/>
      <c r="Q28" s="733"/>
      <c r="R28" s="733"/>
      <c r="S28" s="733"/>
      <c r="T28" s="733"/>
      <c r="U28" s="733"/>
      <c r="V28" s="733"/>
      <c r="W28" s="733"/>
      <c r="X28" s="733"/>
      <c r="Y28" s="733"/>
      <c r="Z28" s="733"/>
      <c r="AA28" s="733"/>
      <c r="AB28" s="733"/>
      <c r="AC28" s="733"/>
      <c r="AD28" s="733"/>
      <c r="AE28" s="733"/>
      <c r="AF28" s="733"/>
      <c r="AG28" s="733"/>
      <c r="AH28" s="733"/>
      <c r="AI28" s="733"/>
      <c r="AJ28" s="733"/>
      <c r="AK28" s="733"/>
      <c r="AL28" s="733"/>
      <c r="AM28" s="733"/>
      <c r="AN28" s="733"/>
      <c r="AO28" s="733"/>
      <c r="AP28" s="733"/>
      <c r="AQ28" s="733"/>
      <c r="AR28" s="733"/>
      <c r="AS28" s="733"/>
      <c r="AT28" s="733"/>
      <c r="AU28" s="733"/>
      <c r="AV28" s="733"/>
      <c r="AW28" s="733"/>
      <c r="AX28" s="733"/>
      <c r="AY28" s="733"/>
      <c r="AZ28" s="733"/>
      <c r="BA28" s="733"/>
      <c r="BB28" s="733"/>
      <c r="BC28" s="733"/>
      <c r="BD28" s="733"/>
      <c r="BE28" s="733"/>
      <c r="BF28" s="733"/>
      <c r="BG28" s="733"/>
      <c r="BH28" s="733"/>
      <c r="BI28" s="733"/>
      <c r="BJ28" s="733"/>
      <c r="BK28" s="733"/>
      <c r="BL28" s="733"/>
      <c r="BM28" s="733"/>
      <c r="BN28" s="733"/>
      <c r="BO28" s="733"/>
      <c r="BP28" s="733"/>
      <c r="BQ28" s="733"/>
      <c r="BR28" s="733"/>
      <c r="BS28" s="733"/>
      <c r="BT28" s="733"/>
      <c r="BU28" s="733"/>
      <c r="BV28" s="733"/>
      <c r="BW28" s="733"/>
      <c r="BX28" s="733"/>
      <c r="BY28" s="733"/>
      <c r="BZ28" s="733"/>
      <c r="CA28" s="733"/>
      <c r="CB28" s="733"/>
      <c r="CC28" s="733"/>
      <c r="CD28" s="733"/>
      <c r="CE28" s="733"/>
      <c r="CF28" s="733"/>
      <c r="CG28" s="733"/>
      <c r="CH28" s="733"/>
      <c r="CI28" s="733"/>
      <c r="CJ28" s="733"/>
      <c r="CK28" s="733"/>
      <c r="CL28" s="733"/>
      <c r="CM28" s="733"/>
      <c r="CN28" s="733"/>
      <c r="CO28" s="733"/>
      <c r="CP28" s="733"/>
      <c r="CQ28" s="733"/>
      <c r="CR28" s="733"/>
      <c r="CS28" s="733"/>
      <c r="CT28" s="733"/>
      <c r="CU28" s="733"/>
      <c r="CV28" s="733"/>
      <c r="CW28" s="733"/>
      <c r="CX28" s="733"/>
      <c r="CY28" s="733"/>
      <c r="CZ28" s="733"/>
      <c r="DA28" s="733"/>
      <c r="DB28" s="733"/>
    </row>
    <row r="29" spans="1:158" x14ac:dyDescent="0.3">
      <c r="A29" s="831" t="s">
        <v>739</v>
      </c>
      <c r="B29" s="831"/>
      <c r="C29" s="831"/>
      <c r="D29" s="831"/>
      <c r="E29" s="831"/>
      <c r="F29" s="831"/>
      <c r="G29" s="831"/>
      <c r="H29" s="831"/>
      <c r="I29" s="831"/>
      <c r="J29" s="831"/>
      <c r="K29" s="831"/>
      <c r="L29" s="831"/>
      <c r="M29" s="831"/>
      <c r="N29" s="831"/>
      <c r="O29" s="831"/>
      <c r="P29" s="831"/>
      <c r="Q29" s="831"/>
      <c r="R29" s="831"/>
      <c r="S29" s="831"/>
      <c r="T29" s="831"/>
      <c r="U29" s="831"/>
      <c r="V29" s="831"/>
      <c r="W29" s="831"/>
      <c r="X29" s="831"/>
      <c r="Y29" s="831"/>
      <c r="Z29" s="831"/>
      <c r="AA29" s="831"/>
      <c r="AB29" s="831"/>
      <c r="AC29" s="831"/>
      <c r="AD29" s="831"/>
      <c r="AE29" s="831"/>
      <c r="AF29" s="831"/>
      <c r="AG29" s="831"/>
      <c r="AH29" s="831"/>
      <c r="AI29" s="831"/>
      <c r="AJ29" s="831"/>
      <c r="AK29" s="831"/>
      <c r="AL29" s="831"/>
      <c r="AM29" s="831"/>
      <c r="AN29" s="831"/>
      <c r="AO29" s="831"/>
      <c r="AP29" s="831"/>
      <c r="AQ29" s="831"/>
      <c r="AR29" s="831"/>
      <c r="AS29" s="831"/>
      <c r="AT29" s="831"/>
      <c r="AU29" s="831"/>
      <c r="AV29" s="831"/>
      <c r="AW29" s="831"/>
      <c r="AX29" s="831"/>
      <c r="AY29" s="831"/>
      <c r="AZ29" s="831"/>
      <c r="BA29" s="831"/>
      <c r="BB29" s="831"/>
      <c r="BC29" s="831"/>
      <c r="BD29" s="831"/>
      <c r="BE29" s="831"/>
      <c r="BF29" s="831"/>
      <c r="BG29" s="831"/>
      <c r="BH29" s="831"/>
      <c r="BI29" s="831"/>
      <c r="BJ29" s="831"/>
      <c r="BK29" s="831"/>
      <c r="BL29" s="831"/>
      <c r="BM29" s="831"/>
      <c r="BN29" s="831"/>
      <c r="BO29" s="831"/>
      <c r="BP29" s="831"/>
      <c r="BQ29" s="831"/>
      <c r="BR29" s="831"/>
      <c r="BS29" s="831"/>
      <c r="BT29" s="831"/>
      <c r="BU29" s="831"/>
      <c r="BV29" s="831"/>
      <c r="BW29" s="831"/>
      <c r="BX29" s="831"/>
      <c r="BY29" s="831"/>
      <c r="BZ29" s="831"/>
      <c r="CA29" s="831"/>
      <c r="CB29" s="831"/>
      <c r="CC29" s="831"/>
      <c r="CD29" s="831"/>
      <c r="CE29" s="831"/>
      <c r="CF29" s="831"/>
      <c r="CG29" s="831"/>
      <c r="CH29" s="831"/>
      <c r="CI29" s="831"/>
      <c r="CJ29" s="831"/>
      <c r="CK29" s="831"/>
      <c r="CL29" s="831"/>
      <c r="CM29" s="831"/>
      <c r="CN29" s="831"/>
      <c r="CO29" s="831"/>
      <c r="CP29" s="831"/>
      <c r="CQ29" s="831"/>
      <c r="CR29" s="831"/>
      <c r="CS29" s="831"/>
      <c r="CT29" s="831"/>
      <c r="CU29" s="831"/>
      <c r="CV29" s="831"/>
      <c r="CW29" s="831"/>
      <c r="CX29" s="831"/>
      <c r="CY29" s="831"/>
      <c r="CZ29" s="831"/>
      <c r="DA29" s="831"/>
      <c r="DB29" s="831"/>
    </row>
    <row r="30" spans="1:158" ht="11.1" customHeight="1" x14ac:dyDescent="0.3">
      <c r="A30" s="832" t="s">
        <v>468</v>
      </c>
      <c r="B30" s="832"/>
      <c r="C30" s="832"/>
      <c r="D30" s="832"/>
      <c r="E30" s="832"/>
      <c r="F30" s="832"/>
      <c r="G30" s="832"/>
      <c r="H30" s="832"/>
      <c r="I30" s="832"/>
      <c r="J30" s="832"/>
      <c r="K30" s="832"/>
      <c r="L30" s="832"/>
      <c r="M30" s="832"/>
      <c r="N30" s="832"/>
      <c r="O30" s="832"/>
      <c r="P30" s="832"/>
      <c r="Q30" s="832"/>
      <c r="R30" s="832"/>
      <c r="S30" s="832"/>
      <c r="T30" s="832"/>
      <c r="U30" s="832"/>
      <c r="V30" s="832"/>
      <c r="W30" s="832"/>
      <c r="X30" s="832"/>
      <c r="Y30" s="832"/>
      <c r="Z30" s="832"/>
      <c r="AA30" s="832"/>
      <c r="AB30" s="832"/>
      <c r="AC30" s="832"/>
      <c r="AD30" s="832"/>
      <c r="AE30" s="832"/>
      <c r="AF30" s="832"/>
      <c r="AG30" s="832"/>
      <c r="AH30" s="832"/>
      <c r="AI30" s="832"/>
      <c r="AJ30" s="832"/>
      <c r="AK30" s="832"/>
      <c r="AL30" s="832"/>
      <c r="AM30" s="832"/>
      <c r="AN30" s="832"/>
      <c r="AO30" s="832"/>
      <c r="AP30" s="832"/>
      <c r="AQ30" s="832"/>
      <c r="AR30" s="832"/>
      <c r="AS30" s="832"/>
      <c r="AT30" s="832"/>
      <c r="AU30" s="832"/>
      <c r="AV30" s="832"/>
      <c r="AW30" s="832"/>
      <c r="AX30" s="832"/>
      <c r="AY30" s="832"/>
      <c r="AZ30" s="832"/>
      <c r="BA30" s="832"/>
      <c r="BB30" s="832"/>
      <c r="BC30" s="832"/>
      <c r="BD30" s="832"/>
      <c r="BE30" s="832"/>
      <c r="BF30" s="832"/>
      <c r="BG30" s="832"/>
      <c r="BH30" s="832"/>
      <c r="BI30" s="832"/>
      <c r="BJ30" s="832"/>
      <c r="BK30" s="832"/>
      <c r="BL30" s="832"/>
      <c r="BM30" s="832"/>
      <c r="BN30" s="832"/>
      <c r="BO30" s="832"/>
      <c r="BP30" s="832"/>
      <c r="BQ30" s="832"/>
      <c r="BR30" s="832"/>
      <c r="BS30" s="832"/>
      <c r="BT30" s="832"/>
      <c r="BU30" s="832"/>
      <c r="BV30" s="832"/>
      <c r="BW30" s="832"/>
      <c r="BX30" s="832"/>
      <c r="BY30" s="832"/>
      <c r="BZ30" s="832"/>
      <c r="CA30" s="832"/>
      <c r="CB30" s="832"/>
      <c r="CC30" s="832"/>
      <c r="CD30" s="832"/>
      <c r="CE30" s="832"/>
      <c r="CF30" s="832"/>
      <c r="CG30" s="832"/>
      <c r="CH30" s="832"/>
      <c r="CI30" s="832"/>
      <c r="CJ30" s="832"/>
      <c r="CK30" s="832"/>
      <c r="CL30" s="832"/>
      <c r="CM30" s="832"/>
      <c r="CN30" s="832"/>
      <c r="CO30" s="832"/>
      <c r="CP30" s="832"/>
      <c r="CQ30" s="832"/>
      <c r="CR30" s="832"/>
      <c r="CS30" s="832"/>
      <c r="CT30" s="832"/>
      <c r="CU30" s="832"/>
      <c r="CV30" s="832"/>
      <c r="CW30" s="832"/>
      <c r="CX30" s="832"/>
      <c r="CY30" s="832"/>
      <c r="CZ30" s="832"/>
      <c r="DA30" s="832"/>
      <c r="DB30" s="832"/>
    </row>
    <row r="31" spans="1:158" ht="6.6" customHeight="1" x14ac:dyDescent="0.3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30" t="s">
        <v>469</v>
      </c>
      <c r="B32" s="830"/>
      <c r="C32" s="830"/>
      <c r="D32" s="830"/>
      <c r="E32" s="830"/>
      <c r="F32" s="830"/>
      <c r="G32" s="830"/>
      <c r="H32" s="830"/>
      <c r="I32" s="830"/>
      <c r="J32" s="830"/>
      <c r="K32" s="830"/>
      <c r="L32" s="830"/>
      <c r="M32" s="830"/>
      <c r="N32" s="830"/>
      <c r="O32" s="830"/>
      <c r="P32" s="830"/>
      <c r="Q32" s="830"/>
      <c r="R32" s="830"/>
      <c r="S32" s="830"/>
      <c r="T32" s="830"/>
      <c r="U32" s="830"/>
      <c r="V32" s="830"/>
      <c r="W32" s="830"/>
      <c r="X32" s="830"/>
      <c r="Y32" s="830"/>
      <c r="Z32" s="830"/>
      <c r="AA32" s="830"/>
      <c r="AB32" s="830"/>
      <c r="AC32" s="830"/>
      <c r="AD32" s="830"/>
      <c r="AE32" s="830"/>
      <c r="AF32" s="830"/>
      <c r="AG32" s="830"/>
      <c r="AH32" s="830"/>
      <c r="AI32" s="830"/>
      <c r="AJ32" s="830"/>
      <c r="AK32" s="830"/>
      <c r="AL32" s="830"/>
      <c r="AM32" s="830"/>
      <c r="AN32" s="830"/>
      <c r="AO32" s="830"/>
      <c r="AP32" s="830"/>
      <c r="AQ32" s="830"/>
      <c r="AR32" s="830"/>
      <c r="AS32" s="830"/>
      <c r="AT32" s="830"/>
      <c r="AU32" s="830"/>
      <c r="AV32" s="830"/>
      <c r="AW32" s="830"/>
      <c r="AX32" s="830"/>
      <c r="AY32" s="830"/>
      <c r="AZ32" s="830"/>
      <c r="BA32" s="830"/>
      <c r="BB32" s="830"/>
      <c r="BC32" s="830"/>
      <c r="BD32" s="830"/>
      <c r="BE32" s="830"/>
      <c r="BF32" s="830"/>
      <c r="BG32" s="830"/>
      <c r="BH32" s="830"/>
      <c r="BI32" s="830"/>
      <c r="BJ32" s="830"/>
      <c r="BK32" s="830"/>
      <c r="BL32" s="830"/>
      <c r="BM32" s="830"/>
      <c r="BN32" s="830"/>
      <c r="BO32" s="830"/>
      <c r="BP32" s="830"/>
      <c r="BQ32" s="830"/>
      <c r="BR32" s="830"/>
      <c r="BS32" s="830"/>
      <c r="BT32" s="830"/>
      <c r="BU32" s="830"/>
      <c r="BV32" s="830"/>
      <c r="BW32" s="830"/>
      <c r="BX32" s="830"/>
      <c r="BY32" s="830"/>
      <c r="BZ32" s="830"/>
      <c r="CA32" s="830"/>
      <c r="CB32" s="830"/>
      <c r="CC32" s="830"/>
      <c r="CD32" s="830"/>
      <c r="CE32" s="830"/>
      <c r="CF32" s="830"/>
      <c r="CG32" s="830"/>
      <c r="CH32" s="830"/>
      <c r="CI32" s="830"/>
      <c r="CJ32" s="830"/>
      <c r="CK32" s="830"/>
      <c r="CL32" s="830"/>
      <c r="CM32" s="830"/>
      <c r="CN32" s="830"/>
      <c r="CO32" s="830"/>
      <c r="CP32" s="830"/>
      <c r="CQ32" s="830"/>
      <c r="CR32" s="830"/>
      <c r="CS32" s="830"/>
      <c r="CT32" s="830"/>
      <c r="CU32" s="830"/>
      <c r="CV32" s="830"/>
      <c r="CW32" s="830"/>
      <c r="CX32" s="830"/>
      <c r="CY32" s="830"/>
      <c r="CZ32" s="830"/>
      <c r="DA32" s="830"/>
      <c r="DB32" s="830"/>
    </row>
    <row r="33" spans="1:158" x14ac:dyDescent="0.3">
      <c r="A33" s="834" t="str">
        <f>CONCATENATE(ФОРМА!B9)</f>
        <v>СЭС-23-32939-ЭС-ИЛО2</v>
      </c>
      <c r="B33" s="834"/>
      <c r="C33" s="834"/>
      <c r="D33" s="834"/>
      <c r="E33" s="834"/>
      <c r="F33" s="834"/>
      <c r="G33" s="834"/>
      <c r="H33" s="834"/>
      <c r="I33" s="834"/>
      <c r="J33" s="834"/>
      <c r="K33" s="834"/>
      <c r="L33" s="834"/>
      <c r="M33" s="834"/>
      <c r="N33" s="834"/>
      <c r="O33" s="834"/>
      <c r="P33" s="834"/>
      <c r="Q33" s="834"/>
      <c r="R33" s="834"/>
      <c r="S33" s="834"/>
      <c r="T33" s="834"/>
      <c r="U33" s="834"/>
      <c r="V33" s="834"/>
      <c r="W33" s="834"/>
      <c r="X33" s="834"/>
      <c r="Y33" s="834"/>
      <c r="Z33" s="834"/>
      <c r="AA33" s="834"/>
      <c r="AB33" s="834"/>
      <c r="AC33" s="834"/>
      <c r="AD33" s="834"/>
      <c r="AE33" s="834"/>
      <c r="AF33" s="834"/>
      <c r="AG33" s="834"/>
      <c r="AH33" s="834"/>
      <c r="AI33" s="834"/>
      <c r="AJ33" s="834"/>
      <c r="AK33" s="834"/>
      <c r="AL33" s="834"/>
      <c r="AM33" s="834"/>
      <c r="AN33" s="834"/>
      <c r="AO33" s="834"/>
      <c r="AP33" s="834"/>
      <c r="AQ33" s="834"/>
      <c r="AR33" s="834"/>
      <c r="AS33" s="834"/>
      <c r="AT33" s="834"/>
      <c r="AU33" s="834"/>
      <c r="AV33" s="834"/>
      <c r="AW33" s="834"/>
      <c r="AX33" s="834"/>
      <c r="AY33" s="834"/>
      <c r="AZ33" s="834"/>
      <c r="BA33" s="834"/>
      <c r="BB33" s="834"/>
      <c r="BC33" s="834"/>
      <c r="BD33" s="834"/>
      <c r="BE33" s="834"/>
      <c r="BF33" s="834"/>
      <c r="BG33" s="834"/>
      <c r="BH33" s="834"/>
      <c r="BI33" s="834"/>
      <c r="BJ33" s="834"/>
      <c r="BK33" s="834"/>
      <c r="BL33" s="834"/>
      <c r="BM33" s="834"/>
      <c r="BN33" s="834"/>
      <c r="BO33" s="834"/>
      <c r="BP33" s="834"/>
      <c r="BQ33" s="834"/>
      <c r="BR33" s="834"/>
      <c r="BS33" s="834"/>
      <c r="BT33" s="834"/>
      <c r="BU33" s="834"/>
      <c r="BV33" s="834"/>
      <c r="BW33" s="834"/>
      <c r="BX33" s="834"/>
      <c r="BY33" s="834"/>
      <c r="BZ33" s="834"/>
      <c r="CA33" s="834"/>
      <c r="CB33" s="834"/>
      <c r="CC33" s="834"/>
      <c r="CD33" s="834"/>
      <c r="CE33" s="834"/>
      <c r="CF33" s="834"/>
      <c r="CG33" s="834"/>
      <c r="CH33" s="834"/>
      <c r="CI33" s="834"/>
      <c r="CJ33" s="834"/>
      <c r="CK33" s="834"/>
      <c r="CL33" s="834"/>
      <c r="CM33" s="834"/>
      <c r="CN33" s="834"/>
      <c r="CO33" s="834"/>
      <c r="CP33" s="834"/>
      <c r="CQ33" s="834"/>
      <c r="CR33" s="834"/>
      <c r="CS33" s="834"/>
      <c r="CT33" s="834"/>
      <c r="CU33" s="834"/>
      <c r="CV33" s="834"/>
      <c r="CW33" s="834"/>
      <c r="CX33" s="834"/>
      <c r="CY33" s="834"/>
      <c r="CZ33" s="834"/>
      <c r="DA33" s="834"/>
      <c r="DB33" s="834"/>
    </row>
    <row r="34" spans="1:158" ht="11.1" customHeight="1" x14ac:dyDescent="0.3">
      <c r="A34" s="833" t="s">
        <v>470</v>
      </c>
      <c r="B34" s="833"/>
      <c r="C34" s="833"/>
      <c r="D34" s="833"/>
      <c r="E34" s="833"/>
      <c r="F34" s="833"/>
      <c r="G34" s="833"/>
      <c r="H34" s="833"/>
      <c r="I34" s="833"/>
      <c r="J34" s="833"/>
      <c r="K34" s="833"/>
      <c r="L34" s="833"/>
      <c r="M34" s="833"/>
      <c r="N34" s="833"/>
      <c r="O34" s="833"/>
      <c r="P34" s="833"/>
      <c r="Q34" s="833"/>
      <c r="R34" s="833"/>
      <c r="S34" s="833"/>
      <c r="T34" s="833"/>
      <c r="U34" s="833"/>
      <c r="V34" s="833"/>
      <c r="W34" s="833"/>
      <c r="X34" s="833"/>
      <c r="Y34" s="833"/>
      <c r="Z34" s="833"/>
      <c r="AA34" s="833"/>
      <c r="AB34" s="833"/>
      <c r="AC34" s="833"/>
      <c r="AD34" s="833"/>
      <c r="AE34" s="833"/>
      <c r="AF34" s="833"/>
      <c r="AG34" s="833"/>
      <c r="AH34" s="833"/>
      <c r="AI34" s="833"/>
      <c r="AJ34" s="833"/>
      <c r="AK34" s="833"/>
      <c r="AL34" s="833"/>
      <c r="AM34" s="833"/>
      <c r="AN34" s="833"/>
      <c r="AO34" s="833"/>
      <c r="AP34" s="833"/>
      <c r="AQ34" s="833"/>
      <c r="AR34" s="833"/>
      <c r="AS34" s="833"/>
      <c r="AT34" s="833"/>
      <c r="AU34" s="833"/>
      <c r="AV34" s="833"/>
      <c r="AW34" s="833"/>
      <c r="AX34" s="833"/>
      <c r="AY34" s="833"/>
      <c r="AZ34" s="833"/>
      <c r="BA34" s="833"/>
      <c r="BB34" s="833"/>
      <c r="BC34" s="833"/>
      <c r="BD34" s="833"/>
      <c r="BE34" s="833"/>
      <c r="BF34" s="833"/>
      <c r="BG34" s="833"/>
      <c r="BH34" s="833"/>
      <c r="BI34" s="833"/>
      <c r="BJ34" s="833"/>
      <c r="BK34" s="833"/>
      <c r="BL34" s="833"/>
      <c r="BM34" s="833"/>
      <c r="BN34" s="833"/>
      <c r="BO34" s="833"/>
      <c r="BP34" s="833"/>
      <c r="BQ34" s="833"/>
      <c r="BR34" s="833"/>
      <c r="BS34" s="833"/>
      <c r="BT34" s="833"/>
      <c r="BU34" s="833"/>
      <c r="BV34" s="833"/>
      <c r="BW34" s="833"/>
      <c r="BX34" s="833"/>
      <c r="BY34" s="833"/>
      <c r="BZ34" s="833"/>
      <c r="CA34" s="833"/>
      <c r="CB34" s="833"/>
      <c r="CC34" s="833"/>
      <c r="CD34" s="833"/>
      <c r="CE34" s="833"/>
      <c r="CF34" s="833"/>
      <c r="CG34" s="833"/>
      <c r="CH34" s="833"/>
      <c r="CI34" s="833"/>
      <c r="CJ34" s="833"/>
      <c r="CK34" s="833"/>
      <c r="CL34" s="833"/>
      <c r="CM34" s="833"/>
      <c r="CN34" s="833"/>
      <c r="CO34" s="833"/>
      <c r="CP34" s="833"/>
      <c r="CQ34" s="833"/>
      <c r="CR34" s="833"/>
      <c r="CS34" s="833"/>
      <c r="CT34" s="833"/>
      <c r="CU34" s="833"/>
      <c r="CV34" s="833"/>
      <c r="CW34" s="833"/>
      <c r="CX34" s="833"/>
      <c r="CY34" s="833"/>
      <c r="CZ34" s="833"/>
      <c r="DA34" s="833"/>
      <c r="DB34" s="833"/>
    </row>
    <row r="35" spans="1:158" ht="17.399999999999999" customHeight="1" x14ac:dyDescent="0.3">
      <c r="A35" s="830" t="s">
        <v>471</v>
      </c>
      <c r="B35" s="830"/>
      <c r="C35" s="830"/>
      <c r="D35" s="830"/>
      <c r="E35" s="830"/>
      <c r="F35" s="830"/>
      <c r="G35" s="830"/>
      <c r="H35" s="830"/>
      <c r="I35" s="830"/>
      <c r="J35" s="830"/>
      <c r="K35" s="830"/>
      <c r="L35" s="830"/>
      <c r="M35" s="830"/>
      <c r="N35" s="830"/>
      <c r="O35" s="830"/>
      <c r="P35" s="830"/>
      <c r="Q35" s="830"/>
      <c r="R35" s="830"/>
      <c r="S35" s="830"/>
      <c r="T35" s="830"/>
      <c r="U35" s="830"/>
      <c r="V35" s="830"/>
      <c r="W35" s="830"/>
      <c r="X35" s="830"/>
      <c r="Y35" s="830"/>
      <c r="Z35" s="830"/>
      <c r="AA35" s="830"/>
      <c r="AB35" s="830"/>
      <c r="AC35" s="830"/>
      <c r="AD35" s="830"/>
      <c r="AE35" s="830"/>
      <c r="AF35" s="830"/>
      <c r="AG35" s="830"/>
      <c r="AH35" s="830"/>
      <c r="AI35" s="830"/>
      <c r="AJ35" s="830"/>
      <c r="AK35" s="830"/>
      <c r="AL35" s="830"/>
      <c r="AM35" s="830"/>
      <c r="AN35" s="830"/>
      <c r="AO35" s="830"/>
      <c r="AP35" s="834" t="str">
        <f>IF(DC35="Здание",CONCATENATE(ФОРМА!B8,)," ")</f>
        <v>ООО «Строительные энергетические технологии»</v>
      </c>
      <c r="AQ35" s="834"/>
      <c r="AR35" s="834"/>
      <c r="AS35" s="834"/>
      <c r="AT35" s="834"/>
      <c r="AU35" s="834"/>
      <c r="AV35" s="834"/>
      <c r="AW35" s="834"/>
      <c r="AX35" s="834"/>
      <c r="AY35" s="834"/>
      <c r="AZ35" s="834"/>
      <c r="BA35" s="834"/>
      <c r="BB35" s="834"/>
      <c r="BC35" s="834"/>
      <c r="BD35" s="834"/>
      <c r="BE35" s="834"/>
      <c r="BF35" s="834"/>
      <c r="BG35" s="834"/>
      <c r="BH35" s="834"/>
      <c r="BI35" s="834"/>
      <c r="BJ35" s="834"/>
      <c r="BK35" s="834"/>
      <c r="BL35" s="834"/>
      <c r="BM35" s="834"/>
      <c r="BN35" s="834"/>
      <c r="BO35" s="834"/>
      <c r="BP35" s="834"/>
      <c r="BQ35" s="834"/>
      <c r="BR35" s="834"/>
      <c r="BS35" s="834"/>
      <c r="BT35" s="834"/>
      <c r="BU35" s="834"/>
      <c r="BV35" s="834"/>
      <c r="BW35" s="834"/>
      <c r="BX35" s="834"/>
      <c r="BY35" s="834"/>
      <c r="BZ35" s="834"/>
      <c r="CA35" s="834"/>
      <c r="CB35" s="834"/>
      <c r="CC35" s="834"/>
      <c r="CD35" s="834"/>
      <c r="CE35" s="834"/>
      <c r="CF35" s="834"/>
      <c r="CG35" s="834"/>
      <c r="CH35" s="834"/>
      <c r="CI35" s="834"/>
      <c r="CJ35" s="834"/>
      <c r="CK35" s="834"/>
      <c r="CL35" s="834"/>
      <c r="CM35" s="834"/>
      <c r="CN35" s="834"/>
      <c r="CO35" s="834"/>
      <c r="CP35" s="834"/>
      <c r="CQ35" s="834"/>
      <c r="CR35" s="834"/>
      <c r="CS35" s="834"/>
      <c r="CT35" s="834"/>
      <c r="CU35" s="834"/>
      <c r="CV35" s="834"/>
      <c r="CW35" s="834"/>
      <c r="CX35" s="834"/>
      <c r="CY35" s="834"/>
      <c r="CZ35" s="834"/>
      <c r="DA35" s="834"/>
      <c r="DB35" s="834"/>
      <c r="DC35" t="s">
        <v>618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36" t="s">
        <v>472</v>
      </c>
      <c r="AQ36" s="836"/>
      <c r="AR36" s="836"/>
      <c r="AS36" s="836"/>
      <c r="AT36" s="836"/>
      <c r="AU36" s="836"/>
      <c r="AV36" s="836"/>
      <c r="AW36" s="836"/>
      <c r="AX36" s="836"/>
      <c r="AY36" s="836"/>
      <c r="AZ36" s="836"/>
      <c r="BA36" s="836"/>
      <c r="BB36" s="836"/>
      <c r="BC36" s="836"/>
      <c r="BD36" s="836"/>
      <c r="BE36" s="836"/>
      <c r="BF36" s="836"/>
      <c r="BG36" s="836"/>
      <c r="BH36" s="836"/>
      <c r="BI36" s="836"/>
      <c r="BJ36" s="836"/>
      <c r="BK36" s="836"/>
      <c r="BL36" s="836"/>
      <c r="BM36" s="836"/>
      <c r="BN36" s="836"/>
      <c r="BO36" s="836"/>
      <c r="BP36" s="836"/>
      <c r="BQ36" s="836"/>
      <c r="BR36" s="836"/>
      <c r="BS36" s="836"/>
      <c r="BT36" s="836"/>
      <c r="BU36" s="836"/>
      <c r="BV36" s="836"/>
      <c r="BW36" s="836"/>
      <c r="BX36" s="836"/>
      <c r="BY36" s="836"/>
      <c r="BZ36" s="836"/>
      <c r="CA36" s="836"/>
      <c r="CB36" s="836"/>
      <c r="CC36" s="836"/>
      <c r="CD36" s="836"/>
      <c r="CE36" s="836"/>
      <c r="CF36" s="836"/>
      <c r="CG36" s="836"/>
      <c r="CH36" s="836"/>
      <c r="CI36" s="836"/>
      <c r="CJ36" s="836"/>
      <c r="CK36" s="836"/>
      <c r="CL36" s="836"/>
      <c r="CM36" s="836"/>
      <c r="CN36" s="836"/>
      <c r="CO36" s="836"/>
      <c r="CP36" s="836"/>
      <c r="CQ36" s="836"/>
      <c r="CR36" s="836"/>
      <c r="CS36" s="836"/>
      <c r="CT36" s="836"/>
      <c r="CU36" s="836"/>
      <c r="CV36" s="836"/>
      <c r="CW36" s="836"/>
      <c r="CX36" s="836"/>
      <c r="CY36" s="836"/>
      <c r="CZ36" s="836"/>
      <c r="DA36" s="836"/>
      <c r="DB36" s="836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43" t="s">
        <v>473</v>
      </c>
      <c r="B38" s="743"/>
      <c r="C38" s="743"/>
      <c r="D38" s="743"/>
      <c r="E38" s="743"/>
      <c r="F38" s="743"/>
      <c r="G38" s="743"/>
      <c r="H38" s="743"/>
      <c r="I38" s="743"/>
      <c r="J38" s="743"/>
      <c r="K38" s="743"/>
      <c r="L38" s="743"/>
      <c r="M38" s="743"/>
      <c r="N38" s="743"/>
      <c r="O38" s="743"/>
      <c r="P38" s="743"/>
      <c r="Q38" s="743"/>
      <c r="R38" s="743"/>
      <c r="S38" s="743"/>
      <c r="T38" s="743"/>
      <c r="U38" s="743"/>
      <c r="V38" s="743"/>
      <c r="W38" s="743"/>
      <c r="X38" s="743"/>
      <c r="Y38" s="743"/>
      <c r="Z38" s="743"/>
      <c r="AA38" s="743"/>
      <c r="AB38" s="743"/>
      <c r="AC38" s="743"/>
      <c r="AD38" s="743"/>
      <c r="AE38" s="743"/>
      <c r="AF38" s="743"/>
      <c r="AG38" s="743"/>
      <c r="AH38" s="743"/>
      <c r="AI38" s="743"/>
      <c r="AJ38" s="743"/>
      <c r="AK38" s="743"/>
      <c r="AL38" s="743"/>
      <c r="AM38" s="743"/>
      <c r="AN38" s="743"/>
      <c r="AO38" s="743"/>
      <c r="AP38" s="743"/>
      <c r="AQ38" s="743"/>
      <c r="AR38" s="743"/>
      <c r="AS38" s="743"/>
      <c r="AT38" s="743"/>
      <c r="AU38" s="743"/>
      <c r="AV38" s="743"/>
      <c r="AW38" s="743"/>
      <c r="AX38" s="743"/>
      <c r="AY38" s="743"/>
      <c r="AZ38" s="743"/>
      <c r="BA38" s="743"/>
      <c r="BB38" s="743"/>
      <c r="BC38" s="743"/>
      <c r="BD38" s="743"/>
      <c r="BE38" s="743"/>
      <c r="BF38" s="743"/>
      <c r="BG38" s="743"/>
      <c r="BH38" s="743"/>
      <c r="BI38" s="743"/>
      <c r="BJ38" s="743"/>
      <c r="BK38" s="743"/>
      <c r="BL38" s="743"/>
      <c r="BM38" s="743"/>
      <c r="BN38" s="743"/>
      <c r="BO38" s="743"/>
      <c r="BP38" s="743"/>
      <c r="BQ38" s="743"/>
      <c r="BR38" s="743"/>
      <c r="BS38" s="743"/>
      <c r="BT38" s="743"/>
      <c r="BU38" s="743"/>
      <c r="BV38" s="743"/>
      <c r="BW38" s="743"/>
      <c r="BX38" s="743"/>
      <c r="BY38" s="743"/>
      <c r="BZ38" s="743"/>
      <c r="CA38" s="743"/>
      <c r="CB38" s="743"/>
      <c r="CC38" s="743"/>
      <c r="CD38" s="743"/>
      <c r="CE38" s="743"/>
      <c r="CF38" s="743"/>
      <c r="CG38" s="743"/>
      <c r="CH38" s="743"/>
      <c r="CI38" s="743"/>
      <c r="CJ38" s="743"/>
      <c r="CK38" s="743"/>
      <c r="CL38" s="743"/>
      <c r="CM38" s="743"/>
      <c r="CN38" s="743"/>
      <c r="CO38" s="743"/>
      <c r="CP38" s="743"/>
      <c r="CQ38" s="743"/>
      <c r="CR38" s="743"/>
      <c r="CS38" s="743"/>
      <c r="CT38" s="743"/>
      <c r="CU38" s="743"/>
      <c r="CV38" s="743"/>
      <c r="CW38" s="743"/>
      <c r="CX38" s="743"/>
      <c r="CY38" s="743"/>
      <c r="CZ38" s="743"/>
      <c r="DA38" s="743"/>
      <c r="DB38" s="743"/>
    </row>
    <row r="39" spans="1:158" x14ac:dyDescent="0.3">
      <c r="A39" s="733" t="s">
        <v>474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733"/>
      <c r="AG39" s="733"/>
      <c r="AH39" s="733"/>
      <c r="AI39" s="733"/>
      <c r="AJ39" s="733"/>
      <c r="AK39" s="733"/>
      <c r="AL39" s="733"/>
      <c r="AM39" s="733"/>
      <c r="AN39" s="733"/>
      <c r="AO39" s="733"/>
      <c r="AP39" s="733"/>
      <c r="AQ39" s="733"/>
      <c r="AR39" s="733"/>
      <c r="AS39" s="733"/>
      <c r="AT39" s="733"/>
      <c r="AU39" s="733"/>
      <c r="AV39" s="733"/>
      <c r="AW39" s="733"/>
      <c r="AX39" s="733"/>
      <c r="AY39" s="733"/>
      <c r="AZ39" s="733"/>
      <c r="BA39" s="733"/>
      <c r="BB39" s="733"/>
      <c r="BC39" s="733"/>
      <c r="BD39" s="733"/>
      <c r="BE39" s="733"/>
      <c r="BF39" s="733"/>
      <c r="BG39" s="733"/>
      <c r="BH39" s="733"/>
      <c r="BI39" s="733"/>
      <c r="BJ39" s="733"/>
      <c r="BK39" s="733"/>
      <c r="BL39" s="733"/>
      <c r="BM39" s="733"/>
      <c r="BN39" s="733"/>
      <c r="BO39" s="733"/>
      <c r="BP39" s="733"/>
      <c r="BQ39" s="733"/>
      <c r="BR39" s="733"/>
      <c r="BS39" s="733"/>
      <c r="BT39" s="733"/>
      <c r="BU39" s="733"/>
      <c r="BV39" s="733"/>
      <c r="BW39" s="733"/>
      <c r="BX39" s="733"/>
      <c r="BY39" s="733"/>
      <c r="BZ39" s="733"/>
      <c r="CA39" s="733"/>
      <c r="CB39" s="733"/>
      <c r="CC39" s="733"/>
      <c r="CD39" s="733"/>
      <c r="CE39" s="733"/>
      <c r="CF39" s="733"/>
      <c r="CG39" s="733"/>
      <c r="CH39" s="733"/>
      <c r="CI39" s="733"/>
      <c r="CJ39" s="733"/>
      <c r="CK39" s="733"/>
      <c r="CL39" s="733"/>
      <c r="CM39" s="733"/>
      <c r="CN39" s="733"/>
      <c r="CO39" s="733"/>
      <c r="CP39" s="733"/>
      <c r="CQ39" s="733"/>
      <c r="CR39" s="733"/>
      <c r="CS39" s="733"/>
      <c r="CT39" s="733"/>
      <c r="CU39" s="733"/>
      <c r="CV39" s="733"/>
      <c r="CW39" s="733"/>
      <c r="CX39" s="733"/>
      <c r="CY39" s="733"/>
      <c r="CZ39" s="733"/>
      <c r="DA39" s="733"/>
      <c r="DB39" s="733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33" t="s">
        <v>520</v>
      </c>
      <c r="B41" s="733"/>
      <c r="C41" s="733"/>
      <c r="D41" s="733"/>
      <c r="E41" s="733"/>
      <c r="F41" s="733"/>
      <c r="G41" s="733"/>
      <c r="H41" s="733"/>
      <c r="I41" s="733"/>
      <c r="J41" s="733"/>
      <c r="K41" s="733"/>
      <c r="L41" s="733"/>
      <c r="M41" s="733"/>
      <c r="N41" s="733"/>
      <c r="O41" s="733"/>
      <c r="P41" s="733"/>
      <c r="Q41" s="733"/>
      <c r="R41" s="733"/>
      <c r="S41" s="733"/>
      <c r="T41" s="733"/>
      <c r="U41" s="733"/>
      <c r="V41" s="733"/>
      <c r="W41" s="733"/>
      <c r="X41" s="733"/>
      <c r="Y41" s="733"/>
      <c r="Z41" s="733"/>
      <c r="AA41" s="733"/>
      <c r="AB41" s="733"/>
      <c r="AC41" s="733"/>
      <c r="AD41" s="733"/>
      <c r="AE41" s="733"/>
      <c r="AF41" s="733"/>
      <c r="AG41" s="733"/>
      <c r="AH41" s="733"/>
      <c r="AI41" s="733"/>
      <c r="AJ41" s="733"/>
      <c r="AK41" s="733"/>
      <c r="AL41" s="733"/>
      <c r="AM41" s="733"/>
      <c r="AN41" s="733"/>
      <c r="AO41" s="733"/>
      <c r="AP41" s="733"/>
      <c r="AQ41" s="733"/>
      <c r="AR41" s="733"/>
      <c r="AS41" s="733"/>
      <c r="AT41" s="733"/>
      <c r="AU41" s="733"/>
      <c r="AV41" s="733"/>
      <c r="AW41" s="733"/>
      <c r="AX41" s="733"/>
      <c r="AY41" s="733"/>
      <c r="AZ41" s="733"/>
      <c r="BA41" s="733"/>
      <c r="BB41" s="733"/>
      <c r="BC41" s="733"/>
      <c r="BD41" s="733"/>
      <c r="BE41" s="733"/>
      <c r="BF41" s="733"/>
      <c r="BG41" s="733"/>
      <c r="BH41" s="733"/>
      <c r="BI41" s="733"/>
      <c r="BJ41" s="733"/>
      <c r="BK41" s="733"/>
      <c r="BL41" s="733"/>
      <c r="BM41" s="733"/>
      <c r="BN41" s="733"/>
      <c r="BO41" s="733"/>
      <c r="BP41" s="733"/>
      <c r="BQ41" s="733"/>
      <c r="BR41" s="733"/>
      <c r="BS41" s="733"/>
      <c r="BT41" s="733"/>
      <c r="BU41" s="733"/>
      <c r="BV41" s="733"/>
      <c r="BW41" s="733"/>
      <c r="BX41" s="733"/>
      <c r="BY41" s="733"/>
      <c r="BZ41" s="733"/>
      <c r="CA41" s="733"/>
      <c r="CB41" s="733"/>
      <c r="CC41" s="733"/>
      <c r="CD41" s="733"/>
      <c r="CE41" s="733"/>
      <c r="CF41" s="733"/>
      <c r="CG41" s="733"/>
      <c r="CH41" s="733"/>
      <c r="CI41" s="733"/>
      <c r="CJ41" s="733"/>
      <c r="CK41" s="733"/>
      <c r="CL41" s="733"/>
      <c r="CM41" s="733"/>
      <c r="CN41" s="733"/>
      <c r="CO41" s="733"/>
      <c r="CP41" s="733"/>
      <c r="CQ41" s="733"/>
      <c r="CR41" s="733"/>
      <c r="CS41" s="733"/>
      <c r="CT41" s="733"/>
      <c r="CU41" s="733"/>
      <c r="CV41" s="733"/>
      <c r="CW41" s="733"/>
      <c r="CX41" s="733"/>
      <c r="CY41" s="733"/>
      <c r="CZ41" s="733"/>
      <c r="DA41" s="733"/>
      <c r="DB41" s="733"/>
    </row>
    <row r="42" spans="1:158" ht="15" customHeight="1" x14ac:dyDescent="0.3">
      <c r="A42" s="733" t="s">
        <v>521</v>
      </c>
      <c r="B42" s="733"/>
      <c r="C42" s="733"/>
      <c r="D42" s="733"/>
      <c r="E42" s="733"/>
      <c r="F42" s="733"/>
      <c r="G42" s="733"/>
      <c r="H42" s="733"/>
      <c r="I42" s="733"/>
      <c r="J42" s="733"/>
      <c r="K42" s="733"/>
      <c r="L42" s="733"/>
      <c r="M42" s="733"/>
      <c r="N42" s="733"/>
      <c r="O42" s="733"/>
      <c r="P42" s="733"/>
      <c r="Q42" s="733"/>
      <c r="R42" s="733"/>
      <c r="S42" s="733"/>
      <c r="T42" s="733"/>
      <c r="U42" s="733"/>
      <c r="V42" s="733"/>
      <c r="W42" s="733"/>
      <c r="X42" s="733"/>
      <c r="Y42" s="733"/>
      <c r="Z42" s="733"/>
      <c r="AA42" s="733"/>
      <c r="AB42" s="733"/>
      <c r="AC42" s="733"/>
      <c r="AD42" s="843"/>
      <c r="AE42" s="843"/>
      <c r="AF42" s="843"/>
      <c r="AG42" s="843"/>
      <c r="AH42" s="843"/>
      <c r="AI42" s="843"/>
      <c r="AJ42" s="843"/>
      <c r="AK42" s="843"/>
      <c r="AL42" s="843"/>
      <c r="AM42" s="843"/>
      <c r="AN42" s="843"/>
      <c r="AO42" s="843"/>
      <c r="AP42" s="843"/>
      <c r="AQ42" s="843"/>
      <c r="AR42" s="843"/>
      <c r="AS42" s="843"/>
      <c r="AT42" s="843"/>
      <c r="AU42" s="843"/>
      <c r="AV42" s="843"/>
      <c r="AW42" s="838">
        <v>20</v>
      </c>
      <c r="AX42" s="838"/>
      <c r="AY42" s="838"/>
      <c r="AZ42" s="838"/>
      <c r="BA42" s="837"/>
      <c r="BB42" s="837"/>
      <c r="BC42" s="837"/>
      <c r="BD42" s="837"/>
      <c r="BE42" s="830" t="s">
        <v>522</v>
      </c>
      <c r="BF42" s="830"/>
      <c r="BG42" s="830"/>
      <c r="BH42" s="830"/>
      <c r="BI42" s="830"/>
      <c r="BJ42" s="830"/>
      <c r="BK42" s="830"/>
      <c r="BL42" s="830"/>
      <c r="BM42" s="830"/>
      <c r="BN42" s="830"/>
      <c r="BO42" s="830"/>
      <c r="BP42" s="830"/>
      <c r="BQ42" s="830"/>
      <c r="BR42" s="830"/>
      <c r="BS42" s="830"/>
      <c r="BT42" s="830"/>
      <c r="BU42" s="830"/>
      <c r="BV42" s="830"/>
      <c r="BW42" s="830"/>
      <c r="BX42" s="830"/>
      <c r="BY42" s="830"/>
      <c r="BZ42" s="830"/>
      <c r="CA42" s="830"/>
      <c r="CB42" s="830"/>
      <c r="CC42" s="830"/>
      <c r="CD42" s="830"/>
      <c r="CE42" s="830"/>
      <c r="CF42" s="830"/>
      <c r="CG42" s="830"/>
      <c r="CH42" s="830"/>
      <c r="CI42" s="830"/>
      <c r="CJ42" s="830"/>
      <c r="CK42" s="830"/>
      <c r="CL42" s="830"/>
      <c r="CM42" s="830"/>
      <c r="CN42" s="830"/>
      <c r="CO42" s="830"/>
      <c r="CP42" s="830"/>
      <c r="CQ42" s="830"/>
      <c r="CR42" s="830"/>
      <c r="CS42" s="830"/>
      <c r="CT42" s="830"/>
      <c r="CU42" s="830"/>
      <c r="CV42" s="830"/>
      <c r="CW42" s="830"/>
      <c r="CX42" s="830"/>
      <c r="CY42" s="830"/>
      <c r="CZ42" s="830"/>
      <c r="DA42" s="830"/>
      <c r="DB42" s="830"/>
    </row>
    <row r="43" spans="1:158" ht="28.5" customHeight="1" x14ac:dyDescent="0.3">
      <c r="A43" s="844" t="s">
        <v>523</v>
      </c>
      <c r="B43" s="844"/>
      <c r="C43" s="844"/>
      <c r="D43" s="844"/>
      <c r="E43" s="844"/>
      <c r="F43" s="844"/>
      <c r="G43" s="844"/>
      <c r="H43" s="844"/>
      <c r="I43" s="844"/>
      <c r="J43" s="844"/>
      <c r="K43" s="844"/>
      <c r="L43" s="844"/>
      <c r="M43" s="844"/>
      <c r="N43" s="844"/>
      <c r="O43" s="844"/>
      <c r="P43" s="844"/>
      <c r="Q43" s="844"/>
      <c r="R43" s="844"/>
      <c r="S43" s="844"/>
      <c r="T43" s="844"/>
      <c r="U43" s="844"/>
      <c r="V43" s="844"/>
      <c r="W43" s="844"/>
      <c r="X43" s="844"/>
      <c r="Y43" s="844"/>
      <c r="Z43" s="844"/>
      <c r="AA43" s="844"/>
      <c r="AB43" s="844"/>
      <c r="AC43" s="844"/>
      <c r="AD43" s="844"/>
      <c r="AE43" s="844"/>
      <c r="AF43" s="844"/>
      <c r="AG43" s="844"/>
      <c r="AH43" s="844"/>
      <c r="AI43" s="844"/>
      <c r="AJ43" s="844"/>
      <c r="AK43" s="844"/>
      <c r="AL43" s="844"/>
      <c r="AM43" s="844"/>
      <c r="AN43" s="844"/>
      <c r="AO43" s="844"/>
      <c r="AP43" s="844"/>
      <c r="AQ43" s="844"/>
      <c r="AR43" s="844"/>
      <c r="AS43" s="844"/>
      <c r="AT43" s="844"/>
      <c r="AU43" s="844"/>
      <c r="AV43" s="844"/>
      <c r="AW43" s="844"/>
      <c r="AX43" s="844"/>
      <c r="AY43" s="844"/>
      <c r="AZ43" s="844"/>
      <c r="BA43" s="844"/>
      <c r="BB43" s="844"/>
      <c r="BC43" s="844"/>
      <c r="BD43" s="844"/>
      <c r="BE43" s="844"/>
      <c r="BF43" s="844"/>
      <c r="BG43" s="844"/>
      <c r="BH43" s="844"/>
      <c r="BI43" s="844"/>
      <c r="BJ43" s="844"/>
      <c r="BK43" s="844"/>
      <c r="BL43" s="844"/>
      <c r="BM43" s="844"/>
      <c r="BN43" s="844"/>
      <c r="BO43" s="844"/>
      <c r="BP43" s="844"/>
      <c r="BQ43" s="844"/>
      <c r="BR43" s="844"/>
      <c r="BS43" s="844"/>
      <c r="BT43" s="844"/>
      <c r="BU43" s="844"/>
      <c r="BV43" s="844"/>
      <c r="BW43" s="844"/>
      <c r="BX43" s="844"/>
      <c r="BY43" s="844"/>
      <c r="BZ43" s="844"/>
      <c r="CA43" s="844"/>
      <c r="CB43" s="844"/>
      <c r="CC43" s="844"/>
      <c r="CD43" s="844"/>
      <c r="CE43" s="844"/>
      <c r="CF43" s="844"/>
      <c r="CG43" s="844"/>
      <c r="CH43" s="844"/>
      <c r="CI43" s="844"/>
      <c r="CJ43" s="844"/>
      <c r="CK43" s="844"/>
      <c r="CL43" s="844"/>
      <c r="CM43" s="844"/>
      <c r="CN43" s="844"/>
      <c r="CO43" s="844"/>
      <c r="CP43" s="844"/>
      <c r="CQ43" s="844"/>
      <c r="CR43" s="844"/>
      <c r="CS43" s="844"/>
      <c r="CT43" s="844"/>
      <c r="CU43" s="844"/>
      <c r="CV43" s="844"/>
      <c r="CW43" s="844"/>
      <c r="CX43" s="844"/>
      <c r="CY43" s="844"/>
      <c r="CZ43" s="844"/>
      <c r="DA43" s="844"/>
      <c r="DB43" s="844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68" t="s">
        <v>407</v>
      </c>
      <c r="B45" s="768"/>
      <c r="C45" s="768"/>
      <c r="D45" s="768"/>
      <c r="E45" s="768"/>
      <c r="F45" s="768"/>
      <c r="G45" s="768" t="s">
        <v>475</v>
      </c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  <c r="X45" s="768"/>
      <c r="Y45" s="768"/>
      <c r="Z45" s="768"/>
      <c r="AA45" s="768"/>
      <c r="AB45" s="768"/>
      <c r="AC45" s="768"/>
      <c r="AD45" s="768"/>
      <c r="AE45" s="768"/>
      <c r="AF45" s="768"/>
      <c r="AG45" s="768"/>
      <c r="AH45" s="768"/>
      <c r="AI45" s="768"/>
      <c r="AJ45" s="768"/>
      <c r="AK45" s="768" t="s">
        <v>32</v>
      </c>
      <c r="AL45" s="768"/>
      <c r="AM45" s="768"/>
      <c r="AN45" s="768"/>
      <c r="AO45" s="768"/>
      <c r="AP45" s="768"/>
      <c r="AQ45" s="768"/>
      <c r="AR45" s="768"/>
      <c r="AS45" s="768"/>
      <c r="AT45" s="768"/>
      <c r="AU45" s="768"/>
      <c r="AV45" s="768"/>
      <c r="AW45" s="768"/>
      <c r="AX45" s="768"/>
      <c r="AY45" s="768"/>
      <c r="AZ45" s="768"/>
      <c r="BA45" s="768"/>
      <c r="BB45" s="768"/>
      <c r="BC45" s="768"/>
      <c r="BD45" s="768"/>
      <c r="BE45" s="768"/>
      <c r="BF45" s="768"/>
      <c r="BG45" s="768"/>
      <c r="BH45" s="768"/>
      <c r="BI45" s="768"/>
      <c r="BJ45" s="768"/>
      <c r="BK45" s="768" t="s">
        <v>476</v>
      </c>
      <c r="BL45" s="768"/>
      <c r="BM45" s="768"/>
      <c r="BN45" s="768"/>
      <c r="BO45" s="768"/>
      <c r="BP45" s="768"/>
      <c r="BQ45" s="768"/>
      <c r="BR45" s="768"/>
      <c r="BS45" s="768"/>
      <c r="BT45" s="768"/>
      <c r="BU45" s="768"/>
      <c r="BV45" s="768"/>
      <c r="BW45" s="768"/>
      <c r="BX45" s="768"/>
      <c r="BY45" s="768"/>
      <c r="BZ45" s="768"/>
      <c r="CA45" s="768"/>
      <c r="CB45" s="768"/>
      <c r="CC45" s="768"/>
      <c r="CD45" s="768"/>
      <c r="CE45" s="768" t="s">
        <v>34</v>
      </c>
      <c r="CF45" s="768"/>
      <c r="CG45" s="768"/>
      <c r="CH45" s="768"/>
      <c r="CI45" s="768"/>
      <c r="CJ45" s="768"/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K45" s="842"/>
      <c r="DL45" s="842"/>
      <c r="DM45" s="842"/>
      <c r="DN45" s="842"/>
      <c r="DO45" s="842"/>
      <c r="DP45" s="842"/>
      <c r="DQ45" s="842"/>
      <c r="DR45" s="842"/>
      <c r="DS45" s="842"/>
      <c r="DT45" s="842"/>
      <c r="DU45" s="842"/>
      <c r="DV45" s="842"/>
      <c r="DW45" s="842"/>
      <c r="DX45" s="842"/>
      <c r="DY45" s="842"/>
      <c r="DZ45" s="842"/>
      <c r="EA45" s="842"/>
      <c r="EB45" s="842"/>
      <c r="EC45" s="842"/>
      <c r="ED45" s="842"/>
      <c r="EE45" s="842"/>
      <c r="EF45" s="842"/>
      <c r="EG45" s="842"/>
      <c r="EH45" s="842"/>
      <c r="EI45" s="842"/>
      <c r="EJ45" s="842"/>
      <c r="EK45" s="842"/>
      <c r="EL45" s="842"/>
      <c r="EM45" s="842"/>
      <c r="EN45" s="842"/>
      <c r="EO45" s="842"/>
      <c r="EP45" s="842"/>
      <c r="EQ45" s="842"/>
      <c r="ER45" s="842"/>
      <c r="ES45" s="842"/>
      <c r="ET45" s="842"/>
      <c r="EU45" s="842"/>
      <c r="EV45" s="842"/>
      <c r="EW45" s="842"/>
      <c r="EX45" s="842"/>
      <c r="EY45" s="842"/>
      <c r="EZ45" s="842"/>
      <c r="FA45" s="842"/>
      <c r="FB45" s="842"/>
    </row>
    <row r="46" spans="1:158" x14ac:dyDescent="0.3">
      <c r="A46" s="768"/>
      <c r="B46" s="768"/>
      <c r="C46" s="768"/>
      <c r="D46" s="768"/>
      <c r="E46" s="768"/>
      <c r="F46" s="768"/>
      <c r="G46" s="768" t="s">
        <v>401</v>
      </c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  <c r="X46" s="768"/>
      <c r="Y46" s="768"/>
      <c r="Z46" s="768"/>
      <c r="AA46" s="768"/>
      <c r="AB46" s="768"/>
      <c r="AC46" s="768"/>
      <c r="AD46" s="768"/>
      <c r="AE46" s="768"/>
      <c r="AF46" s="768"/>
      <c r="AG46" s="768"/>
      <c r="AH46" s="768"/>
      <c r="AI46" s="768"/>
      <c r="AJ46" s="768"/>
      <c r="AK46" s="768"/>
      <c r="AL46" s="768"/>
      <c r="AM46" s="768"/>
      <c r="AN46" s="768"/>
      <c r="AO46" s="768"/>
      <c r="AP46" s="768"/>
      <c r="AQ46" s="768"/>
      <c r="AR46" s="768"/>
      <c r="AS46" s="768"/>
      <c r="AT46" s="768"/>
      <c r="AU46" s="768"/>
      <c r="AV46" s="768"/>
      <c r="AW46" s="768"/>
      <c r="AX46" s="768"/>
      <c r="AY46" s="768"/>
      <c r="AZ46" s="768"/>
      <c r="BA46" s="768"/>
      <c r="BB46" s="768"/>
      <c r="BC46" s="768"/>
      <c r="BD46" s="768"/>
      <c r="BE46" s="768"/>
      <c r="BF46" s="768"/>
      <c r="BG46" s="768"/>
      <c r="BH46" s="768"/>
      <c r="BI46" s="768"/>
      <c r="BJ46" s="768"/>
      <c r="BK46" s="768"/>
      <c r="BL46" s="768"/>
      <c r="BM46" s="768"/>
      <c r="BN46" s="768"/>
      <c r="BO46" s="768"/>
      <c r="BP46" s="768"/>
      <c r="BQ46" s="768"/>
      <c r="BR46" s="768"/>
      <c r="BS46" s="768"/>
      <c r="BT46" s="768"/>
      <c r="BU46" s="768"/>
      <c r="BV46" s="768"/>
      <c r="BW46" s="768"/>
      <c r="BX46" s="768"/>
      <c r="BY46" s="768"/>
      <c r="BZ46" s="768"/>
      <c r="CA46" s="768"/>
      <c r="CB46" s="768"/>
      <c r="CC46" s="768"/>
      <c r="CD46" s="768"/>
      <c r="CE46" s="768"/>
      <c r="CF46" s="768"/>
      <c r="CG46" s="768"/>
      <c r="CH46" s="768"/>
      <c r="CI46" s="768"/>
      <c r="CJ46" s="768"/>
      <c r="CK46" s="768"/>
      <c r="CL46" s="768"/>
      <c r="CM46" s="768"/>
      <c r="CN46" s="768"/>
      <c r="CO46" s="768"/>
      <c r="CP46" s="768"/>
      <c r="CQ46" s="768"/>
      <c r="CR46" s="768"/>
      <c r="CS46" s="768"/>
      <c r="CT46" s="768"/>
      <c r="CU46" s="768"/>
      <c r="CV46" s="768"/>
      <c r="CW46" s="768"/>
      <c r="CX46" s="768"/>
      <c r="CY46" s="768"/>
      <c r="CZ46" s="768"/>
      <c r="DA46" s="768"/>
      <c r="DB46" s="768"/>
      <c r="DK46" s="842"/>
      <c r="DL46" s="842"/>
      <c r="DM46" s="842"/>
      <c r="DN46" s="842"/>
      <c r="DO46" s="842"/>
      <c r="DP46" s="842"/>
      <c r="DQ46" s="842"/>
      <c r="DR46" s="842"/>
      <c r="DS46" s="842"/>
      <c r="DT46" s="842"/>
      <c r="DU46" s="842"/>
      <c r="DV46" s="842"/>
      <c r="DW46" s="842"/>
      <c r="DX46" s="842"/>
      <c r="DY46" s="842"/>
      <c r="DZ46" s="842"/>
      <c r="EA46" s="842"/>
      <c r="EB46" s="842"/>
      <c r="EC46" s="842"/>
      <c r="ED46" s="842"/>
      <c r="EE46" s="842"/>
      <c r="EF46" s="842"/>
      <c r="EG46" s="842"/>
      <c r="EH46" s="842"/>
      <c r="EI46" s="842"/>
      <c r="EJ46" s="842"/>
      <c r="EK46" s="842"/>
      <c r="EL46" s="842"/>
      <c r="EM46" s="842"/>
      <c r="EN46" s="842"/>
      <c r="EO46" s="842"/>
      <c r="EP46" s="842"/>
      <c r="EQ46" s="842"/>
      <c r="ER46" s="842"/>
      <c r="ES46" s="842"/>
      <c r="ET46" s="842"/>
      <c r="EU46" s="842"/>
      <c r="EV46" s="842"/>
      <c r="EW46" s="842"/>
      <c r="EX46" s="842"/>
      <c r="EY46" s="842"/>
      <c r="EZ46" s="842"/>
      <c r="FA46" s="842"/>
      <c r="FB46" s="842"/>
    </row>
    <row r="47" spans="1:158" ht="11.1" customHeight="1" x14ac:dyDescent="0.3">
      <c r="A47" s="768"/>
      <c r="B47" s="768"/>
      <c r="C47" s="768"/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  <c r="X47" s="768"/>
      <c r="Y47" s="768"/>
      <c r="Z47" s="768"/>
      <c r="AA47" s="768"/>
      <c r="AB47" s="768"/>
      <c r="AC47" s="768"/>
      <c r="AD47" s="768"/>
      <c r="AE47" s="768"/>
      <c r="AF47" s="768"/>
      <c r="AG47" s="768"/>
      <c r="AH47" s="768"/>
      <c r="AI47" s="768"/>
      <c r="AJ47" s="768"/>
      <c r="AK47" s="768"/>
      <c r="AL47" s="768"/>
      <c r="AM47" s="768"/>
      <c r="AN47" s="768"/>
      <c r="AO47" s="768"/>
      <c r="AP47" s="768"/>
      <c r="AQ47" s="768"/>
      <c r="AR47" s="768"/>
      <c r="AS47" s="768"/>
      <c r="AT47" s="768"/>
      <c r="AU47" s="768"/>
      <c r="AV47" s="768"/>
      <c r="AW47" s="768"/>
      <c r="AX47" s="768"/>
      <c r="AY47" s="768"/>
      <c r="AZ47" s="768"/>
      <c r="BA47" s="768"/>
      <c r="BB47" s="768"/>
      <c r="BC47" s="768"/>
      <c r="BD47" s="768"/>
      <c r="BE47" s="768"/>
      <c r="BF47" s="768"/>
      <c r="BG47" s="768"/>
      <c r="BH47" s="768"/>
      <c r="BI47" s="768"/>
      <c r="BJ47" s="768"/>
      <c r="BK47" s="768"/>
      <c r="BL47" s="768"/>
      <c r="BM47" s="768"/>
      <c r="BN47" s="768"/>
      <c r="BO47" s="768"/>
      <c r="BP47" s="768"/>
      <c r="BQ47" s="768"/>
      <c r="BR47" s="768"/>
      <c r="BS47" s="768"/>
      <c r="BT47" s="768"/>
      <c r="BU47" s="768"/>
      <c r="BV47" s="768"/>
      <c r="BW47" s="768"/>
      <c r="BX47" s="768"/>
      <c r="BY47" s="768"/>
      <c r="BZ47" s="768"/>
      <c r="CA47" s="768"/>
      <c r="CB47" s="768"/>
      <c r="CC47" s="768"/>
      <c r="CD47" s="768"/>
      <c r="CE47" s="768"/>
      <c r="CF47" s="768"/>
      <c r="CG47" s="768"/>
      <c r="CH47" s="768"/>
      <c r="CI47" s="768"/>
      <c r="CJ47" s="768"/>
      <c r="CK47" s="768"/>
      <c r="CL47" s="768"/>
      <c r="CM47" s="768"/>
      <c r="CN47" s="768"/>
      <c r="CO47" s="768"/>
      <c r="CP47" s="768"/>
      <c r="CQ47" s="768"/>
      <c r="CR47" s="768"/>
      <c r="CS47" s="768"/>
      <c r="CT47" s="768"/>
      <c r="CU47" s="768"/>
      <c r="CV47" s="768"/>
      <c r="CW47" s="768"/>
      <c r="CX47" s="768"/>
      <c r="CY47" s="768"/>
      <c r="CZ47" s="768"/>
      <c r="DA47" s="768"/>
      <c r="DB47" s="768"/>
      <c r="DK47" s="842"/>
      <c r="DL47" s="842"/>
      <c r="DM47" s="842"/>
      <c r="DN47" s="842"/>
      <c r="DO47" s="842"/>
      <c r="DP47" s="842"/>
      <c r="DQ47" s="842"/>
      <c r="DR47" s="842"/>
      <c r="DS47" s="842"/>
      <c r="DT47" s="842"/>
      <c r="DU47" s="842"/>
      <c r="DV47" s="842"/>
      <c r="DW47" s="842"/>
      <c r="DX47" s="842"/>
      <c r="DY47" s="842"/>
      <c r="DZ47" s="842"/>
      <c r="EA47" s="842"/>
      <c r="EB47" s="842"/>
      <c r="EC47" s="842"/>
      <c r="ED47" s="842"/>
      <c r="EE47" s="842"/>
      <c r="EF47" s="842"/>
      <c r="EG47" s="842"/>
      <c r="EH47" s="842"/>
      <c r="EI47" s="842"/>
      <c r="EJ47" s="842"/>
      <c r="EK47" s="842"/>
      <c r="EL47" s="842"/>
      <c r="EM47" s="842"/>
      <c r="EN47" s="842"/>
      <c r="EO47" s="842"/>
      <c r="EP47" s="842"/>
      <c r="EQ47" s="842"/>
      <c r="ER47" s="842"/>
      <c r="ES47" s="842"/>
      <c r="ET47" s="842"/>
      <c r="EU47" s="842"/>
      <c r="EV47" s="842"/>
      <c r="EW47" s="842"/>
      <c r="EX47" s="842"/>
      <c r="EY47" s="842"/>
      <c r="EZ47" s="842"/>
      <c r="FA47" s="842"/>
      <c r="FB47" s="842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77" t="s">
        <v>756</v>
      </c>
      <c r="B49" s="777"/>
      <c r="C49" s="777"/>
      <c r="D49" s="777"/>
      <c r="E49" s="777"/>
      <c r="F49" s="777"/>
      <c r="G49" s="777"/>
      <c r="H49" s="777"/>
      <c r="I49" s="777"/>
      <c r="J49" s="777"/>
      <c r="K49" s="777"/>
      <c r="L49" s="777"/>
      <c r="M49" s="777"/>
      <c r="N49" s="777"/>
      <c r="O49" s="777"/>
      <c r="P49" s="777"/>
      <c r="Q49" s="777"/>
      <c r="R49" s="777"/>
      <c r="S49" s="777"/>
      <c r="T49" s="777"/>
      <c r="U49" s="777"/>
      <c r="V49" s="777"/>
      <c r="W49" s="777"/>
      <c r="X49" s="777"/>
      <c r="Y49" s="777"/>
      <c r="Z49" s="777"/>
      <c r="AA49" s="777"/>
      <c r="AB49" s="19"/>
      <c r="AC49" s="19"/>
      <c r="AD49" s="19"/>
      <c r="AE49" s="19"/>
      <c r="AF49" s="741" t="str">
        <f>ПОДПИСИ!B5</f>
        <v>Начальник мастерского участка №1 Курортного РЭС ПАО «Россети Ленэнерго» «СЭС»</v>
      </c>
      <c r="AG49" s="741"/>
      <c r="AH49" s="741"/>
      <c r="AI49" s="741"/>
      <c r="AJ49" s="741"/>
      <c r="AK49" s="741"/>
      <c r="AL49" s="741"/>
      <c r="AM49" s="741"/>
      <c r="AN49" s="741"/>
      <c r="AO49" s="741"/>
      <c r="AP49" s="741"/>
      <c r="AQ49" s="741"/>
      <c r="AR49" s="741"/>
      <c r="AS49" s="741"/>
      <c r="AT49" s="741"/>
      <c r="AU49" s="741"/>
      <c r="AV49" s="741"/>
      <c r="AW49" s="741"/>
      <c r="AX49" s="741"/>
      <c r="AY49" s="741"/>
      <c r="AZ49" s="741"/>
      <c r="BA49" s="741"/>
      <c r="BB49" s="741"/>
      <c r="BC49" s="741"/>
      <c r="BD49" s="741"/>
      <c r="BE49" s="741"/>
      <c r="BF49" s="741"/>
      <c r="BG49" s="741"/>
      <c r="BH49" s="741"/>
      <c r="BI49" s="741"/>
      <c r="BJ49" s="741"/>
      <c r="BK49" s="23"/>
      <c r="BL49" s="23"/>
      <c r="BM49" s="23"/>
      <c r="BN49" s="23"/>
      <c r="BO49" s="704"/>
      <c r="BP49" s="704"/>
      <c r="BQ49" s="704"/>
      <c r="BR49" s="704"/>
      <c r="BS49" s="704"/>
      <c r="BT49" s="704"/>
      <c r="BU49" s="704"/>
      <c r="BV49" s="704"/>
      <c r="BW49" s="704"/>
      <c r="BX49" s="704"/>
      <c r="BY49" s="704"/>
      <c r="BZ49" s="704"/>
      <c r="CA49" s="704"/>
      <c r="CB49" s="704"/>
      <c r="CC49" s="704"/>
      <c r="CD49" s="704"/>
      <c r="CE49" s="23"/>
      <c r="CF49" s="23"/>
      <c r="CG49" s="23"/>
      <c r="CH49" s="23"/>
      <c r="CI49" s="704" t="str">
        <f>ПОДПИСИ!E5</f>
        <v>Д.М. Чечин</v>
      </c>
      <c r="CJ49" s="704"/>
      <c r="CK49" s="704"/>
      <c r="CL49" s="704"/>
      <c r="CM49" s="704"/>
      <c r="CN49" s="704"/>
      <c r="CO49" s="704"/>
      <c r="CP49" s="704"/>
      <c r="CQ49" s="704"/>
      <c r="CR49" s="704"/>
      <c r="CS49" s="704"/>
      <c r="CT49" s="704"/>
      <c r="CU49" s="704"/>
      <c r="CV49" s="704"/>
      <c r="CW49" s="704"/>
      <c r="CX49" s="704"/>
      <c r="CY49" s="704"/>
      <c r="CZ49" s="704"/>
      <c r="DA49" s="704"/>
      <c r="DB49" s="704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685" t="s">
        <v>48</v>
      </c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21"/>
      <c r="BL50" s="21"/>
      <c r="BM50" s="21"/>
      <c r="BN50" s="21"/>
      <c r="BO50" s="685" t="s">
        <v>49</v>
      </c>
      <c r="BP50" s="685"/>
      <c r="BQ50" s="685"/>
      <c r="BR50" s="685"/>
      <c r="BS50" s="685"/>
      <c r="BT50" s="685"/>
      <c r="BU50" s="685"/>
      <c r="BV50" s="685"/>
      <c r="BW50" s="685"/>
      <c r="BX50" s="685"/>
      <c r="BY50" s="685"/>
      <c r="BZ50" s="685"/>
      <c r="CA50" s="685"/>
      <c r="CB50" s="685"/>
      <c r="CC50" s="685"/>
      <c r="CD50" s="685"/>
      <c r="CE50" s="21"/>
      <c r="CF50" s="21"/>
      <c r="CG50" s="21"/>
      <c r="CH50" s="21"/>
      <c r="CI50" s="739" t="s">
        <v>50</v>
      </c>
      <c r="CJ50" s="739"/>
      <c r="CK50" s="739"/>
      <c r="CL50" s="739"/>
      <c r="CM50" s="739"/>
      <c r="CN50" s="739"/>
      <c r="CO50" s="739"/>
      <c r="CP50" s="739"/>
      <c r="CQ50" s="739"/>
      <c r="CR50" s="739"/>
      <c r="CS50" s="739"/>
      <c r="CT50" s="739"/>
      <c r="CU50" s="739"/>
      <c r="CV50" s="739"/>
      <c r="CW50" s="739"/>
      <c r="CX50" s="739"/>
      <c r="CY50" s="739"/>
      <c r="CZ50" s="739"/>
      <c r="DA50" s="739"/>
      <c r="DB50" s="739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77" t="s">
        <v>258</v>
      </c>
      <c r="B52" s="777"/>
      <c r="C52" s="777"/>
      <c r="D52" s="777"/>
      <c r="E52" s="777"/>
      <c r="F52" s="777"/>
      <c r="G52" s="777"/>
      <c r="H52" s="777"/>
      <c r="I52" s="777"/>
      <c r="J52" s="777"/>
      <c r="K52" s="777"/>
      <c r="L52" s="777"/>
      <c r="M52" s="777"/>
      <c r="N52" s="777"/>
      <c r="O52" s="777"/>
      <c r="P52" s="777"/>
      <c r="Q52" s="777"/>
      <c r="R52" s="777"/>
      <c r="S52" s="777"/>
      <c r="T52" s="777"/>
      <c r="U52" s="777"/>
      <c r="V52" s="777"/>
      <c r="W52" s="777"/>
      <c r="X52" s="777"/>
      <c r="Y52" s="777"/>
      <c r="Z52" s="777"/>
      <c r="AA52" s="777"/>
      <c r="AB52" s="19"/>
      <c r="AC52" s="19"/>
      <c r="AD52" s="19"/>
      <c r="AE52" s="19"/>
      <c r="AF52" s="741" t="str">
        <f>ПОДПИСИ!B15</f>
        <v>Заместитель генерального директора по капитальному  строительству ООО «Электромонтаж-110»</v>
      </c>
      <c r="AG52" s="741"/>
      <c r="AH52" s="741"/>
      <c r="AI52" s="741"/>
      <c r="AJ52" s="741"/>
      <c r="AK52" s="741"/>
      <c r="AL52" s="741"/>
      <c r="AM52" s="741"/>
      <c r="AN52" s="741"/>
      <c r="AO52" s="741"/>
      <c r="AP52" s="741"/>
      <c r="AQ52" s="741"/>
      <c r="AR52" s="741"/>
      <c r="AS52" s="741"/>
      <c r="AT52" s="741"/>
      <c r="AU52" s="741"/>
      <c r="AV52" s="741"/>
      <c r="AW52" s="741"/>
      <c r="AX52" s="741"/>
      <c r="AY52" s="741"/>
      <c r="AZ52" s="741"/>
      <c r="BA52" s="741"/>
      <c r="BB52" s="741"/>
      <c r="BC52" s="741"/>
      <c r="BD52" s="741"/>
      <c r="BE52" s="741"/>
      <c r="BF52" s="741"/>
      <c r="BG52" s="741"/>
      <c r="BH52" s="741"/>
      <c r="BI52" s="741"/>
      <c r="BJ52" s="741"/>
      <c r="BK52" s="23"/>
      <c r="BL52" s="23"/>
      <c r="BM52" s="23"/>
      <c r="BN52" s="23"/>
      <c r="BO52" s="704"/>
      <c r="BP52" s="704"/>
      <c r="BQ52" s="704"/>
      <c r="BR52" s="704"/>
      <c r="BS52" s="704"/>
      <c r="BT52" s="704"/>
      <c r="BU52" s="704"/>
      <c r="BV52" s="704"/>
      <c r="BW52" s="704"/>
      <c r="BX52" s="704"/>
      <c r="BY52" s="704"/>
      <c r="BZ52" s="704"/>
      <c r="CA52" s="704"/>
      <c r="CB52" s="704"/>
      <c r="CC52" s="704"/>
      <c r="CD52" s="704"/>
      <c r="CE52" s="23"/>
      <c r="CF52" s="23"/>
      <c r="CG52" s="23"/>
      <c r="CH52" s="23"/>
      <c r="CI52" s="704" t="str">
        <f>ПОДПИСИ!E15</f>
        <v>С.В. Шлёнский</v>
      </c>
      <c r="CJ52" s="704"/>
      <c r="CK52" s="704"/>
      <c r="CL52" s="704"/>
      <c r="CM52" s="704"/>
      <c r="CN52" s="704"/>
      <c r="CO52" s="704"/>
      <c r="CP52" s="704"/>
      <c r="CQ52" s="704"/>
      <c r="CR52" s="704"/>
      <c r="CS52" s="704"/>
      <c r="CT52" s="704"/>
      <c r="CU52" s="704"/>
      <c r="CV52" s="704"/>
      <c r="CW52" s="704"/>
      <c r="CX52" s="704"/>
      <c r="CY52" s="704"/>
      <c r="CZ52" s="704"/>
      <c r="DA52" s="704"/>
      <c r="DB52" s="704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685" t="s">
        <v>48</v>
      </c>
      <c r="AG53" s="685"/>
      <c r="AH53" s="685"/>
      <c r="AI53" s="685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5"/>
      <c r="AW53" s="685"/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21"/>
      <c r="BL53" s="21"/>
      <c r="BM53" s="21"/>
      <c r="BN53" s="21"/>
      <c r="BO53" s="685" t="s">
        <v>49</v>
      </c>
      <c r="BP53" s="685"/>
      <c r="BQ53" s="685"/>
      <c r="BR53" s="685"/>
      <c r="BS53" s="685"/>
      <c r="BT53" s="685"/>
      <c r="BU53" s="685"/>
      <c r="BV53" s="685"/>
      <c r="BW53" s="685"/>
      <c r="BX53" s="685"/>
      <c r="BY53" s="685"/>
      <c r="BZ53" s="685"/>
      <c r="CA53" s="685"/>
      <c r="CB53" s="685"/>
      <c r="CC53" s="685"/>
      <c r="CD53" s="685"/>
      <c r="CE53" s="21"/>
      <c r="CF53" s="21"/>
      <c r="CG53" s="21"/>
      <c r="CH53" s="21"/>
      <c r="CI53" s="739" t="s">
        <v>50</v>
      </c>
      <c r="CJ53" s="739"/>
      <c r="CK53" s="739"/>
      <c r="CL53" s="739"/>
      <c r="CM53" s="739"/>
      <c r="CN53" s="739"/>
      <c r="CO53" s="739"/>
      <c r="CP53" s="739"/>
      <c r="CQ53" s="739"/>
      <c r="CR53" s="739"/>
      <c r="CS53" s="739"/>
      <c r="CT53" s="739"/>
      <c r="CU53" s="739"/>
      <c r="CV53" s="739"/>
      <c r="CW53" s="739"/>
      <c r="CX53" s="739"/>
      <c r="CY53" s="739"/>
      <c r="CZ53" s="739"/>
      <c r="DA53" s="739"/>
      <c r="DB53" s="739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77" t="s">
        <v>725</v>
      </c>
      <c r="B55" s="777"/>
      <c r="C55" s="777"/>
      <c r="D55" s="777"/>
      <c r="E55" s="777"/>
      <c r="F55" s="777"/>
      <c r="G55" s="777"/>
      <c r="H55" s="777"/>
      <c r="I55" s="777"/>
      <c r="J55" s="777"/>
      <c r="K55" s="777"/>
      <c r="L55" s="777"/>
      <c r="M55" s="777"/>
      <c r="N55" s="777"/>
      <c r="O55" s="777"/>
      <c r="P55" s="777"/>
      <c r="Q55" s="777"/>
      <c r="R55" s="777"/>
      <c r="S55" s="777"/>
      <c r="T55" s="777"/>
      <c r="U55" s="777"/>
      <c r="V55" s="777"/>
      <c r="W55" s="777"/>
      <c r="X55" s="777"/>
      <c r="Y55" s="777"/>
      <c r="Z55" s="777"/>
      <c r="AA55" s="777"/>
      <c r="AB55" s="19"/>
      <c r="AC55" s="19"/>
      <c r="AD55" s="19"/>
      <c r="AE55" s="19"/>
      <c r="AF55" s="741" t="str">
        <f>IF(ПОДПИСИ!B12=0," ",ПОДПИСИ!B12)</f>
        <v>Начальник участка ООО «Электромонтаж-110»</v>
      </c>
      <c r="AG55" s="741"/>
      <c r="AH55" s="741"/>
      <c r="AI55" s="741"/>
      <c r="AJ55" s="741"/>
      <c r="AK55" s="741"/>
      <c r="AL55" s="741"/>
      <c r="AM55" s="741"/>
      <c r="AN55" s="741"/>
      <c r="AO55" s="741"/>
      <c r="AP55" s="741"/>
      <c r="AQ55" s="741"/>
      <c r="AR55" s="741"/>
      <c r="AS55" s="741"/>
      <c r="AT55" s="741"/>
      <c r="AU55" s="741"/>
      <c r="AV55" s="741"/>
      <c r="AW55" s="741"/>
      <c r="AX55" s="741"/>
      <c r="AY55" s="741"/>
      <c r="AZ55" s="741"/>
      <c r="BA55" s="741"/>
      <c r="BB55" s="741"/>
      <c r="BC55" s="741"/>
      <c r="BD55" s="741"/>
      <c r="BE55" s="741"/>
      <c r="BF55" s="741"/>
      <c r="BG55" s="741"/>
      <c r="BH55" s="741"/>
      <c r="BI55" s="741"/>
      <c r="BJ55" s="741"/>
      <c r="BK55" s="23"/>
      <c r="BL55" s="23"/>
      <c r="BM55" s="23"/>
      <c r="BN55" s="23"/>
      <c r="BO55" s="704"/>
      <c r="BP55" s="704"/>
      <c r="BQ55" s="704"/>
      <c r="BR55" s="704"/>
      <c r="BS55" s="704"/>
      <c r="BT55" s="704"/>
      <c r="BU55" s="704"/>
      <c r="BV55" s="704"/>
      <c r="BW55" s="704"/>
      <c r="BX55" s="704"/>
      <c r="BY55" s="704"/>
      <c r="BZ55" s="704"/>
      <c r="CA55" s="704"/>
      <c r="CB55" s="704"/>
      <c r="CC55" s="704"/>
      <c r="CD55" s="704"/>
      <c r="CE55" s="23"/>
      <c r="CF55" s="23"/>
      <c r="CG55" s="23"/>
      <c r="CH55" s="23"/>
      <c r="CI55" s="704" t="str">
        <f>IF(ПОДПИСИ!E12=0," ",ПОДПИСИ!E12)</f>
        <v>А.В. Курбатов</v>
      </c>
      <c r="CJ55" s="704"/>
      <c r="CK55" s="704"/>
      <c r="CL55" s="704"/>
      <c r="CM55" s="704"/>
      <c r="CN55" s="704"/>
      <c r="CO55" s="704"/>
      <c r="CP55" s="704"/>
      <c r="CQ55" s="704"/>
      <c r="CR55" s="704"/>
      <c r="CS55" s="704"/>
      <c r="CT55" s="704"/>
      <c r="CU55" s="704"/>
      <c r="CV55" s="704"/>
      <c r="CW55" s="704"/>
      <c r="CX55" s="704"/>
      <c r="CY55" s="704"/>
      <c r="CZ55" s="704"/>
      <c r="DA55" s="704"/>
      <c r="DB55" s="704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685" t="s">
        <v>48</v>
      </c>
      <c r="AG56" s="685"/>
      <c r="AH56" s="685"/>
      <c r="AI56" s="685"/>
      <c r="AJ56" s="685"/>
      <c r="AK56" s="685"/>
      <c r="AL56" s="685"/>
      <c r="AM56" s="685"/>
      <c r="AN56" s="685"/>
      <c r="AO56" s="685"/>
      <c r="AP56" s="685"/>
      <c r="AQ56" s="685"/>
      <c r="AR56" s="685"/>
      <c r="AS56" s="685"/>
      <c r="AT56" s="685"/>
      <c r="AU56" s="685"/>
      <c r="AV56" s="685"/>
      <c r="AW56" s="685"/>
      <c r="AX56" s="685"/>
      <c r="AY56" s="685"/>
      <c r="AZ56" s="685"/>
      <c r="BA56" s="685"/>
      <c r="BB56" s="685"/>
      <c r="BC56" s="685"/>
      <c r="BD56" s="685"/>
      <c r="BE56" s="685"/>
      <c r="BF56" s="685"/>
      <c r="BG56" s="685"/>
      <c r="BH56" s="685"/>
      <c r="BI56" s="685"/>
      <c r="BJ56" s="685"/>
      <c r="BK56" s="21"/>
      <c r="BL56" s="21"/>
      <c r="BM56" s="21"/>
      <c r="BN56" s="21"/>
      <c r="BO56" s="685" t="s">
        <v>49</v>
      </c>
      <c r="BP56" s="685"/>
      <c r="BQ56" s="685"/>
      <c r="BR56" s="685"/>
      <c r="BS56" s="685"/>
      <c r="BT56" s="685"/>
      <c r="BU56" s="685"/>
      <c r="BV56" s="685"/>
      <c r="BW56" s="685"/>
      <c r="BX56" s="685"/>
      <c r="BY56" s="685"/>
      <c r="BZ56" s="685"/>
      <c r="CA56" s="685"/>
      <c r="CB56" s="685"/>
      <c r="CC56" s="685"/>
      <c r="CD56" s="685"/>
      <c r="CE56" s="21"/>
      <c r="CF56" s="21"/>
      <c r="CG56" s="21"/>
      <c r="CH56" s="21"/>
      <c r="CI56" s="739" t="s">
        <v>50</v>
      </c>
      <c r="CJ56" s="739"/>
      <c r="CK56" s="739"/>
      <c r="CL56" s="739"/>
      <c r="CM56" s="739"/>
      <c r="CN56" s="739"/>
      <c r="CO56" s="739"/>
      <c r="CP56" s="739"/>
      <c r="CQ56" s="739"/>
      <c r="CR56" s="739"/>
      <c r="CS56" s="739"/>
      <c r="CT56" s="739"/>
      <c r="CU56" s="739"/>
      <c r="CV56" s="739"/>
      <c r="CW56" s="739"/>
      <c r="CX56" s="739"/>
      <c r="CY56" s="739"/>
      <c r="CZ56" s="739"/>
      <c r="DA56" s="739"/>
      <c r="DB56" s="739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tabSelected="1" view="pageBreakPreview" topLeftCell="A6" zoomScale="60" zoomScaleNormal="100" workbookViewId="0">
      <selection activeCell="BS3" sqref="BS3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857"/>
      <c r="B1" s="857"/>
      <c r="C1" s="857"/>
      <c r="D1" s="857"/>
      <c r="H1" s="64" t="s">
        <v>175</v>
      </c>
      <c r="I1"/>
      <c r="J1"/>
      <c r="K1"/>
      <c r="L1"/>
      <c r="M1"/>
    </row>
    <row r="2" spans="1:14" ht="15" customHeight="1" x14ac:dyDescent="0.3">
      <c r="A2" s="857"/>
      <c r="B2" s="857"/>
      <c r="C2" s="857"/>
      <c r="D2" s="857"/>
      <c r="F2" s="856" t="s">
        <v>74</v>
      </c>
      <c r="G2" s="856"/>
      <c r="H2" s="856"/>
      <c r="I2"/>
      <c r="J2"/>
      <c r="K2"/>
      <c r="L2"/>
      <c r="M2"/>
    </row>
    <row r="3" spans="1:14" ht="15" customHeight="1" x14ac:dyDescent="0.25">
      <c r="A3" s="857"/>
      <c r="B3" s="857"/>
      <c r="C3" s="857"/>
      <c r="D3" s="857"/>
      <c r="F3" s="855" t="s">
        <v>0</v>
      </c>
      <c r="G3" s="855"/>
      <c r="H3" s="855"/>
    </row>
    <row r="4" spans="1:14" ht="15" customHeight="1" x14ac:dyDescent="0.3">
      <c r="A4" s="856" t="str">
        <f>ФОРМА!B4</f>
        <v>ООО «Электромонтаж-110»</v>
      </c>
      <c r="B4" s="856"/>
      <c r="C4" s="856"/>
      <c r="D4" s="856"/>
      <c r="F4" s="858" t="str">
        <f>ФОРМА!B2</f>
        <v>ПАО "Россети Ленэнерго"</v>
      </c>
      <c r="G4" s="858"/>
      <c r="H4" s="858"/>
      <c r="N4" s="241" t="str">
        <f>F4</f>
        <v>ПАО "Россети Ленэнерго"</v>
      </c>
    </row>
    <row r="5" spans="1:14" ht="15" customHeight="1" x14ac:dyDescent="0.25">
      <c r="A5" s="855" t="s">
        <v>44</v>
      </c>
      <c r="B5" s="855"/>
      <c r="C5" s="855"/>
      <c r="D5" s="855"/>
      <c r="F5" s="851" t="s">
        <v>2</v>
      </c>
      <c r="G5" s="859"/>
      <c r="H5" s="859"/>
    </row>
    <row r="6" spans="1:14" ht="124.2" x14ac:dyDescent="0.25">
      <c r="A6" s="854"/>
      <c r="B6" s="854"/>
      <c r="C6" s="854"/>
      <c r="D6" s="854"/>
      <c r="F6" s="86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60"/>
      <c r="H6" s="860"/>
      <c r="N6" s="241" t="str">
        <f>F6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855" t="s">
        <v>45</v>
      </c>
      <c r="B7" s="855"/>
      <c r="C7" s="855"/>
      <c r="D7" s="855"/>
      <c r="F7" s="861" t="s">
        <v>38</v>
      </c>
      <c r="G7" s="861"/>
      <c r="H7" s="861"/>
    </row>
    <row r="8" spans="1:14" ht="15" customHeight="1" x14ac:dyDescent="0.25">
      <c r="A8" s="854"/>
      <c r="B8" s="854"/>
      <c r="C8" s="854"/>
      <c r="D8" s="854"/>
      <c r="F8" s="862">
        <f>ФОРМА!B13</f>
        <v>45625</v>
      </c>
      <c r="G8" s="858"/>
      <c r="H8" s="858"/>
    </row>
    <row r="9" spans="1:14" ht="15" customHeight="1" x14ac:dyDescent="0.25">
      <c r="A9" s="855" t="s">
        <v>1</v>
      </c>
      <c r="B9" s="855"/>
      <c r="C9" s="855"/>
      <c r="D9" s="855"/>
      <c r="F9" s="851" t="s">
        <v>3</v>
      </c>
      <c r="G9" s="851"/>
      <c r="H9" s="851"/>
    </row>
    <row r="11" spans="1:14" ht="42" customHeight="1" x14ac:dyDescent="0.25">
      <c r="A11" s="863" t="s">
        <v>176</v>
      </c>
      <c r="B11" s="863"/>
      <c r="C11" s="863"/>
      <c r="D11" s="863"/>
      <c r="E11" s="863"/>
      <c r="F11" s="863"/>
      <c r="G11" s="863"/>
      <c r="H11" s="863"/>
    </row>
    <row r="12" spans="1:14" x14ac:dyDescent="0.25">
      <c r="A12" s="847" t="s">
        <v>4</v>
      </c>
      <c r="B12" s="847"/>
      <c r="C12" s="847"/>
      <c r="D12" s="847"/>
      <c r="E12" s="847"/>
      <c r="F12" s="847"/>
      <c r="G12" s="847"/>
      <c r="H12" s="847"/>
    </row>
    <row r="13" spans="1:14" ht="29.25" customHeight="1" x14ac:dyDescent="0.25">
      <c r="A13" s="847" t="s">
        <v>122</v>
      </c>
      <c r="B13" s="847"/>
      <c r="C13" s="864" t="str">
        <f>ПОДПИСИ!B5</f>
        <v>Начальник мастерского участка №1 Курортного РЭС ПАО «Россети Ленэнерго» «СЭС»</v>
      </c>
      <c r="D13" s="864"/>
      <c r="E13" s="864"/>
      <c r="F13" s="864"/>
      <c r="G13" s="864"/>
      <c r="H13" s="864"/>
    </row>
    <row r="14" spans="1:14" x14ac:dyDescent="0.25">
      <c r="A14" s="853" t="str">
        <f>ПОДПИСИ!C6</f>
        <v>Чечин Д.М.</v>
      </c>
      <c r="B14" s="853"/>
      <c r="C14" s="853"/>
      <c r="D14" s="853"/>
      <c r="E14" s="853"/>
      <c r="F14" s="853"/>
      <c r="G14" s="853"/>
      <c r="H14" s="853"/>
    </row>
    <row r="15" spans="1:14" x14ac:dyDescent="0.25">
      <c r="A15" s="851" t="s">
        <v>173</v>
      </c>
      <c r="B15" s="851"/>
      <c r="C15" s="851"/>
      <c r="D15" s="851"/>
      <c r="E15" s="851"/>
      <c r="F15" s="851"/>
      <c r="G15" s="851"/>
      <c r="H15" s="851"/>
    </row>
    <row r="16" spans="1:14" x14ac:dyDescent="0.25">
      <c r="A16" s="847" t="s">
        <v>121</v>
      </c>
      <c r="B16" s="847"/>
      <c r="C16" s="847"/>
      <c r="D16" s="847"/>
      <c r="E16" s="853" t="str">
        <f>ПОДПИСИ!B12</f>
        <v>Начальник участка ООО «Электромонтаж-110»</v>
      </c>
      <c r="F16" s="853"/>
      <c r="G16" s="853"/>
      <c r="H16" s="853"/>
    </row>
    <row r="17" spans="1:8" x14ac:dyDescent="0.25">
      <c r="A17" s="853" t="str">
        <f>ПОДПИСИ!C12</f>
        <v>Курбатов А.В.</v>
      </c>
      <c r="B17" s="853"/>
      <c r="C17" s="853"/>
      <c r="D17" s="853"/>
      <c r="E17" s="853"/>
      <c r="F17" s="853"/>
      <c r="G17" s="853"/>
      <c r="H17" s="853"/>
    </row>
    <row r="18" spans="1:8" x14ac:dyDescent="0.25">
      <c r="A18" s="851" t="s">
        <v>173</v>
      </c>
      <c r="B18" s="851"/>
      <c r="C18" s="851"/>
      <c r="D18" s="851"/>
      <c r="E18" s="851"/>
      <c r="F18" s="851"/>
      <c r="G18" s="851"/>
      <c r="H18" s="851"/>
    </row>
    <row r="19" spans="1:8" x14ac:dyDescent="0.25">
      <c r="A19" s="852" t="s">
        <v>524</v>
      </c>
      <c r="B19" s="852"/>
      <c r="C19" s="852"/>
      <c r="D19" s="852"/>
      <c r="E19" s="852"/>
      <c r="F19" s="852"/>
      <c r="G19" s="852"/>
      <c r="H19" s="852"/>
    </row>
    <row r="20" spans="1:8" x14ac:dyDescent="0.25">
      <c r="A20" s="847" t="s">
        <v>177</v>
      </c>
      <c r="B20" s="847"/>
      <c r="C20" s="847"/>
      <c r="D20" s="847"/>
      <c r="E20" s="847"/>
      <c r="F20" s="848">
        <f>ФОРМА!B13</f>
        <v>45625</v>
      </c>
      <c r="G20" s="848"/>
      <c r="H20" s="848"/>
    </row>
    <row r="21" spans="1:8" x14ac:dyDescent="0.25">
      <c r="A21" s="849"/>
      <c r="B21" s="849"/>
      <c r="C21" s="849"/>
      <c r="D21" s="849"/>
      <c r="E21" s="849"/>
      <c r="F21" s="849"/>
      <c r="G21" s="849"/>
      <c r="H21" s="849"/>
    </row>
    <row r="22" spans="1:8" ht="14.4" x14ac:dyDescent="0.3">
      <c r="A22" s="847" t="s">
        <v>178</v>
      </c>
      <c r="B22" s="847"/>
      <c r="C22" s="847"/>
      <c r="D22" s="856" t="s">
        <v>179</v>
      </c>
      <c r="E22" s="856"/>
      <c r="F22" s="856"/>
      <c r="G22" s="856"/>
      <c r="H22" s="856"/>
    </row>
    <row r="23" spans="1:8" ht="15" customHeight="1" x14ac:dyDescent="0.25">
      <c r="A23" s="850"/>
      <c r="B23" s="850"/>
      <c r="C23" s="850"/>
      <c r="D23" s="850"/>
      <c r="E23" s="850"/>
      <c r="F23" s="850"/>
      <c r="G23" s="850"/>
      <c r="H23" s="850"/>
    </row>
    <row r="24" spans="1:8" x14ac:dyDescent="0.25">
      <c r="A24" s="849"/>
      <c r="B24" s="849"/>
      <c r="C24" s="849"/>
      <c r="D24" s="849"/>
      <c r="E24" s="849"/>
      <c r="F24" s="849"/>
      <c r="G24" s="849"/>
      <c r="H24" s="849"/>
    </row>
    <row r="25" spans="1:8" ht="30" customHeight="1" x14ac:dyDescent="0.25">
      <c r="A25" s="846" t="s">
        <v>15</v>
      </c>
      <c r="B25" s="846"/>
      <c r="C25" s="846"/>
      <c r="D25" s="846"/>
      <c r="F25" s="67"/>
      <c r="H25" s="456" t="str">
        <f>ПОДПИСИ!E5</f>
        <v>Д.М. Чечин</v>
      </c>
    </row>
    <row r="26" spans="1:8" x14ac:dyDescent="0.25">
      <c r="A26" s="851" t="s">
        <v>48</v>
      </c>
      <c r="B26" s="851"/>
      <c r="C26" s="851"/>
      <c r="D26" s="851"/>
      <c r="F26" s="68" t="s">
        <v>49</v>
      </c>
      <c r="H26" s="68" t="s">
        <v>50</v>
      </c>
    </row>
    <row r="27" spans="1:8" ht="39" customHeight="1" x14ac:dyDescent="0.25">
      <c r="A27" s="845" t="s">
        <v>489</v>
      </c>
      <c r="B27" s="846"/>
      <c r="C27" s="846"/>
      <c r="D27" s="846"/>
      <c r="F27" s="67"/>
      <c r="H27" s="456" t="str">
        <f>ПОДПИСИ!E12</f>
        <v>А.В. Курбатов</v>
      </c>
    </row>
    <row r="28" spans="1:8" x14ac:dyDescent="0.25">
      <c r="A28" s="851" t="s">
        <v>48</v>
      </c>
      <c r="B28" s="851"/>
      <c r="C28" s="851"/>
      <c r="D28" s="851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tabSelected="1" view="pageBreakPreview" zoomScale="60" zoomScaleNormal="100" workbookViewId="0">
      <selection activeCell="BS3" sqref="BS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19"/>
      <c r="AU2" s="19"/>
      <c r="AV2" s="19"/>
      <c r="AW2" s="19"/>
      <c r="AX2" s="19"/>
      <c r="AY2" s="19"/>
      <c r="AZ2" s="19"/>
      <c r="BA2" s="19"/>
      <c r="BB2" s="704" t="str">
        <f>ФОРМА!G2</f>
        <v>Санкт-Петербург</v>
      </c>
      <c r="BC2" s="704"/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H2" s="142"/>
    </row>
    <row r="3" spans="1:112" s="2" customFormat="1" ht="12" customHeight="1" outlineLevel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21"/>
      <c r="AU3" s="21"/>
      <c r="AV3" s="21"/>
      <c r="AW3" s="21"/>
      <c r="AX3" s="21"/>
      <c r="AY3" s="21"/>
      <c r="AZ3" s="21"/>
      <c r="BA3" s="21"/>
      <c r="BB3" s="739" t="s">
        <v>0</v>
      </c>
      <c r="BC3" s="739"/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outlineLevel="1" x14ac:dyDescent="0.3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19"/>
      <c r="AU4" s="19"/>
      <c r="AV4" s="19"/>
      <c r="AW4" s="19"/>
      <c r="AX4" s="19"/>
      <c r="AY4" s="19"/>
      <c r="AZ4" s="19"/>
      <c r="BA4" s="19"/>
      <c r="BB4" s="741" t="str">
        <f>ФОРМА!B2</f>
        <v>ПАО "Россети Ленэнерго"</v>
      </c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BB4</f>
        <v>ПАО "Россети Ленэнерго"</v>
      </c>
    </row>
    <row r="5" spans="1:112" ht="15" customHeight="1" outlineLevel="1" x14ac:dyDescent="0.3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21"/>
      <c r="AU5" s="21"/>
      <c r="AV5" s="21"/>
      <c r="AW5" s="21"/>
      <c r="AX5" s="21"/>
      <c r="AY5" s="21"/>
      <c r="AZ5" s="21"/>
      <c r="BA5" s="21"/>
      <c r="BB5" s="739" t="s">
        <v>2</v>
      </c>
      <c r="BC5" s="739"/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17.6" customHeight="1" outlineLevel="1" x14ac:dyDescent="0.3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21"/>
      <c r="AU6" s="21"/>
      <c r="AV6" s="21"/>
      <c r="AW6" s="21"/>
      <c r="AX6" s="21"/>
      <c r="AY6" s="21"/>
      <c r="AZ6" s="21"/>
      <c r="BA6" s="21"/>
      <c r="BB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41"/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21"/>
      <c r="AU7" s="21"/>
      <c r="AV7" s="21"/>
      <c r="AW7" s="21"/>
      <c r="AX7" s="21"/>
      <c r="AY7" s="21"/>
      <c r="AZ7" s="21"/>
      <c r="BA7" s="21"/>
      <c r="BB7" s="739" t="s">
        <v>38</v>
      </c>
      <c r="BC7" s="739"/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outlineLevel="1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19"/>
      <c r="AU8" s="19"/>
      <c r="AV8" s="19"/>
      <c r="AW8" s="19"/>
      <c r="AX8" s="19"/>
      <c r="AY8" s="19"/>
      <c r="AZ8" s="19"/>
      <c r="BA8" s="19"/>
      <c r="BB8" s="684">
        <f>ФОРМА!B13</f>
        <v>45625</v>
      </c>
      <c r="BC8" s="684"/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14"/>
      <c r="DH8" s="145"/>
    </row>
    <row r="9" spans="1:112" outlineLevel="1" x14ac:dyDescent="0.3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21"/>
      <c r="AU9" s="21"/>
      <c r="AV9" s="21"/>
      <c r="AW9" s="21"/>
      <c r="AX9" s="21"/>
      <c r="AY9" s="21"/>
      <c r="AZ9" s="21"/>
      <c r="BA9" s="21"/>
      <c r="BB9" s="739" t="s">
        <v>3</v>
      </c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37.5" customHeight="1" x14ac:dyDescent="0.3">
      <c r="A10" s="686" t="s">
        <v>1147</v>
      </c>
      <c r="B10" s="687"/>
      <c r="C10" s="687"/>
      <c r="D10" s="687"/>
      <c r="E10" s="687"/>
      <c r="F10" s="687"/>
      <c r="G10" s="687"/>
      <c r="H10" s="687"/>
      <c r="I10" s="687"/>
      <c r="J10" s="687"/>
      <c r="K10" s="687"/>
      <c r="L10" s="687"/>
      <c r="M10" s="687"/>
      <c r="N10" s="687"/>
      <c r="O10" s="687"/>
      <c r="P10" s="687"/>
      <c r="Q10" s="687"/>
      <c r="R10" s="687"/>
      <c r="S10" s="687"/>
      <c r="T10" s="687"/>
      <c r="U10" s="687"/>
      <c r="V10" s="687"/>
      <c r="W10" s="687"/>
      <c r="X10" s="687"/>
      <c r="Y10" s="687"/>
      <c r="Z10" s="687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  <c r="BX10" s="687"/>
      <c r="BY10" s="687"/>
      <c r="BZ10" s="687"/>
      <c r="CA10" s="687"/>
      <c r="CB10" s="687"/>
      <c r="CC10" s="687"/>
      <c r="CD10" s="687"/>
      <c r="CE10" s="687"/>
      <c r="CF10" s="687"/>
      <c r="CG10" s="687"/>
      <c r="CH10" s="687"/>
      <c r="CI10" s="687"/>
      <c r="CJ10" s="687"/>
      <c r="CK10" s="687"/>
      <c r="CL10" s="687"/>
      <c r="CM10" s="687"/>
      <c r="CN10" s="687"/>
      <c r="CO10" s="687"/>
      <c r="CP10" s="687"/>
      <c r="CQ10" s="687"/>
      <c r="CR10" s="687"/>
      <c r="CS10" s="687"/>
      <c r="CT10" s="687"/>
      <c r="CU10" s="687"/>
      <c r="CV10" s="687"/>
      <c r="CW10" s="687"/>
      <c r="CX10" s="687"/>
      <c r="CY10" s="687"/>
      <c r="CZ10" s="687"/>
      <c r="DA10" s="687"/>
      <c r="DB10" s="68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752" t="s">
        <v>727</v>
      </c>
      <c r="B12" s="752"/>
      <c r="C12" s="752"/>
      <c r="D12" s="752"/>
      <c r="E12" s="752"/>
      <c r="F12" s="752"/>
      <c r="G12" s="752"/>
      <c r="H12" s="752"/>
      <c r="I12" s="752"/>
      <c r="J12" s="752"/>
      <c r="K12" s="752"/>
      <c r="L12" s="752"/>
      <c r="M12" s="752"/>
      <c r="N12" s="752"/>
      <c r="O12" s="752"/>
      <c r="P12" s="752"/>
      <c r="Q12" s="752"/>
      <c r="R12" s="752"/>
      <c r="S12" s="752"/>
      <c r="T12" s="752"/>
      <c r="U12" s="752"/>
      <c r="V12" s="752"/>
      <c r="W12" s="752"/>
      <c r="X12" s="752"/>
      <c r="Y12" s="752"/>
      <c r="Z12" s="752"/>
      <c r="AA12" s="752"/>
      <c r="AB12" s="752"/>
      <c r="AC12" s="752"/>
      <c r="AD12" s="752"/>
      <c r="AE12" s="752"/>
      <c r="AF12" s="752"/>
      <c r="AG12" s="752"/>
      <c r="AH12" s="752"/>
      <c r="AI12" s="19"/>
      <c r="AJ12" s="19"/>
      <c r="AK12" s="741" t="str">
        <f>ПОДПИСИ!B21</f>
        <v>Начальник электролаборатории ООО "НДК"</v>
      </c>
      <c r="AL12" s="741"/>
      <c r="AM12" s="741"/>
      <c r="AN12" s="741"/>
      <c r="AO12" s="741"/>
      <c r="AP12" s="741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741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741"/>
      <c r="BR12" s="741"/>
      <c r="BS12" s="741"/>
      <c r="BT12" s="741"/>
      <c r="BU12" s="741"/>
      <c r="BV12" s="741"/>
      <c r="BW12" s="741"/>
      <c r="BX12" s="741"/>
      <c r="BY12" s="741"/>
      <c r="BZ12" s="741"/>
      <c r="CA12" s="741"/>
      <c r="CB12" s="741"/>
      <c r="CC12" s="741"/>
      <c r="CD12" s="741"/>
      <c r="CE12" s="741"/>
      <c r="CF12" s="741"/>
      <c r="CG12" s="741"/>
      <c r="CH12" s="741"/>
      <c r="CI12" s="741"/>
      <c r="CJ12" s="741"/>
      <c r="CK12" s="741"/>
      <c r="CL12" s="741"/>
      <c r="CM12" s="741"/>
      <c r="CN12" s="741"/>
      <c r="CO12" s="741"/>
      <c r="CP12" s="741"/>
      <c r="CQ12" s="741"/>
      <c r="CR12" s="741"/>
      <c r="CS12" s="741"/>
      <c r="CT12" s="741"/>
      <c r="CU12" s="741"/>
      <c r="CV12" s="741"/>
      <c r="CW12" s="741"/>
      <c r="CX12" s="741"/>
      <c r="CY12" s="741"/>
      <c r="CZ12" s="741"/>
      <c r="DA12" s="741"/>
      <c r="DB12" s="74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39" t="s">
        <v>5</v>
      </c>
      <c r="AL13" s="739"/>
      <c r="AM13" s="739"/>
      <c r="AN13" s="739"/>
      <c r="AO13" s="739"/>
      <c r="AP13" s="739"/>
      <c r="AQ13" s="739"/>
      <c r="AR13" s="739"/>
      <c r="AS13" s="739"/>
      <c r="AT13" s="739"/>
      <c r="AU13" s="739"/>
      <c r="AV13" s="739"/>
      <c r="AW13" s="739"/>
      <c r="AX13" s="739"/>
      <c r="AY13" s="739"/>
      <c r="AZ13" s="739"/>
      <c r="BA13" s="739"/>
      <c r="BB13" s="739"/>
      <c r="BC13" s="739"/>
      <c r="BD13" s="739"/>
      <c r="BE13" s="739"/>
      <c r="BF13" s="739"/>
      <c r="BG13" s="739"/>
      <c r="BH13" s="739"/>
      <c r="BI13" s="739"/>
      <c r="BJ13" s="739"/>
      <c r="BK13" s="739"/>
      <c r="BL13" s="739"/>
      <c r="BM13" s="739"/>
      <c r="BN13" s="739"/>
      <c r="BO13" s="739"/>
      <c r="BP13" s="739"/>
      <c r="BQ13" s="739"/>
      <c r="BR13" s="739"/>
      <c r="BS13" s="739"/>
      <c r="BT13" s="739"/>
      <c r="BU13" s="739"/>
      <c r="BV13" s="739"/>
      <c r="BW13" s="739"/>
      <c r="BX13" s="739"/>
      <c r="BY13" s="739"/>
      <c r="BZ13" s="739"/>
      <c r="CA13" s="739"/>
      <c r="CB13" s="739"/>
      <c r="CC13" s="739"/>
      <c r="CD13" s="739"/>
      <c r="CE13" s="739"/>
      <c r="CF13" s="739"/>
      <c r="CG13" s="739"/>
      <c r="CH13" s="739"/>
      <c r="CI13" s="739"/>
      <c r="CJ13" s="739"/>
      <c r="CK13" s="739"/>
      <c r="CL13" s="739"/>
      <c r="CM13" s="739"/>
      <c r="CN13" s="739"/>
      <c r="CO13" s="739"/>
      <c r="CP13" s="739"/>
      <c r="CQ13" s="739"/>
      <c r="CR13" s="739"/>
      <c r="CS13" s="739"/>
      <c r="CT13" s="739"/>
      <c r="CU13" s="739"/>
      <c r="CV13" s="739"/>
      <c r="CW13" s="739"/>
      <c r="CX13" s="739"/>
      <c r="CY13" s="739"/>
      <c r="CZ13" s="739"/>
      <c r="DA13" s="739"/>
      <c r="DB13" s="739"/>
    </row>
    <row r="14" spans="1:112" x14ac:dyDescent="0.3">
      <c r="A14" s="728" t="str">
        <f>ПОДПИСИ!C21</f>
        <v>Калинин М.Ю.</v>
      </c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  <c r="W14" s="728"/>
      <c r="X14" s="728"/>
      <c r="Y14" s="728"/>
      <c r="Z14" s="728"/>
      <c r="AA14" s="728"/>
      <c r="AB14" s="728"/>
      <c r="AC14" s="728"/>
      <c r="AD14" s="728"/>
      <c r="AE14" s="728"/>
      <c r="AF14" s="728"/>
      <c r="AG14" s="728"/>
      <c r="AH14" s="728"/>
      <c r="AI14" s="728"/>
      <c r="AJ14" s="728"/>
      <c r="AK14" s="728"/>
      <c r="AL14" s="728"/>
      <c r="AM14" s="728"/>
      <c r="AN14" s="728"/>
      <c r="AO14" s="728"/>
      <c r="AP14" s="728"/>
      <c r="AQ14" s="728"/>
      <c r="AR14" s="728"/>
      <c r="AS14" s="728"/>
      <c r="AT14" s="728"/>
      <c r="AU14" s="728"/>
      <c r="AV14" s="728"/>
      <c r="AW14" s="728"/>
      <c r="AX14" s="728"/>
      <c r="AY14" s="728"/>
      <c r="AZ14" s="728"/>
      <c r="BA14" s="728"/>
      <c r="BB14" s="728"/>
      <c r="BC14" s="728"/>
      <c r="BD14" s="728"/>
      <c r="BE14" s="728"/>
      <c r="BF14" s="728"/>
      <c r="BG14" s="728"/>
      <c r="BH14" s="728"/>
      <c r="BI14" s="728"/>
      <c r="BJ14" s="728"/>
      <c r="BK14" s="728"/>
      <c r="BL14" s="728"/>
      <c r="BM14" s="728"/>
      <c r="BN14" s="728"/>
      <c r="BO14" s="728"/>
      <c r="BP14" s="728"/>
      <c r="BQ14" s="728"/>
      <c r="BR14" s="728"/>
      <c r="BS14" s="728"/>
      <c r="BT14" s="728"/>
      <c r="BU14" s="728"/>
      <c r="BV14" s="728"/>
      <c r="BW14" s="728"/>
      <c r="BX14" s="728"/>
      <c r="BY14" s="728"/>
      <c r="BZ14" s="728"/>
      <c r="CA14" s="728"/>
      <c r="CB14" s="728"/>
      <c r="CC14" s="728"/>
      <c r="CD14" s="728"/>
      <c r="CE14" s="728"/>
      <c r="CF14" s="728"/>
      <c r="CG14" s="728"/>
      <c r="CH14" s="728"/>
      <c r="CI14" s="728"/>
      <c r="CJ14" s="728"/>
      <c r="CK14" s="728"/>
      <c r="CL14" s="728"/>
      <c r="CM14" s="728"/>
      <c r="CN14" s="728"/>
      <c r="CO14" s="728"/>
      <c r="CP14" s="728"/>
      <c r="CQ14" s="728"/>
      <c r="CR14" s="728"/>
      <c r="CS14" s="728"/>
      <c r="CT14" s="728"/>
      <c r="CU14" s="728"/>
      <c r="CV14" s="728"/>
      <c r="CW14" s="728"/>
      <c r="CX14" s="728"/>
      <c r="CY14" s="728"/>
      <c r="CZ14" s="728"/>
      <c r="DA14" s="728"/>
      <c r="DB14" s="728"/>
    </row>
    <row r="15" spans="1:112" ht="11.1" customHeight="1" x14ac:dyDescent="0.3">
      <c r="A15" s="685"/>
      <c r="B15" s="685"/>
      <c r="C15" s="685"/>
      <c r="D15" s="685"/>
      <c r="E15" s="685"/>
      <c r="F15" s="685"/>
      <c r="G15" s="685"/>
      <c r="H15" s="685"/>
      <c r="I15" s="685"/>
      <c r="J15" s="685"/>
      <c r="K15" s="685"/>
      <c r="L15" s="685"/>
      <c r="M15" s="685"/>
      <c r="N15" s="685"/>
      <c r="O15" s="685"/>
      <c r="P15" s="685"/>
      <c r="Q15" s="685"/>
      <c r="R15" s="685"/>
      <c r="S15" s="685"/>
      <c r="T15" s="685"/>
      <c r="U15" s="685"/>
      <c r="V15" s="685"/>
      <c r="W15" s="685"/>
      <c r="X15" s="685"/>
      <c r="Y15" s="685"/>
      <c r="Z15" s="685"/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  <c r="BX15" s="685"/>
      <c r="BY15" s="685"/>
      <c r="BZ15" s="685"/>
      <c r="CA15" s="685"/>
      <c r="CB15" s="685"/>
      <c r="CC15" s="685"/>
      <c r="CD15" s="685"/>
      <c r="CE15" s="685"/>
      <c r="CF15" s="685"/>
      <c r="CG15" s="685"/>
      <c r="CH15" s="685"/>
      <c r="CI15" s="685"/>
      <c r="CJ15" s="685"/>
      <c r="CK15" s="685"/>
      <c r="CL15" s="685"/>
      <c r="CM15" s="685"/>
      <c r="CN15" s="685"/>
      <c r="CO15" s="685"/>
      <c r="CP15" s="685"/>
      <c r="CQ15" s="685"/>
      <c r="CR15" s="685"/>
      <c r="CS15" s="685"/>
      <c r="CT15" s="685"/>
      <c r="CU15" s="685"/>
      <c r="CV15" s="685"/>
      <c r="CW15" s="685"/>
      <c r="CX15" s="685"/>
      <c r="CY15" s="685"/>
      <c r="CZ15" s="685"/>
      <c r="DA15" s="685"/>
      <c r="DB15" s="685"/>
    </row>
    <row r="16" spans="1:112" ht="27" customHeight="1" x14ac:dyDescent="0.3">
      <c r="A16" s="752" t="s">
        <v>13</v>
      </c>
      <c r="B16" s="752"/>
      <c r="C16" s="752"/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2"/>
      <c r="X16" s="752"/>
      <c r="Y16" s="752"/>
      <c r="Z16" s="752"/>
      <c r="AA16" s="752"/>
      <c r="AB16" s="752"/>
      <c r="AC16" s="752"/>
      <c r="AD16" s="752"/>
      <c r="AE16" s="752"/>
      <c r="AF16" s="752"/>
      <c r="AG16" s="752"/>
      <c r="AH16" s="752"/>
      <c r="AI16" s="23"/>
      <c r="AJ16" s="23"/>
      <c r="AK16" s="704" t="str">
        <f>ПОДПИСИ!B12</f>
        <v>Начальник участка ООО «Электромонтаж-110»</v>
      </c>
      <c r="AL16" s="704"/>
      <c r="AM16" s="704"/>
      <c r="AN16" s="704"/>
      <c r="AO16" s="704"/>
      <c r="AP16" s="704"/>
      <c r="AQ16" s="704"/>
      <c r="AR16" s="704"/>
      <c r="AS16" s="704"/>
      <c r="AT16" s="704"/>
      <c r="AU16" s="704"/>
      <c r="AV16" s="704"/>
      <c r="AW16" s="704"/>
      <c r="AX16" s="704"/>
      <c r="AY16" s="704"/>
      <c r="AZ16" s="704"/>
      <c r="BA16" s="704"/>
      <c r="BB16" s="704"/>
      <c r="BC16" s="704"/>
      <c r="BD16" s="704"/>
      <c r="BE16" s="704"/>
      <c r="BF16" s="704"/>
      <c r="BG16" s="704"/>
      <c r="BH16" s="704"/>
      <c r="BI16" s="704"/>
      <c r="BJ16" s="704"/>
      <c r="BK16" s="704"/>
      <c r="BL16" s="704"/>
      <c r="BM16" s="704"/>
      <c r="BN16" s="704"/>
      <c r="BO16" s="704"/>
      <c r="BP16" s="704"/>
      <c r="BQ16" s="704"/>
      <c r="BR16" s="704"/>
      <c r="BS16" s="704"/>
      <c r="BT16" s="704"/>
      <c r="BU16" s="704"/>
      <c r="BV16" s="704"/>
      <c r="BW16" s="704"/>
      <c r="BX16" s="704"/>
      <c r="BY16" s="704"/>
      <c r="BZ16" s="704"/>
      <c r="CA16" s="704"/>
      <c r="CB16" s="704"/>
      <c r="CC16" s="704"/>
      <c r="CD16" s="704"/>
      <c r="CE16" s="704"/>
      <c r="CF16" s="704"/>
      <c r="CG16" s="704"/>
      <c r="CH16" s="704"/>
      <c r="CI16" s="704"/>
      <c r="CJ16" s="704"/>
      <c r="CK16" s="704"/>
      <c r="CL16" s="704"/>
      <c r="CM16" s="704"/>
      <c r="CN16" s="704"/>
      <c r="CO16" s="704"/>
      <c r="CP16" s="704"/>
      <c r="CQ16" s="704"/>
      <c r="CR16" s="704"/>
      <c r="CS16" s="704"/>
      <c r="CT16" s="704"/>
      <c r="CU16" s="704"/>
      <c r="CV16" s="704"/>
      <c r="CW16" s="704"/>
      <c r="CX16" s="704"/>
      <c r="CY16" s="704"/>
      <c r="CZ16" s="704"/>
      <c r="DA16" s="704"/>
      <c r="DB16" s="70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685" t="s">
        <v>5</v>
      </c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  <c r="BX17" s="685"/>
      <c r="BY17" s="685"/>
      <c r="BZ17" s="685"/>
      <c r="CA17" s="685"/>
      <c r="CB17" s="685"/>
      <c r="CC17" s="685"/>
      <c r="CD17" s="685"/>
      <c r="CE17" s="685"/>
      <c r="CF17" s="685"/>
      <c r="CG17" s="685"/>
      <c r="CH17" s="685"/>
      <c r="CI17" s="685"/>
      <c r="CJ17" s="685"/>
      <c r="CK17" s="685"/>
      <c r="CL17" s="685"/>
      <c r="CM17" s="685"/>
      <c r="CN17" s="685"/>
      <c r="CO17" s="685"/>
      <c r="CP17" s="685"/>
      <c r="CQ17" s="685"/>
      <c r="CR17" s="685"/>
      <c r="CS17" s="685"/>
      <c r="CT17" s="685"/>
      <c r="CU17" s="685"/>
      <c r="CV17" s="685"/>
      <c r="CW17" s="685"/>
      <c r="CX17" s="685"/>
      <c r="CY17" s="685"/>
      <c r="CZ17" s="685"/>
      <c r="DA17" s="685"/>
      <c r="DB17" s="685"/>
    </row>
    <row r="18" spans="1:112" x14ac:dyDescent="0.3">
      <c r="A18" s="728" t="str">
        <f>ПОДПИСИ!C12</f>
        <v>Курбатов А.В.</v>
      </c>
      <c r="B18" s="728"/>
      <c r="C18" s="728"/>
      <c r="D18" s="728"/>
      <c r="E18" s="728"/>
      <c r="F18" s="728"/>
      <c r="G18" s="728"/>
      <c r="H18" s="728"/>
      <c r="I18" s="728"/>
      <c r="J18" s="728"/>
      <c r="K18" s="728"/>
      <c r="L18" s="728"/>
      <c r="M18" s="728"/>
      <c r="N18" s="728"/>
      <c r="O18" s="728"/>
      <c r="P18" s="728"/>
      <c r="Q18" s="728"/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8"/>
      <c r="AG18" s="728"/>
      <c r="AH18" s="728"/>
      <c r="AI18" s="728"/>
      <c r="AJ18" s="728"/>
      <c r="AK18" s="728"/>
      <c r="AL18" s="728"/>
      <c r="AM18" s="728"/>
      <c r="AN18" s="728"/>
      <c r="AO18" s="728"/>
      <c r="AP18" s="728"/>
      <c r="AQ18" s="728"/>
      <c r="AR18" s="728"/>
      <c r="AS18" s="728"/>
      <c r="AT18" s="728"/>
      <c r="AU18" s="728"/>
      <c r="AV18" s="728"/>
      <c r="AW18" s="728"/>
      <c r="AX18" s="728"/>
      <c r="AY18" s="728"/>
      <c r="AZ18" s="728"/>
      <c r="BA18" s="728"/>
      <c r="BB18" s="728"/>
      <c r="BC18" s="728"/>
      <c r="BD18" s="728"/>
      <c r="BE18" s="728"/>
      <c r="BF18" s="728"/>
      <c r="BG18" s="728"/>
      <c r="BH18" s="728"/>
      <c r="BI18" s="728"/>
      <c r="BJ18" s="728"/>
      <c r="BK18" s="728"/>
      <c r="BL18" s="728"/>
      <c r="BM18" s="728"/>
      <c r="BN18" s="728"/>
      <c r="BO18" s="728"/>
      <c r="BP18" s="728"/>
      <c r="BQ18" s="728"/>
      <c r="BR18" s="728"/>
      <c r="BS18" s="728"/>
      <c r="BT18" s="728"/>
      <c r="BU18" s="728"/>
      <c r="BV18" s="728"/>
      <c r="BW18" s="728"/>
      <c r="BX18" s="728"/>
      <c r="BY18" s="728"/>
      <c r="BZ18" s="728"/>
      <c r="CA18" s="728"/>
      <c r="CB18" s="728"/>
      <c r="CC18" s="728"/>
      <c r="CD18" s="728"/>
      <c r="CE18" s="728"/>
      <c r="CF18" s="728"/>
      <c r="CG18" s="728"/>
      <c r="CH18" s="728"/>
      <c r="CI18" s="728"/>
      <c r="CJ18" s="728"/>
      <c r="CK18" s="728"/>
      <c r="CL18" s="728"/>
      <c r="CM18" s="728"/>
      <c r="CN18" s="728"/>
      <c r="CO18" s="728"/>
      <c r="CP18" s="728"/>
      <c r="CQ18" s="728"/>
      <c r="CR18" s="728"/>
      <c r="CS18" s="728"/>
      <c r="CT18" s="728"/>
      <c r="CU18" s="728"/>
      <c r="CV18" s="728"/>
      <c r="CW18" s="728"/>
      <c r="CX18" s="728"/>
      <c r="CY18" s="728"/>
      <c r="CZ18" s="728"/>
      <c r="DA18" s="728"/>
      <c r="DB18" s="728"/>
    </row>
    <row r="19" spans="1:112" ht="3.6" customHeight="1" x14ac:dyDescent="0.3">
      <c r="A19" s="685"/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  <c r="BX19" s="685"/>
      <c r="BY19" s="685"/>
      <c r="BZ19" s="685"/>
      <c r="CA19" s="685"/>
      <c r="CB19" s="685"/>
      <c r="CC19" s="685"/>
      <c r="CD19" s="685"/>
      <c r="CE19" s="685"/>
      <c r="CF19" s="685"/>
      <c r="CG19" s="685"/>
      <c r="CH19" s="685"/>
      <c r="CI19" s="685"/>
      <c r="CJ19" s="685"/>
      <c r="CK19" s="685"/>
      <c r="CL19" s="685"/>
      <c r="CM19" s="685"/>
      <c r="CN19" s="685"/>
      <c r="CO19" s="685"/>
      <c r="CP19" s="685"/>
      <c r="CQ19" s="685"/>
      <c r="CR19" s="685"/>
      <c r="CS19" s="685"/>
      <c r="CT19" s="685"/>
      <c r="CU19" s="685"/>
      <c r="CV19" s="685"/>
      <c r="CW19" s="685"/>
      <c r="CX19" s="685"/>
      <c r="CY19" s="685"/>
      <c r="CZ19" s="685"/>
      <c r="DA19" s="685"/>
      <c r="DB19" s="685"/>
    </row>
    <row r="20" spans="1:112" x14ac:dyDescent="0.3">
      <c r="A20" s="733" t="s">
        <v>182</v>
      </c>
      <c r="B20" s="733"/>
      <c r="C20" s="733"/>
      <c r="D20" s="733"/>
      <c r="E20" s="733"/>
      <c r="F20" s="733"/>
      <c r="G20" s="733"/>
      <c r="H20" s="733"/>
      <c r="I20" s="733"/>
      <c r="J20" s="733"/>
      <c r="K20" s="733"/>
      <c r="L20" s="733"/>
      <c r="M20" s="733"/>
      <c r="N20" s="733"/>
      <c r="O20" s="733"/>
      <c r="P20" s="733"/>
      <c r="Q20" s="733"/>
      <c r="R20" s="733"/>
      <c r="S20" s="733"/>
      <c r="T20" s="733"/>
      <c r="U20" s="733"/>
      <c r="V20" s="733"/>
      <c r="W20" s="733"/>
      <c r="X20" s="733"/>
      <c r="Y20" s="733"/>
      <c r="Z20" s="733"/>
      <c r="AA20" s="733"/>
      <c r="AB20" s="733"/>
      <c r="AC20" s="733"/>
      <c r="AD20" s="733"/>
      <c r="AE20" s="733"/>
      <c r="AF20" s="733"/>
      <c r="AG20" s="733"/>
      <c r="AH20" s="733"/>
      <c r="AI20" s="733"/>
      <c r="AJ20" s="733"/>
      <c r="AK20" s="733"/>
      <c r="AL20" s="733"/>
      <c r="AM20" s="733"/>
      <c r="AN20" s="733"/>
      <c r="AO20" s="733"/>
      <c r="AP20" s="733"/>
      <c r="AQ20" s="733"/>
      <c r="AR20" s="733"/>
      <c r="AS20" s="733"/>
      <c r="AT20" s="733"/>
      <c r="AU20" s="733"/>
      <c r="AV20" s="733"/>
      <c r="AW20" s="733"/>
      <c r="AX20" s="733"/>
      <c r="AY20" s="733"/>
      <c r="AZ20" s="733"/>
      <c r="BA20" s="733"/>
      <c r="BB20" s="733"/>
      <c r="BC20" s="733"/>
      <c r="BD20" s="733"/>
      <c r="BE20" s="733"/>
      <c r="BF20" s="733"/>
      <c r="BG20" s="733"/>
      <c r="BH20" s="733"/>
      <c r="BI20" s="733"/>
      <c r="BJ20" s="733"/>
      <c r="BK20" s="733"/>
      <c r="BL20" s="733"/>
      <c r="BM20" s="733"/>
      <c r="BN20" s="733"/>
      <c r="BO20" s="733"/>
      <c r="BP20" s="733"/>
      <c r="BQ20" s="733"/>
      <c r="BR20" s="733"/>
      <c r="BS20" s="733"/>
      <c r="BT20" s="733"/>
      <c r="BU20" s="733"/>
      <c r="BV20" s="733"/>
      <c r="BW20" s="733"/>
      <c r="BX20" s="733"/>
      <c r="BY20" s="733"/>
      <c r="BZ20" s="733"/>
      <c r="CA20" s="733"/>
      <c r="CB20" s="733"/>
      <c r="CC20" s="733"/>
      <c r="CD20" s="733"/>
      <c r="CE20" s="733"/>
      <c r="CF20" s="733"/>
      <c r="CG20" s="733"/>
      <c r="CH20" s="733"/>
      <c r="CI20" s="733"/>
      <c r="CJ20" s="733"/>
      <c r="CK20" s="733"/>
      <c r="CL20" s="733"/>
      <c r="CM20" s="733"/>
      <c r="CN20" s="733"/>
      <c r="CO20" s="733"/>
      <c r="CP20" s="733"/>
      <c r="CQ20" s="733"/>
      <c r="CR20" s="733"/>
      <c r="CS20" s="733"/>
      <c r="CT20" s="733"/>
      <c r="CU20" s="733"/>
      <c r="CV20" s="733"/>
      <c r="CW20" s="733"/>
      <c r="CX20" s="733"/>
      <c r="CY20" s="733"/>
      <c r="CZ20" s="733"/>
      <c r="DA20" s="733"/>
      <c r="DB20" s="733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04" t="str">
        <f>ФОРМА!B4</f>
        <v>ООО «Электромонтаж-110»</v>
      </c>
      <c r="S22" s="704"/>
      <c r="T22" s="704"/>
      <c r="U22" s="704"/>
      <c r="V22" s="704"/>
      <c r="W22" s="704"/>
      <c r="X22" s="704"/>
      <c r="Y22" s="704"/>
      <c r="Z22" s="704"/>
      <c r="AA22" s="704"/>
      <c r="AB22" s="704"/>
      <c r="AC22" s="704"/>
      <c r="AD22" s="704"/>
      <c r="AE22" s="704"/>
      <c r="AF22" s="704"/>
      <c r="AG22" s="704"/>
      <c r="AH22" s="704"/>
      <c r="AI22" s="704"/>
      <c r="AJ22" s="704"/>
      <c r="AK22" s="704"/>
      <c r="AL22" s="704"/>
      <c r="AM22" s="704"/>
      <c r="AN22" s="704"/>
      <c r="AO22" s="704"/>
      <c r="AP22" s="704"/>
      <c r="AQ22" s="704"/>
      <c r="AR22" s="704"/>
      <c r="AS22" s="704"/>
      <c r="AT22" s="704"/>
      <c r="AU22" s="704"/>
      <c r="AV22" s="704"/>
      <c r="AW22" s="704"/>
      <c r="AX22" s="704"/>
      <c r="AY22" s="704"/>
      <c r="AZ22" s="704"/>
      <c r="BA22" s="704"/>
      <c r="BB22" s="704"/>
      <c r="BC22" s="704"/>
      <c r="BD22" s="704"/>
      <c r="BE22" s="704"/>
      <c r="BF22" s="704"/>
      <c r="BG22" s="704"/>
      <c r="BH22" s="704"/>
      <c r="BI22" s="704"/>
      <c r="BJ22" s="704"/>
      <c r="BK22" s="704"/>
      <c r="BL22" s="704"/>
      <c r="BM22" s="704"/>
      <c r="BN22" s="704"/>
      <c r="BO22" s="704"/>
      <c r="BP22" s="704"/>
      <c r="BQ22" s="704"/>
      <c r="BR22" s="704"/>
      <c r="BS22" s="704"/>
      <c r="BT22" s="704"/>
      <c r="BU22" s="704"/>
      <c r="BV22" s="704"/>
      <c r="BW22" s="704"/>
      <c r="BX22" s="704"/>
      <c r="BY22" s="704"/>
      <c r="BZ22" s="704"/>
      <c r="CA22" s="704"/>
      <c r="CB22" s="704"/>
      <c r="CC22" s="704"/>
      <c r="CD22" s="704"/>
      <c r="CE22" s="704"/>
      <c r="CF22" s="704"/>
      <c r="CG22" s="704"/>
      <c r="CH22" s="704"/>
      <c r="CI22" s="704"/>
      <c r="CJ22" s="704"/>
      <c r="CK22" s="704"/>
      <c r="CL22" s="704"/>
      <c r="CM22" s="704"/>
      <c r="CN22" s="704"/>
      <c r="CO22" s="704"/>
      <c r="CP22" s="704"/>
      <c r="CQ22" s="704"/>
      <c r="CR22" s="704"/>
      <c r="CS22" s="704"/>
      <c r="CT22" s="704"/>
      <c r="CU22" s="704"/>
      <c r="CV22" s="704"/>
      <c r="CW22" s="704"/>
      <c r="CX22" s="704"/>
      <c r="CY22" s="704"/>
      <c r="CZ22" s="704"/>
      <c r="DA22" s="704"/>
      <c r="DB22" s="704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685" t="s">
        <v>8</v>
      </c>
      <c r="S23" s="685"/>
      <c r="T23" s="685"/>
      <c r="U23" s="685"/>
      <c r="V23" s="685"/>
      <c r="W23" s="685"/>
      <c r="X23" s="685"/>
      <c r="Y23" s="685"/>
      <c r="Z23" s="685"/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  <c r="BX23" s="685"/>
      <c r="BY23" s="685"/>
      <c r="BZ23" s="685"/>
      <c r="CA23" s="685"/>
      <c r="CB23" s="685"/>
      <c r="CC23" s="685"/>
      <c r="CD23" s="685"/>
      <c r="CE23" s="685"/>
      <c r="CF23" s="685"/>
      <c r="CG23" s="685"/>
      <c r="CH23" s="685"/>
      <c r="CI23" s="685"/>
      <c r="CJ23" s="685"/>
      <c r="CK23" s="685"/>
      <c r="CL23" s="685"/>
      <c r="CM23" s="685"/>
      <c r="CN23" s="685"/>
      <c r="CO23" s="685"/>
      <c r="CP23" s="685"/>
      <c r="CQ23" s="685"/>
      <c r="CR23" s="685"/>
      <c r="CS23" s="685"/>
      <c r="CT23" s="685"/>
      <c r="CU23" s="685"/>
      <c r="CV23" s="685"/>
      <c r="CW23" s="685"/>
      <c r="CX23" s="685"/>
      <c r="CY23" s="685"/>
      <c r="CZ23" s="685"/>
      <c r="DA23" s="685"/>
      <c r="DB23" s="685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33" t="s">
        <v>102</v>
      </c>
      <c r="B26" s="733"/>
      <c r="C26" s="733"/>
      <c r="D26" s="733"/>
      <c r="E26" s="733"/>
      <c r="F26" s="733"/>
      <c r="G26" s="733"/>
      <c r="H26" s="733"/>
      <c r="I26" s="733"/>
      <c r="J26" s="733"/>
      <c r="K26" s="733"/>
      <c r="L26" s="733"/>
      <c r="M26" s="733"/>
      <c r="N26" s="733"/>
      <c r="O26" s="733"/>
      <c r="P26" s="733"/>
      <c r="Q26" s="733"/>
      <c r="R26" s="733"/>
      <c r="S26" s="733"/>
      <c r="T26" s="733"/>
      <c r="U26" s="733"/>
      <c r="V26" s="733"/>
      <c r="W26" s="733"/>
      <c r="X26" s="733"/>
      <c r="Y26" s="733"/>
      <c r="Z26" s="733"/>
      <c r="AA26" s="733"/>
      <c r="AB26" s="733"/>
      <c r="AC26" s="733"/>
      <c r="AD26" s="733"/>
      <c r="AE26" s="733"/>
      <c r="AF26" s="733"/>
      <c r="AG26" s="733"/>
      <c r="AH26" s="733"/>
      <c r="AI26" s="733"/>
      <c r="AJ26" s="733"/>
      <c r="AK26" s="733"/>
      <c r="AL26" s="733"/>
      <c r="AM26" s="733"/>
      <c r="AN26" s="733"/>
      <c r="AO26" s="733"/>
      <c r="AP26" s="733"/>
      <c r="AQ26" s="733"/>
      <c r="AR26" s="733"/>
      <c r="AS26" s="733"/>
      <c r="AT26" s="733"/>
      <c r="AU26" s="733"/>
      <c r="AV26" s="733"/>
      <c r="AW26" s="733"/>
      <c r="AX26" s="733"/>
      <c r="AY26" s="733"/>
      <c r="AZ26" s="733"/>
      <c r="BA26" s="733"/>
      <c r="BB26" s="733"/>
      <c r="BC26" s="733"/>
      <c r="BD26" s="733"/>
      <c r="BE26" s="733"/>
      <c r="BF26" s="733"/>
      <c r="BG26" s="733"/>
      <c r="BH26" s="733"/>
      <c r="BI26" s="733"/>
      <c r="BJ26" s="733"/>
      <c r="BK26" s="733"/>
      <c r="BL26" s="733"/>
      <c r="BM26" s="733"/>
      <c r="BN26" s="733"/>
      <c r="BO26" s="733"/>
      <c r="BP26" s="733"/>
      <c r="BQ26" s="733"/>
      <c r="BR26" s="733"/>
      <c r="BS26" s="733"/>
      <c r="BT26" s="733"/>
      <c r="BU26" s="733"/>
      <c r="BV26" s="733"/>
      <c r="BW26" s="733"/>
      <c r="BX26" s="733"/>
      <c r="BY26" s="733"/>
      <c r="BZ26" s="733"/>
      <c r="CA26" s="733"/>
      <c r="CB26" s="733"/>
      <c r="CC26" s="733"/>
      <c r="CD26" s="733"/>
      <c r="CE26" s="733"/>
      <c r="CF26" s="733"/>
      <c r="CG26" s="733"/>
      <c r="CH26" s="733"/>
      <c r="CI26" s="733"/>
      <c r="CJ26" s="733"/>
      <c r="CK26" s="733"/>
      <c r="CL26" s="733"/>
      <c r="CM26" s="733"/>
      <c r="CN26" s="733"/>
      <c r="CO26" s="733"/>
      <c r="CP26" s="733"/>
      <c r="CQ26" s="733"/>
      <c r="CR26" s="733"/>
      <c r="CS26" s="733"/>
      <c r="CT26" s="733"/>
      <c r="CU26" s="733"/>
      <c r="CV26" s="733"/>
      <c r="CW26" s="733"/>
      <c r="CX26" s="733"/>
      <c r="CY26" s="733"/>
      <c r="CZ26" s="733"/>
      <c r="DA26" s="733"/>
      <c r="DB26" s="733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43.2" customHeight="1" x14ac:dyDescent="0.3">
      <c r="A28" s="744" t="str">
        <f>ФОРМА!B12</f>
        <v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v>
      </c>
      <c r="B28" s="744"/>
      <c r="C28" s="744"/>
      <c r="D28" s="744"/>
      <c r="E28" s="744"/>
      <c r="F28" s="744"/>
      <c r="G28" s="744"/>
      <c r="H28" s="744"/>
      <c r="I28" s="744"/>
      <c r="J28" s="744"/>
      <c r="K28" s="744"/>
      <c r="L28" s="744"/>
      <c r="M28" s="744"/>
      <c r="N28" s="744"/>
      <c r="O28" s="744"/>
      <c r="P28" s="744"/>
      <c r="Q28" s="744"/>
      <c r="R28" s="744"/>
      <c r="S28" s="744"/>
      <c r="T28" s="744"/>
      <c r="U28" s="744"/>
      <c r="V28" s="744"/>
      <c r="W28" s="744"/>
      <c r="X28" s="744"/>
      <c r="Y28" s="744"/>
      <c r="Z28" s="744"/>
      <c r="AA28" s="744"/>
      <c r="AB28" s="744"/>
      <c r="AC28" s="744"/>
      <c r="AD28" s="744"/>
      <c r="AE28" s="744"/>
      <c r="AF28" s="744"/>
      <c r="AG28" s="744"/>
      <c r="AH28" s="744"/>
      <c r="AI28" s="744"/>
      <c r="AJ28" s="744"/>
      <c r="AK28" s="744"/>
      <c r="AL28" s="744"/>
      <c r="AM28" s="744"/>
      <c r="AN28" s="744"/>
      <c r="AO28" s="744"/>
      <c r="AP28" s="744"/>
      <c r="AQ28" s="744"/>
      <c r="AR28" s="744"/>
      <c r="AS28" s="744"/>
      <c r="AT28" s="744"/>
      <c r="AU28" s="744"/>
      <c r="AV28" s="744"/>
      <c r="AW28" s="744"/>
      <c r="AX28" s="744"/>
      <c r="AY28" s="744"/>
      <c r="AZ28" s="744"/>
      <c r="BA28" s="744"/>
      <c r="BB28" s="744"/>
      <c r="BC28" s="744"/>
      <c r="BD28" s="744"/>
      <c r="BE28" s="744"/>
      <c r="BF28" s="744"/>
      <c r="BG28" s="744"/>
      <c r="BH28" s="744"/>
      <c r="BI28" s="744"/>
      <c r="BJ28" s="744"/>
      <c r="BK28" s="744"/>
      <c r="BL28" s="744"/>
      <c r="BM28" s="744"/>
      <c r="BN28" s="744"/>
      <c r="BO28" s="744"/>
      <c r="BP28" s="744"/>
      <c r="BQ28" s="744"/>
      <c r="BR28" s="744"/>
      <c r="BS28" s="744"/>
      <c r="BT28" s="744"/>
      <c r="BU28" s="744"/>
      <c r="BV28" s="744"/>
      <c r="BW28" s="744"/>
      <c r="BX28" s="744"/>
      <c r="BY28" s="744"/>
      <c r="BZ28" s="744"/>
      <c r="CA28" s="744"/>
      <c r="CB28" s="744"/>
      <c r="CC28" s="744"/>
      <c r="CD28" s="744"/>
      <c r="CE28" s="744"/>
      <c r="CF28" s="744"/>
      <c r="CG28" s="744"/>
      <c r="CH28" s="744"/>
      <c r="CI28" s="744"/>
      <c r="CJ28" s="744"/>
      <c r="CK28" s="744"/>
      <c r="CL28" s="744"/>
      <c r="CM28" s="744"/>
      <c r="CN28" s="744"/>
      <c r="CO28" s="744"/>
      <c r="CP28" s="744"/>
      <c r="CQ28" s="744"/>
      <c r="CR28" s="744"/>
      <c r="CS28" s="744"/>
      <c r="CT28" s="744"/>
      <c r="CU28" s="744"/>
      <c r="CV28" s="744"/>
      <c r="CW28" s="744"/>
      <c r="CX28" s="744"/>
      <c r="CY28" s="744"/>
      <c r="CZ28" s="744"/>
      <c r="DA28" s="744"/>
      <c r="DB28" s="744"/>
    </row>
    <row r="29" spans="1:112" ht="11.1" customHeight="1" x14ac:dyDescent="0.3">
      <c r="A29" s="747" t="s">
        <v>183</v>
      </c>
      <c r="B29" s="747"/>
      <c r="C29" s="747"/>
      <c r="D29" s="747"/>
      <c r="E29" s="747"/>
      <c r="F29" s="747"/>
      <c r="G29" s="747"/>
      <c r="H29" s="747"/>
      <c r="I29" s="747"/>
      <c r="J29" s="747"/>
      <c r="K29" s="747"/>
      <c r="L29" s="747"/>
      <c r="M29" s="747"/>
      <c r="N29" s="747"/>
      <c r="O29" s="747"/>
      <c r="P29" s="747"/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33" t="s">
        <v>101</v>
      </c>
      <c r="B31" s="733"/>
      <c r="C31" s="733"/>
      <c r="D31" s="733"/>
      <c r="E31" s="733"/>
      <c r="F31" s="733"/>
      <c r="G31" s="733"/>
      <c r="H31" s="733"/>
      <c r="I31" s="733"/>
      <c r="J31" s="733"/>
      <c r="K31" s="733"/>
      <c r="L31" s="733"/>
      <c r="M31" s="733"/>
      <c r="N31" s="733"/>
      <c r="O31" s="733"/>
      <c r="P31" s="733"/>
      <c r="Q31" s="733"/>
      <c r="R31" s="733"/>
      <c r="S31" s="733"/>
      <c r="T31" s="733"/>
      <c r="U31" s="733"/>
      <c r="V31" s="733"/>
      <c r="W31" s="733"/>
      <c r="X31" s="733"/>
      <c r="Y31" s="733"/>
      <c r="Z31" s="733"/>
      <c r="AA31" s="733"/>
      <c r="AB31" s="733"/>
      <c r="AC31" s="733"/>
      <c r="AD31" s="733"/>
      <c r="AE31" s="733"/>
      <c r="AF31" s="733"/>
      <c r="AG31" s="733"/>
      <c r="AH31" s="733"/>
      <c r="AI31" s="733"/>
      <c r="AJ31" s="733"/>
      <c r="AK31" s="733"/>
      <c r="AL31" s="733"/>
      <c r="AM31" s="733"/>
      <c r="AN31" s="733"/>
      <c r="AO31" s="733"/>
      <c r="AP31" s="733"/>
      <c r="AQ31" s="733"/>
      <c r="AR31" s="733"/>
      <c r="AS31" s="733"/>
      <c r="AT31" s="733"/>
      <c r="AU31" s="733"/>
      <c r="AV31" s="733"/>
      <c r="AW31" s="733"/>
      <c r="AX31" s="733"/>
      <c r="AY31" s="733"/>
      <c r="AZ31" s="733"/>
      <c r="BA31" s="733"/>
      <c r="BB31" s="733"/>
      <c r="BC31" s="733"/>
      <c r="BD31" s="733"/>
      <c r="BE31" s="733"/>
      <c r="BF31" s="733"/>
      <c r="BG31" s="733"/>
      <c r="BH31" s="733"/>
      <c r="BI31" s="733"/>
      <c r="BJ31" s="733"/>
      <c r="BK31" s="733"/>
      <c r="BL31" s="733"/>
      <c r="BM31" s="733"/>
      <c r="BN31" s="733"/>
      <c r="BO31" s="733"/>
      <c r="BP31" s="733"/>
      <c r="BQ31" s="733"/>
      <c r="BR31" s="733"/>
      <c r="BS31" s="733"/>
      <c r="BT31" s="733"/>
      <c r="BU31" s="733"/>
      <c r="BV31" s="733"/>
      <c r="BW31" s="733"/>
      <c r="BX31" s="733"/>
      <c r="BY31" s="733"/>
      <c r="BZ31" s="733"/>
      <c r="CA31" s="733"/>
      <c r="CB31" s="733"/>
      <c r="CC31" s="733"/>
      <c r="CD31" s="733"/>
      <c r="CE31" s="733"/>
      <c r="CF31" s="733"/>
      <c r="CG31" s="733"/>
      <c r="CH31" s="733"/>
      <c r="CI31" s="733"/>
      <c r="CJ31" s="733"/>
      <c r="CK31" s="733"/>
      <c r="CL31" s="733"/>
      <c r="CM31" s="733"/>
      <c r="CN31" s="733"/>
      <c r="CO31" s="733"/>
      <c r="CP31" s="733"/>
      <c r="CQ31" s="733"/>
      <c r="CR31" s="733"/>
      <c r="CS31" s="733"/>
      <c r="CT31" s="733"/>
      <c r="CU31" s="733"/>
      <c r="CV31" s="733"/>
      <c r="CW31" s="733"/>
      <c r="CX31" s="733"/>
      <c r="CY31" s="733"/>
      <c r="CZ31" s="733"/>
      <c r="DA31" s="733"/>
      <c r="DB31" s="733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45" t="str">
        <f>IF(ФОРМА!B9=0," ",CONCATENATE(ФОРМА!B8,", шифр ",ФОРМА!B9))</f>
        <v>ООО «Строительные энергетические технологии», шифр СЭС-23-32939-ЭС-ИЛО2</v>
      </c>
      <c r="B33" s="745"/>
      <c r="C33" s="745"/>
      <c r="D33" s="745"/>
      <c r="E33" s="745"/>
      <c r="F33" s="745"/>
      <c r="G33" s="745"/>
      <c r="H33" s="745"/>
      <c r="I33" s="745"/>
      <c r="J33" s="745"/>
      <c r="K33" s="745"/>
      <c r="L33" s="745"/>
      <c r="M33" s="745"/>
      <c r="N33" s="745"/>
      <c r="O33" s="745"/>
      <c r="P33" s="745"/>
      <c r="Q33" s="745"/>
      <c r="R33" s="745"/>
      <c r="S33" s="745"/>
      <c r="T33" s="745"/>
      <c r="U33" s="745"/>
      <c r="V33" s="745"/>
      <c r="W33" s="745"/>
      <c r="X33" s="745"/>
      <c r="Y33" s="745"/>
      <c r="Z33" s="745"/>
      <c r="AA33" s="745"/>
      <c r="AB33" s="745"/>
      <c r="AC33" s="745"/>
      <c r="AD33" s="745"/>
      <c r="AE33" s="745"/>
      <c r="AF33" s="745"/>
      <c r="AG33" s="745"/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/>
      <c r="AV33" s="745"/>
      <c r="AW33" s="745"/>
      <c r="AX33" s="745"/>
      <c r="AY33" s="745"/>
      <c r="AZ33" s="745"/>
      <c r="BA33" s="745"/>
      <c r="BB33" s="745"/>
      <c r="BC33" s="745"/>
      <c r="BD33" s="745"/>
      <c r="BE33" s="745"/>
      <c r="BF33" s="745"/>
      <c r="BG33" s="745"/>
      <c r="BH33" s="745"/>
      <c r="BI33" s="745"/>
      <c r="BJ33" s="745"/>
      <c r="BK33" s="745"/>
      <c r="BL33" s="745"/>
      <c r="BM33" s="745"/>
      <c r="BN33" s="745"/>
      <c r="BO33" s="745"/>
      <c r="BP33" s="745"/>
      <c r="BQ33" s="745"/>
      <c r="BR33" s="745"/>
      <c r="BS33" s="745"/>
      <c r="BT33" s="745"/>
      <c r="BU33" s="745"/>
      <c r="BV33" s="745"/>
      <c r="BW33" s="745"/>
      <c r="BX33" s="745"/>
      <c r="BY33" s="745"/>
      <c r="BZ33" s="745"/>
      <c r="CA33" s="745"/>
      <c r="CB33" s="745"/>
      <c r="CC33" s="745"/>
      <c r="CD33" s="745"/>
      <c r="CE33" s="745"/>
      <c r="CF33" s="745"/>
      <c r="CG33" s="745"/>
      <c r="CH33" s="745"/>
      <c r="CI33" s="745"/>
      <c r="CJ33" s="745"/>
      <c r="CK33" s="745"/>
      <c r="CL33" s="745"/>
      <c r="CM33" s="745"/>
      <c r="CN33" s="745"/>
      <c r="CO33" s="745"/>
      <c r="CP33" s="745"/>
      <c r="CQ33" s="745"/>
      <c r="CR33" s="745"/>
      <c r="CS33" s="745"/>
      <c r="CT33" s="745"/>
      <c r="CU33" s="745"/>
      <c r="CV33" s="745"/>
      <c r="CW33" s="745"/>
      <c r="CX33" s="745"/>
      <c r="CY33" s="745"/>
      <c r="CZ33" s="745"/>
      <c r="DA33" s="745"/>
      <c r="DB33" s="745"/>
    </row>
    <row r="34" spans="1:112" ht="11.1" customHeight="1" x14ac:dyDescent="0.3">
      <c r="A34" s="746" t="s">
        <v>10</v>
      </c>
      <c r="B34" s="746"/>
      <c r="C34" s="746"/>
      <c r="D34" s="746"/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6"/>
      <c r="T34" s="746"/>
      <c r="U34" s="746"/>
      <c r="V34" s="746"/>
      <c r="W34" s="746"/>
      <c r="X34" s="746"/>
      <c r="Y34" s="746"/>
      <c r="Z34" s="746"/>
      <c r="AA34" s="746"/>
      <c r="AB34" s="746"/>
      <c r="AC34" s="746"/>
      <c r="AD34" s="746"/>
      <c r="AE34" s="746"/>
      <c r="AF34" s="746"/>
      <c r="AG34" s="746"/>
      <c r="AH34" s="746"/>
      <c r="AI34" s="746"/>
      <c r="AJ34" s="746"/>
      <c r="AK34" s="746"/>
      <c r="AL34" s="746"/>
      <c r="AM34" s="746"/>
      <c r="AN34" s="746"/>
      <c r="AO34" s="746"/>
      <c r="AP34" s="746"/>
      <c r="AQ34" s="746"/>
      <c r="AR34" s="746"/>
      <c r="AS34" s="746"/>
      <c r="AT34" s="746"/>
      <c r="AU34" s="746"/>
      <c r="AV34" s="746"/>
      <c r="AW34" s="746"/>
      <c r="AX34" s="746"/>
      <c r="AY34" s="746"/>
      <c r="AZ34" s="746"/>
      <c r="BA34" s="746"/>
      <c r="BB34" s="746"/>
      <c r="BC34" s="746"/>
      <c r="BD34" s="746"/>
      <c r="BE34" s="746"/>
      <c r="BF34" s="746"/>
      <c r="BG34" s="746"/>
      <c r="BH34" s="746"/>
      <c r="BI34" s="746"/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746"/>
      <c r="CH34" s="746"/>
      <c r="CI34" s="746"/>
      <c r="CJ34" s="746"/>
      <c r="CK34" s="746"/>
      <c r="CL34" s="746"/>
      <c r="CM34" s="746"/>
      <c r="CN34" s="746"/>
      <c r="CO34" s="746"/>
      <c r="CP34" s="746"/>
      <c r="CQ34" s="746"/>
      <c r="CR34" s="746"/>
      <c r="CS34" s="746"/>
      <c r="CT34" s="746"/>
      <c r="CU34" s="746"/>
      <c r="CV34" s="746"/>
      <c r="CW34" s="746"/>
      <c r="CX34" s="746"/>
      <c r="CY34" s="746"/>
      <c r="CZ34" s="746"/>
      <c r="DA34" s="746"/>
      <c r="DB34" s="746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43" t="s">
        <v>42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743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743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743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743"/>
      <c r="BZ36" s="743"/>
      <c r="CA36" s="743"/>
      <c r="CB36" s="743"/>
      <c r="CC36" s="743"/>
      <c r="CD36" s="743"/>
      <c r="CE36" s="743"/>
      <c r="CF36" s="743"/>
      <c r="CG36" s="743"/>
      <c r="CH36" s="743"/>
      <c r="CI36" s="743"/>
      <c r="CJ36" s="743"/>
      <c r="CK36" s="743"/>
      <c r="CL36" s="743"/>
      <c r="CM36" s="743"/>
      <c r="CN36" s="743"/>
      <c r="CO36" s="743"/>
      <c r="CP36" s="743"/>
      <c r="CQ36" s="743"/>
      <c r="CR36" s="743"/>
      <c r="CS36" s="743"/>
      <c r="CT36" s="743"/>
      <c r="CU36" s="743"/>
      <c r="CV36" s="743"/>
      <c r="CW36" s="743"/>
      <c r="CX36" s="743"/>
      <c r="CY36" s="743"/>
      <c r="CZ36" s="743"/>
      <c r="DA36" s="743"/>
      <c r="DB36" s="743"/>
    </row>
    <row r="37" spans="1:112" x14ac:dyDescent="0.3">
      <c r="A37" s="19" t="s">
        <v>450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451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1148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1149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35" t="s">
        <v>67</v>
      </c>
      <c r="B44" s="735"/>
      <c r="C44" s="735"/>
      <c r="D44" s="735"/>
      <c r="E44" s="735"/>
      <c r="F44" s="735"/>
      <c r="G44" s="735"/>
      <c r="H44" s="735"/>
      <c r="I44" s="735"/>
      <c r="J44" s="729"/>
      <c r="K44" s="729"/>
      <c r="L44" s="729"/>
      <c r="M44" s="729"/>
      <c r="N44" s="729"/>
      <c r="O44" s="729"/>
      <c r="P44" s="729"/>
      <c r="Q44" s="729"/>
      <c r="R44" s="729"/>
      <c r="S44" s="729"/>
      <c r="T44" s="729"/>
      <c r="U44" s="729"/>
      <c r="V44" s="729"/>
      <c r="W44" s="729"/>
      <c r="X44" s="729"/>
      <c r="Y44" s="729"/>
      <c r="AB44" s="704" t="str">
        <f>IF(ПОДПИСИ!E12=0," ",ПОДПИСИ!E12)</f>
        <v>А.В. Курбатов</v>
      </c>
      <c r="AC44" s="704"/>
      <c r="AD44" s="704"/>
      <c r="AE44" s="704"/>
      <c r="AF44" s="704"/>
      <c r="AG44" s="704"/>
      <c r="AH44" s="704"/>
      <c r="AI44" s="704"/>
      <c r="AJ44" s="704"/>
      <c r="AK44" s="704"/>
      <c r="AL44" s="704"/>
      <c r="AM44" s="704"/>
      <c r="AN44" s="704"/>
      <c r="AO44" s="704"/>
      <c r="AP44" s="704"/>
      <c r="AQ44" s="704"/>
      <c r="AR44" s="704"/>
      <c r="AS44" s="704"/>
      <c r="AT44" s="704"/>
      <c r="AU44" s="704"/>
      <c r="AV44" s="704"/>
      <c r="AW44" s="704"/>
      <c r="BF44" s="686" t="s">
        <v>17</v>
      </c>
      <c r="BG44" s="686"/>
      <c r="BH44" s="686"/>
      <c r="BI44" s="686"/>
      <c r="BJ44" s="686"/>
      <c r="BK44" s="686"/>
      <c r="BL44" s="686"/>
      <c r="BM44" s="686"/>
      <c r="BN44" s="686"/>
      <c r="BO44" s="686"/>
      <c r="BP44" s="686"/>
      <c r="BQ44" s="729"/>
      <c r="BR44" s="729"/>
      <c r="BS44" s="729"/>
      <c r="BT44" s="729"/>
      <c r="BU44" s="729"/>
      <c r="BV44" s="729"/>
      <c r="BW44" s="729"/>
      <c r="BX44" s="729"/>
      <c r="BY44" s="729"/>
      <c r="BZ44" s="729"/>
      <c r="CA44" s="729"/>
      <c r="CB44" s="729"/>
      <c r="CC44" s="729"/>
      <c r="CD44" s="729"/>
      <c r="CG44" s="704" t="str">
        <f>ПОДПИСИ!E21</f>
        <v>М.Ю. Калинин</v>
      </c>
      <c r="CH44" s="704"/>
      <c r="CI44" s="704"/>
      <c r="CJ44" s="704"/>
      <c r="CK44" s="704"/>
      <c r="CL44" s="704"/>
      <c r="CM44" s="704"/>
      <c r="CN44" s="704"/>
      <c r="CO44" s="704"/>
      <c r="CP44" s="704"/>
      <c r="CQ44" s="704"/>
      <c r="CR44" s="704"/>
      <c r="CS44" s="704"/>
      <c r="CT44" s="704"/>
      <c r="CU44" s="704"/>
      <c r="CV44" s="704"/>
      <c r="CW44" s="704"/>
      <c r="CX44" s="704"/>
      <c r="CY44" s="704"/>
      <c r="CZ44" s="704"/>
      <c r="DA44" s="704"/>
      <c r="DB44" s="704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685" t="s">
        <v>11</v>
      </c>
      <c r="K45" s="685"/>
      <c r="L45" s="685"/>
      <c r="M45" s="685"/>
      <c r="N45" s="685"/>
      <c r="O45" s="685"/>
      <c r="P45" s="685"/>
      <c r="Q45" s="685"/>
      <c r="R45" s="685"/>
      <c r="S45" s="685"/>
      <c r="T45" s="685"/>
      <c r="U45" s="685"/>
      <c r="V45" s="685"/>
      <c r="W45" s="685"/>
      <c r="X45" s="685"/>
      <c r="Y45" s="685"/>
      <c r="Z45" s="21"/>
      <c r="AA45" s="21"/>
      <c r="AB45" s="739" t="s">
        <v>50</v>
      </c>
      <c r="AC45" s="739"/>
      <c r="AD45" s="739"/>
      <c r="AE45" s="739"/>
      <c r="AF45" s="739"/>
      <c r="AG45" s="739"/>
      <c r="AH45" s="739"/>
      <c r="AI45" s="739"/>
      <c r="AJ45" s="739"/>
      <c r="AK45" s="739"/>
      <c r="AL45" s="739"/>
      <c r="AM45" s="739"/>
      <c r="AN45" s="739"/>
      <c r="AO45" s="739"/>
      <c r="AP45" s="739"/>
      <c r="AQ45" s="739"/>
      <c r="AR45" s="739"/>
      <c r="AS45" s="739"/>
      <c r="AT45" s="739"/>
      <c r="AU45" s="739"/>
      <c r="AV45" s="739"/>
      <c r="AW45" s="739"/>
      <c r="BC45" s="19"/>
      <c r="BD45" s="19"/>
      <c r="BE45" s="19"/>
      <c r="BF45" s="19"/>
      <c r="BG45" s="19"/>
      <c r="BQ45" s="685" t="s">
        <v>11</v>
      </c>
      <c r="BR45" s="685"/>
      <c r="BS45" s="685"/>
      <c r="BT45" s="685"/>
      <c r="BU45" s="685"/>
      <c r="BV45" s="685"/>
      <c r="BW45" s="685"/>
      <c r="BX45" s="685"/>
      <c r="BY45" s="685"/>
      <c r="BZ45" s="685"/>
      <c r="CA45" s="685"/>
      <c r="CB45" s="685"/>
      <c r="CC45" s="685"/>
      <c r="CD45" s="685"/>
      <c r="CG45" s="685" t="s">
        <v>50</v>
      </c>
      <c r="CH45" s="685"/>
      <c r="CI45" s="685"/>
      <c r="CJ45" s="685"/>
      <c r="CK45" s="685"/>
      <c r="CL45" s="685"/>
      <c r="CM45" s="685"/>
      <c r="CN45" s="685"/>
      <c r="CO45" s="685"/>
      <c r="CP45" s="685"/>
      <c r="CQ45" s="685"/>
      <c r="CR45" s="685"/>
      <c r="CS45" s="685"/>
      <c r="CT45" s="685"/>
      <c r="CU45" s="685"/>
      <c r="CV45" s="685"/>
      <c r="CW45" s="685"/>
      <c r="CX45" s="685"/>
      <c r="CY45" s="685"/>
      <c r="CZ45" s="685"/>
      <c r="DA45" s="685"/>
      <c r="DB45" s="685"/>
    </row>
    <row r="46" spans="1:112" x14ac:dyDescent="0.3">
      <c r="A46" s="752" t="s">
        <v>95</v>
      </c>
      <c r="B46" s="752"/>
      <c r="C46" s="752"/>
      <c r="D46" s="752"/>
      <c r="E46" s="752"/>
      <c r="F46" s="752"/>
      <c r="G46" s="752"/>
      <c r="H46" s="752"/>
      <c r="I46" s="752"/>
      <c r="J46" s="752"/>
      <c r="K46" s="752"/>
      <c r="BF46" s="752" t="s">
        <v>95</v>
      </c>
      <c r="BG46" s="752"/>
      <c r="BH46" s="752"/>
      <c r="BI46" s="752"/>
      <c r="BJ46" s="752"/>
      <c r="BK46" s="752"/>
      <c r="BL46" s="752"/>
      <c r="BM46" s="752"/>
      <c r="BN46" s="752"/>
      <c r="BO46" s="752"/>
      <c r="BP46" s="752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tabSelected="1" view="pageBreakPreview" topLeftCell="A13" zoomScale="60" zoomScaleNormal="100" workbookViewId="0">
      <selection activeCell="BS3" sqref="BS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385</v>
      </c>
      <c r="DH1" s="141"/>
    </row>
    <row r="2" spans="1:112" ht="15" customHeight="1" outlineLevel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19"/>
      <c r="AU2" s="19"/>
      <c r="AV2" s="19"/>
      <c r="AW2" s="19"/>
      <c r="AX2" s="19"/>
      <c r="AY2" s="19"/>
      <c r="AZ2" s="19"/>
      <c r="BA2" s="19"/>
      <c r="BB2" s="704" t="str">
        <f>ФОРМА!G2</f>
        <v>Санкт-Петербург</v>
      </c>
      <c r="BC2" s="704"/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H2" s="142"/>
    </row>
    <row r="3" spans="1:112" s="2" customFormat="1" ht="12" customHeight="1" outlineLevel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21"/>
      <c r="AU3" s="21"/>
      <c r="AV3" s="21"/>
      <c r="AW3" s="21"/>
      <c r="AX3" s="21"/>
      <c r="AY3" s="21"/>
      <c r="AZ3" s="21"/>
      <c r="BA3" s="21"/>
      <c r="BB3" s="739" t="s">
        <v>0</v>
      </c>
      <c r="BC3" s="739"/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outlineLevel="1" x14ac:dyDescent="0.3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19"/>
      <c r="AU4" s="19"/>
      <c r="AV4" s="19"/>
      <c r="AW4" s="19"/>
      <c r="AX4" s="19"/>
      <c r="AY4" s="19"/>
      <c r="AZ4" s="19"/>
      <c r="BA4" s="19"/>
      <c r="BB4" s="741" t="str">
        <f>ФОРМА!B2</f>
        <v>ПАО "Россети Ленэнерго"</v>
      </c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BB4</f>
        <v>ПАО "Россети Ленэнерго"</v>
      </c>
    </row>
    <row r="5" spans="1:112" ht="15" customHeight="1" outlineLevel="1" x14ac:dyDescent="0.3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21"/>
      <c r="AU5" s="21"/>
      <c r="AV5" s="21"/>
      <c r="AW5" s="21"/>
      <c r="AX5" s="21"/>
      <c r="AY5" s="21"/>
      <c r="AZ5" s="21"/>
      <c r="BA5" s="21"/>
      <c r="BB5" s="739" t="s">
        <v>2</v>
      </c>
      <c r="BC5" s="739"/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08.6" customHeight="1" outlineLevel="1" x14ac:dyDescent="0.3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21"/>
      <c r="AU6" s="21"/>
      <c r="AV6" s="21"/>
      <c r="AW6" s="21"/>
      <c r="AX6" s="21"/>
      <c r="AY6" s="21"/>
      <c r="AZ6" s="21"/>
      <c r="BA6" s="21"/>
      <c r="BB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41"/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21"/>
      <c r="AU7" s="21"/>
      <c r="AV7" s="21"/>
      <c r="AW7" s="21"/>
      <c r="AX7" s="21"/>
      <c r="AY7" s="21"/>
      <c r="AZ7" s="21"/>
      <c r="BA7" s="21"/>
      <c r="BB7" s="739" t="s">
        <v>38</v>
      </c>
      <c r="BC7" s="739"/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outlineLevel="1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19"/>
      <c r="AU8" s="19"/>
      <c r="AV8" s="19"/>
      <c r="AW8" s="19"/>
      <c r="AX8" s="19"/>
      <c r="AY8" s="19"/>
      <c r="AZ8" s="19"/>
      <c r="BA8" s="19"/>
      <c r="BB8" s="684">
        <f>ФОРМА!B13</f>
        <v>45625</v>
      </c>
      <c r="BC8" s="684"/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14"/>
      <c r="DH8" s="145"/>
    </row>
    <row r="9" spans="1:112" outlineLevel="1" x14ac:dyDescent="0.3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21"/>
      <c r="AU9" s="21"/>
      <c r="AV9" s="21"/>
      <c r="AW9" s="21"/>
      <c r="AX9" s="21"/>
      <c r="AY9" s="21"/>
      <c r="AZ9" s="21"/>
      <c r="BA9" s="21"/>
      <c r="BB9" s="739" t="s">
        <v>3</v>
      </c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30.75" customHeight="1" x14ac:dyDescent="0.3">
      <c r="A10" s="686" t="s">
        <v>526</v>
      </c>
      <c r="B10" s="687"/>
      <c r="C10" s="687"/>
      <c r="D10" s="687"/>
      <c r="E10" s="687"/>
      <c r="F10" s="687"/>
      <c r="G10" s="687"/>
      <c r="H10" s="687"/>
      <c r="I10" s="687"/>
      <c r="J10" s="687"/>
      <c r="K10" s="687"/>
      <c r="L10" s="687"/>
      <c r="M10" s="687"/>
      <c r="N10" s="687"/>
      <c r="O10" s="687"/>
      <c r="P10" s="687"/>
      <c r="Q10" s="687"/>
      <c r="R10" s="687"/>
      <c r="S10" s="687"/>
      <c r="T10" s="687"/>
      <c r="U10" s="687"/>
      <c r="V10" s="687"/>
      <c r="W10" s="687"/>
      <c r="X10" s="687"/>
      <c r="Y10" s="687"/>
      <c r="Z10" s="687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  <c r="BX10" s="687"/>
      <c r="BY10" s="687"/>
      <c r="BZ10" s="687"/>
      <c r="CA10" s="687"/>
      <c r="CB10" s="687"/>
      <c r="CC10" s="687"/>
      <c r="CD10" s="687"/>
      <c r="CE10" s="687"/>
      <c r="CF10" s="687"/>
      <c r="CG10" s="687"/>
      <c r="CH10" s="687"/>
      <c r="CI10" s="687"/>
      <c r="CJ10" s="687"/>
      <c r="CK10" s="687"/>
      <c r="CL10" s="687"/>
      <c r="CM10" s="687"/>
      <c r="CN10" s="687"/>
      <c r="CO10" s="687"/>
      <c r="CP10" s="687"/>
      <c r="CQ10" s="687"/>
      <c r="CR10" s="687"/>
      <c r="CS10" s="687"/>
      <c r="CT10" s="687"/>
      <c r="CU10" s="687"/>
      <c r="CV10" s="687"/>
      <c r="CW10" s="687"/>
      <c r="CX10" s="687"/>
      <c r="CY10" s="687"/>
      <c r="CZ10" s="687"/>
      <c r="DA10" s="687"/>
      <c r="DB10" s="687"/>
    </row>
    <row r="11" spans="1:112" ht="35.4" customHeight="1" x14ac:dyDescent="0.3">
      <c r="A11" s="844" t="s">
        <v>1150</v>
      </c>
      <c r="B11" s="844"/>
      <c r="C11" s="844"/>
      <c r="D11" s="844"/>
      <c r="E11" s="844"/>
      <c r="F11" s="844"/>
      <c r="G11" s="844"/>
      <c r="H11" s="844"/>
      <c r="I11" s="844"/>
      <c r="J11" s="844"/>
      <c r="K11" s="844"/>
      <c r="L11" s="844"/>
      <c r="M11" s="844"/>
      <c r="N11" s="844"/>
      <c r="O11" s="844"/>
      <c r="P11" s="844"/>
      <c r="Q11" s="844"/>
      <c r="R11" s="844"/>
      <c r="S11" s="844"/>
      <c r="T11" s="844"/>
      <c r="U11" s="844"/>
      <c r="V11" s="844"/>
      <c r="W11" s="844"/>
      <c r="X11" s="844"/>
      <c r="Y11" s="844"/>
      <c r="Z11" s="844"/>
      <c r="AA11" s="844"/>
      <c r="AB11" s="844"/>
      <c r="AC11" s="844"/>
      <c r="AD11" s="844"/>
      <c r="AE11" s="844"/>
      <c r="AF11" s="844"/>
      <c r="AG11" s="844"/>
      <c r="AH11" s="844"/>
      <c r="AI11" s="844"/>
      <c r="AJ11" s="844"/>
      <c r="AK11" s="844"/>
      <c r="AL11" s="844"/>
      <c r="AM11" s="844"/>
      <c r="AN11" s="844"/>
      <c r="AO11" s="844"/>
      <c r="AP11" s="844"/>
      <c r="AQ11" s="844"/>
      <c r="AR11" s="844"/>
      <c r="AS11" s="844"/>
      <c r="AT11" s="844"/>
      <c r="AU11" s="844"/>
      <c r="AV11" s="844"/>
      <c r="AW11" s="844"/>
      <c r="AX11" s="844"/>
      <c r="AY11" s="844"/>
      <c r="AZ11" s="844"/>
      <c r="BA11" s="844"/>
      <c r="BB11" s="844"/>
      <c r="BC11" s="844"/>
      <c r="BD11" s="844"/>
      <c r="BE11" s="844"/>
      <c r="BF11" s="844"/>
      <c r="BG11" s="844"/>
      <c r="BH11" s="844"/>
      <c r="BI11" s="844"/>
      <c r="BJ11" s="844"/>
      <c r="BK11" s="844"/>
      <c r="BL11" s="844"/>
      <c r="BM11" s="844"/>
      <c r="BN11" s="844"/>
      <c r="BO11" s="844"/>
      <c r="BP11" s="844"/>
      <c r="BQ11" s="844"/>
      <c r="BR11" s="844"/>
      <c r="BS11" s="844"/>
      <c r="BT11" s="844"/>
      <c r="BU11" s="844"/>
      <c r="BV11" s="844"/>
      <c r="BW11" s="844"/>
      <c r="BX11" s="844"/>
      <c r="BY11" s="844"/>
      <c r="BZ11" s="844"/>
      <c r="CA11" s="844"/>
      <c r="CB11" s="844"/>
      <c r="CC11" s="844"/>
      <c r="CD11" s="844"/>
      <c r="CE11" s="844"/>
      <c r="CF11" s="844"/>
      <c r="CG11" s="844"/>
      <c r="CH11" s="844"/>
      <c r="CI11" s="844"/>
      <c r="CJ11" s="844"/>
      <c r="CK11" s="844"/>
      <c r="CL11" s="844"/>
      <c r="CM11" s="844"/>
      <c r="CN11" s="844"/>
      <c r="CO11" s="844"/>
      <c r="CP11" s="844"/>
      <c r="CQ11" s="844"/>
      <c r="CR11" s="844"/>
      <c r="CS11" s="844"/>
      <c r="CT11" s="844"/>
      <c r="CU11" s="844"/>
      <c r="CV11" s="844"/>
      <c r="CW11" s="844"/>
      <c r="CX11" s="844"/>
      <c r="CY11" s="844"/>
      <c r="CZ11" s="844"/>
      <c r="DA11" s="844"/>
      <c r="DB11" s="844"/>
    </row>
    <row r="12" spans="1:112" x14ac:dyDescent="0.3">
      <c r="A12" s="844" t="s">
        <v>1151</v>
      </c>
      <c r="B12" s="844"/>
      <c r="C12" s="844"/>
      <c r="D12" s="844"/>
      <c r="E12" s="844"/>
      <c r="F12" s="844"/>
      <c r="G12" s="844"/>
      <c r="H12" s="844"/>
      <c r="I12" s="844"/>
      <c r="J12" s="844"/>
      <c r="K12" s="844"/>
      <c r="L12" s="844"/>
      <c r="M12" s="844"/>
      <c r="N12" s="844"/>
      <c r="O12" s="844"/>
      <c r="P12" s="844"/>
      <c r="Q12" s="844"/>
      <c r="R12" s="844"/>
      <c r="S12" s="844"/>
      <c r="T12" s="844"/>
      <c r="U12" s="844"/>
      <c r="V12" s="844"/>
      <c r="W12" s="844"/>
      <c r="X12" s="844"/>
      <c r="Y12" s="844"/>
      <c r="Z12" s="844"/>
      <c r="AA12" s="844"/>
      <c r="AB12" s="844"/>
      <c r="AC12" s="844"/>
      <c r="AD12" s="844"/>
      <c r="AE12" s="844"/>
      <c r="AF12" s="844"/>
      <c r="AG12" s="844"/>
      <c r="AH12" s="844"/>
      <c r="AI12" s="844"/>
      <c r="AJ12" s="844"/>
      <c r="AK12" s="844"/>
      <c r="AL12" s="844"/>
      <c r="AM12" s="844"/>
      <c r="AN12" s="844"/>
      <c r="AO12" s="844"/>
      <c r="AP12" s="844"/>
      <c r="AQ12" s="844"/>
      <c r="AR12" s="844"/>
      <c r="AS12" s="844"/>
      <c r="AT12" s="844"/>
      <c r="AU12" s="844"/>
      <c r="AV12" s="844"/>
      <c r="AW12" s="844"/>
      <c r="AX12" s="844"/>
      <c r="AY12" s="844"/>
      <c r="AZ12" s="844"/>
      <c r="BA12" s="844"/>
      <c r="BB12" s="844"/>
      <c r="BC12" s="844"/>
      <c r="BD12" s="844"/>
      <c r="BE12" s="844"/>
      <c r="BF12" s="844"/>
      <c r="BG12" s="844"/>
      <c r="BH12" s="844"/>
      <c r="BI12" s="844"/>
      <c r="BJ12" s="844"/>
      <c r="BK12" s="844"/>
      <c r="BL12" s="844"/>
      <c r="BM12" s="844"/>
      <c r="BN12" s="844"/>
      <c r="BO12" s="844"/>
      <c r="BP12" s="844"/>
      <c r="BQ12" s="844"/>
      <c r="BR12" s="844"/>
      <c r="BS12" s="844"/>
      <c r="BT12" s="844"/>
      <c r="BU12" s="844"/>
      <c r="BV12" s="844"/>
      <c r="BW12" s="844"/>
      <c r="BX12" s="844"/>
      <c r="BY12" s="844"/>
      <c r="BZ12" s="844"/>
      <c r="CA12" s="844"/>
      <c r="CB12" s="844"/>
      <c r="CC12" s="844"/>
      <c r="CD12" s="844"/>
      <c r="CE12" s="844"/>
      <c r="CF12" s="844"/>
      <c r="CG12" s="844"/>
      <c r="CH12" s="844"/>
      <c r="CI12" s="844"/>
      <c r="CJ12" s="844"/>
      <c r="CK12" s="844"/>
      <c r="CL12" s="844"/>
      <c r="CM12" s="844"/>
      <c r="CN12" s="844"/>
      <c r="CO12" s="844"/>
      <c r="CP12" s="844"/>
      <c r="CQ12" s="844"/>
      <c r="CR12" s="844"/>
      <c r="CS12" s="844"/>
      <c r="CT12" s="844"/>
      <c r="CU12" s="844"/>
      <c r="CV12" s="844"/>
      <c r="CW12" s="844"/>
      <c r="CX12" s="844"/>
      <c r="CY12" s="844"/>
      <c r="CZ12" s="844"/>
      <c r="DA12" s="844"/>
      <c r="DB12" s="844"/>
    </row>
    <row r="13" spans="1:112" x14ac:dyDescent="0.3">
      <c r="A13" s="841" t="s">
        <v>381</v>
      </c>
      <c r="B13" s="841"/>
      <c r="C13" s="841"/>
      <c r="D13" s="841"/>
      <c r="E13" s="841"/>
      <c r="F13" s="841"/>
      <c r="G13" s="841"/>
      <c r="H13" s="841"/>
      <c r="I13" s="841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1"/>
      <c r="V13" s="841"/>
      <c r="W13" s="841"/>
      <c r="X13" s="841"/>
      <c r="Y13" s="841"/>
      <c r="Z13" s="841"/>
      <c r="AA13" s="841"/>
      <c r="AB13" s="841"/>
      <c r="AC13" s="841"/>
      <c r="AD13" s="841"/>
      <c r="AE13" s="841"/>
      <c r="AF13" s="841"/>
      <c r="AG13" s="841"/>
      <c r="AH13" s="841"/>
      <c r="AI13" s="841"/>
      <c r="AJ13" s="841"/>
      <c r="AK13" s="841"/>
      <c r="AL13" s="841"/>
      <c r="AM13" s="841"/>
      <c r="AN13" s="841"/>
      <c r="AO13" s="841"/>
      <c r="AP13" s="841"/>
      <c r="AQ13" s="841"/>
      <c r="AR13" s="841"/>
      <c r="AS13" s="841"/>
      <c r="AT13" s="841"/>
      <c r="AU13" s="841"/>
      <c r="AV13" s="841"/>
      <c r="AW13" s="841"/>
      <c r="AX13" s="841"/>
      <c r="AY13" s="841"/>
      <c r="AZ13" s="841"/>
      <c r="BA13" s="841"/>
      <c r="BB13" s="841"/>
      <c r="BC13" s="841"/>
      <c r="BD13" s="841"/>
      <c r="BE13" s="841"/>
      <c r="BF13" s="841"/>
      <c r="BG13" s="841"/>
      <c r="BH13" s="841"/>
      <c r="BI13" s="841"/>
      <c r="BJ13" s="841"/>
      <c r="BK13" s="841"/>
      <c r="BL13" s="841"/>
      <c r="BM13" s="841"/>
      <c r="BN13" s="841"/>
      <c r="BO13" s="841"/>
      <c r="BP13" s="841"/>
      <c r="BQ13" s="841"/>
      <c r="BR13" s="841"/>
      <c r="BS13" s="841"/>
      <c r="BT13" s="841"/>
      <c r="BU13" s="841"/>
      <c r="BV13" s="841"/>
      <c r="BW13" s="841"/>
      <c r="BX13" s="841"/>
      <c r="BY13" s="841"/>
      <c r="BZ13" s="841"/>
      <c r="CA13" s="841"/>
      <c r="CB13" s="841"/>
      <c r="CC13" s="841"/>
      <c r="CD13" s="841"/>
      <c r="CE13" s="841"/>
      <c r="CF13" s="841"/>
      <c r="CG13" s="841"/>
      <c r="CH13" s="841"/>
      <c r="CI13" s="841"/>
      <c r="CJ13" s="841"/>
      <c r="CK13" s="841"/>
      <c r="CL13" s="841"/>
      <c r="CM13" s="841"/>
      <c r="CN13" s="841"/>
      <c r="CO13" s="841"/>
      <c r="CP13" s="841"/>
      <c r="CQ13" s="841"/>
      <c r="CR13" s="841"/>
      <c r="CS13" s="841"/>
      <c r="CT13" s="841"/>
      <c r="CU13" s="841"/>
      <c r="CV13" s="841"/>
      <c r="CW13" s="841"/>
      <c r="CX13" s="841"/>
      <c r="CY13" s="841"/>
      <c r="CZ13" s="841"/>
      <c r="DA13" s="841"/>
      <c r="DB13" s="841"/>
    </row>
    <row r="14" spans="1:112" ht="10.95" customHeight="1" x14ac:dyDescent="0.3">
      <c r="A14" s="865" t="s">
        <v>382</v>
      </c>
      <c r="B14" s="865"/>
      <c r="C14" s="865"/>
      <c r="D14" s="865"/>
      <c r="E14" s="865"/>
      <c r="F14" s="865"/>
      <c r="G14" s="865"/>
      <c r="H14" s="865"/>
      <c r="I14" s="865"/>
      <c r="J14" s="865"/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Z14" s="865"/>
      <c r="AA14" s="865"/>
      <c r="AB14" s="865"/>
      <c r="AC14" s="865"/>
      <c r="AD14" s="865"/>
      <c r="AE14" s="865"/>
      <c r="AF14" s="865"/>
      <c r="AG14" s="865"/>
      <c r="AH14" s="865"/>
      <c r="AI14" s="865"/>
      <c r="AJ14" s="865"/>
      <c r="AK14" s="865"/>
      <c r="AL14" s="865"/>
      <c r="AM14" s="865"/>
      <c r="AN14" s="865"/>
      <c r="AO14" s="865"/>
      <c r="AP14" s="865"/>
      <c r="AQ14" s="865"/>
      <c r="AR14" s="865"/>
      <c r="AS14" s="865"/>
      <c r="AT14" s="865"/>
      <c r="AU14" s="865"/>
      <c r="AV14" s="865"/>
      <c r="AW14" s="865"/>
      <c r="AX14" s="865"/>
      <c r="AY14" s="865"/>
      <c r="AZ14" s="865"/>
      <c r="BA14" s="865"/>
      <c r="BB14" s="865"/>
      <c r="BC14" s="865"/>
      <c r="BD14" s="865"/>
      <c r="BE14" s="865"/>
      <c r="BF14" s="865"/>
      <c r="BG14" s="865"/>
      <c r="BH14" s="865"/>
      <c r="BI14" s="865"/>
      <c r="BJ14" s="865"/>
      <c r="BK14" s="865"/>
      <c r="BL14" s="865"/>
      <c r="BM14" s="865"/>
      <c r="BN14" s="865"/>
      <c r="BO14" s="865"/>
      <c r="BP14" s="865"/>
      <c r="BQ14" s="865"/>
      <c r="BR14" s="865"/>
      <c r="BS14" s="865"/>
      <c r="BT14" s="865"/>
      <c r="BU14" s="865"/>
      <c r="BV14" s="865"/>
      <c r="BW14" s="865"/>
      <c r="BX14" s="865"/>
      <c r="BY14" s="865"/>
      <c r="BZ14" s="865"/>
      <c r="CA14" s="865"/>
      <c r="CB14" s="865"/>
      <c r="CC14" s="865"/>
      <c r="CD14" s="865"/>
      <c r="CE14" s="865"/>
      <c r="CF14" s="865"/>
      <c r="CG14" s="865"/>
      <c r="CH14" s="865"/>
      <c r="CI14" s="865"/>
      <c r="CJ14" s="865"/>
      <c r="CK14" s="865"/>
      <c r="CL14" s="865"/>
      <c r="CM14" s="865"/>
      <c r="CN14" s="865"/>
      <c r="CO14" s="865"/>
      <c r="CP14" s="865"/>
      <c r="CQ14" s="865"/>
      <c r="CR14" s="865"/>
      <c r="CS14" s="865"/>
      <c r="CT14" s="865"/>
      <c r="CU14" s="865"/>
      <c r="CV14" s="865"/>
      <c r="CW14" s="865"/>
      <c r="CX14" s="865"/>
      <c r="CY14" s="865"/>
      <c r="CZ14" s="865"/>
      <c r="DA14" s="865"/>
      <c r="DB14" s="865"/>
    </row>
    <row r="15" spans="1:112" ht="28.2" customHeight="1" x14ac:dyDescent="0.3">
      <c r="A15" s="844" t="s">
        <v>1152</v>
      </c>
      <c r="B15" s="844"/>
      <c r="C15" s="844"/>
      <c r="D15" s="844"/>
      <c r="E15" s="844"/>
      <c r="F15" s="844"/>
      <c r="G15" s="844"/>
      <c r="H15" s="844"/>
      <c r="I15" s="844"/>
      <c r="J15" s="844"/>
      <c r="K15" s="844"/>
      <c r="L15" s="844"/>
      <c r="M15" s="844"/>
      <c r="N15" s="844"/>
      <c r="O15" s="844"/>
      <c r="P15" s="844"/>
      <c r="Q15" s="844"/>
      <c r="R15" s="844"/>
      <c r="S15" s="844"/>
      <c r="T15" s="844"/>
      <c r="U15" s="844"/>
      <c r="V15" s="844"/>
      <c r="W15" s="844"/>
      <c r="X15" s="844"/>
      <c r="Y15" s="844"/>
      <c r="Z15" s="844"/>
      <c r="AA15" s="844"/>
      <c r="AB15" s="844"/>
      <c r="AC15" s="844"/>
      <c r="AD15" s="844"/>
      <c r="AE15" s="844"/>
      <c r="AF15" s="844"/>
      <c r="AG15" s="844"/>
      <c r="AH15" s="844"/>
      <c r="AI15" s="844"/>
      <c r="AJ15" s="844"/>
      <c r="AK15" s="844"/>
      <c r="AL15" s="844"/>
      <c r="AM15" s="844"/>
      <c r="AN15" s="844"/>
      <c r="AO15" s="844"/>
      <c r="AP15" s="844"/>
      <c r="AQ15" s="844"/>
      <c r="AR15" s="844"/>
      <c r="AS15" s="844"/>
      <c r="AT15" s="844"/>
      <c r="AU15" s="844"/>
      <c r="AV15" s="844"/>
      <c r="AW15" s="844"/>
      <c r="AX15" s="844"/>
      <c r="AY15" s="844"/>
      <c r="AZ15" s="844"/>
      <c r="BA15" s="844"/>
      <c r="BB15" s="844"/>
      <c r="BC15" s="844"/>
      <c r="BD15" s="844"/>
      <c r="BE15" s="844"/>
      <c r="BF15" s="844"/>
      <c r="BG15" s="844"/>
      <c r="BH15" s="844"/>
      <c r="BI15" s="844"/>
      <c r="BJ15" s="844"/>
      <c r="BK15" s="844"/>
      <c r="BL15" s="844"/>
      <c r="BM15" s="844"/>
      <c r="BN15" s="844"/>
      <c r="BO15" s="844"/>
      <c r="BP15" s="844"/>
      <c r="BQ15" s="844"/>
      <c r="BR15" s="844"/>
      <c r="BS15" s="844"/>
      <c r="BT15" s="844"/>
      <c r="BU15" s="844"/>
      <c r="BV15" s="844"/>
      <c r="BW15" s="844"/>
      <c r="BX15" s="844"/>
      <c r="BY15" s="844"/>
      <c r="BZ15" s="844"/>
      <c r="CA15" s="844"/>
      <c r="CB15" s="844"/>
      <c r="CC15" s="844"/>
      <c r="CD15" s="844"/>
      <c r="CE15" s="844"/>
      <c r="CF15" s="844"/>
      <c r="CG15" s="844"/>
      <c r="CH15" s="844"/>
      <c r="CI15" s="844"/>
      <c r="CJ15" s="844"/>
      <c r="CK15" s="844"/>
      <c r="CL15" s="844"/>
      <c r="CM15" s="844"/>
      <c r="CN15" s="844"/>
      <c r="CO15" s="844"/>
      <c r="CP15" s="844"/>
      <c r="CQ15" s="844"/>
      <c r="CR15" s="844"/>
      <c r="CS15" s="844"/>
      <c r="CT15" s="844"/>
      <c r="CU15" s="844"/>
      <c r="CV15" s="844"/>
      <c r="CW15" s="844"/>
      <c r="CX15" s="844"/>
      <c r="CY15" s="844"/>
      <c r="CZ15" s="844"/>
      <c r="DA15" s="844"/>
      <c r="DB15" s="844"/>
    </row>
    <row r="16" spans="1:112" x14ac:dyDescent="0.3">
      <c r="A16" s="841" t="s">
        <v>381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841"/>
      <c r="BD16" s="841"/>
      <c r="BE16" s="841"/>
      <c r="BF16" s="841"/>
      <c r="BG16" s="841"/>
      <c r="BH16" s="841"/>
      <c r="BI16" s="841"/>
      <c r="BJ16" s="841"/>
      <c r="BK16" s="841"/>
      <c r="BL16" s="841"/>
      <c r="BM16" s="841"/>
      <c r="BN16" s="841"/>
      <c r="BO16" s="841"/>
      <c r="BP16" s="841"/>
      <c r="BQ16" s="841"/>
      <c r="BR16" s="841"/>
      <c r="BS16" s="841"/>
      <c r="BT16" s="841"/>
      <c r="BU16" s="841"/>
      <c r="BV16" s="841"/>
      <c r="BW16" s="841"/>
      <c r="BX16" s="841"/>
      <c r="BY16" s="841"/>
      <c r="BZ16" s="841"/>
      <c r="CA16" s="841"/>
      <c r="CB16" s="841"/>
      <c r="CC16" s="841"/>
      <c r="CD16" s="841"/>
      <c r="CE16" s="841"/>
      <c r="CF16" s="841"/>
      <c r="CG16" s="841"/>
      <c r="CH16" s="841"/>
      <c r="CI16" s="841"/>
      <c r="CJ16" s="841"/>
      <c r="CK16" s="841"/>
      <c r="CL16" s="841"/>
      <c r="CM16" s="841"/>
      <c r="CN16" s="841"/>
      <c r="CO16" s="841"/>
      <c r="CP16" s="841"/>
      <c r="CQ16" s="841"/>
      <c r="CR16" s="841"/>
      <c r="CS16" s="841"/>
      <c r="CT16" s="841"/>
      <c r="CU16" s="841"/>
      <c r="CV16" s="841"/>
      <c r="CW16" s="841"/>
      <c r="CX16" s="841"/>
      <c r="CY16" s="841"/>
      <c r="CZ16" s="841"/>
      <c r="DA16" s="841"/>
      <c r="DB16" s="841"/>
    </row>
    <row r="17" spans="1:106" ht="10.199999999999999" customHeight="1" x14ac:dyDescent="0.3">
      <c r="A17" s="865" t="s">
        <v>382</v>
      </c>
      <c r="B17" s="865"/>
      <c r="C17" s="865"/>
      <c r="D17" s="865"/>
      <c r="E17" s="865"/>
      <c r="F17" s="865"/>
      <c r="G17" s="865"/>
      <c r="H17" s="865"/>
      <c r="I17" s="865"/>
      <c r="J17" s="865"/>
      <c r="K17" s="865"/>
      <c r="L17" s="865"/>
      <c r="M17" s="865"/>
      <c r="N17" s="865"/>
      <c r="O17" s="865"/>
      <c r="P17" s="865"/>
      <c r="Q17" s="865"/>
      <c r="R17" s="865"/>
      <c r="S17" s="865"/>
      <c r="T17" s="865"/>
      <c r="U17" s="865"/>
      <c r="V17" s="865"/>
      <c r="W17" s="865"/>
      <c r="X17" s="865"/>
      <c r="Y17" s="865"/>
      <c r="Z17" s="865"/>
      <c r="AA17" s="865"/>
      <c r="AB17" s="865"/>
      <c r="AC17" s="865"/>
      <c r="AD17" s="865"/>
      <c r="AE17" s="865"/>
      <c r="AF17" s="865"/>
      <c r="AG17" s="865"/>
      <c r="AH17" s="865"/>
      <c r="AI17" s="865"/>
      <c r="AJ17" s="865"/>
      <c r="AK17" s="865"/>
      <c r="AL17" s="865"/>
      <c r="AM17" s="865"/>
      <c r="AN17" s="865"/>
      <c r="AO17" s="865"/>
      <c r="AP17" s="865"/>
      <c r="AQ17" s="865"/>
      <c r="AR17" s="865"/>
      <c r="AS17" s="865"/>
      <c r="AT17" s="865"/>
      <c r="AU17" s="865"/>
      <c r="AV17" s="865"/>
      <c r="AW17" s="865"/>
      <c r="AX17" s="865"/>
      <c r="AY17" s="865"/>
      <c r="AZ17" s="865"/>
      <c r="BA17" s="865"/>
      <c r="BB17" s="865"/>
      <c r="BC17" s="865"/>
      <c r="BD17" s="865"/>
      <c r="BE17" s="865"/>
      <c r="BF17" s="865"/>
      <c r="BG17" s="865"/>
      <c r="BH17" s="865"/>
      <c r="BI17" s="865"/>
      <c r="BJ17" s="865"/>
      <c r="BK17" s="865"/>
      <c r="BL17" s="865"/>
      <c r="BM17" s="865"/>
      <c r="BN17" s="865"/>
      <c r="BO17" s="865"/>
      <c r="BP17" s="865"/>
      <c r="BQ17" s="865"/>
      <c r="BR17" s="865"/>
      <c r="BS17" s="865"/>
      <c r="BT17" s="865"/>
      <c r="BU17" s="865"/>
      <c r="BV17" s="865"/>
      <c r="BW17" s="865"/>
      <c r="BX17" s="865"/>
      <c r="BY17" s="865"/>
      <c r="BZ17" s="865"/>
      <c r="CA17" s="865"/>
      <c r="CB17" s="865"/>
      <c r="CC17" s="865"/>
      <c r="CD17" s="865"/>
      <c r="CE17" s="865"/>
      <c r="CF17" s="865"/>
      <c r="CG17" s="865"/>
      <c r="CH17" s="865"/>
      <c r="CI17" s="865"/>
      <c r="CJ17" s="865"/>
      <c r="CK17" s="865"/>
      <c r="CL17" s="865"/>
      <c r="CM17" s="865"/>
      <c r="CN17" s="865"/>
      <c r="CO17" s="865"/>
      <c r="CP17" s="865"/>
      <c r="CQ17" s="865"/>
      <c r="CR17" s="865"/>
      <c r="CS17" s="865"/>
      <c r="CT17" s="865"/>
      <c r="CU17" s="865"/>
      <c r="CV17" s="865"/>
      <c r="CW17" s="865"/>
      <c r="CX17" s="865"/>
      <c r="CY17" s="865"/>
      <c r="CZ17" s="865"/>
      <c r="DA17" s="865"/>
      <c r="DB17" s="865"/>
    </row>
    <row r="18" spans="1:106" x14ac:dyDescent="0.3">
      <c r="A18" s="844" t="s">
        <v>383</v>
      </c>
      <c r="B18" s="844"/>
      <c r="C18" s="844"/>
      <c r="D18" s="844"/>
      <c r="E18" s="844"/>
      <c r="F18" s="844"/>
      <c r="G18" s="844"/>
      <c r="H18" s="844"/>
      <c r="I18" s="844"/>
      <c r="J18" s="844"/>
      <c r="K18" s="844"/>
      <c r="L18" s="844"/>
      <c r="M18" s="844"/>
      <c r="N18" s="844"/>
      <c r="O18" s="844"/>
      <c r="P18" s="844"/>
      <c r="Q18" s="844"/>
      <c r="R18" s="844"/>
      <c r="S18" s="844"/>
      <c r="T18" s="844"/>
      <c r="U18" s="844"/>
      <c r="V18" s="844"/>
      <c r="W18" s="844"/>
      <c r="X18" s="844"/>
      <c r="Y18" s="844"/>
      <c r="Z18" s="844"/>
      <c r="AA18" s="844"/>
      <c r="AB18" s="844"/>
      <c r="AC18" s="844"/>
      <c r="AD18" s="844"/>
      <c r="AE18" s="844"/>
      <c r="AF18" s="844"/>
      <c r="AG18" s="844"/>
      <c r="AH18" s="844"/>
      <c r="AI18" s="844"/>
      <c r="AJ18" s="844"/>
      <c r="AK18" s="844"/>
      <c r="AL18" s="844"/>
      <c r="AM18" s="844"/>
      <c r="AN18" s="844"/>
      <c r="AO18" s="844"/>
      <c r="AP18" s="844"/>
      <c r="AQ18" s="844"/>
      <c r="AR18" s="844"/>
      <c r="AS18" s="844"/>
      <c r="AT18" s="844"/>
      <c r="AU18" s="844"/>
      <c r="AV18" s="844"/>
      <c r="AW18" s="844"/>
      <c r="AX18" s="844"/>
      <c r="AY18" s="844"/>
      <c r="AZ18" s="844"/>
      <c r="BA18" s="844"/>
      <c r="BB18" s="844"/>
      <c r="BC18" s="844"/>
      <c r="BD18" s="844"/>
      <c r="BE18" s="844"/>
      <c r="BF18" s="844"/>
      <c r="BG18" s="844"/>
      <c r="BH18" s="844"/>
      <c r="BI18" s="844"/>
      <c r="BJ18" s="844"/>
      <c r="BK18" s="844"/>
      <c r="BL18" s="844"/>
      <c r="BM18" s="844"/>
      <c r="BN18" s="844"/>
      <c r="BO18" s="844"/>
      <c r="BP18" s="844"/>
      <c r="BQ18" s="844"/>
      <c r="BR18" s="844"/>
      <c r="BS18" s="844"/>
      <c r="BT18" s="844"/>
      <c r="BU18" s="844"/>
      <c r="BV18" s="844"/>
      <c r="BW18" s="844"/>
      <c r="BX18" s="844"/>
      <c r="BY18" s="844"/>
      <c r="BZ18" s="844"/>
      <c r="CA18" s="844"/>
      <c r="CB18" s="844"/>
      <c r="CC18" s="844"/>
      <c r="CD18" s="844"/>
      <c r="CE18" s="844"/>
      <c r="CF18" s="844"/>
      <c r="CG18" s="844"/>
      <c r="CH18" s="844"/>
      <c r="CI18" s="844"/>
      <c r="CJ18" s="844"/>
      <c r="CK18" s="844"/>
      <c r="CL18" s="844"/>
      <c r="CM18" s="844"/>
      <c r="CN18" s="844"/>
      <c r="CO18" s="844"/>
      <c r="CP18" s="844"/>
      <c r="CQ18" s="844"/>
      <c r="CR18" s="844"/>
      <c r="CS18" s="844"/>
      <c r="CT18" s="844"/>
      <c r="CU18" s="844"/>
      <c r="CV18" s="844"/>
      <c r="CW18" s="844"/>
      <c r="CX18" s="844"/>
      <c r="CY18" s="844"/>
      <c r="CZ18" s="844"/>
      <c r="DA18" s="844"/>
      <c r="DB18" s="844"/>
    </row>
    <row r="19" spans="1:106" x14ac:dyDescent="0.3">
      <c r="A19" s="841" t="s">
        <v>381</v>
      </c>
      <c r="B19" s="841"/>
      <c r="C19" s="841"/>
      <c r="D19" s="841"/>
      <c r="E19" s="841"/>
      <c r="F19" s="841"/>
      <c r="G19" s="841"/>
      <c r="H19" s="841"/>
      <c r="I19" s="841"/>
      <c r="J19" s="841"/>
      <c r="K19" s="841"/>
      <c r="L19" s="841"/>
      <c r="M19" s="841"/>
      <c r="N19" s="841"/>
      <c r="O19" s="841"/>
      <c r="P19" s="841"/>
      <c r="Q19" s="841"/>
      <c r="R19" s="841"/>
      <c r="S19" s="841"/>
      <c r="T19" s="841"/>
      <c r="U19" s="841"/>
      <c r="V19" s="841"/>
      <c r="W19" s="841"/>
      <c r="X19" s="841"/>
      <c r="Y19" s="841"/>
      <c r="Z19" s="841"/>
      <c r="AA19" s="841"/>
      <c r="AB19" s="841"/>
      <c r="AC19" s="841"/>
      <c r="AD19" s="841"/>
      <c r="AE19" s="841"/>
      <c r="AF19" s="841"/>
      <c r="AG19" s="841"/>
      <c r="AH19" s="841"/>
      <c r="AI19" s="841"/>
      <c r="AJ19" s="841"/>
      <c r="AK19" s="841"/>
      <c r="AL19" s="841"/>
      <c r="AM19" s="841"/>
      <c r="AN19" s="841"/>
      <c r="AO19" s="841"/>
      <c r="AP19" s="841"/>
      <c r="AQ19" s="841"/>
      <c r="AR19" s="841"/>
      <c r="AS19" s="841"/>
      <c r="AT19" s="841"/>
      <c r="AU19" s="841"/>
      <c r="AV19" s="841"/>
      <c r="AW19" s="841"/>
      <c r="AX19" s="841"/>
      <c r="AY19" s="841"/>
      <c r="AZ19" s="841"/>
      <c r="BA19" s="841"/>
      <c r="BB19" s="841"/>
      <c r="BC19" s="841"/>
      <c r="BD19" s="841"/>
      <c r="BE19" s="841"/>
      <c r="BF19" s="841"/>
      <c r="BG19" s="841"/>
      <c r="BH19" s="841"/>
      <c r="BI19" s="841"/>
      <c r="BJ19" s="841"/>
      <c r="BK19" s="841"/>
      <c r="BL19" s="841"/>
      <c r="BM19" s="841"/>
      <c r="BN19" s="841"/>
      <c r="BO19" s="841"/>
      <c r="BP19" s="841"/>
      <c r="BQ19" s="841"/>
      <c r="BR19" s="841"/>
      <c r="BS19" s="841"/>
      <c r="BT19" s="841"/>
      <c r="BU19" s="841"/>
      <c r="BV19" s="841"/>
      <c r="BW19" s="841"/>
      <c r="BX19" s="841"/>
      <c r="BY19" s="841"/>
      <c r="BZ19" s="841"/>
      <c r="CA19" s="841"/>
      <c r="CB19" s="841"/>
      <c r="CC19" s="841"/>
      <c r="CD19" s="841"/>
      <c r="CE19" s="841"/>
      <c r="CF19" s="841"/>
      <c r="CG19" s="841"/>
      <c r="CH19" s="841"/>
      <c r="CI19" s="841"/>
      <c r="CJ19" s="841"/>
      <c r="CK19" s="841"/>
      <c r="CL19" s="841"/>
      <c r="CM19" s="841"/>
      <c r="CN19" s="841"/>
      <c r="CO19" s="841"/>
      <c r="CP19" s="841"/>
      <c r="CQ19" s="841"/>
      <c r="CR19" s="841"/>
      <c r="CS19" s="841"/>
      <c r="CT19" s="841"/>
      <c r="CU19" s="841"/>
      <c r="CV19" s="841"/>
      <c r="CW19" s="841"/>
      <c r="CX19" s="841"/>
      <c r="CY19" s="841"/>
      <c r="CZ19" s="841"/>
      <c r="DA19" s="841"/>
      <c r="DB19" s="841"/>
    </row>
    <row r="20" spans="1:106" ht="10.199999999999999" customHeight="1" x14ac:dyDescent="0.3">
      <c r="A20" s="865" t="s">
        <v>382</v>
      </c>
      <c r="B20" s="865"/>
      <c r="C20" s="865"/>
      <c r="D20" s="865"/>
      <c r="E20" s="865"/>
      <c r="F20" s="865"/>
      <c r="G20" s="865"/>
      <c r="H20" s="865"/>
      <c r="I20" s="865"/>
      <c r="J20" s="865"/>
      <c r="K20" s="865"/>
      <c r="L20" s="865"/>
      <c r="M20" s="865"/>
      <c r="N20" s="865"/>
      <c r="O20" s="865"/>
      <c r="P20" s="865"/>
      <c r="Q20" s="865"/>
      <c r="R20" s="865"/>
      <c r="S20" s="865"/>
      <c r="T20" s="865"/>
      <c r="U20" s="865"/>
      <c r="V20" s="865"/>
      <c r="W20" s="865"/>
      <c r="X20" s="865"/>
      <c r="Y20" s="865"/>
      <c r="Z20" s="865"/>
      <c r="AA20" s="865"/>
      <c r="AB20" s="865"/>
      <c r="AC20" s="865"/>
      <c r="AD20" s="865"/>
      <c r="AE20" s="865"/>
      <c r="AF20" s="865"/>
      <c r="AG20" s="865"/>
      <c r="AH20" s="865"/>
      <c r="AI20" s="865"/>
      <c r="AJ20" s="865"/>
      <c r="AK20" s="865"/>
      <c r="AL20" s="865"/>
      <c r="AM20" s="865"/>
      <c r="AN20" s="865"/>
      <c r="AO20" s="865"/>
      <c r="AP20" s="865"/>
      <c r="AQ20" s="865"/>
      <c r="AR20" s="865"/>
      <c r="AS20" s="865"/>
      <c r="AT20" s="865"/>
      <c r="AU20" s="865"/>
      <c r="AV20" s="865"/>
      <c r="AW20" s="865"/>
      <c r="AX20" s="865"/>
      <c r="AY20" s="865"/>
      <c r="AZ20" s="865"/>
      <c r="BA20" s="865"/>
      <c r="BB20" s="865"/>
      <c r="BC20" s="865"/>
      <c r="BD20" s="865"/>
      <c r="BE20" s="865"/>
      <c r="BF20" s="865"/>
      <c r="BG20" s="865"/>
      <c r="BH20" s="865"/>
      <c r="BI20" s="865"/>
      <c r="BJ20" s="865"/>
      <c r="BK20" s="865"/>
      <c r="BL20" s="865"/>
      <c r="BM20" s="865"/>
      <c r="BN20" s="865"/>
      <c r="BO20" s="865"/>
      <c r="BP20" s="865"/>
      <c r="BQ20" s="865"/>
      <c r="BR20" s="865"/>
      <c r="BS20" s="865"/>
      <c r="BT20" s="865"/>
      <c r="BU20" s="865"/>
      <c r="BV20" s="865"/>
      <c r="BW20" s="865"/>
      <c r="BX20" s="865"/>
      <c r="BY20" s="865"/>
      <c r="BZ20" s="865"/>
      <c r="CA20" s="865"/>
      <c r="CB20" s="865"/>
      <c r="CC20" s="865"/>
      <c r="CD20" s="865"/>
      <c r="CE20" s="865"/>
      <c r="CF20" s="865"/>
      <c r="CG20" s="865"/>
      <c r="CH20" s="865"/>
      <c r="CI20" s="865"/>
      <c r="CJ20" s="865"/>
      <c r="CK20" s="865"/>
      <c r="CL20" s="865"/>
      <c r="CM20" s="865"/>
      <c r="CN20" s="865"/>
      <c r="CO20" s="865"/>
      <c r="CP20" s="865"/>
      <c r="CQ20" s="865"/>
      <c r="CR20" s="865"/>
      <c r="CS20" s="865"/>
      <c r="CT20" s="865"/>
      <c r="CU20" s="865"/>
      <c r="CV20" s="865"/>
      <c r="CW20" s="865"/>
      <c r="CX20" s="865"/>
      <c r="CY20" s="865"/>
      <c r="CZ20" s="865"/>
      <c r="DA20" s="865"/>
      <c r="DB20" s="865"/>
    </row>
    <row r="21" spans="1:106" ht="29.4" customHeight="1" x14ac:dyDescent="0.3">
      <c r="A21" s="844" t="s">
        <v>1153</v>
      </c>
      <c r="B21" s="844"/>
      <c r="C21" s="844"/>
      <c r="D21" s="844"/>
      <c r="E21" s="844"/>
      <c r="F21" s="844"/>
      <c r="G21" s="844"/>
      <c r="H21" s="844"/>
      <c r="I21" s="844"/>
      <c r="J21" s="844"/>
      <c r="K21" s="844"/>
      <c r="L21" s="844"/>
      <c r="M21" s="844"/>
      <c r="N21" s="844"/>
      <c r="O21" s="844"/>
      <c r="P21" s="844"/>
      <c r="Q21" s="844"/>
      <c r="R21" s="844"/>
      <c r="S21" s="844"/>
      <c r="T21" s="844"/>
      <c r="U21" s="844"/>
      <c r="V21" s="844"/>
      <c r="W21" s="844"/>
      <c r="X21" s="844"/>
      <c r="Y21" s="844"/>
      <c r="Z21" s="844"/>
      <c r="AA21" s="844"/>
      <c r="AB21" s="844"/>
      <c r="AC21" s="844"/>
      <c r="AD21" s="844"/>
      <c r="AE21" s="844"/>
      <c r="AF21" s="844"/>
      <c r="AG21" s="844"/>
      <c r="AH21" s="844"/>
      <c r="AI21" s="844"/>
      <c r="AJ21" s="844"/>
      <c r="AK21" s="844"/>
      <c r="AL21" s="844"/>
      <c r="AM21" s="844"/>
      <c r="AN21" s="844"/>
      <c r="AO21" s="844"/>
      <c r="AP21" s="844"/>
      <c r="AQ21" s="844"/>
      <c r="AR21" s="844"/>
      <c r="AS21" s="844"/>
      <c r="AT21" s="844"/>
      <c r="AU21" s="844"/>
      <c r="AV21" s="844"/>
      <c r="AW21" s="844"/>
      <c r="AX21" s="844"/>
      <c r="AY21" s="844"/>
      <c r="AZ21" s="844"/>
      <c r="BA21" s="844"/>
      <c r="BB21" s="844"/>
      <c r="BC21" s="844"/>
      <c r="BD21" s="844"/>
      <c r="BE21" s="844"/>
      <c r="BF21" s="844"/>
      <c r="BG21" s="844"/>
      <c r="BH21" s="844"/>
      <c r="BI21" s="844"/>
      <c r="BJ21" s="844"/>
      <c r="BK21" s="844"/>
      <c r="BL21" s="844"/>
      <c r="BM21" s="844"/>
      <c r="BN21" s="844"/>
      <c r="BO21" s="844"/>
      <c r="BP21" s="844"/>
      <c r="BQ21" s="844"/>
      <c r="BR21" s="844"/>
      <c r="BS21" s="844"/>
      <c r="BT21" s="844"/>
      <c r="BU21" s="844"/>
      <c r="BV21" s="844"/>
      <c r="BW21" s="844"/>
      <c r="BX21" s="844"/>
      <c r="BY21" s="844"/>
      <c r="BZ21" s="844"/>
      <c r="CA21" s="844"/>
      <c r="CB21" s="844"/>
      <c r="CC21" s="844"/>
      <c r="CD21" s="844"/>
      <c r="CE21" s="844"/>
      <c r="CF21" s="844"/>
      <c r="CG21" s="844"/>
      <c r="CH21" s="844"/>
      <c r="CI21" s="844"/>
      <c r="CJ21" s="844"/>
      <c r="CK21" s="844"/>
      <c r="CL21" s="844"/>
      <c r="CM21" s="844"/>
      <c r="CN21" s="844"/>
      <c r="CO21" s="844"/>
      <c r="CP21" s="844"/>
      <c r="CQ21" s="844"/>
      <c r="CR21" s="844"/>
      <c r="CS21" s="844"/>
      <c r="CT21" s="844"/>
      <c r="CU21" s="844"/>
      <c r="CV21" s="844"/>
      <c r="CW21" s="844"/>
      <c r="CX21" s="844"/>
      <c r="CY21" s="844"/>
      <c r="CZ21" s="844"/>
      <c r="DA21" s="844"/>
      <c r="DB21" s="844"/>
    </row>
    <row r="22" spans="1:106" x14ac:dyDescent="0.3">
      <c r="A22" s="841" t="s">
        <v>381</v>
      </c>
      <c r="B22" s="841"/>
      <c r="C22" s="841"/>
      <c r="D22" s="841"/>
      <c r="E22" s="841"/>
      <c r="F22" s="841"/>
      <c r="G22" s="841"/>
      <c r="H22" s="841"/>
      <c r="I22" s="841"/>
      <c r="J22" s="841"/>
      <c r="K22" s="841"/>
      <c r="L22" s="841"/>
      <c r="M22" s="841"/>
      <c r="N22" s="841"/>
      <c r="O22" s="841"/>
      <c r="P22" s="841"/>
      <c r="Q22" s="841"/>
      <c r="R22" s="841"/>
      <c r="S22" s="841"/>
      <c r="T22" s="841"/>
      <c r="U22" s="841"/>
      <c r="V22" s="841"/>
      <c r="W22" s="841"/>
      <c r="X22" s="841"/>
      <c r="Y22" s="841"/>
      <c r="Z22" s="841"/>
      <c r="AA22" s="841"/>
      <c r="AB22" s="841"/>
      <c r="AC22" s="841"/>
      <c r="AD22" s="841"/>
      <c r="AE22" s="841"/>
      <c r="AF22" s="841"/>
      <c r="AG22" s="841"/>
      <c r="AH22" s="841"/>
      <c r="AI22" s="841"/>
      <c r="AJ22" s="841"/>
      <c r="AK22" s="841"/>
      <c r="AL22" s="841"/>
      <c r="AM22" s="841"/>
      <c r="AN22" s="841"/>
      <c r="AO22" s="841"/>
      <c r="AP22" s="841"/>
      <c r="AQ22" s="841"/>
      <c r="AR22" s="841"/>
      <c r="AS22" s="841"/>
      <c r="AT22" s="841"/>
      <c r="AU22" s="841"/>
      <c r="AV22" s="841"/>
      <c r="AW22" s="841"/>
      <c r="AX22" s="841"/>
      <c r="AY22" s="841"/>
      <c r="AZ22" s="841"/>
      <c r="BA22" s="841"/>
      <c r="BB22" s="841"/>
      <c r="BC22" s="841"/>
      <c r="BD22" s="841"/>
      <c r="BE22" s="841"/>
      <c r="BF22" s="841"/>
      <c r="BG22" s="841"/>
      <c r="BH22" s="841"/>
      <c r="BI22" s="841"/>
      <c r="BJ22" s="841"/>
      <c r="BK22" s="841"/>
      <c r="BL22" s="841"/>
      <c r="BM22" s="841"/>
      <c r="BN22" s="841"/>
      <c r="BO22" s="841"/>
      <c r="BP22" s="841"/>
      <c r="BQ22" s="841"/>
      <c r="BR22" s="841"/>
      <c r="BS22" s="841"/>
      <c r="BT22" s="841"/>
      <c r="BU22" s="841"/>
      <c r="BV22" s="841"/>
      <c r="BW22" s="841"/>
      <c r="BX22" s="841"/>
      <c r="BY22" s="841"/>
      <c r="BZ22" s="841"/>
      <c r="CA22" s="841"/>
      <c r="CB22" s="841"/>
      <c r="CC22" s="841"/>
      <c r="CD22" s="841"/>
      <c r="CE22" s="841"/>
      <c r="CF22" s="841"/>
      <c r="CG22" s="841"/>
      <c r="CH22" s="841"/>
      <c r="CI22" s="841"/>
      <c r="CJ22" s="841"/>
      <c r="CK22" s="841"/>
      <c r="CL22" s="841"/>
      <c r="CM22" s="841"/>
      <c r="CN22" s="841"/>
      <c r="CO22" s="841"/>
      <c r="CP22" s="841"/>
      <c r="CQ22" s="841"/>
      <c r="CR22" s="841"/>
      <c r="CS22" s="841"/>
      <c r="CT22" s="841"/>
      <c r="CU22" s="841"/>
      <c r="CV22" s="841"/>
      <c r="CW22" s="841"/>
      <c r="CX22" s="841"/>
      <c r="CY22" s="841"/>
      <c r="CZ22" s="841"/>
      <c r="DA22" s="841"/>
      <c r="DB22" s="841"/>
    </row>
    <row r="23" spans="1:106" ht="10.199999999999999" customHeight="1" x14ac:dyDescent="0.3">
      <c r="A23" s="865" t="s">
        <v>382</v>
      </c>
      <c r="B23" s="865"/>
      <c r="C23" s="865"/>
      <c r="D23" s="865"/>
      <c r="E23" s="865"/>
      <c r="F23" s="865"/>
      <c r="G23" s="865"/>
      <c r="H23" s="865"/>
      <c r="I23" s="865"/>
      <c r="J23" s="865"/>
      <c r="K23" s="865"/>
      <c r="L23" s="865"/>
      <c r="M23" s="865"/>
      <c r="N23" s="865"/>
      <c r="O23" s="865"/>
      <c r="P23" s="865"/>
      <c r="Q23" s="865"/>
      <c r="R23" s="865"/>
      <c r="S23" s="865"/>
      <c r="T23" s="865"/>
      <c r="U23" s="865"/>
      <c r="V23" s="865"/>
      <c r="W23" s="865"/>
      <c r="X23" s="865"/>
      <c r="Y23" s="865"/>
      <c r="Z23" s="865"/>
      <c r="AA23" s="865"/>
      <c r="AB23" s="865"/>
      <c r="AC23" s="865"/>
      <c r="AD23" s="865"/>
      <c r="AE23" s="865"/>
      <c r="AF23" s="865"/>
      <c r="AG23" s="865"/>
      <c r="AH23" s="865"/>
      <c r="AI23" s="865"/>
      <c r="AJ23" s="865"/>
      <c r="AK23" s="865"/>
      <c r="AL23" s="865"/>
      <c r="AM23" s="865"/>
      <c r="AN23" s="865"/>
      <c r="AO23" s="865"/>
      <c r="AP23" s="865"/>
      <c r="AQ23" s="865"/>
      <c r="AR23" s="865"/>
      <c r="AS23" s="865"/>
      <c r="AT23" s="865"/>
      <c r="AU23" s="865"/>
      <c r="AV23" s="865"/>
      <c r="AW23" s="865"/>
      <c r="AX23" s="865"/>
      <c r="AY23" s="865"/>
      <c r="AZ23" s="865"/>
      <c r="BA23" s="865"/>
      <c r="BB23" s="865"/>
      <c r="BC23" s="865"/>
      <c r="BD23" s="865"/>
      <c r="BE23" s="865"/>
      <c r="BF23" s="865"/>
      <c r="BG23" s="865"/>
      <c r="BH23" s="865"/>
      <c r="BI23" s="865"/>
      <c r="BJ23" s="865"/>
      <c r="BK23" s="865"/>
      <c r="BL23" s="865"/>
      <c r="BM23" s="865"/>
      <c r="BN23" s="865"/>
      <c r="BO23" s="865"/>
      <c r="BP23" s="865"/>
      <c r="BQ23" s="865"/>
      <c r="BR23" s="865"/>
      <c r="BS23" s="865"/>
      <c r="BT23" s="865"/>
      <c r="BU23" s="865"/>
      <c r="BV23" s="865"/>
      <c r="BW23" s="865"/>
      <c r="BX23" s="865"/>
      <c r="BY23" s="865"/>
      <c r="BZ23" s="865"/>
      <c r="CA23" s="865"/>
      <c r="CB23" s="865"/>
      <c r="CC23" s="865"/>
      <c r="CD23" s="865"/>
      <c r="CE23" s="865"/>
      <c r="CF23" s="865"/>
      <c r="CG23" s="865"/>
      <c r="CH23" s="865"/>
      <c r="CI23" s="865"/>
      <c r="CJ23" s="865"/>
      <c r="CK23" s="865"/>
      <c r="CL23" s="865"/>
      <c r="CM23" s="865"/>
      <c r="CN23" s="865"/>
      <c r="CO23" s="865"/>
      <c r="CP23" s="865"/>
      <c r="CQ23" s="865"/>
      <c r="CR23" s="865"/>
      <c r="CS23" s="865"/>
      <c r="CT23" s="865"/>
      <c r="CU23" s="865"/>
      <c r="CV23" s="865"/>
      <c r="CW23" s="865"/>
      <c r="CX23" s="865"/>
      <c r="CY23" s="865"/>
      <c r="CZ23" s="865"/>
      <c r="DA23" s="865"/>
      <c r="DB23" s="865"/>
    </row>
    <row r="24" spans="1:106" x14ac:dyDescent="0.3">
      <c r="A24" s="844" t="s">
        <v>384</v>
      </c>
      <c r="B24" s="844"/>
      <c r="C24" s="844"/>
      <c r="D24" s="844"/>
      <c r="E24" s="844"/>
      <c r="F24" s="844"/>
      <c r="G24" s="844"/>
      <c r="H24" s="844"/>
      <c r="I24" s="844"/>
      <c r="J24" s="844"/>
      <c r="K24" s="844"/>
      <c r="L24" s="844"/>
      <c r="M24" s="844"/>
      <c r="N24" s="844"/>
      <c r="O24" s="844"/>
      <c r="P24" s="844"/>
      <c r="Q24" s="844"/>
      <c r="R24" s="844"/>
      <c r="S24" s="844"/>
      <c r="T24" s="844"/>
      <c r="U24" s="844"/>
      <c r="V24" s="844"/>
      <c r="W24" s="844"/>
      <c r="X24" s="844"/>
      <c r="Y24" s="844"/>
      <c r="Z24" s="844"/>
      <c r="AA24" s="844"/>
      <c r="AB24" s="844"/>
      <c r="AC24" s="844"/>
      <c r="AD24" s="844"/>
      <c r="AE24" s="844"/>
      <c r="AF24" s="844"/>
      <c r="AG24" s="844"/>
      <c r="AH24" s="844"/>
      <c r="AI24" s="844"/>
      <c r="AJ24" s="844"/>
      <c r="AK24" s="844"/>
      <c r="AL24" s="844"/>
      <c r="AM24" s="844"/>
      <c r="AN24" s="844"/>
      <c r="AO24" s="844"/>
      <c r="AP24" s="844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844"/>
      <c r="BH24" s="844"/>
      <c r="BI24" s="844"/>
      <c r="BJ24" s="844"/>
      <c r="BK24" s="844"/>
      <c r="BL24" s="844"/>
      <c r="BM24" s="844"/>
      <c r="BN24" s="844"/>
      <c r="BO24" s="844"/>
      <c r="BP24" s="844"/>
      <c r="BQ24" s="844"/>
      <c r="BR24" s="844"/>
      <c r="BS24" s="844"/>
      <c r="BT24" s="844"/>
      <c r="BU24" s="844"/>
      <c r="BV24" s="844"/>
      <c r="BW24" s="844"/>
      <c r="BX24" s="844"/>
      <c r="BY24" s="844"/>
      <c r="BZ24" s="844"/>
      <c r="CA24" s="844"/>
      <c r="CB24" s="844"/>
      <c r="CC24" s="844"/>
      <c r="CD24" s="844"/>
      <c r="CE24" s="844"/>
      <c r="CF24" s="844"/>
      <c r="CG24" s="844"/>
      <c r="CH24" s="844"/>
      <c r="CI24" s="844"/>
      <c r="CJ24" s="844"/>
      <c r="CK24" s="844"/>
      <c r="CL24" s="844"/>
      <c r="CM24" s="844"/>
      <c r="CN24" s="844"/>
      <c r="CO24" s="844"/>
      <c r="CP24" s="844"/>
      <c r="CQ24" s="844"/>
      <c r="CR24" s="844"/>
      <c r="CS24" s="844"/>
      <c r="CT24" s="844"/>
      <c r="CU24" s="844"/>
      <c r="CV24" s="844"/>
      <c r="CW24" s="844"/>
      <c r="CX24" s="844"/>
      <c r="CY24" s="844"/>
      <c r="CZ24" s="844"/>
      <c r="DA24" s="844"/>
      <c r="DB24" s="844"/>
    </row>
    <row r="25" spans="1:106" x14ac:dyDescent="0.3">
      <c r="A25" s="841" t="s">
        <v>381</v>
      </c>
      <c r="B25" s="841"/>
      <c r="C25" s="841"/>
      <c r="D25" s="841"/>
      <c r="E25" s="841"/>
      <c r="F25" s="841"/>
      <c r="G25" s="841"/>
      <c r="H25" s="841"/>
      <c r="I25" s="841"/>
      <c r="J25" s="841"/>
      <c r="K25" s="841"/>
      <c r="L25" s="841"/>
      <c r="M25" s="841"/>
      <c r="N25" s="841"/>
      <c r="O25" s="841"/>
      <c r="P25" s="841"/>
      <c r="Q25" s="841"/>
      <c r="R25" s="841"/>
      <c r="S25" s="841"/>
      <c r="T25" s="841"/>
      <c r="U25" s="841"/>
      <c r="V25" s="841"/>
      <c r="W25" s="841"/>
      <c r="X25" s="841"/>
      <c r="Y25" s="841"/>
      <c r="Z25" s="841"/>
      <c r="AA25" s="841"/>
      <c r="AB25" s="841"/>
      <c r="AC25" s="841"/>
      <c r="AD25" s="841"/>
      <c r="AE25" s="841"/>
      <c r="AF25" s="841"/>
      <c r="AG25" s="841"/>
      <c r="AH25" s="841"/>
      <c r="AI25" s="841"/>
      <c r="AJ25" s="841"/>
      <c r="AK25" s="841"/>
      <c r="AL25" s="841"/>
      <c r="AM25" s="841"/>
      <c r="AN25" s="841"/>
      <c r="AO25" s="841"/>
      <c r="AP25" s="841"/>
      <c r="AQ25" s="841"/>
      <c r="AR25" s="841"/>
      <c r="AS25" s="841"/>
      <c r="AT25" s="841"/>
      <c r="AU25" s="841"/>
      <c r="AV25" s="841"/>
      <c r="AW25" s="841"/>
      <c r="AX25" s="841"/>
      <c r="AY25" s="841"/>
      <c r="AZ25" s="841"/>
      <c r="BA25" s="841"/>
      <c r="BB25" s="841"/>
      <c r="BC25" s="841"/>
      <c r="BD25" s="841"/>
      <c r="BE25" s="841"/>
      <c r="BF25" s="841"/>
      <c r="BG25" s="841"/>
      <c r="BH25" s="841"/>
      <c r="BI25" s="841"/>
      <c r="BJ25" s="841"/>
      <c r="BK25" s="841"/>
      <c r="BL25" s="841"/>
      <c r="BM25" s="841"/>
      <c r="BN25" s="841"/>
      <c r="BO25" s="841"/>
      <c r="BP25" s="841"/>
      <c r="BQ25" s="841"/>
      <c r="BR25" s="841"/>
      <c r="BS25" s="841"/>
      <c r="BT25" s="841"/>
      <c r="BU25" s="841"/>
      <c r="BV25" s="841"/>
      <c r="BW25" s="841"/>
      <c r="BX25" s="841"/>
      <c r="BY25" s="841"/>
      <c r="BZ25" s="841"/>
      <c r="CA25" s="841"/>
      <c r="CB25" s="841"/>
      <c r="CC25" s="841"/>
      <c r="CD25" s="841"/>
      <c r="CE25" s="841"/>
      <c r="CF25" s="841"/>
      <c r="CG25" s="841"/>
      <c r="CH25" s="841"/>
      <c r="CI25" s="841"/>
      <c r="CJ25" s="841"/>
      <c r="CK25" s="841"/>
      <c r="CL25" s="841"/>
      <c r="CM25" s="841"/>
      <c r="CN25" s="841"/>
      <c r="CO25" s="841"/>
      <c r="CP25" s="841"/>
      <c r="CQ25" s="841"/>
      <c r="CR25" s="841"/>
      <c r="CS25" s="841"/>
      <c r="CT25" s="841"/>
      <c r="CU25" s="841"/>
      <c r="CV25" s="841"/>
      <c r="CW25" s="841"/>
      <c r="CX25" s="841"/>
      <c r="CY25" s="841"/>
      <c r="CZ25" s="841"/>
      <c r="DA25" s="841"/>
      <c r="DB25" s="841"/>
    </row>
    <row r="26" spans="1:106" ht="10.199999999999999" customHeight="1" x14ac:dyDescent="0.3">
      <c r="A26" s="865" t="s">
        <v>382</v>
      </c>
      <c r="B26" s="865"/>
      <c r="C26" s="865"/>
      <c r="D26" s="865"/>
      <c r="E26" s="865"/>
      <c r="F26" s="865"/>
      <c r="G26" s="865"/>
      <c r="H26" s="865"/>
      <c r="I26" s="865"/>
      <c r="J26" s="865"/>
      <c r="K26" s="865"/>
      <c r="L26" s="865"/>
      <c r="M26" s="865"/>
      <c r="N26" s="865"/>
      <c r="O26" s="865"/>
      <c r="P26" s="865"/>
      <c r="Q26" s="865"/>
      <c r="R26" s="865"/>
      <c r="S26" s="865"/>
      <c r="T26" s="865"/>
      <c r="U26" s="865"/>
      <c r="V26" s="865"/>
      <c r="W26" s="865"/>
      <c r="X26" s="865"/>
      <c r="Y26" s="865"/>
      <c r="Z26" s="865"/>
      <c r="AA26" s="865"/>
      <c r="AB26" s="865"/>
      <c r="AC26" s="865"/>
      <c r="AD26" s="865"/>
      <c r="AE26" s="865"/>
      <c r="AF26" s="865"/>
      <c r="AG26" s="865"/>
      <c r="AH26" s="865"/>
      <c r="AI26" s="865"/>
      <c r="AJ26" s="865"/>
      <c r="AK26" s="865"/>
      <c r="AL26" s="865"/>
      <c r="AM26" s="865"/>
      <c r="AN26" s="865"/>
      <c r="AO26" s="865"/>
      <c r="AP26" s="865"/>
      <c r="AQ26" s="865"/>
      <c r="AR26" s="865"/>
      <c r="AS26" s="865"/>
      <c r="AT26" s="865"/>
      <c r="AU26" s="865"/>
      <c r="AV26" s="865"/>
      <c r="AW26" s="865"/>
      <c r="AX26" s="865"/>
      <c r="AY26" s="865"/>
      <c r="AZ26" s="865"/>
      <c r="BA26" s="865"/>
      <c r="BB26" s="865"/>
      <c r="BC26" s="865"/>
      <c r="BD26" s="865"/>
      <c r="BE26" s="865"/>
      <c r="BF26" s="865"/>
      <c r="BG26" s="865"/>
      <c r="BH26" s="865"/>
      <c r="BI26" s="865"/>
      <c r="BJ26" s="865"/>
      <c r="BK26" s="865"/>
      <c r="BL26" s="865"/>
      <c r="BM26" s="865"/>
      <c r="BN26" s="865"/>
      <c r="BO26" s="865"/>
      <c r="BP26" s="865"/>
      <c r="BQ26" s="865"/>
      <c r="BR26" s="865"/>
      <c r="BS26" s="865"/>
      <c r="BT26" s="865"/>
      <c r="BU26" s="865"/>
      <c r="BV26" s="865"/>
      <c r="BW26" s="865"/>
      <c r="BX26" s="865"/>
      <c r="BY26" s="865"/>
      <c r="BZ26" s="865"/>
      <c r="CA26" s="865"/>
      <c r="CB26" s="865"/>
      <c r="CC26" s="865"/>
      <c r="CD26" s="865"/>
      <c r="CE26" s="865"/>
      <c r="CF26" s="865"/>
      <c r="CG26" s="865"/>
      <c r="CH26" s="865"/>
      <c r="CI26" s="865"/>
      <c r="CJ26" s="865"/>
      <c r="CK26" s="865"/>
      <c r="CL26" s="865"/>
      <c r="CM26" s="865"/>
      <c r="CN26" s="865"/>
      <c r="CO26" s="865"/>
      <c r="CP26" s="865"/>
      <c r="CQ26" s="865"/>
      <c r="CR26" s="865"/>
      <c r="CS26" s="865"/>
      <c r="CT26" s="865"/>
      <c r="CU26" s="865"/>
      <c r="CV26" s="865"/>
      <c r="CW26" s="865"/>
      <c r="CX26" s="865"/>
      <c r="CY26" s="865"/>
      <c r="CZ26" s="865"/>
      <c r="DA26" s="865"/>
      <c r="DB26" s="865"/>
    </row>
    <row r="27" spans="1:106" x14ac:dyDescent="0.3">
      <c r="A27" s="844" t="s">
        <v>1154</v>
      </c>
      <c r="B27" s="844"/>
      <c r="C27" s="844"/>
      <c r="D27" s="844"/>
      <c r="E27" s="844"/>
      <c r="F27" s="844"/>
      <c r="G27" s="844"/>
      <c r="H27" s="844"/>
      <c r="I27" s="844"/>
      <c r="J27" s="844"/>
      <c r="K27" s="844"/>
      <c r="L27" s="844"/>
      <c r="M27" s="844"/>
      <c r="N27" s="844"/>
      <c r="O27" s="844"/>
      <c r="P27" s="844"/>
      <c r="Q27" s="844"/>
      <c r="R27" s="844"/>
      <c r="S27" s="844"/>
      <c r="T27" s="844"/>
      <c r="U27" s="844"/>
      <c r="V27" s="844"/>
      <c r="W27" s="844"/>
      <c r="X27" s="844"/>
      <c r="Y27" s="844"/>
      <c r="Z27" s="844"/>
      <c r="AA27" s="844"/>
      <c r="AB27" s="844"/>
      <c r="AC27" s="844"/>
      <c r="AD27" s="844"/>
      <c r="AE27" s="844"/>
      <c r="AF27" s="844"/>
      <c r="AG27" s="844"/>
      <c r="AH27" s="844"/>
      <c r="AI27" s="844"/>
      <c r="AJ27" s="844"/>
      <c r="AK27" s="844"/>
      <c r="AL27" s="844"/>
      <c r="AM27" s="844"/>
      <c r="AN27" s="844"/>
      <c r="AO27" s="844"/>
      <c r="AP27" s="844"/>
      <c r="AQ27" s="844"/>
      <c r="AR27" s="844"/>
      <c r="AS27" s="844"/>
      <c r="AT27" s="844"/>
      <c r="AU27" s="844"/>
      <c r="AV27" s="844"/>
      <c r="AW27" s="844"/>
      <c r="AX27" s="844"/>
      <c r="AY27" s="844"/>
      <c r="AZ27" s="844"/>
      <c r="BA27" s="844"/>
      <c r="BB27" s="844"/>
      <c r="BC27" s="844"/>
      <c r="BD27" s="844"/>
      <c r="BE27" s="844"/>
      <c r="BF27" s="844"/>
      <c r="BG27" s="844"/>
      <c r="BH27" s="844"/>
      <c r="BI27" s="844"/>
      <c r="BJ27" s="844"/>
      <c r="BK27" s="844"/>
      <c r="BL27" s="844"/>
      <c r="BM27" s="844"/>
      <c r="BN27" s="844"/>
      <c r="BO27" s="844"/>
      <c r="BP27" s="844"/>
      <c r="BQ27" s="844"/>
      <c r="BR27" s="844"/>
      <c r="BS27" s="844"/>
      <c r="BT27" s="844"/>
      <c r="BU27" s="844"/>
      <c r="BV27" s="844"/>
      <c r="BW27" s="844"/>
      <c r="BX27" s="844"/>
      <c r="BY27" s="844"/>
      <c r="BZ27" s="844"/>
      <c r="CA27" s="844"/>
      <c r="CB27" s="844"/>
      <c r="CC27" s="844"/>
      <c r="CD27" s="844"/>
      <c r="CE27" s="844"/>
      <c r="CF27" s="844"/>
      <c r="CG27" s="844"/>
      <c r="CH27" s="844"/>
      <c r="CI27" s="844"/>
      <c r="CJ27" s="844"/>
      <c r="CK27" s="844"/>
      <c r="CL27" s="844"/>
      <c r="CM27" s="844"/>
      <c r="CN27" s="844"/>
      <c r="CO27" s="844"/>
      <c r="CP27" s="844"/>
      <c r="CQ27" s="844"/>
      <c r="CR27" s="844"/>
      <c r="CS27" s="844"/>
      <c r="CT27" s="844"/>
      <c r="CU27" s="844"/>
      <c r="CV27" s="844"/>
      <c r="CW27" s="844"/>
      <c r="CX27" s="844"/>
      <c r="CY27" s="844"/>
      <c r="CZ27" s="844"/>
      <c r="DA27" s="844"/>
      <c r="DB27" s="844"/>
    </row>
    <row r="28" spans="1:106" x14ac:dyDescent="0.3">
      <c r="A28" s="841" t="s">
        <v>381</v>
      </c>
      <c r="B28" s="841"/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M28" s="841"/>
      <c r="N28" s="841"/>
      <c r="O28" s="841"/>
      <c r="P28" s="841"/>
      <c r="Q28" s="841"/>
      <c r="R28" s="841"/>
      <c r="S28" s="841"/>
      <c r="T28" s="841"/>
      <c r="U28" s="841"/>
      <c r="V28" s="841"/>
      <c r="W28" s="841"/>
      <c r="X28" s="841"/>
      <c r="Y28" s="841"/>
      <c r="Z28" s="841"/>
      <c r="AA28" s="841"/>
      <c r="AB28" s="841"/>
      <c r="AC28" s="841"/>
      <c r="AD28" s="841"/>
      <c r="AE28" s="841"/>
      <c r="AF28" s="841"/>
      <c r="AG28" s="841"/>
      <c r="AH28" s="841"/>
      <c r="AI28" s="841"/>
      <c r="AJ28" s="841"/>
      <c r="AK28" s="841"/>
      <c r="AL28" s="841"/>
      <c r="AM28" s="841"/>
      <c r="AN28" s="841"/>
      <c r="AO28" s="841"/>
      <c r="AP28" s="841"/>
      <c r="AQ28" s="841"/>
      <c r="AR28" s="841"/>
      <c r="AS28" s="841"/>
      <c r="AT28" s="841"/>
      <c r="AU28" s="841"/>
      <c r="AV28" s="841"/>
      <c r="AW28" s="841"/>
      <c r="AX28" s="841"/>
      <c r="AY28" s="841"/>
      <c r="AZ28" s="841"/>
      <c r="BA28" s="841"/>
      <c r="BB28" s="841"/>
      <c r="BC28" s="841"/>
      <c r="BD28" s="841"/>
      <c r="BE28" s="841"/>
      <c r="BF28" s="841"/>
      <c r="BG28" s="841"/>
      <c r="BH28" s="841"/>
      <c r="BI28" s="841"/>
      <c r="BJ28" s="841"/>
      <c r="BK28" s="841"/>
      <c r="BL28" s="841"/>
      <c r="BM28" s="841"/>
      <c r="BN28" s="841"/>
      <c r="BO28" s="841"/>
      <c r="BP28" s="841"/>
      <c r="BQ28" s="841"/>
      <c r="BR28" s="841"/>
      <c r="BS28" s="841"/>
      <c r="BT28" s="841"/>
      <c r="BU28" s="841"/>
      <c r="BV28" s="841"/>
      <c r="BW28" s="841"/>
      <c r="BX28" s="841"/>
      <c r="BY28" s="841"/>
      <c r="BZ28" s="841"/>
      <c r="CA28" s="841"/>
      <c r="CB28" s="841"/>
      <c r="CC28" s="841"/>
      <c r="CD28" s="841"/>
      <c r="CE28" s="841"/>
      <c r="CF28" s="841"/>
      <c r="CG28" s="841"/>
      <c r="CH28" s="841"/>
      <c r="CI28" s="841"/>
      <c r="CJ28" s="841"/>
      <c r="CK28" s="841"/>
      <c r="CL28" s="841"/>
      <c r="CM28" s="841"/>
      <c r="CN28" s="841"/>
      <c r="CO28" s="841"/>
      <c r="CP28" s="841"/>
      <c r="CQ28" s="841"/>
      <c r="CR28" s="841"/>
      <c r="CS28" s="841"/>
      <c r="CT28" s="841"/>
      <c r="CU28" s="841"/>
      <c r="CV28" s="841"/>
      <c r="CW28" s="841"/>
      <c r="CX28" s="841"/>
      <c r="CY28" s="841"/>
      <c r="CZ28" s="841"/>
      <c r="DA28" s="841"/>
      <c r="DB28" s="841"/>
    </row>
    <row r="29" spans="1:106" ht="10.199999999999999" customHeight="1" x14ac:dyDescent="0.3">
      <c r="A29" s="865" t="s">
        <v>382</v>
      </c>
      <c r="B29" s="865"/>
      <c r="C29" s="865"/>
      <c r="D29" s="865"/>
      <c r="E29" s="865"/>
      <c r="F29" s="865"/>
      <c r="G29" s="865"/>
      <c r="H29" s="865"/>
      <c r="I29" s="865"/>
      <c r="J29" s="865"/>
      <c r="K29" s="865"/>
      <c r="L29" s="865"/>
      <c r="M29" s="865"/>
      <c r="N29" s="865"/>
      <c r="O29" s="865"/>
      <c r="P29" s="865"/>
      <c r="Q29" s="865"/>
      <c r="R29" s="865"/>
      <c r="S29" s="865"/>
      <c r="T29" s="865"/>
      <c r="U29" s="865"/>
      <c r="V29" s="865"/>
      <c r="W29" s="865"/>
      <c r="X29" s="865"/>
      <c r="Y29" s="865"/>
      <c r="Z29" s="865"/>
      <c r="AA29" s="865"/>
      <c r="AB29" s="865"/>
      <c r="AC29" s="865"/>
      <c r="AD29" s="865"/>
      <c r="AE29" s="865"/>
      <c r="AF29" s="865"/>
      <c r="AG29" s="865"/>
      <c r="AH29" s="865"/>
      <c r="AI29" s="865"/>
      <c r="AJ29" s="865"/>
      <c r="AK29" s="865"/>
      <c r="AL29" s="865"/>
      <c r="AM29" s="865"/>
      <c r="AN29" s="865"/>
      <c r="AO29" s="865"/>
      <c r="AP29" s="865"/>
      <c r="AQ29" s="865"/>
      <c r="AR29" s="865"/>
      <c r="AS29" s="865"/>
      <c r="AT29" s="865"/>
      <c r="AU29" s="865"/>
      <c r="AV29" s="865"/>
      <c r="AW29" s="865"/>
      <c r="AX29" s="865"/>
      <c r="AY29" s="865"/>
      <c r="AZ29" s="865"/>
      <c r="BA29" s="865"/>
      <c r="BB29" s="865"/>
      <c r="BC29" s="865"/>
      <c r="BD29" s="865"/>
      <c r="BE29" s="865"/>
      <c r="BF29" s="865"/>
      <c r="BG29" s="865"/>
      <c r="BH29" s="865"/>
      <c r="BI29" s="865"/>
      <c r="BJ29" s="865"/>
      <c r="BK29" s="865"/>
      <c r="BL29" s="865"/>
      <c r="BM29" s="865"/>
      <c r="BN29" s="865"/>
      <c r="BO29" s="865"/>
      <c r="BP29" s="865"/>
      <c r="BQ29" s="865"/>
      <c r="BR29" s="865"/>
      <c r="BS29" s="865"/>
      <c r="BT29" s="865"/>
      <c r="BU29" s="865"/>
      <c r="BV29" s="865"/>
      <c r="BW29" s="865"/>
      <c r="BX29" s="865"/>
      <c r="BY29" s="865"/>
      <c r="BZ29" s="865"/>
      <c r="CA29" s="865"/>
      <c r="CB29" s="865"/>
      <c r="CC29" s="865"/>
      <c r="CD29" s="865"/>
      <c r="CE29" s="865"/>
      <c r="CF29" s="865"/>
      <c r="CG29" s="865"/>
      <c r="CH29" s="865"/>
      <c r="CI29" s="865"/>
      <c r="CJ29" s="865"/>
      <c r="CK29" s="865"/>
      <c r="CL29" s="865"/>
      <c r="CM29" s="865"/>
      <c r="CN29" s="865"/>
      <c r="CO29" s="865"/>
      <c r="CP29" s="865"/>
      <c r="CQ29" s="865"/>
      <c r="CR29" s="865"/>
      <c r="CS29" s="865"/>
      <c r="CT29" s="865"/>
      <c r="CU29" s="865"/>
      <c r="CV29" s="865"/>
      <c r="CW29" s="865"/>
      <c r="CX29" s="865"/>
      <c r="CY29" s="865"/>
      <c r="CZ29" s="865"/>
      <c r="DA29" s="865"/>
      <c r="DB29" s="865"/>
    </row>
    <row r="30" spans="1:106" ht="28.95" customHeight="1" x14ac:dyDescent="0.3">
      <c r="A30" s="844" t="s">
        <v>1155</v>
      </c>
      <c r="B30" s="844"/>
      <c r="C30" s="844"/>
      <c r="D30" s="844"/>
      <c r="E30" s="844"/>
      <c r="F30" s="844"/>
      <c r="G30" s="844"/>
      <c r="H30" s="844"/>
      <c r="I30" s="844"/>
      <c r="J30" s="844"/>
      <c r="K30" s="844"/>
      <c r="L30" s="844"/>
      <c r="M30" s="844"/>
      <c r="N30" s="844"/>
      <c r="O30" s="844"/>
      <c r="P30" s="844"/>
      <c r="Q30" s="844"/>
      <c r="R30" s="844"/>
      <c r="S30" s="844"/>
      <c r="T30" s="844"/>
      <c r="U30" s="844"/>
      <c r="V30" s="844"/>
      <c r="W30" s="844"/>
      <c r="X30" s="844"/>
      <c r="Y30" s="844"/>
      <c r="Z30" s="844"/>
      <c r="AA30" s="844"/>
      <c r="AB30" s="844"/>
      <c r="AC30" s="844"/>
      <c r="AD30" s="844"/>
      <c r="AE30" s="844"/>
      <c r="AF30" s="844"/>
      <c r="AG30" s="844"/>
      <c r="AH30" s="844"/>
      <c r="AI30" s="844"/>
      <c r="AJ30" s="844"/>
      <c r="AK30" s="844"/>
      <c r="AL30" s="844"/>
      <c r="AM30" s="844"/>
      <c r="AN30" s="844"/>
      <c r="AO30" s="844"/>
      <c r="AP30" s="844"/>
      <c r="AQ30" s="844"/>
      <c r="AR30" s="844"/>
      <c r="AS30" s="844"/>
      <c r="AT30" s="844"/>
      <c r="AU30" s="844"/>
      <c r="AV30" s="844"/>
      <c r="AW30" s="844"/>
      <c r="AX30" s="844"/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844"/>
      <c r="BR30" s="844"/>
      <c r="BS30" s="844"/>
      <c r="BT30" s="844"/>
      <c r="BU30" s="844"/>
      <c r="BV30" s="844"/>
      <c r="BW30" s="844"/>
      <c r="BX30" s="844"/>
      <c r="BY30" s="844"/>
      <c r="BZ30" s="844"/>
      <c r="CA30" s="844"/>
      <c r="CB30" s="844"/>
      <c r="CC30" s="844"/>
      <c r="CD30" s="844"/>
      <c r="CE30" s="844"/>
      <c r="CF30" s="844"/>
      <c r="CG30" s="844"/>
      <c r="CH30" s="844"/>
      <c r="CI30" s="844"/>
      <c r="CJ30" s="844"/>
      <c r="CK30" s="844"/>
      <c r="CL30" s="844"/>
      <c r="CM30" s="844"/>
      <c r="CN30" s="844"/>
      <c r="CO30" s="844"/>
      <c r="CP30" s="844"/>
      <c r="CQ30" s="844"/>
      <c r="CR30" s="844"/>
      <c r="CS30" s="844"/>
      <c r="CT30" s="844"/>
      <c r="CU30" s="844"/>
      <c r="CV30" s="844"/>
      <c r="CW30" s="844"/>
      <c r="CX30" s="844"/>
      <c r="CY30" s="844"/>
      <c r="CZ30" s="844"/>
      <c r="DA30" s="844"/>
      <c r="DB30" s="844"/>
    </row>
    <row r="31" spans="1:106" x14ac:dyDescent="0.3">
      <c r="A31" s="841" t="s">
        <v>381</v>
      </c>
      <c r="B31" s="841"/>
      <c r="C31" s="841"/>
      <c r="D31" s="841"/>
      <c r="E31" s="841"/>
      <c r="F31" s="841"/>
      <c r="G31" s="841"/>
      <c r="H31" s="841"/>
      <c r="I31" s="841"/>
      <c r="J31" s="841"/>
      <c r="K31" s="841"/>
      <c r="L31" s="841"/>
      <c r="M31" s="841"/>
      <c r="N31" s="841"/>
      <c r="O31" s="841"/>
      <c r="P31" s="841"/>
      <c r="Q31" s="841"/>
      <c r="R31" s="841"/>
      <c r="S31" s="841"/>
      <c r="T31" s="841"/>
      <c r="U31" s="841"/>
      <c r="V31" s="841"/>
      <c r="W31" s="841"/>
      <c r="X31" s="841"/>
      <c r="Y31" s="841"/>
      <c r="Z31" s="841"/>
      <c r="AA31" s="841"/>
      <c r="AB31" s="841"/>
      <c r="AC31" s="841"/>
      <c r="AD31" s="841"/>
      <c r="AE31" s="841"/>
      <c r="AF31" s="841"/>
      <c r="AG31" s="841"/>
      <c r="AH31" s="841"/>
      <c r="AI31" s="841"/>
      <c r="AJ31" s="841"/>
      <c r="AK31" s="841"/>
      <c r="AL31" s="841"/>
      <c r="AM31" s="841"/>
      <c r="AN31" s="841"/>
      <c r="AO31" s="841"/>
      <c r="AP31" s="841"/>
      <c r="AQ31" s="841"/>
      <c r="AR31" s="841"/>
      <c r="AS31" s="841"/>
      <c r="AT31" s="841"/>
      <c r="AU31" s="841"/>
      <c r="AV31" s="841"/>
      <c r="AW31" s="841"/>
      <c r="AX31" s="841"/>
      <c r="AY31" s="841"/>
      <c r="AZ31" s="841"/>
      <c r="BA31" s="841"/>
      <c r="BB31" s="841"/>
      <c r="BC31" s="841"/>
      <c r="BD31" s="841"/>
      <c r="BE31" s="841"/>
      <c r="BF31" s="841"/>
      <c r="BG31" s="841"/>
      <c r="BH31" s="841"/>
      <c r="BI31" s="841"/>
      <c r="BJ31" s="841"/>
      <c r="BK31" s="841"/>
      <c r="BL31" s="841"/>
      <c r="BM31" s="841"/>
      <c r="BN31" s="841"/>
      <c r="BO31" s="841"/>
      <c r="BP31" s="841"/>
      <c r="BQ31" s="841"/>
      <c r="BR31" s="841"/>
      <c r="BS31" s="841"/>
      <c r="BT31" s="841"/>
      <c r="BU31" s="841"/>
      <c r="BV31" s="841"/>
      <c r="BW31" s="841"/>
      <c r="BX31" s="841"/>
      <c r="BY31" s="841"/>
      <c r="BZ31" s="841"/>
      <c r="CA31" s="841"/>
      <c r="CB31" s="841"/>
      <c r="CC31" s="841"/>
      <c r="CD31" s="841"/>
      <c r="CE31" s="841"/>
      <c r="CF31" s="841"/>
      <c r="CG31" s="841"/>
      <c r="CH31" s="841"/>
      <c r="CI31" s="841"/>
      <c r="CJ31" s="841"/>
      <c r="CK31" s="841"/>
      <c r="CL31" s="841"/>
      <c r="CM31" s="841"/>
      <c r="CN31" s="841"/>
      <c r="CO31" s="841"/>
      <c r="CP31" s="841"/>
      <c r="CQ31" s="841"/>
      <c r="CR31" s="841"/>
      <c r="CS31" s="841"/>
      <c r="CT31" s="841"/>
      <c r="CU31" s="841"/>
      <c r="CV31" s="841"/>
      <c r="CW31" s="841"/>
      <c r="CX31" s="841"/>
      <c r="CY31" s="841"/>
      <c r="CZ31" s="841"/>
      <c r="DA31" s="841"/>
      <c r="DB31" s="841"/>
    </row>
    <row r="32" spans="1:106" ht="10.199999999999999" customHeight="1" x14ac:dyDescent="0.3">
      <c r="A32" s="865" t="s">
        <v>382</v>
      </c>
      <c r="B32" s="865"/>
      <c r="C32" s="865"/>
      <c r="D32" s="865"/>
      <c r="E32" s="865"/>
      <c r="F32" s="865"/>
      <c r="G32" s="865"/>
      <c r="H32" s="865"/>
      <c r="I32" s="865"/>
      <c r="J32" s="865"/>
      <c r="K32" s="865"/>
      <c r="L32" s="865"/>
      <c r="M32" s="865"/>
      <c r="N32" s="865"/>
      <c r="O32" s="865"/>
      <c r="P32" s="865"/>
      <c r="Q32" s="865"/>
      <c r="R32" s="865"/>
      <c r="S32" s="865"/>
      <c r="T32" s="865"/>
      <c r="U32" s="865"/>
      <c r="V32" s="865"/>
      <c r="W32" s="865"/>
      <c r="X32" s="865"/>
      <c r="Y32" s="865"/>
      <c r="Z32" s="865"/>
      <c r="AA32" s="865"/>
      <c r="AB32" s="865"/>
      <c r="AC32" s="865"/>
      <c r="AD32" s="865"/>
      <c r="AE32" s="865"/>
      <c r="AF32" s="865"/>
      <c r="AG32" s="865"/>
      <c r="AH32" s="865"/>
      <c r="AI32" s="865"/>
      <c r="AJ32" s="865"/>
      <c r="AK32" s="865"/>
      <c r="AL32" s="865"/>
      <c r="AM32" s="865"/>
      <c r="AN32" s="865"/>
      <c r="AO32" s="865"/>
      <c r="AP32" s="865"/>
      <c r="AQ32" s="865"/>
      <c r="AR32" s="865"/>
      <c r="AS32" s="865"/>
      <c r="AT32" s="865"/>
      <c r="AU32" s="865"/>
      <c r="AV32" s="865"/>
      <c r="AW32" s="865"/>
      <c r="AX32" s="865"/>
      <c r="AY32" s="865"/>
      <c r="AZ32" s="865"/>
      <c r="BA32" s="865"/>
      <c r="BB32" s="865"/>
      <c r="BC32" s="865"/>
      <c r="BD32" s="865"/>
      <c r="BE32" s="865"/>
      <c r="BF32" s="865"/>
      <c r="BG32" s="865"/>
      <c r="BH32" s="865"/>
      <c r="BI32" s="865"/>
      <c r="BJ32" s="865"/>
      <c r="BK32" s="865"/>
      <c r="BL32" s="865"/>
      <c r="BM32" s="865"/>
      <c r="BN32" s="865"/>
      <c r="BO32" s="865"/>
      <c r="BP32" s="865"/>
      <c r="BQ32" s="865"/>
      <c r="BR32" s="865"/>
      <c r="BS32" s="865"/>
      <c r="BT32" s="865"/>
      <c r="BU32" s="865"/>
      <c r="BV32" s="865"/>
      <c r="BW32" s="865"/>
      <c r="BX32" s="865"/>
      <c r="BY32" s="865"/>
      <c r="BZ32" s="865"/>
      <c r="CA32" s="865"/>
      <c r="CB32" s="865"/>
      <c r="CC32" s="865"/>
      <c r="CD32" s="865"/>
      <c r="CE32" s="865"/>
      <c r="CF32" s="865"/>
      <c r="CG32" s="865"/>
      <c r="CH32" s="865"/>
      <c r="CI32" s="865"/>
      <c r="CJ32" s="865"/>
      <c r="CK32" s="865"/>
      <c r="CL32" s="865"/>
      <c r="CM32" s="865"/>
      <c r="CN32" s="865"/>
      <c r="CO32" s="865"/>
      <c r="CP32" s="865"/>
      <c r="CQ32" s="865"/>
      <c r="CR32" s="865"/>
      <c r="CS32" s="865"/>
      <c r="CT32" s="865"/>
      <c r="CU32" s="865"/>
      <c r="CV32" s="865"/>
      <c r="CW32" s="865"/>
      <c r="CX32" s="865"/>
      <c r="CY32" s="865"/>
      <c r="CZ32" s="865"/>
      <c r="DA32" s="865"/>
      <c r="DB32" s="865"/>
    </row>
    <row r="33" spans="1:112" x14ac:dyDescent="0.3">
      <c r="A33" s="844" t="s">
        <v>1156</v>
      </c>
      <c r="B33" s="844"/>
      <c r="C33" s="844"/>
      <c r="D33" s="844"/>
      <c r="E33" s="844"/>
      <c r="F33" s="844"/>
      <c r="G33" s="844"/>
      <c r="H33" s="844"/>
      <c r="I33" s="844"/>
      <c r="J33" s="844"/>
      <c r="K33" s="844"/>
      <c r="L33" s="844"/>
      <c r="M33" s="844"/>
      <c r="N33" s="844"/>
      <c r="O33" s="844"/>
      <c r="P33" s="844"/>
      <c r="Q33" s="844"/>
      <c r="R33" s="844"/>
      <c r="S33" s="844"/>
      <c r="T33" s="844"/>
      <c r="U33" s="844"/>
      <c r="V33" s="844"/>
      <c r="W33" s="844"/>
      <c r="X33" s="844"/>
      <c r="Y33" s="844"/>
      <c r="Z33" s="844"/>
      <c r="AA33" s="844"/>
      <c r="AB33" s="844"/>
      <c r="AC33" s="844"/>
      <c r="AD33" s="844"/>
      <c r="AE33" s="844"/>
      <c r="AF33" s="844"/>
      <c r="AG33" s="844"/>
      <c r="AH33" s="844"/>
      <c r="AI33" s="844"/>
      <c r="AJ33" s="844"/>
      <c r="AK33" s="844"/>
      <c r="AL33" s="844"/>
      <c r="AM33" s="844"/>
      <c r="AN33" s="844"/>
      <c r="AO33" s="844"/>
      <c r="AP33" s="844"/>
      <c r="AQ33" s="844"/>
      <c r="AR33" s="844"/>
      <c r="AS33" s="844"/>
      <c r="AT33" s="844"/>
      <c r="AU33" s="844"/>
      <c r="AV33" s="844"/>
      <c r="AW33" s="844"/>
      <c r="AX33" s="844"/>
      <c r="AY33" s="844"/>
      <c r="AZ33" s="844"/>
      <c r="BA33" s="844"/>
      <c r="BB33" s="844"/>
      <c r="BC33" s="844"/>
      <c r="BD33" s="844"/>
      <c r="BE33" s="844"/>
      <c r="BF33" s="844"/>
      <c r="BG33" s="844"/>
      <c r="BH33" s="844"/>
      <c r="BI33" s="844"/>
      <c r="BJ33" s="844"/>
      <c r="BK33" s="844"/>
      <c r="BL33" s="844"/>
      <c r="BM33" s="844"/>
      <c r="BN33" s="844"/>
      <c r="BO33" s="844"/>
      <c r="BP33" s="844"/>
      <c r="BQ33" s="844"/>
      <c r="BR33" s="844"/>
      <c r="BS33" s="844"/>
      <c r="BT33" s="844"/>
      <c r="BU33" s="844"/>
      <c r="BV33" s="844"/>
      <c r="BW33" s="844"/>
      <c r="BX33" s="844"/>
      <c r="BY33" s="844"/>
      <c r="BZ33" s="844"/>
      <c r="CA33" s="844"/>
      <c r="CB33" s="844"/>
      <c r="CC33" s="844"/>
      <c r="CD33" s="844"/>
      <c r="CE33" s="844"/>
      <c r="CF33" s="844"/>
      <c r="CG33" s="844"/>
      <c r="CH33" s="844"/>
      <c r="CI33" s="844"/>
      <c r="CJ33" s="844"/>
      <c r="CK33" s="844"/>
      <c r="CL33" s="844"/>
      <c r="CM33" s="844"/>
      <c r="CN33" s="844"/>
      <c r="CO33" s="844"/>
      <c r="CP33" s="844"/>
      <c r="CQ33" s="844"/>
      <c r="CR33" s="844"/>
      <c r="CS33" s="844"/>
      <c r="CT33" s="844"/>
      <c r="CU33" s="844"/>
      <c r="CV33" s="844"/>
      <c r="CW33" s="844"/>
      <c r="CX33" s="844"/>
      <c r="CY33" s="844"/>
      <c r="CZ33" s="844"/>
      <c r="DA33" s="844"/>
      <c r="DB33" s="844"/>
    </row>
    <row r="34" spans="1:112" x14ac:dyDescent="0.3">
      <c r="A34" s="841" t="s">
        <v>381</v>
      </c>
      <c r="B34" s="841"/>
      <c r="C34" s="841"/>
      <c r="D34" s="841"/>
      <c r="E34" s="841"/>
      <c r="F34" s="841"/>
      <c r="G34" s="841"/>
      <c r="H34" s="841"/>
      <c r="I34" s="841"/>
      <c r="J34" s="841"/>
      <c r="K34" s="841"/>
      <c r="L34" s="841"/>
      <c r="M34" s="841"/>
      <c r="N34" s="841"/>
      <c r="O34" s="841"/>
      <c r="P34" s="841"/>
      <c r="Q34" s="841"/>
      <c r="R34" s="841"/>
      <c r="S34" s="841"/>
      <c r="T34" s="841"/>
      <c r="U34" s="841"/>
      <c r="V34" s="841"/>
      <c r="W34" s="841"/>
      <c r="X34" s="841"/>
      <c r="Y34" s="841"/>
      <c r="Z34" s="841"/>
      <c r="AA34" s="841"/>
      <c r="AB34" s="841"/>
      <c r="AC34" s="841"/>
      <c r="AD34" s="841"/>
      <c r="AE34" s="841"/>
      <c r="AF34" s="841"/>
      <c r="AG34" s="841"/>
      <c r="AH34" s="841"/>
      <c r="AI34" s="841"/>
      <c r="AJ34" s="841"/>
      <c r="AK34" s="841"/>
      <c r="AL34" s="841"/>
      <c r="AM34" s="841"/>
      <c r="AN34" s="841"/>
      <c r="AO34" s="841"/>
      <c r="AP34" s="841"/>
      <c r="AQ34" s="841"/>
      <c r="AR34" s="841"/>
      <c r="AS34" s="841"/>
      <c r="AT34" s="841"/>
      <c r="AU34" s="841"/>
      <c r="AV34" s="841"/>
      <c r="AW34" s="841"/>
      <c r="AX34" s="841"/>
      <c r="AY34" s="841"/>
      <c r="AZ34" s="841"/>
      <c r="BA34" s="841"/>
      <c r="BB34" s="841"/>
      <c r="BC34" s="841"/>
      <c r="BD34" s="841"/>
      <c r="BE34" s="841"/>
      <c r="BF34" s="841"/>
      <c r="BG34" s="841"/>
      <c r="BH34" s="841"/>
      <c r="BI34" s="841"/>
      <c r="BJ34" s="841"/>
      <c r="BK34" s="841"/>
      <c r="BL34" s="841"/>
      <c r="BM34" s="841"/>
      <c r="BN34" s="841"/>
      <c r="BO34" s="841"/>
      <c r="BP34" s="841"/>
      <c r="BQ34" s="841"/>
      <c r="BR34" s="841"/>
      <c r="BS34" s="841"/>
      <c r="BT34" s="841"/>
      <c r="BU34" s="841"/>
      <c r="BV34" s="841"/>
      <c r="BW34" s="841"/>
      <c r="BX34" s="841"/>
      <c r="BY34" s="841"/>
      <c r="BZ34" s="841"/>
      <c r="CA34" s="841"/>
      <c r="CB34" s="841"/>
      <c r="CC34" s="841"/>
      <c r="CD34" s="841"/>
      <c r="CE34" s="841"/>
      <c r="CF34" s="841"/>
      <c r="CG34" s="841"/>
      <c r="CH34" s="841"/>
      <c r="CI34" s="841"/>
      <c r="CJ34" s="841"/>
      <c r="CK34" s="841"/>
      <c r="CL34" s="841"/>
      <c r="CM34" s="841"/>
      <c r="CN34" s="841"/>
      <c r="CO34" s="841"/>
      <c r="CP34" s="841"/>
      <c r="CQ34" s="841"/>
      <c r="CR34" s="841"/>
      <c r="CS34" s="841"/>
      <c r="CT34" s="841"/>
      <c r="CU34" s="841"/>
      <c r="CV34" s="841"/>
      <c r="CW34" s="841"/>
      <c r="CX34" s="841"/>
      <c r="CY34" s="841"/>
      <c r="CZ34" s="841"/>
      <c r="DA34" s="841"/>
      <c r="DB34" s="841"/>
    </row>
    <row r="35" spans="1:112" ht="10.199999999999999" customHeight="1" x14ac:dyDescent="0.3">
      <c r="A35" s="865" t="s">
        <v>382</v>
      </c>
      <c r="B35" s="865"/>
      <c r="C35" s="865"/>
      <c r="D35" s="865"/>
      <c r="E35" s="865"/>
      <c r="F35" s="865"/>
      <c r="G35" s="865"/>
      <c r="H35" s="865"/>
      <c r="I35" s="865"/>
      <c r="J35" s="865"/>
      <c r="K35" s="865"/>
      <c r="L35" s="865"/>
      <c r="M35" s="865"/>
      <c r="N35" s="865"/>
      <c r="O35" s="865"/>
      <c r="P35" s="865"/>
      <c r="Q35" s="865"/>
      <c r="R35" s="865"/>
      <c r="S35" s="865"/>
      <c r="T35" s="865"/>
      <c r="U35" s="865"/>
      <c r="V35" s="865"/>
      <c r="W35" s="865"/>
      <c r="X35" s="865"/>
      <c r="Y35" s="865"/>
      <c r="Z35" s="865"/>
      <c r="AA35" s="865"/>
      <c r="AB35" s="865"/>
      <c r="AC35" s="865"/>
      <c r="AD35" s="865"/>
      <c r="AE35" s="865"/>
      <c r="AF35" s="865"/>
      <c r="AG35" s="865"/>
      <c r="AH35" s="865"/>
      <c r="AI35" s="865"/>
      <c r="AJ35" s="865"/>
      <c r="AK35" s="865"/>
      <c r="AL35" s="865"/>
      <c r="AM35" s="865"/>
      <c r="AN35" s="865"/>
      <c r="AO35" s="865"/>
      <c r="AP35" s="865"/>
      <c r="AQ35" s="865"/>
      <c r="AR35" s="865"/>
      <c r="AS35" s="865"/>
      <c r="AT35" s="865"/>
      <c r="AU35" s="865"/>
      <c r="AV35" s="865"/>
      <c r="AW35" s="865"/>
      <c r="AX35" s="865"/>
      <c r="AY35" s="865"/>
      <c r="AZ35" s="865"/>
      <c r="BA35" s="865"/>
      <c r="BB35" s="865"/>
      <c r="BC35" s="865"/>
      <c r="BD35" s="865"/>
      <c r="BE35" s="865"/>
      <c r="BF35" s="865"/>
      <c r="BG35" s="865"/>
      <c r="BH35" s="865"/>
      <c r="BI35" s="865"/>
      <c r="BJ35" s="865"/>
      <c r="BK35" s="865"/>
      <c r="BL35" s="865"/>
      <c r="BM35" s="865"/>
      <c r="BN35" s="865"/>
      <c r="BO35" s="865"/>
      <c r="BP35" s="865"/>
      <c r="BQ35" s="865"/>
      <c r="BR35" s="865"/>
      <c r="BS35" s="865"/>
      <c r="BT35" s="865"/>
      <c r="BU35" s="865"/>
      <c r="BV35" s="865"/>
      <c r="BW35" s="865"/>
      <c r="BX35" s="865"/>
      <c r="BY35" s="865"/>
      <c r="BZ35" s="865"/>
      <c r="CA35" s="865"/>
      <c r="CB35" s="865"/>
      <c r="CC35" s="865"/>
      <c r="CD35" s="865"/>
      <c r="CE35" s="865"/>
      <c r="CF35" s="865"/>
      <c r="CG35" s="865"/>
      <c r="CH35" s="865"/>
      <c r="CI35" s="865"/>
      <c r="CJ35" s="865"/>
      <c r="CK35" s="865"/>
      <c r="CL35" s="865"/>
      <c r="CM35" s="865"/>
      <c r="CN35" s="865"/>
      <c r="CO35" s="865"/>
      <c r="CP35" s="865"/>
      <c r="CQ35" s="865"/>
      <c r="CR35" s="865"/>
      <c r="CS35" s="865"/>
      <c r="CT35" s="865"/>
      <c r="CU35" s="865"/>
      <c r="CV35" s="865"/>
      <c r="CW35" s="865"/>
      <c r="CX35" s="865"/>
      <c r="CY35" s="865"/>
      <c r="CZ35" s="865"/>
      <c r="DA35" s="865"/>
      <c r="DB35" s="865"/>
    </row>
    <row r="36" spans="1:112" x14ac:dyDescent="0.3">
      <c r="A36" s="686" t="s">
        <v>229</v>
      </c>
      <c r="B36" s="686"/>
      <c r="C36" s="686"/>
      <c r="D36" s="686"/>
      <c r="E36" s="686"/>
      <c r="F36" s="686"/>
      <c r="G36" s="686"/>
      <c r="H36" s="686"/>
      <c r="I36" s="686"/>
      <c r="J36" s="686"/>
      <c r="K36" s="686"/>
      <c r="L36" s="686"/>
      <c r="M36" s="686"/>
      <c r="N36" s="686"/>
      <c r="O36" s="686"/>
      <c r="P36" s="461"/>
      <c r="Q36" s="461"/>
      <c r="R36" s="728" t="s">
        <v>1157</v>
      </c>
      <c r="S36" s="728"/>
      <c r="T36" s="728"/>
      <c r="U36" s="728"/>
      <c r="V36" s="728"/>
      <c r="W36" s="728"/>
      <c r="X36" s="728"/>
      <c r="Y36" s="728"/>
      <c r="Z36" s="728"/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  <c r="BF36" s="728"/>
      <c r="BG36" s="728"/>
      <c r="BH36" s="728"/>
      <c r="BI36" s="728"/>
      <c r="BJ36" s="728"/>
      <c r="BK36" s="728"/>
      <c r="BL36" s="728"/>
      <c r="BM36" s="728"/>
      <c r="BN36" s="728"/>
      <c r="BO36" s="728"/>
      <c r="BP36" s="728"/>
      <c r="BQ36" s="728"/>
      <c r="BR36" s="728"/>
      <c r="BS36" s="728"/>
      <c r="BT36" s="728"/>
      <c r="BU36" s="728"/>
      <c r="BV36" s="728"/>
      <c r="BW36" s="728"/>
      <c r="BX36" s="728"/>
      <c r="BY36" s="728"/>
      <c r="BZ36" s="728"/>
      <c r="CA36" s="728"/>
      <c r="CB36" s="728"/>
      <c r="CC36" s="728"/>
      <c r="CD36" s="728"/>
      <c r="CE36" s="728"/>
      <c r="CF36" s="728"/>
      <c r="CG36" s="728"/>
      <c r="CH36" s="728"/>
      <c r="CI36" s="728"/>
      <c r="CJ36" s="728"/>
      <c r="CK36" s="728"/>
      <c r="CL36" s="728"/>
      <c r="CM36" s="728"/>
      <c r="CN36" s="728"/>
      <c r="CO36" s="728"/>
      <c r="CP36" s="728"/>
      <c r="CQ36" s="728"/>
      <c r="CR36" s="728"/>
      <c r="CS36" s="728"/>
      <c r="CT36" s="728"/>
      <c r="CU36" s="728"/>
      <c r="CV36" s="728"/>
      <c r="CW36" s="728"/>
      <c r="CX36" s="728"/>
      <c r="CY36" s="728"/>
      <c r="CZ36" s="728"/>
      <c r="DA36" s="728"/>
      <c r="DB36" s="728"/>
    </row>
    <row r="37" spans="1:112" ht="14.4" customHeight="1" x14ac:dyDescent="0.3">
      <c r="A37" s="728" t="s">
        <v>1158</v>
      </c>
      <c r="B37" s="728"/>
      <c r="C37" s="728"/>
      <c r="D37" s="728"/>
      <c r="E37" s="728"/>
      <c r="F37" s="728"/>
      <c r="G37" s="728"/>
      <c r="H37" s="728"/>
      <c r="I37" s="728"/>
      <c r="J37" s="728"/>
      <c r="K37" s="728"/>
      <c r="L37" s="728"/>
      <c r="M37" s="728"/>
      <c r="N37" s="728"/>
      <c r="O37" s="728"/>
      <c r="P37" s="728"/>
      <c r="Q37" s="728"/>
      <c r="R37" s="728"/>
      <c r="S37" s="728"/>
      <c r="T37" s="728"/>
      <c r="U37" s="728"/>
      <c r="V37" s="728"/>
      <c r="W37" s="728"/>
      <c r="X37" s="728"/>
      <c r="Y37" s="728"/>
      <c r="Z37" s="728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728"/>
      <c r="BL37" s="728"/>
      <c r="BM37" s="728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  <c r="BX37" s="728"/>
      <c r="BY37" s="728"/>
      <c r="BZ37" s="728"/>
      <c r="CA37" s="728"/>
      <c r="CB37" s="728"/>
      <c r="CC37" s="728"/>
      <c r="CD37" s="728"/>
      <c r="CE37" s="728"/>
      <c r="CF37" s="728"/>
      <c r="CG37" s="728"/>
      <c r="CH37" s="728"/>
      <c r="CI37" s="728"/>
      <c r="CJ37" s="728"/>
      <c r="CK37" s="728"/>
      <c r="CL37" s="728"/>
      <c r="CM37" s="728"/>
      <c r="CN37" s="728"/>
      <c r="CO37" s="728"/>
      <c r="CP37" s="728"/>
      <c r="CQ37" s="728"/>
      <c r="CR37" s="728"/>
      <c r="CS37" s="728"/>
      <c r="CT37" s="728"/>
      <c r="CU37" s="728"/>
      <c r="CV37" s="728"/>
      <c r="CW37" s="728"/>
      <c r="CX37" s="728"/>
      <c r="CY37" s="728"/>
      <c r="CZ37" s="728"/>
      <c r="DA37" s="728"/>
      <c r="DB37" s="728"/>
    </row>
    <row r="38" spans="1:112" x14ac:dyDescent="0.3">
      <c r="A38" s="460"/>
      <c r="B38" s="461"/>
      <c r="C38" s="461"/>
      <c r="D38" s="461"/>
      <c r="E38" s="461"/>
      <c r="F38" s="461"/>
      <c r="G38" s="461"/>
      <c r="H38" s="461"/>
      <c r="I38" s="461"/>
      <c r="J38" s="461"/>
      <c r="K38" s="461"/>
      <c r="L38" s="461"/>
      <c r="M38" s="461"/>
      <c r="N38" s="461"/>
      <c r="O38" s="461"/>
      <c r="P38" s="461"/>
      <c r="Q38" s="461"/>
      <c r="R38" s="461"/>
      <c r="S38" s="461"/>
      <c r="T38" s="461"/>
      <c r="U38" s="461"/>
      <c r="V38" s="461"/>
      <c r="W38" s="461"/>
      <c r="X38" s="461"/>
      <c r="Y38" s="461"/>
      <c r="Z38" s="461"/>
      <c r="AA38" s="461"/>
      <c r="AB38" s="461"/>
      <c r="AC38" s="461"/>
      <c r="AD38" s="461"/>
      <c r="AE38" s="461"/>
      <c r="AF38" s="461"/>
      <c r="AG38" s="461"/>
      <c r="AH38" s="461"/>
      <c r="AI38" s="461"/>
      <c r="AJ38" s="461"/>
      <c r="AK38" s="461"/>
      <c r="AL38" s="461"/>
      <c r="AM38" s="461"/>
      <c r="AN38" s="461"/>
      <c r="AO38" s="461"/>
      <c r="AP38" s="461"/>
      <c r="AQ38" s="461"/>
      <c r="AR38" s="461"/>
      <c r="AS38" s="461"/>
      <c r="AT38" s="461"/>
      <c r="AU38" s="461"/>
      <c r="AV38" s="461"/>
      <c r="AW38" s="461"/>
      <c r="AX38" s="461"/>
      <c r="AY38" s="461"/>
      <c r="AZ38" s="461"/>
      <c r="BA38" s="461"/>
      <c r="BB38" s="461"/>
      <c r="BC38" s="461"/>
      <c r="BD38" s="461"/>
      <c r="BE38" s="461"/>
      <c r="BF38" s="461"/>
      <c r="BG38" s="461"/>
      <c r="BH38" s="461"/>
      <c r="BI38" s="461"/>
      <c r="BJ38" s="461"/>
      <c r="BK38" s="461"/>
      <c r="BL38" s="461"/>
      <c r="BM38" s="461"/>
      <c r="BN38" s="461"/>
      <c r="BO38" s="461"/>
      <c r="BP38" s="461"/>
      <c r="BQ38" s="461"/>
      <c r="BR38" s="461"/>
      <c r="BS38" s="461"/>
      <c r="BT38" s="461"/>
      <c r="BU38" s="461"/>
      <c r="BV38" s="461"/>
      <c r="BW38" s="461"/>
      <c r="BX38" s="461"/>
      <c r="BY38" s="461"/>
      <c r="BZ38" s="461"/>
      <c r="CA38" s="461"/>
      <c r="CB38" s="461"/>
      <c r="CC38" s="461"/>
      <c r="CD38" s="461"/>
      <c r="CE38" s="461"/>
      <c r="CF38" s="461"/>
      <c r="CG38" s="461"/>
      <c r="CH38" s="461"/>
      <c r="CI38" s="461"/>
      <c r="CJ38" s="461"/>
      <c r="CK38" s="461"/>
      <c r="CL38" s="461"/>
      <c r="CM38" s="461"/>
      <c r="CN38" s="461"/>
      <c r="CO38" s="461"/>
      <c r="CP38" s="461"/>
      <c r="CQ38" s="461"/>
      <c r="CR38" s="461"/>
      <c r="CS38" s="461"/>
      <c r="CT38" s="461"/>
      <c r="CU38" s="461"/>
      <c r="CV38" s="461"/>
      <c r="CW38" s="461"/>
      <c r="CX38" s="461"/>
      <c r="CY38" s="461"/>
      <c r="CZ38" s="461"/>
      <c r="DA38" s="461"/>
      <c r="DB38" s="461"/>
    </row>
    <row r="39" spans="1:112" ht="34.5" customHeight="1" x14ac:dyDescent="0.3">
      <c r="A39" s="752" t="s">
        <v>726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29"/>
      <c r="BJ39" s="729"/>
      <c r="BK39" s="729"/>
      <c r="BL39" s="729"/>
      <c r="BM39" s="729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  <c r="BX39" s="729"/>
      <c r="BY39" s="729"/>
      <c r="BZ39" s="729"/>
      <c r="CA39" s="729"/>
      <c r="CB39" s="729"/>
      <c r="CC39" s="729"/>
      <c r="CD39" s="729"/>
      <c r="CE39" s="729"/>
      <c r="CF39" s="729"/>
      <c r="CG39" s="19"/>
      <c r="CH39" s="19"/>
      <c r="CI39" s="19"/>
      <c r="CJ39" s="704" t="str">
        <f>ПОДПИСИ!E5</f>
        <v>Д.М. Чечин</v>
      </c>
      <c r="CK39" s="704"/>
      <c r="CL39" s="704"/>
      <c r="CM39" s="704"/>
      <c r="CN39" s="704"/>
      <c r="CO39" s="704"/>
      <c r="CP39" s="704"/>
      <c r="CQ39" s="704"/>
      <c r="CR39" s="704"/>
      <c r="CS39" s="704"/>
      <c r="CT39" s="704"/>
      <c r="CU39" s="704"/>
      <c r="CV39" s="704"/>
      <c r="CW39" s="704"/>
      <c r="CX39" s="704"/>
      <c r="CY39" s="704"/>
      <c r="CZ39" s="704"/>
      <c r="DA39" s="704"/>
      <c r="DB39" s="704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685" t="s">
        <v>11</v>
      </c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685"/>
      <c r="BV40" s="685"/>
      <c r="BW40" s="685"/>
      <c r="BX40" s="685"/>
      <c r="BY40" s="685"/>
      <c r="BZ40" s="685"/>
      <c r="CA40" s="685"/>
      <c r="CB40" s="685"/>
      <c r="CC40" s="685"/>
      <c r="CD40" s="685"/>
      <c r="CE40" s="685"/>
      <c r="CF40" s="685"/>
      <c r="CG40" s="21"/>
      <c r="CH40" s="21"/>
      <c r="CI40" s="21"/>
      <c r="CJ40" s="685" t="s">
        <v>50</v>
      </c>
      <c r="CK40" s="685"/>
      <c r="CL40" s="685"/>
      <c r="CM40" s="685"/>
      <c r="CN40" s="685"/>
      <c r="CO40" s="685"/>
      <c r="CP40" s="685"/>
      <c r="CQ40" s="685"/>
      <c r="CR40" s="685"/>
      <c r="CS40" s="685"/>
      <c r="CT40" s="685"/>
      <c r="CU40" s="685"/>
      <c r="CV40" s="685"/>
      <c r="CW40" s="685"/>
      <c r="CX40" s="685"/>
      <c r="CY40" s="685"/>
      <c r="CZ40" s="685"/>
      <c r="DA40" s="685"/>
      <c r="DB40" s="685"/>
    </row>
    <row r="41" spans="1:112" ht="38.25" customHeight="1" x14ac:dyDescent="0.3">
      <c r="A41" s="752" t="s">
        <v>734</v>
      </c>
      <c r="B41" s="733"/>
      <c r="C41" s="733"/>
      <c r="D41" s="733"/>
      <c r="E41" s="733"/>
      <c r="F41" s="733"/>
      <c r="G41" s="733"/>
      <c r="H41" s="733"/>
      <c r="I41" s="733"/>
      <c r="J41" s="733"/>
      <c r="K41" s="733"/>
      <c r="L41" s="733"/>
      <c r="M41" s="733"/>
      <c r="N41" s="733"/>
      <c r="O41" s="733"/>
      <c r="P41" s="733"/>
      <c r="Q41" s="733"/>
      <c r="R41" s="733"/>
      <c r="S41" s="733"/>
      <c r="T41" s="733"/>
      <c r="U41" s="733"/>
      <c r="V41" s="733"/>
      <c r="W41" s="733"/>
      <c r="X41" s="733"/>
      <c r="Y41" s="733"/>
      <c r="Z41" s="733"/>
      <c r="AA41" s="733"/>
      <c r="AB41" s="733"/>
      <c r="AC41" s="733"/>
      <c r="AD41" s="733"/>
      <c r="AE41" s="733"/>
      <c r="AF41" s="733"/>
      <c r="AG41" s="733"/>
      <c r="AH41" s="733"/>
      <c r="AI41" s="733"/>
      <c r="AJ41" s="733"/>
      <c r="AK41" s="733"/>
      <c r="AL41" s="733"/>
      <c r="AM41" s="733"/>
      <c r="AN41" s="733"/>
      <c r="AO41" s="733"/>
      <c r="AP41" s="733"/>
      <c r="AQ41" s="733"/>
      <c r="AR41" s="733"/>
      <c r="AS41" s="733"/>
      <c r="AT41" s="733"/>
      <c r="AU41" s="733"/>
      <c r="AV41" s="733"/>
      <c r="AW41" s="733"/>
      <c r="AX41" s="733"/>
      <c r="AY41" s="733"/>
      <c r="AZ41" s="733"/>
      <c r="BA41" s="733"/>
      <c r="BB41" s="733"/>
      <c r="BC41" s="733"/>
      <c r="BD41" s="733"/>
      <c r="BE41" s="733"/>
      <c r="BF41" s="19"/>
      <c r="BG41" s="19"/>
      <c r="BH41" s="19"/>
      <c r="BI41" s="729"/>
      <c r="BJ41" s="729"/>
      <c r="BK41" s="729"/>
      <c r="BL41" s="729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  <c r="BX41" s="729"/>
      <c r="BY41" s="729"/>
      <c r="BZ41" s="729"/>
      <c r="CA41" s="729"/>
      <c r="CB41" s="729"/>
      <c r="CC41" s="729"/>
      <c r="CD41" s="729"/>
      <c r="CE41" s="729"/>
      <c r="CF41" s="729"/>
      <c r="CG41" s="23"/>
      <c r="CH41" s="23"/>
      <c r="CI41" s="23"/>
      <c r="CJ41" s="704" t="str">
        <f>IF(ПОДПИСИ!E12=0," ",ПОДПИСИ!E12)</f>
        <v>А.В. Курбатов</v>
      </c>
      <c r="CK41" s="704"/>
      <c r="CL41" s="704"/>
      <c r="CM41" s="704"/>
      <c r="CN41" s="704"/>
      <c r="CO41" s="704"/>
      <c r="CP41" s="704"/>
      <c r="CQ41" s="704"/>
      <c r="CR41" s="704"/>
      <c r="CS41" s="704"/>
      <c r="CT41" s="704"/>
      <c r="CU41" s="704"/>
      <c r="CV41" s="704"/>
      <c r="CW41" s="704"/>
      <c r="CX41" s="704"/>
      <c r="CY41" s="704"/>
      <c r="CZ41" s="704"/>
      <c r="DA41" s="704"/>
      <c r="DB41" s="704"/>
      <c r="DH41" s="141"/>
    </row>
    <row r="42" spans="1:112" ht="11.25" customHeight="1" x14ac:dyDescent="0.3">
      <c r="BI42" s="685" t="s">
        <v>11</v>
      </c>
      <c r="BJ42" s="685"/>
      <c r="BK42" s="685"/>
      <c r="BL42" s="685"/>
      <c r="BM42" s="685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  <c r="BX42" s="685"/>
      <c r="BY42" s="685"/>
      <c r="BZ42" s="685"/>
      <c r="CA42" s="685"/>
      <c r="CB42" s="685"/>
      <c r="CC42" s="685"/>
      <c r="CD42" s="685"/>
      <c r="CE42" s="685"/>
      <c r="CF42" s="685"/>
      <c r="CG42" s="21"/>
      <c r="CH42" s="21"/>
      <c r="CI42" s="21"/>
      <c r="CJ42" s="685" t="s">
        <v>50</v>
      </c>
      <c r="CK42" s="685"/>
      <c r="CL42" s="685"/>
      <c r="CM42" s="685"/>
      <c r="CN42" s="685"/>
      <c r="CO42" s="685"/>
      <c r="CP42" s="685"/>
      <c r="CQ42" s="685"/>
      <c r="CR42" s="685"/>
      <c r="CS42" s="685"/>
      <c r="CT42" s="685"/>
      <c r="CU42" s="685"/>
      <c r="CV42" s="685"/>
      <c r="CW42" s="685"/>
      <c r="CX42" s="685"/>
      <c r="CY42" s="685"/>
      <c r="CZ42" s="685"/>
      <c r="DA42" s="685"/>
      <c r="DB42" s="685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73" t="s">
        <v>403</v>
      </c>
      <c r="B1" s="873"/>
      <c r="C1" s="873"/>
      <c r="D1" s="873"/>
      <c r="E1" s="873"/>
      <c r="F1" s="873"/>
      <c r="G1" s="873"/>
      <c r="H1" s="873"/>
      <c r="I1" s="873"/>
      <c r="J1" s="874"/>
      <c r="K1" s="750">
        <v>0</v>
      </c>
      <c r="L1" s="750"/>
      <c r="M1"/>
      <c r="N1"/>
      <c r="O1"/>
      <c r="P1"/>
    </row>
    <row r="2" spans="1:16" ht="14.4" x14ac:dyDescent="0.3">
      <c r="A2" s="873" t="s">
        <v>404</v>
      </c>
      <c r="B2" s="873"/>
      <c r="C2" s="873"/>
      <c r="D2" s="873"/>
      <c r="E2" s="873"/>
      <c r="F2" s="873"/>
      <c r="G2" s="873"/>
      <c r="H2" s="873"/>
      <c r="I2" s="873"/>
      <c r="J2" s="873"/>
      <c r="M2"/>
      <c r="N2"/>
      <c r="O2"/>
      <c r="P2"/>
    </row>
    <row r="3" spans="1:16" x14ac:dyDescent="0.25">
      <c r="A3" s="680"/>
      <c r="B3" s="680"/>
      <c r="C3" s="680"/>
      <c r="D3" s="680"/>
      <c r="E3" s="680"/>
      <c r="F3" s="680"/>
      <c r="G3" s="680"/>
      <c r="H3" s="680"/>
      <c r="I3" s="680"/>
      <c r="J3" s="680"/>
    </row>
    <row r="4" spans="1:16" x14ac:dyDescent="0.25">
      <c r="A4" s="687" t="s">
        <v>18</v>
      </c>
      <c r="B4" s="687"/>
      <c r="C4" s="687"/>
      <c r="D4" s="687"/>
      <c r="E4" s="687"/>
      <c r="F4" s="687"/>
      <c r="G4" s="687"/>
      <c r="H4" s="687"/>
      <c r="I4" s="687"/>
      <c r="J4" s="687"/>
    </row>
    <row r="5" spans="1:16" x14ac:dyDescent="0.25">
      <c r="A5" s="687" t="s">
        <v>405</v>
      </c>
      <c r="B5" s="687"/>
      <c r="C5" s="687"/>
      <c r="D5" s="687"/>
      <c r="E5" s="687"/>
      <c r="F5" s="687"/>
      <c r="G5" s="687"/>
      <c r="H5" s="687"/>
      <c r="I5" s="687"/>
      <c r="J5" s="687"/>
    </row>
    <row r="6" spans="1:16" x14ac:dyDescent="0.25">
      <c r="A6" s="687" t="s">
        <v>406</v>
      </c>
      <c r="B6" s="687"/>
      <c r="C6" s="687"/>
      <c r="D6" s="687"/>
      <c r="E6" s="687"/>
      <c r="F6" s="687"/>
      <c r="G6" s="687"/>
      <c r="H6" s="687"/>
      <c r="I6" s="687"/>
      <c r="J6" s="687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688" t="s">
        <v>407</v>
      </c>
      <c r="B8" s="802" t="s">
        <v>91</v>
      </c>
      <c r="C8" s="804"/>
      <c r="D8" s="688" t="s">
        <v>36</v>
      </c>
      <c r="E8" s="792"/>
      <c r="F8" s="808" t="s">
        <v>28</v>
      </c>
      <c r="G8" s="688" t="s">
        <v>27</v>
      </c>
      <c r="H8" s="688"/>
      <c r="I8" s="688"/>
      <c r="J8" s="688"/>
    </row>
    <row r="9" spans="1:16" ht="15" customHeight="1" x14ac:dyDescent="0.25">
      <c r="A9" s="688"/>
      <c r="B9" s="805"/>
      <c r="C9" s="807"/>
      <c r="D9" s="688"/>
      <c r="E9" s="792"/>
      <c r="F9" s="811"/>
      <c r="G9" s="688"/>
      <c r="H9" s="688"/>
      <c r="I9" s="688"/>
      <c r="J9" s="688"/>
    </row>
    <row r="10" spans="1:16" ht="38.25" customHeight="1" x14ac:dyDescent="0.25">
      <c r="A10" s="238">
        <v>1</v>
      </c>
      <c r="B10" s="871" t="s">
        <v>624</v>
      </c>
      <c r="C10" s="872"/>
      <c r="D10" s="866" t="s">
        <v>625</v>
      </c>
      <c r="E10" s="867"/>
      <c r="F10" s="259">
        <v>1</v>
      </c>
      <c r="G10" s="868"/>
      <c r="H10" s="869"/>
      <c r="I10" s="869"/>
      <c r="J10" s="870"/>
    </row>
    <row r="11" spans="1:16" ht="25.5" customHeight="1" x14ac:dyDescent="0.25">
      <c r="A11" s="238">
        <v>2</v>
      </c>
      <c r="B11" s="871" t="s">
        <v>626</v>
      </c>
      <c r="C11" s="872"/>
      <c r="D11" s="866" t="s">
        <v>627</v>
      </c>
      <c r="E11" s="867"/>
      <c r="F11" s="260">
        <v>1</v>
      </c>
      <c r="G11" s="868"/>
      <c r="H11" s="869"/>
      <c r="I11" s="869"/>
      <c r="J11" s="870"/>
    </row>
    <row r="12" spans="1:16" ht="56.25" customHeight="1" x14ac:dyDescent="0.25">
      <c r="A12" s="238">
        <v>3</v>
      </c>
      <c r="B12" s="871" t="s">
        <v>638</v>
      </c>
      <c r="C12" s="872"/>
      <c r="D12" s="866" t="s">
        <v>639</v>
      </c>
      <c r="E12" s="867"/>
      <c r="F12" s="260">
        <v>5</v>
      </c>
      <c r="G12" s="868"/>
      <c r="H12" s="869"/>
      <c r="I12" s="869"/>
      <c r="J12" s="870"/>
    </row>
    <row r="13" spans="1:16" ht="25.5" customHeight="1" x14ac:dyDescent="0.25">
      <c r="A13" s="238">
        <v>4</v>
      </c>
      <c r="B13" s="871" t="s">
        <v>628</v>
      </c>
      <c r="C13" s="872"/>
      <c r="D13" s="866" t="s">
        <v>640</v>
      </c>
      <c r="E13" s="867"/>
      <c r="F13" s="260">
        <v>3</v>
      </c>
      <c r="G13" s="868"/>
      <c r="H13" s="869"/>
      <c r="I13" s="869"/>
      <c r="J13" s="870"/>
    </row>
    <row r="14" spans="1:16" ht="25.5" customHeight="1" x14ac:dyDescent="0.25">
      <c r="A14" s="238">
        <v>5</v>
      </c>
      <c r="B14" s="871" t="s">
        <v>636</v>
      </c>
      <c r="C14" s="872"/>
      <c r="D14" s="866" t="s">
        <v>637</v>
      </c>
      <c r="E14" s="867"/>
      <c r="F14" s="260">
        <v>1</v>
      </c>
      <c r="G14" s="868"/>
      <c r="H14" s="869"/>
      <c r="I14" s="869"/>
      <c r="J14" s="870"/>
    </row>
    <row r="15" spans="1:16" ht="55.2" customHeight="1" x14ac:dyDescent="0.25">
      <c r="A15" s="735" t="s">
        <v>489</v>
      </c>
      <c r="B15" s="736"/>
      <c r="D15" s="209" t="str">
        <f>ПОДПИСИ!B12</f>
        <v>Начальник участка ООО «Электромонтаж-110»</v>
      </c>
      <c r="F15" s="875"/>
      <c r="G15" s="875"/>
      <c r="I15" s="704" t="str">
        <f>ПОДПИСИ!E12</f>
        <v>А.В. Курбатов</v>
      </c>
      <c r="J15" s="704"/>
    </row>
    <row r="16" spans="1:16" ht="15" customHeight="1" x14ac:dyDescent="0.25">
      <c r="A16" s="687"/>
      <c r="B16" s="687"/>
      <c r="D16" s="46" t="s">
        <v>48</v>
      </c>
      <c r="E16" s="21"/>
      <c r="F16" s="739" t="s">
        <v>49</v>
      </c>
      <c r="G16" s="739"/>
      <c r="H16" s="21"/>
      <c r="I16" s="739" t="s">
        <v>50</v>
      </c>
      <c r="J16" s="739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5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AU2" s="740"/>
      <c r="AV2" s="740"/>
      <c r="AW2" s="740"/>
      <c r="AX2" s="19"/>
      <c r="AY2" s="19"/>
      <c r="AZ2" s="19"/>
      <c r="BA2" s="19"/>
      <c r="BB2" s="19"/>
      <c r="BC2" s="19"/>
      <c r="BD2" s="19"/>
      <c r="BE2" s="704" t="str">
        <f>ФОРМА!G2</f>
        <v>Санкт-Петербург</v>
      </c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H2" s="142"/>
    </row>
    <row r="3" spans="1:112" s="2" customFormat="1" ht="12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739"/>
      <c r="AV3" s="739"/>
      <c r="AW3" s="739"/>
      <c r="AX3" s="21"/>
      <c r="AY3" s="21"/>
      <c r="AZ3" s="21"/>
      <c r="BA3" s="21"/>
      <c r="BB3" s="21"/>
      <c r="BC3" s="21"/>
      <c r="BD3" s="21"/>
      <c r="BE3" s="739" t="s">
        <v>0</v>
      </c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15" customHeight="1" x14ac:dyDescent="0.3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AV4" s="704"/>
      <c r="AW4" s="704"/>
      <c r="AX4" s="19"/>
      <c r="AY4" s="19"/>
      <c r="AZ4" s="19"/>
      <c r="BA4" s="19"/>
      <c r="BB4" s="19"/>
      <c r="BC4" s="19"/>
      <c r="BD4" s="19"/>
      <c r="BE4" s="741" t="str">
        <f>ФОРМА!B2</f>
        <v>ПАО "Россети Ленэнерго"</v>
      </c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BE4</f>
        <v>ПАО "Россети Ленэнерго"</v>
      </c>
    </row>
    <row r="5" spans="1:112" ht="15" customHeight="1" x14ac:dyDescent="0.3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739"/>
      <c r="AV5" s="739"/>
      <c r="AW5" s="739"/>
      <c r="AX5" s="21"/>
      <c r="AY5" s="21"/>
      <c r="AZ5" s="21"/>
      <c r="BA5" s="21"/>
      <c r="BB5" s="21"/>
      <c r="BC5" s="21"/>
      <c r="BD5" s="21"/>
      <c r="BE5" s="739" t="s">
        <v>2</v>
      </c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8" x14ac:dyDescent="0.3">
      <c r="A6" s="704"/>
      <c r="B6" s="704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4"/>
      <c r="AD6" s="704"/>
      <c r="AE6" s="704"/>
      <c r="AF6" s="704"/>
      <c r="AG6" s="704"/>
      <c r="AH6" s="704"/>
      <c r="AI6" s="704"/>
      <c r="AJ6" s="704"/>
      <c r="AK6" s="704"/>
      <c r="AL6" s="704"/>
      <c r="AM6" s="704"/>
      <c r="AN6" s="704"/>
      <c r="AO6" s="704"/>
      <c r="AP6" s="704"/>
      <c r="AQ6" s="704"/>
      <c r="AR6" s="704"/>
      <c r="AS6" s="704"/>
      <c r="AT6" s="704"/>
      <c r="AU6" s="704"/>
      <c r="AV6" s="704"/>
      <c r="AW6" s="704"/>
      <c r="AX6" s="21"/>
      <c r="AY6" s="21"/>
      <c r="AZ6" s="21"/>
      <c r="BA6" s="21"/>
      <c r="BB6" s="21"/>
      <c r="BC6" s="21"/>
      <c r="BD6" s="21"/>
      <c r="BE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739"/>
      <c r="AV7" s="739"/>
      <c r="AW7" s="739"/>
      <c r="AX7" s="21"/>
      <c r="AY7" s="21"/>
      <c r="AZ7" s="21"/>
      <c r="BA7" s="21"/>
      <c r="BB7" s="21"/>
      <c r="BC7" s="21"/>
      <c r="BD7" s="21"/>
      <c r="BE7" s="739" t="s">
        <v>38</v>
      </c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AU8" s="704"/>
      <c r="AV8" s="704"/>
      <c r="AW8" s="704"/>
      <c r="AX8" s="19"/>
      <c r="AY8" s="19"/>
      <c r="AZ8" s="19"/>
      <c r="BA8" s="19"/>
      <c r="BB8" s="19"/>
      <c r="BC8" s="19"/>
      <c r="BD8" s="19"/>
      <c r="BE8" s="684">
        <f>ФОРМА!B13</f>
        <v>45625</v>
      </c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14"/>
      <c r="DH8" s="145"/>
    </row>
    <row r="9" spans="1:112" x14ac:dyDescent="0.3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739"/>
      <c r="AW9" s="739"/>
      <c r="AX9" s="21"/>
      <c r="AY9" s="21"/>
      <c r="AZ9" s="21"/>
      <c r="BA9" s="21"/>
      <c r="BB9" s="21"/>
      <c r="BC9" s="21"/>
      <c r="BD9" s="21"/>
      <c r="BE9" s="739" t="s">
        <v>3</v>
      </c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  <c r="CJ11" s="687"/>
      <c r="CK11" s="687"/>
      <c r="CL11" s="687"/>
      <c r="CM11" s="687"/>
      <c r="CN11" s="687"/>
      <c r="CO11" s="687"/>
      <c r="CP11" s="687"/>
      <c r="CQ11" s="687"/>
      <c r="CR11" s="687"/>
      <c r="CS11" s="687"/>
      <c r="CT11" s="687"/>
      <c r="CU11" s="687"/>
      <c r="CV11" s="687"/>
      <c r="CW11" s="687"/>
      <c r="CX11" s="687"/>
      <c r="CY11" s="687"/>
      <c r="CZ11" s="687"/>
      <c r="DA11" s="687"/>
      <c r="DB11" s="687"/>
      <c r="DH11" s="141"/>
    </row>
    <row r="12" spans="1:112" x14ac:dyDescent="0.3">
      <c r="A12" s="687" t="s">
        <v>408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  <c r="CJ12" s="687"/>
      <c r="CK12" s="687"/>
      <c r="CL12" s="687"/>
      <c r="CM12" s="687"/>
      <c r="CN12" s="687"/>
      <c r="CO12" s="687"/>
      <c r="CP12" s="687"/>
      <c r="CQ12" s="687"/>
      <c r="CR12" s="687"/>
      <c r="CS12" s="687"/>
      <c r="CT12" s="687"/>
      <c r="CU12" s="687"/>
      <c r="CV12" s="687"/>
      <c r="CW12" s="687"/>
      <c r="CX12" s="687"/>
      <c r="CY12" s="687"/>
      <c r="CZ12" s="687"/>
      <c r="DA12" s="687"/>
      <c r="DB12" s="68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36" t="s">
        <v>12</v>
      </c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1" t="str">
        <f>ПОДПИСИ!B5</f>
        <v>Начальник мастерского участка №1 Курортного РЭС ПАО «Россети Ленэнерго» «СЭС»</v>
      </c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39" t="s">
        <v>5</v>
      </c>
      <c r="AC16" s="739"/>
      <c r="AD16" s="739"/>
      <c r="AE16" s="739"/>
      <c r="AF16" s="739"/>
      <c r="AG16" s="739"/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O16" s="739"/>
      <c r="CP16" s="739"/>
      <c r="CQ16" s="739"/>
      <c r="CR16" s="739"/>
      <c r="CS16" s="739"/>
      <c r="CT16" s="739"/>
      <c r="CU16" s="739"/>
      <c r="CV16" s="739"/>
      <c r="CW16" s="739"/>
      <c r="CX16" s="739"/>
      <c r="CY16" s="739"/>
      <c r="CZ16" s="739"/>
      <c r="DA16" s="739"/>
      <c r="DB16" s="739"/>
    </row>
    <row r="17" spans="1:112" x14ac:dyDescent="0.3">
      <c r="A17" s="728" t="str">
        <f>ПОДПИСИ!C5</f>
        <v>Чечин Д.М.</v>
      </c>
      <c r="B17" s="728"/>
      <c r="C17" s="728"/>
      <c r="D17" s="728"/>
      <c r="E17" s="728"/>
      <c r="F17" s="728"/>
      <c r="G17" s="728"/>
      <c r="H17" s="728"/>
      <c r="I17" s="728"/>
      <c r="J17" s="728"/>
      <c r="K17" s="728"/>
      <c r="L17" s="728"/>
      <c r="M17" s="728"/>
      <c r="N17" s="728"/>
      <c r="O17" s="728"/>
      <c r="P17" s="728"/>
      <c r="Q17" s="728"/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  <c r="BX17" s="728"/>
      <c r="BY17" s="728"/>
      <c r="BZ17" s="728"/>
      <c r="CA17" s="728"/>
      <c r="CB17" s="728"/>
      <c r="CC17" s="728"/>
      <c r="CD17" s="728"/>
      <c r="CE17" s="728"/>
      <c r="CF17" s="728"/>
      <c r="CG17" s="728"/>
      <c r="CH17" s="728"/>
      <c r="CI17" s="728"/>
      <c r="CJ17" s="728"/>
      <c r="CK17" s="728"/>
      <c r="CL17" s="728"/>
      <c r="CM17" s="728"/>
      <c r="CN17" s="728"/>
      <c r="CO17" s="728"/>
      <c r="CP17" s="728"/>
      <c r="CQ17" s="728"/>
      <c r="CR17" s="728"/>
      <c r="CS17" s="728"/>
      <c r="CT17" s="728"/>
      <c r="CU17" s="728"/>
      <c r="CV17" s="728"/>
      <c r="CW17" s="728"/>
      <c r="CX17" s="728"/>
      <c r="CY17" s="728"/>
      <c r="CZ17" s="728"/>
      <c r="DA17" s="728"/>
      <c r="DB17" s="728"/>
    </row>
    <row r="18" spans="1:112" ht="11.1" customHeight="1" x14ac:dyDescent="0.3">
      <c r="A18" s="685"/>
      <c r="B18" s="685"/>
      <c r="C18" s="685"/>
      <c r="D18" s="685"/>
      <c r="E18" s="685"/>
      <c r="F18" s="685"/>
      <c r="G18" s="685"/>
      <c r="H18" s="685"/>
      <c r="I18" s="685"/>
      <c r="J18" s="685"/>
      <c r="K18" s="685"/>
      <c r="L18" s="685"/>
      <c r="M18" s="685"/>
      <c r="N18" s="685"/>
      <c r="O18" s="685"/>
      <c r="P18" s="685"/>
      <c r="Q18" s="685"/>
      <c r="R18" s="685"/>
      <c r="S18" s="685"/>
      <c r="T18" s="685"/>
      <c r="U18" s="685"/>
      <c r="V18" s="685"/>
      <c r="W18" s="685"/>
      <c r="X18" s="685"/>
      <c r="Y18" s="685"/>
      <c r="Z18" s="685"/>
      <c r="AA18" s="685"/>
      <c r="AB18" s="685"/>
      <c r="AC18" s="685"/>
      <c r="AD18" s="685"/>
      <c r="AE18" s="685"/>
      <c r="AF18" s="685"/>
      <c r="AG18" s="685"/>
      <c r="AH18" s="685"/>
      <c r="AI18" s="685"/>
      <c r="AJ18" s="685"/>
      <c r="AK18" s="685"/>
      <c r="AL18" s="685"/>
      <c r="AM18" s="685"/>
      <c r="AN18" s="685"/>
      <c r="AO18" s="685"/>
      <c r="AP18" s="685"/>
      <c r="AQ18" s="685"/>
      <c r="AR18" s="685"/>
      <c r="AS18" s="685"/>
      <c r="AT18" s="685"/>
      <c r="AU18" s="685"/>
      <c r="AV18" s="685"/>
      <c r="AW18" s="685"/>
      <c r="AX18" s="685"/>
      <c r="AY18" s="685"/>
      <c r="AZ18" s="685"/>
      <c r="BA18" s="685"/>
      <c r="BB18" s="685"/>
      <c r="BC18" s="685"/>
      <c r="BD18" s="685"/>
      <c r="BE18" s="685"/>
      <c r="BF18" s="685"/>
      <c r="BG18" s="685"/>
      <c r="BH18" s="685"/>
      <c r="BI18" s="685"/>
      <c r="BJ18" s="685"/>
      <c r="BK18" s="685"/>
      <c r="BL18" s="685"/>
      <c r="BM18" s="685"/>
      <c r="BN18" s="685"/>
      <c r="BO18" s="685"/>
      <c r="BP18" s="685"/>
      <c r="BQ18" s="685"/>
      <c r="BR18" s="685"/>
      <c r="BS18" s="685"/>
      <c r="BT18" s="685"/>
      <c r="BU18" s="685"/>
      <c r="BV18" s="685"/>
      <c r="BW18" s="685"/>
      <c r="BX18" s="685"/>
      <c r="BY18" s="685"/>
      <c r="BZ18" s="685"/>
      <c r="CA18" s="685"/>
      <c r="CB18" s="685"/>
      <c r="CC18" s="685"/>
      <c r="CD18" s="685"/>
      <c r="CE18" s="685"/>
      <c r="CF18" s="685"/>
      <c r="CG18" s="685"/>
      <c r="CH18" s="685"/>
      <c r="CI18" s="685"/>
      <c r="CJ18" s="685"/>
      <c r="CK18" s="685"/>
      <c r="CL18" s="685"/>
      <c r="CM18" s="685"/>
      <c r="CN18" s="685"/>
      <c r="CO18" s="685"/>
      <c r="CP18" s="685"/>
      <c r="CQ18" s="685"/>
      <c r="CR18" s="685"/>
      <c r="CS18" s="685"/>
      <c r="CT18" s="685"/>
      <c r="CU18" s="685"/>
      <c r="CV18" s="685"/>
      <c r="CW18" s="685"/>
      <c r="CX18" s="685"/>
      <c r="CY18" s="685"/>
      <c r="CZ18" s="685"/>
      <c r="DA18" s="685"/>
      <c r="DB18" s="685"/>
    </row>
    <row r="19" spans="1:112" ht="22.5" customHeight="1" x14ac:dyDescent="0.3">
      <c r="A19" s="736" t="s">
        <v>47</v>
      </c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1" t="str">
        <f>ПОДПИСИ!B15</f>
        <v>Заместитель генерального директора по капитальному  строительству ООО «Электромонтаж-110»</v>
      </c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39" t="s">
        <v>5</v>
      </c>
      <c r="AS20" s="739"/>
      <c r="AT20" s="739"/>
      <c r="AU20" s="739"/>
      <c r="AV20" s="739"/>
      <c r="AW20" s="739"/>
      <c r="AX20" s="739"/>
      <c r="AY20" s="739"/>
      <c r="AZ20" s="739"/>
      <c r="BA20" s="739"/>
      <c r="BB20" s="739"/>
      <c r="BC20" s="739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R20" s="739"/>
      <c r="BS20" s="739"/>
      <c r="BT20" s="739"/>
      <c r="BU20" s="739"/>
      <c r="BV20" s="739"/>
      <c r="BW20" s="739"/>
      <c r="BX20" s="739"/>
      <c r="BY20" s="739"/>
      <c r="BZ20" s="739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O20" s="739"/>
      <c r="CP20" s="739"/>
      <c r="CQ20" s="739"/>
      <c r="CR20" s="739"/>
      <c r="CS20" s="739"/>
      <c r="CT20" s="739"/>
      <c r="CU20" s="739"/>
      <c r="CV20" s="739"/>
      <c r="CW20" s="739"/>
      <c r="CX20" s="739"/>
      <c r="CY20" s="739"/>
      <c r="CZ20" s="739"/>
      <c r="DA20" s="739"/>
      <c r="DB20" s="739"/>
    </row>
    <row r="21" spans="1:112" x14ac:dyDescent="0.3">
      <c r="A21" s="728" t="str">
        <f>ПОДПИСИ!C15</f>
        <v>Шлёнский С.В.</v>
      </c>
      <c r="B21" s="728"/>
      <c r="C21" s="728"/>
      <c r="D21" s="728"/>
      <c r="E21" s="728"/>
      <c r="F21" s="728"/>
      <c r="G21" s="728"/>
      <c r="H21" s="728"/>
      <c r="I21" s="728"/>
      <c r="J21" s="728"/>
      <c r="K21" s="728"/>
      <c r="L21" s="728"/>
      <c r="M21" s="728"/>
      <c r="N21" s="728"/>
      <c r="O21" s="728"/>
      <c r="P21" s="728"/>
      <c r="Q21" s="728"/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  <c r="BX21" s="728"/>
      <c r="BY21" s="728"/>
      <c r="BZ21" s="728"/>
      <c r="CA21" s="728"/>
      <c r="CB21" s="728"/>
      <c r="CC21" s="728"/>
      <c r="CD21" s="728"/>
      <c r="CE21" s="728"/>
      <c r="CF21" s="728"/>
      <c r="CG21" s="728"/>
      <c r="CH21" s="728"/>
      <c r="CI21" s="728"/>
      <c r="CJ21" s="728"/>
      <c r="CK21" s="728"/>
      <c r="CL21" s="728"/>
      <c r="CM21" s="728"/>
      <c r="CN21" s="728"/>
      <c r="CO21" s="728"/>
      <c r="CP21" s="728"/>
      <c r="CQ21" s="728"/>
      <c r="CR21" s="728"/>
      <c r="CS21" s="728"/>
      <c r="CT21" s="728"/>
      <c r="CU21" s="728"/>
      <c r="CV21" s="728"/>
      <c r="CW21" s="728"/>
      <c r="CX21" s="728"/>
      <c r="CY21" s="728"/>
      <c r="CZ21" s="728"/>
      <c r="DA21" s="728"/>
      <c r="DB21" s="728"/>
    </row>
    <row r="22" spans="1:112" ht="11.1" customHeight="1" x14ac:dyDescent="0.3">
      <c r="A22" s="685"/>
      <c r="B22" s="685"/>
      <c r="C22" s="685"/>
      <c r="D22" s="685"/>
      <c r="E22" s="685"/>
      <c r="F22" s="685"/>
      <c r="G22" s="685"/>
      <c r="H22" s="685"/>
      <c r="I22" s="685"/>
      <c r="J22" s="685"/>
      <c r="K22" s="685"/>
      <c r="L22" s="685"/>
      <c r="M22" s="685"/>
      <c r="N22" s="685"/>
      <c r="O22" s="685"/>
      <c r="P22" s="685"/>
      <c r="Q22" s="685"/>
      <c r="R22" s="685"/>
      <c r="S22" s="685"/>
      <c r="T22" s="685"/>
      <c r="U22" s="685"/>
      <c r="V22" s="685"/>
      <c r="W22" s="685"/>
      <c r="X22" s="685"/>
      <c r="Y22" s="685"/>
      <c r="Z22" s="685"/>
      <c r="AA22" s="685"/>
      <c r="AB22" s="685"/>
      <c r="AC22" s="685"/>
      <c r="AD22" s="685"/>
      <c r="AE22" s="685"/>
      <c r="AF22" s="685"/>
      <c r="AG22" s="685"/>
      <c r="AH22" s="685"/>
      <c r="AI22" s="685"/>
      <c r="AJ22" s="685"/>
      <c r="AK22" s="685"/>
      <c r="AL22" s="685"/>
      <c r="AM22" s="685"/>
      <c r="AN22" s="685"/>
      <c r="AO22" s="685"/>
      <c r="AP22" s="685"/>
      <c r="AQ22" s="685"/>
      <c r="AR22" s="685"/>
      <c r="AS22" s="685"/>
      <c r="AT22" s="685"/>
      <c r="AU22" s="685"/>
      <c r="AV22" s="685"/>
      <c r="AW22" s="685"/>
      <c r="AX22" s="685"/>
      <c r="AY22" s="685"/>
      <c r="AZ22" s="685"/>
      <c r="BA22" s="685"/>
      <c r="BB22" s="685"/>
      <c r="BC22" s="685"/>
      <c r="BD22" s="685"/>
      <c r="BE22" s="685"/>
      <c r="BF22" s="685"/>
      <c r="BG22" s="685"/>
      <c r="BH22" s="685"/>
      <c r="BI22" s="685"/>
      <c r="BJ22" s="685"/>
      <c r="BK22" s="685"/>
      <c r="BL22" s="685"/>
      <c r="BM22" s="685"/>
      <c r="BN22" s="685"/>
      <c r="BO22" s="685"/>
      <c r="BP22" s="685"/>
      <c r="BQ22" s="685"/>
      <c r="BR22" s="685"/>
      <c r="BS22" s="685"/>
      <c r="BT22" s="685"/>
      <c r="BU22" s="685"/>
      <c r="BV22" s="685"/>
      <c r="BW22" s="685"/>
      <c r="BX22" s="685"/>
      <c r="BY22" s="685"/>
      <c r="BZ22" s="685"/>
      <c r="CA22" s="685"/>
      <c r="CB22" s="685"/>
      <c r="CC22" s="685"/>
      <c r="CD22" s="685"/>
      <c r="CE22" s="685"/>
      <c r="CF22" s="685"/>
      <c r="CG22" s="685"/>
      <c r="CH22" s="685"/>
      <c r="CI22" s="685"/>
      <c r="CJ22" s="685"/>
      <c r="CK22" s="685"/>
      <c r="CL22" s="685"/>
      <c r="CM22" s="685"/>
      <c r="CN22" s="685"/>
      <c r="CO22" s="685"/>
      <c r="CP22" s="685"/>
      <c r="CQ22" s="685"/>
      <c r="CR22" s="685"/>
      <c r="CS22" s="685"/>
      <c r="CT22" s="685"/>
      <c r="CU22" s="685"/>
      <c r="CV22" s="685"/>
      <c r="CW22" s="685"/>
      <c r="CX22" s="685"/>
      <c r="CY22" s="685"/>
      <c r="CZ22" s="685"/>
      <c r="DA22" s="685"/>
      <c r="DB22" s="685"/>
    </row>
    <row r="23" spans="1:112" x14ac:dyDescent="0.3">
      <c r="A23" s="736" t="s">
        <v>13</v>
      </c>
      <c r="B23" s="736"/>
      <c r="C23" s="736"/>
      <c r="D23" s="736"/>
      <c r="E23" s="736"/>
      <c r="F23" s="736"/>
      <c r="G23" s="736"/>
      <c r="H23" s="736"/>
      <c r="I23" s="736"/>
      <c r="J23" s="736"/>
      <c r="K23" s="736"/>
      <c r="L23" s="736"/>
      <c r="M23" s="736"/>
      <c r="N23" s="736"/>
      <c r="O23" s="736"/>
      <c r="P23" s="736"/>
      <c r="Q23" s="736"/>
      <c r="R23" s="736"/>
      <c r="S23" s="736"/>
      <c r="T23" s="736"/>
      <c r="U23" s="736"/>
      <c r="V23" s="736"/>
      <c r="W23" s="736"/>
      <c r="X23" s="736"/>
      <c r="Y23" s="736"/>
      <c r="Z23" s="736"/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28" t="str">
        <f>ПОДПИСИ!B12</f>
        <v>Начальник участка ООО «Электромонтаж-110»</v>
      </c>
      <c r="BD23" s="728"/>
      <c r="BE23" s="728"/>
      <c r="BF23" s="728"/>
      <c r="BG23" s="728"/>
      <c r="BH23" s="728"/>
      <c r="BI23" s="728"/>
      <c r="BJ23" s="728"/>
      <c r="BK23" s="728"/>
      <c r="BL23" s="728"/>
      <c r="BM23" s="728"/>
      <c r="BN23" s="728"/>
      <c r="BO23" s="728"/>
      <c r="BP23" s="728"/>
      <c r="BQ23" s="728"/>
      <c r="BR23" s="728"/>
      <c r="BS23" s="728"/>
      <c r="BT23" s="728"/>
      <c r="BU23" s="728"/>
      <c r="BV23" s="728"/>
      <c r="BW23" s="728"/>
      <c r="BX23" s="728"/>
      <c r="BY23" s="728"/>
      <c r="BZ23" s="728"/>
      <c r="CA23" s="728"/>
      <c r="CB23" s="728"/>
      <c r="CC23" s="728"/>
      <c r="CD23" s="728"/>
      <c r="CE23" s="728"/>
      <c r="CF23" s="728"/>
      <c r="CG23" s="728"/>
      <c r="CH23" s="728"/>
      <c r="CI23" s="728"/>
      <c r="CJ23" s="728"/>
      <c r="CK23" s="728"/>
      <c r="CL23" s="728"/>
      <c r="CM23" s="728"/>
      <c r="CN23" s="728"/>
      <c r="CO23" s="728"/>
      <c r="CP23" s="728"/>
      <c r="CQ23" s="728"/>
      <c r="CR23" s="728"/>
      <c r="CS23" s="728"/>
      <c r="CT23" s="728"/>
      <c r="CU23" s="728"/>
      <c r="CV23" s="728"/>
      <c r="CW23" s="728"/>
      <c r="CX23" s="728"/>
      <c r="CY23" s="728"/>
      <c r="CZ23" s="728"/>
      <c r="DA23" s="728"/>
      <c r="DB23" s="728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39" t="s">
        <v>5</v>
      </c>
      <c r="AY24" s="739"/>
      <c r="AZ24" s="739"/>
      <c r="BA24" s="739"/>
      <c r="BB24" s="739"/>
      <c r="BC24" s="739"/>
      <c r="BD24" s="739"/>
      <c r="BE24" s="739"/>
      <c r="BF24" s="739"/>
      <c r="BG24" s="739"/>
      <c r="BH24" s="739"/>
      <c r="BI24" s="739"/>
      <c r="BJ24" s="739"/>
      <c r="BK24" s="739"/>
      <c r="BL24" s="739"/>
      <c r="BM24" s="739"/>
      <c r="BN24" s="739"/>
      <c r="BO24" s="739"/>
      <c r="BP24" s="739"/>
      <c r="BQ24" s="739"/>
      <c r="BR24" s="739"/>
      <c r="BS24" s="739"/>
      <c r="BT24" s="739"/>
      <c r="BU24" s="739"/>
      <c r="BV24" s="739"/>
      <c r="BW24" s="739"/>
      <c r="BX24" s="739"/>
      <c r="BY24" s="739"/>
      <c r="BZ24" s="739"/>
      <c r="CA24" s="739"/>
      <c r="CB24" s="739"/>
      <c r="CC24" s="739"/>
      <c r="CD24" s="739"/>
      <c r="CE24" s="739"/>
      <c r="CF24" s="739"/>
      <c r="CG24" s="739"/>
      <c r="CH24" s="739"/>
      <c r="CI24" s="739"/>
      <c r="CJ24" s="739"/>
      <c r="CK24" s="739"/>
      <c r="CL24" s="739"/>
      <c r="CM24" s="739"/>
      <c r="CN24" s="739"/>
      <c r="CO24" s="739"/>
      <c r="CP24" s="739"/>
      <c r="CQ24" s="739"/>
      <c r="CR24" s="739"/>
      <c r="CS24" s="739"/>
      <c r="CT24" s="739"/>
      <c r="CU24" s="739"/>
      <c r="CV24" s="739"/>
      <c r="CW24" s="739"/>
      <c r="CX24" s="739"/>
      <c r="CY24" s="739"/>
      <c r="CZ24" s="739"/>
      <c r="DA24" s="739"/>
      <c r="DB24" s="739"/>
    </row>
    <row r="25" spans="1:112" x14ac:dyDescent="0.3">
      <c r="A25" s="728" t="str">
        <f>ПОДПИСИ!C12</f>
        <v>Курбатов А.В.</v>
      </c>
      <c r="B25" s="728"/>
      <c r="C25" s="728"/>
      <c r="D25" s="728"/>
      <c r="E25" s="728"/>
      <c r="F25" s="728"/>
      <c r="G25" s="728"/>
      <c r="H25" s="728"/>
      <c r="I25" s="728"/>
      <c r="J25" s="728"/>
      <c r="K25" s="728"/>
      <c r="L25" s="728"/>
      <c r="M25" s="728"/>
      <c r="N25" s="728"/>
      <c r="O25" s="728"/>
      <c r="P25" s="728"/>
      <c r="Q25" s="728"/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  <c r="BX25" s="728"/>
      <c r="BY25" s="728"/>
      <c r="BZ25" s="728"/>
      <c r="CA25" s="728"/>
      <c r="CB25" s="728"/>
      <c r="CC25" s="728"/>
      <c r="CD25" s="728"/>
      <c r="CE25" s="728"/>
      <c r="CF25" s="728"/>
      <c r="CG25" s="728"/>
      <c r="CH25" s="728"/>
      <c r="CI25" s="728"/>
      <c r="CJ25" s="728"/>
      <c r="CK25" s="728"/>
      <c r="CL25" s="728"/>
      <c r="CM25" s="728"/>
      <c r="CN25" s="728"/>
      <c r="CO25" s="728"/>
      <c r="CP25" s="728"/>
      <c r="CQ25" s="728"/>
      <c r="CR25" s="728"/>
      <c r="CS25" s="728"/>
      <c r="CT25" s="728"/>
      <c r="CU25" s="728"/>
      <c r="CV25" s="728"/>
      <c r="CW25" s="728"/>
      <c r="CX25" s="728"/>
      <c r="CY25" s="728"/>
      <c r="CZ25" s="728"/>
      <c r="DA25" s="728"/>
      <c r="DB25" s="728"/>
      <c r="DH25" s="148"/>
    </row>
    <row r="26" spans="1:112" ht="6" customHeight="1" x14ac:dyDescent="0.3">
      <c r="A26" s="685"/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685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68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68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685"/>
      <c r="BV26" s="685"/>
      <c r="BW26" s="685"/>
      <c r="BX26" s="685"/>
      <c r="BY26" s="685"/>
      <c r="BZ26" s="685"/>
      <c r="CA26" s="685"/>
      <c r="CB26" s="685"/>
      <c r="CC26" s="685"/>
      <c r="CD26" s="685"/>
      <c r="CE26" s="685"/>
      <c r="CF26" s="685"/>
      <c r="CG26" s="685"/>
      <c r="CH26" s="685"/>
      <c r="CI26" s="685"/>
      <c r="CJ26" s="685"/>
      <c r="CK26" s="685"/>
      <c r="CL26" s="685"/>
      <c r="CM26" s="685"/>
      <c r="CN26" s="685"/>
      <c r="CO26" s="685"/>
      <c r="CP26" s="685"/>
      <c r="CQ26" s="685"/>
      <c r="CR26" s="685"/>
      <c r="CS26" s="685"/>
      <c r="CT26" s="685"/>
      <c r="CU26" s="685"/>
      <c r="CV26" s="685"/>
      <c r="CW26" s="685"/>
      <c r="CX26" s="685"/>
      <c r="CY26" s="685"/>
      <c r="CZ26" s="685"/>
      <c r="DA26" s="685"/>
      <c r="DB26" s="685"/>
    </row>
    <row r="27" spans="1:112" x14ac:dyDescent="0.3">
      <c r="A27" s="733" t="s">
        <v>409</v>
      </c>
      <c r="B27" s="733"/>
      <c r="C27" s="733"/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3"/>
      <c r="Q27" s="733"/>
      <c r="R27" s="733"/>
      <c r="S27" s="733"/>
      <c r="T27" s="733"/>
      <c r="U27" s="733"/>
      <c r="V27" s="733"/>
      <c r="W27" s="733"/>
      <c r="X27" s="733"/>
      <c r="Y27" s="733"/>
      <c r="Z27" s="733"/>
      <c r="AA27" s="733"/>
      <c r="AB27" s="733"/>
      <c r="AC27" s="733"/>
      <c r="AD27" s="733"/>
      <c r="AE27" s="733"/>
      <c r="AF27" s="733"/>
      <c r="AG27" s="733"/>
      <c r="AH27" s="733"/>
      <c r="AI27" s="733"/>
      <c r="AJ27" s="733"/>
      <c r="AK27" s="733"/>
      <c r="AL27" s="733"/>
      <c r="AM27" s="733"/>
      <c r="AN27" s="733"/>
      <c r="AO27" s="733"/>
      <c r="AP27" s="733"/>
      <c r="AQ27" s="733"/>
      <c r="AR27" s="733"/>
      <c r="AS27" s="733"/>
      <c r="AT27" s="733"/>
      <c r="AU27" s="733"/>
      <c r="AV27" s="733"/>
      <c r="AW27" s="733"/>
      <c r="AX27" s="733"/>
      <c r="AY27" s="733"/>
      <c r="AZ27" s="733"/>
      <c r="BA27" s="733"/>
      <c r="BB27" s="733"/>
      <c r="BC27" s="733"/>
      <c r="BD27" s="733"/>
      <c r="BE27" s="733"/>
      <c r="BF27" s="733"/>
      <c r="BG27" s="733"/>
      <c r="BH27" s="733"/>
      <c r="BI27" s="733"/>
      <c r="BJ27" s="733"/>
      <c r="BK27" s="733"/>
      <c r="BL27" s="733"/>
      <c r="BM27" s="733"/>
      <c r="BN27" s="733"/>
      <c r="BO27" s="733"/>
      <c r="BP27" s="733"/>
      <c r="BQ27" s="733"/>
      <c r="BR27" s="733"/>
      <c r="BS27" s="733"/>
      <c r="BT27" s="733"/>
      <c r="BU27" s="733"/>
      <c r="BV27" s="733"/>
      <c r="BW27" s="733"/>
      <c r="BX27" s="733"/>
      <c r="BY27" s="733"/>
      <c r="BZ27" s="733"/>
      <c r="CA27" s="733"/>
      <c r="CB27" s="733"/>
      <c r="CC27" s="733"/>
      <c r="CD27" s="733"/>
      <c r="CE27" s="733"/>
      <c r="CF27" s="733"/>
      <c r="CG27" s="733"/>
      <c r="CH27" s="733"/>
      <c r="CI27" s="733"/>
      <c r="CJ27" s="733"/>
      <c r="CK27" s="733"/>
      <c r="CL27" s="733"/>
      <c r="CM27" s="733"/>
      <c r="CN27" s="733"/>
      <c r="CO27" s="733"/>
      <c r="CP27" s="733"/>
      <c r="CQ27" s="733"/>
      <c r="CR27" s="733"/>
      <c r="CS27" s="733"/>
      <c r="CT27" s="733"/>
      <c r="CU27" s="733"/>
      <c r="CV27" s="733"/>
      <c r="CW27" s="733"/>
      <c r="CX27" s="733"/>
      <c r="CY27" s="733"/>
      <c r="CZ27" s="733"/>
      <c r="DA27" s="733"/>
      <c r="DB27" s="733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33" t="s">
        <v>7</v>
      </c>
      <c r="B29" s="733"/>
      <c r="C29" s="733"/>
      <c r="D29" s="733"/>
      <c r="E29" s="733"/>
      <c r="F29" s="733"/>
      <c r="G29" s="733"/>
      <c r="H29" s="733"/>
      <c r="I29" s="733"/>
      <c r="J29" s="733"/>
      <c r="K29" s="733"/>
      <c r="L29" s="733"/>
      <c r="M29" s="733"/>
      <c r="N29" s="733"/>
      <c r="O29" s="733"/>
      <c r="P29" s="704" t="str">
        <f>ФОРМА!B4</f>
        <v>ООО «Электромонтаж-110»</v>
      </c>
      <c r="Q29" s="704"/>
      <c r="R29" s="704"/>
      <c r="S29" s="704"/>
      <c r="T29" s="704"/>
      <c r="U29" s="704"/>
      <c r="V29" s="704"/>
      <c r="W29" s="704"/>
      <c r="X29" s="704"/>
      <c r="Y29" s="704"/>
      <c r="Z29" s="704"/>
      <c r="AA29" s="704"/>
      <c r="AB29" s="704"/>
      <c r="AC29" s="704"/>
      <c r="AD29" s="704"/>
      <c r="AE29" s="704"/>
      <c r="AF29" s="704"/>
      <c r="AG29" s="704"/>
      <c r="AH29" s="704"/>
      <c r="AI29" s="704"/>
      <c r="AJ29" s="704"/>
      <c r="AK29" s="704"/>
      <c r="AL29" s="704"/>
      <c r="AM29" s="704"/>
      <c r="AN29" s="704"/>
      <c r="AO29" s="704"/>
      <c r="AP29" s="704"/>
      <c r="AQ29" s="704"/>
      <c r="AR29" s="704"/>
      <c r="AS29" s="704"/>
      <c r="AT29" s="704"/>
      <c r="AU29" s="704"/>
      <c r="AV29" s="704"/>
      <c r="AW29" s="704"/>
      <c r="AX29" s="704"/>
      <c r="AY29" s="704"/>
      <c r="AZ29" s="704"/>
      <c r="BA29" s="704"/>
      <c r="BB29" s="704"/>
      <c r="BC29" s="704"/>
      <c r="BD29" s="704"/>
      <c r="BE29" s="704"/>
      <c r="BF29" s="704"/>
      <c r="BG29" s="704"/>
      <c r="BH29" s="704"/>
      <c r="BI29" s="704"/>
      <c r="BJ29" s="704"/>
      <c r="BK29" s="704"/>
      <c r="BL29" s="704"/>
      <c r="BM29" s="704"/>
      <c r="BN29" s="704"/>
      <c r="BO29" s="704"/>
      <c r="BP29" s="704"/>
      <c r="BQ29" s="704"/>
      <c r="BR29" s="704"/>
      <c r="BS29" s="704"/>
      <c r="BT29" s="704"/>
      <c r="BU29" s="704"/>
      <c r="BV29" s="704"/>
      <c r="BW29" s="704"/>
      <c r="BX29" s="704"/>
      <c r="BY29" s="704"/>
      <c r="BZ29" s="704"/>
      <c r="CA29" s="704"/>
      <c r="CB29" s="704"/>
      <c r="CC29" s="704"/>
      <c r="CD29" s="704"/>
      <c r="CE29" s="704"/>
      <c r="CF29" s="704"/>
      <c r="CG29" s="704"/>
      <c r="CH29" s="704"/>
      <c r="CI29" s="704"/>
      <c r="CJ29" s="704"/>
      <c r="CK29" s="704"/>
      <c r="CL29" s="704"/>
      <c r="CM29" s="704"/>
      <c r="CN29" s="704"/>
      <c r="CO29" s="704"/>
      <c r="CP29" s="704"/>
      <c r="CQ29" s="704"/>
      <c r="CR29" s="704"/>
      <c r="CS29" s="704"/>
      <c r="CT29" s="704"/>
      <c r="CU29" s="704"/>
      <c r="CV29" s="704"/>
      <c r="CW29" s="704"/>
      <c r="CX29" s="704"/>
      <c r="CY29" s="704"/>
      <c r="CZ29" s="704"/>
      <c r="DA29" s="704"/>
      <c r="DB29" s="704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39" t="s">
        <v>8</v>
      </c>
      <c r="Q30" s="739"/>
      <c r="R30" s="739"/>
      <c r="S30" s="739"/>
      <c r="T30" s="739"/>
      <c r="U30" s="739"/>
      <c r="V30" s="739"/>
      <c r="W30" s="739"/>
      <c r="X30" s="739"/>
      <c r="Y30" s="739"/>
      <c r="Z30" s="739"/>
      <c r="AA30" s="739"/>
      <c r="AB30" s="739"/>
      <c r="AC30" s="739"/>
      <c r="AD30" s="739"/>
      <c r="AE30" s="739"/>
      <c r="AF30" s="739"/>
      <c r="AG30" s="739"/>
      <c r="AH30" s="739"/>
      <c r="AI30" s="739"/>
      <c r="AJ30" s="739"/>
      <c r="AK30" s="739"/>
      <c r="AL30" s="739"/>
      <c r="AM30" s="739"/>
      <c r="AN30" s="739"/>
      <c r="AO30" s="739"/>
      <c r="AP30" s="739"/>
      <c r="AQ30" s="739"/>
      <c r="AR30" s="739"/>
      <c r="AS30" s="739"/>
      <c r="AT30" s="739"/>
      <c r="AU30" s="739"/>
      <c r="AV30" s="739"/>
      <c r="AW30" s="739"/>
      <c r="AX30" s="739"/>
      <c r="AY30" s="739"/>
      <c r="AZ30" s="739"/>
      <c r="BA30" s="739"/>
      <c r="BB30" s="739"/>
      <c r="BC30" s="739"/>
      <c r="BD30" s="739"/>
      <c r="BE30" s="739"/>
      <c r="BF30" s="739"/>
      <c r="BG30" s="739"/>
      <c r="BH30" s="739"/>
      <c r="BI30" s="739"/>
      <c r="BJ30" s="739"/>
      <c r="BK30" s="739"/>
      <c r="BL30" s="739"/>
      <c r="BM30" s="739"/>
      <c r="BN30" s="739"/>
      <c r="BO30" s="739"/>
      <c r="BP30" s="739"/>
      <c r="BQ30" s="739"/>
      <c r="BR30" s="739"/>
      <c r="BS30" s="739"/>
      <c r="BT30" s="739"/>
      <c r="BU30" s="739"/>
      <c r="BV30" s="739"/>
      <c r="BW30" s="739"/>
      <c r="BX30" s="739"/>
      <c r="BY30" s="739"/>
      <c r="BZ30" s="739"/>
      <c r="CA30" s="739"/>
      <c r="CB30" s="739"/>
      <c r="CC30" s="739"/>
      <c r="CD30" s="739"/>
      <c r="CE30" s="739"/>
      <c r="CF30" s="739"/>
      <c r="CG30" s="739"/>
      <c r="CH30" s="739"/>
      <c r="CI30" s="739"/>
      <c r="CJ30" s="739"/>
      <c r="CK30" s="739"/>
      <c r="CL30" s="739"/>
      <c r="CM30" s="739"/>
      <c r="CN30" s="739"/>
      <c r="CO30" s="739"/>
      <c r="CP30" s="739"/>
      <c r="CQ30" s="739"/>
      <c r="CR30" s="739"/>
      <c r="CS30" s="739"/>
      <c r="CT30" s="739"/>
      <c r="CU30" s="739"/>
      <c r="CV30" s="739"/>
      <c r="CW30" s="739"/>
      <c r="CX30" s="739"/>
      <c r="CY30" s="739"/>
      <c r="CZ30" s="739"/>
      <c r="DA30" s="739"/>
      <c r="DB30" s="739"/>
      <c r="DD30" s="18"/>
      <c r="DE30" s="17"/>
      <c r="DF30" s="17"/>
      <c r="DH30" s="141"/>
    </row>
    <row r="31" spans="1:112" x14ac:dyDescent="0.3">
      <c r="A31" s="877" t="s">
        <v>410</v>
      </c>
      <c r="B31" s="877"/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  <c r="R31" s="877"/>
      <c r="S31" s="877"/>
      <c r="T31" s="877"/>
      <c r="U31" s="877"/>
      <c r="V31" s="877"/>
      <c r="W31" s="877"/>
      <c r="X31" s="877"/>
      <c r="Y31" s="877"/>
      <c r="Z31" s="877"/>
      <c r="AA31" s="877"/>
      <c r="AB31" s="877"/>
      <c r="AC31" s="877"/>
      <c r="AD31" s="877"/>
      <c r="AE31" s="877"/>
      <c r="AF31" s="877"/>
      <c r="AG31" s="877"/>
      <c r="AH31" s="877"/>
      <c r="AI31" s="877"/>
      <c r="AJ31" s="877"/>
      <c r="AK31" s="877"/>
      <c r="AL31" s="877"/>
      <c r="AM31" s="877"/>
      <c r="AN31" s="877"/>
      <c r="AO31" s="877"/>
      <c r="AP31" s="877"/>
      <c r="AQ31" s="877"/>
      <c r="AR31" s="877"/>
      <c r="AS31" s="877"/>
      <c r="AT31" s="877"/>
      <c r="AU31" s="877"/>
      <c r="AV31" s="877"/>
      <c r="AW31" s="877"/>
      <c r="AX31" s="877"/>
      <c r="AY31" s="877"/>
      <c r="AZ31" s="877"/>
      <c r="BA31" s="877"/>
      <c r="BB31" s="877"/>
      <c r="BC31" s="877"/>
      <c r="BD31" s="877"/>
      <c r="BE31" s="877"/>
      <c r="BF31" s="877"/>
      <c r="BG31" s="877"/>
      <c r="BH31" s="877"/>
      <c r="BI31" s="877"/>
      <c r="BJ31" s="877"/>
      <c r="BK31" s="877"/>
      <c r="BL31" s="877"/>
      <c r="BM31" s="877"/>
      <c r="BN31" s="877"/>
      <c r="BO31" s="877"/>
      <c r="BP31" s="877"/>
      <c r="BQ31" s="877"/>
      <c r="BR31" s="877"/>
      <c r="BS31" s="877"/>
      <c r="BT31" s="877"/>
      <c r="BU31" s="877"/>
      <c r="BV31" s="877"/>
      <c r="BW31" s="877"/>
      <c r="BX31" s="877"/>
      <c r="BY31" s="877"/>
      <c r="BZ31" s="877"/>
      <c r="CA31" s="877"/>
      <c r="CB31" s="877"/>
      <c r="CC31" s="877"/>
      <c r="CD31" s="877"/>
      <c r="CE31" s="877"/>
      <c r="CF31" s="877"/>
      <c r="CG31" s="877"/>
      <c r="CH31" s="877"/>
      <c r="CI31" s="877"/>
      <c r="CJ31" s="877"/>
      <c r="CK31" s="877"/>
      <c r="CL31" s="877"/>
      <c r="CM31" s="877"/>
      <c r="CN31" s="877"/>
      <c r="CO31" s="877"/>
      <c r="CP31" s="877"/>
      <c r="CQ31" s="877"/>
      <c r="CR31" s="877"/>
      <c r="CS31" s="877"/>
      <c r="CT31" s="877"/>
      <c r="CU31" s="877"/>
      <c r="CV31" s="877"/>
      <c r="CW31" s="877"/>
      <c r="CX31" s="877"/>
      <c r="CY31" s="877"/>
      <c r="CZ31" s="877"/>
      <c r="DA31" s="877"/>
      <c r="DB31" s="877"/>
      <c r="DD31" s="18"/>
      <c r="DE31" s="17"/>
      <c r="DF31" s="17"/>
      <c r="DH31" s="141"/>
    </row>
    <row r="32" spans="1:112" ht="3" customHeight="1" x14ac:dyDescent="0.3">
      <c r="A32" s="876"/>
      <c r="B32" s="876"/>
      <c r="C32" s="876"/>
      <c r="D32" s="876"/>
      <c r="E32" s="876"/>
      <c r="F32" s="876"/>
      <c r="G32" s="876"/>
      <c r="H32" s="876"/>
      <c r="I32" s="876"/>
      <c r="J32" s="876"/>
      <c r="K32" s="876"/>
      <c r="L32" s="876"/>
      <c r="M32" s="876"/>
      <c r="N32" s="876"/>
      <c r="O32" s="876"/>
      <c r="P32" s="876"/>
      <c r="Q32" s="876"/>
      <c r="R32" s="876"/>
      <c r="S32" s="876"/>
      <c r="T32" s="876"/>
      <c r="U32" s="876"/>
      <c r="V32" s="876"/>
      <c r="W32" s="876"/>
      <c r="X32" s="876"/>
      <c r="Y32" s="876"/>
      <c r="Z32" s="876"/>
      <c r="AA32" s="876"/>
      <c r="AB32" s="876"/>
      <c r="AC32" s="876"/>
      <c r="AD32" s="876"/>
      <c r="AE32" s="876"/>
      <c r="AF32" s="876"/>
      <c r="AG32" s="876"/>
      <c r="AH32" s="876"/>
      <c r="AI32" s="876"/>
      <c r="AJ32" s="876"/>
      <c r="AK32" s="876"/>
      <c r="AL32" s="876"/>
      <c r="AM32" s="876"/>
      <c r="AN32" s="876"/>
      <c r="AO32" s="876"/>
      <c r="AP32" s="876"/>
      <c r="AQ32" s="876"/>
      <c r="AR32" s="876"/>
      <c r="AS32" s="876"/>
      <c r="AT32" s="876"/>
      <c r="AU32" s="876"/>
      <c r="AV32" s="876"/>
      <c r="AW32" s="876"/>
      <c r="AX32" s="876"/>
      <c r="AY32" s="876"/>
      <c r="AZ32" s="876"/>
      <c r="BA32" s="876"/>
      <c r="BB32" s="876"/>
      <c r="BC32" s="876"/>
      <c r="BD32" s="876"/>
      <c r="BE32" s="876"/>
      <c r="BF32" s="876"/>
      <c r="BG32" s="876"/>
      <c r="BH32" s="876"/>
      <c r="BI32" s="876"/>
      <c r="BJ32" s="876"/>
      <c r="BK32" s="876"/>
      <c r="BL32" s="876"/>
      <c r="BM32" s="876"/>
      <c r="BN32" s="876"/>
      <c r="BO32" s="876"/>
      <c r="BP32" s="876"/>
      <c r="BQ32" s="876"/>
      <c r="BR32" s="876"/>
      <c r="BS32" s="876"/>
      <c r="BT32" s="876"/>
      <c r="BU32" s="876"/>
      <c r="BV32" s="876"/>
      <c r="BW32" s="876"/>
      <c r="BX32" s="876"/>
      <c r="BY32" s="876"/>
      <c r="BZ32" s="876"/>
      <c r="CA32" s="876"/>
      <c r="CB32" s="876"/>
      <c r="CC32" s="876"/>
      <c r="CD32" s="876"/>
      <c r="CE32" s="876"/>
      <c r="CF32" s="876"/>
      <c r="CG32" s="876"/>
      <c r="CH32" s="876"/>
      <c r="CI32" s="876"/>
      <c r="CJ32" s="876"/>
      <c r="CK32" s="876"/>
      <c r="CL32" s="876"/>
      <c r="CM32" s="876"/>
      <c r="CN32" s="876"/>
      <c r="CO32" s="876"/>
      <c r="CP32" s="876"/>
      <c r="CQ32" s="876"/>
      <c r="CR32" s="876"/>
      <c r="CS32" s="876"/>
      <c r="CT32" s="876"/>
      <c r="CU32" s="876"/>
      <c r="CV32" s="876"/>
      <c r="CW32" s="876"/>
      <c r="CX32" s="876"/>
      <c r="CY32" s="876"/>
      <c r="CZ32" s="876"/>
      <c r="DA32" s="876"/>
      <c r="DB32" s="876"/>
      <c r="DD32" s="18"/>
      <c r="DE32" s="17"/>
      <c r="DF32" s="17"/>
    </row>
    <row r="33" spans="1:112" x14ac:dyDescent="0.3">
      <c r="A33" s="876" t="s">
        <v>574</v>
      </c>
      <c r="B33" s="876"/>
      <c r="C33" s="876"/>
      <c r="D33" s="876"/>
      <c r="E33" s="876"/>
      <c r="F33" s="876"/>
      <c r="G33" s="876"/>
      <c r="H33" s="876"/>
      <c r="I33" s="876"/>
      <c r="J33" s="876"/>
      <c r="K33" s="876"/>
      <c r="L33" s="876"/>
      <c r="M33" s="876"/>
      <c r="N33" s="876"/>
      <c r="O33" s="876"/>
      <c r="P33" s="876"/>
      <c r="Q33" s="876"/>
      <c r="R33" s="876"/>
      <c r="S33" s="876"/>
      <c r="T33" s="876"/>
      <c r="U33" s="876"/>
      <c r="V33" s="876"/>
      <c r="W33" s="876"/>
      <c r="X33" s="876"/>
      <c r="Y33" s="876"/>
      <c r="Z33" s="876"/>
      <c r="AA33" s="876"/>
      <c r="AB33" s="876"/>
      <c r="AC33" s="876"/>
      <c r="AD33" s="876"/>
      <c r="AE33" s="876"/>
      <c r="AF33" s="876"/>
      <c r="AG33" s="876"/>
      <c r="AH33" s="876"/>
      <c r="AI33" s="876"/>
      <c r="AJ33" s="876"/>
      <c r="AK33" s="876"/>
      <c r="AL33" s="876"/>
      <c r="AM33" s="876"/>
      <c r="AN33" s="876"/>
      <c r="AO33" s="876"/>
      <c r="AP33" s="876"/>
      <c r="AQ33" s="876"/>
      <c r="AR33" s="876"/>
      <c r="AS33" s="876"/>
      <c r="AT33" s="876"/>
      <c r="AU33" s="876"/>
      <c r="AV33" s="876"/>
      <c r="AW33" s="876"/>
      <c r="AX33" s="876"/>
      <c r="AY33" s="876"/>
      <c r="AZ33" s="876"/>
      <c r="BA33" s="876"/>
      <c r="BB33" s="876"/>
      <c r="BC33" s="876"/>
      <c r="BD33" s="876"/>
      <c r="BE33" s="876"/>
      <c r="BF33" s="876"/>
      <c r="BG33" s="876"/>
      <c r="BH33" s="876"/>
      <c r="BI33" s="876"/>
      <c r="BJ33" s="876"/>
      <c r="BK33" s="876"/>
      <c r="BL33" s="876"/>
      <c r="BM33" s="876"/>
      <c r="BN33" s="876"/>
      <c r="BO33" s="876"/>
      <c r="BP33" s="876"/>
      <c r="BQ33" s="876"/>
      <c r="BR33" s="876"/>
      <c r="BS33" s="876"/>
      <c r="BT33" s="876"/>
      <c r="BU33" s="876"/>
      <c r="BV33" s="876"/>
      <c r="BW33" s="876"/>
      <c r="BX33" s="876"/>
      <c r="BY33" s="876"/>
      <c r="BZ33" s="876"/>
      <c r="CA33" s="876"/>
      <c r="CB33" s="876"/>
      <c r="CC33" s="876"/>
      <c r="CD33" s="876"/>
      <c r="CE33" s="876"/>
      <c r="CF33" s="876"/>
      <c r="CG33" s="876"/>
      <c r="CH33" s="876"/>
      <c r="CI33" s="876"/>
      <c r="CJ33" s="876"/>
      <c r="CK33" s="876"/>
      <c r="CL33" s="876"/>
      <c r="CM33" s="876"/>
      <c r="CN33" s="876"/>
      <c r="CO33" s="876"/>
      <c r="CP33" s="876"/>
      <c r="CQ33" s="876"/>
      <c r="CR33" s="876"/>
      <c r="CS33" s="876"/>
      <c r="CT33" s="876"/>
      <c r="CU33" s="876"/>
      <c r="CV33" s="876"/>
      <c r="CW33" s="876"/>
      <c r="CX33" s="876"/>
      <c r="CY33" s="876"/>
      <c r="CZ33" s="876"/>
      <c r="DA33" s="876"/>
      <c r="DB33" s="876"/>
      <c r="DH33" s="141"/>
    </row>
    <row r="34" spans="1:112" s="226" customFormat="1" ht="8.25" customHeight="1" x14ac:dyDescent="0.2">
      <c r="A34" s="878"/>
      <c r="B34" s="878"/>
      <c r="C34" s="878"/>
      <c r="D34" s="878"/>
      <c r="E34" s="878"/>
      <c r="F34" s="878"/>
      <c r="G34" s="878"/>
      <c r="H34" s="878"/>
      <c r="I34" s="878"/>
      <c r="J34" s="878"/>
      <c r="K34" s="878"/>
      <c r="L34" s="878"/>
      <c r="M34" s="878"/>
      <c r="N34" s="878"/>
      <c r="O34" s="878"/>
      <c r="P34" s="878"/>
      <c r="Q34" s="878"/>
      <c r="R34" s="878"/>
      <c r="S34" s="878"/>
      <c r="T34" s="878"/>
      <c r="U34" s="878"/>
      <c r="V34" s="878"/>
      <c r="W34" s="878"/>
      <c r="X34" s="878"/>
      <c r="Y34" s="878"/>
      <c r="Z34" s="878"/>
      <c r="AA34" s="878"/>
      <c r="AB34" s="878"/>
      <c r="AC34" s="878"/>
      <c r="AD34" s="878"/>
      <c r="AE34" s="878"/>
      <c r="AF34" s="878"/>
      <c r="AG34" s="878"/>
      <c r="AH34" s="878"/>
      <c r="AI34" s="878"/>
      <c r="AJ34" s="878"/>
      <c r="AK34" s="878"/>
      <c r="AL34" s="878"/>
      <c r="AM34" s="878"/>
      <c r="AN34" s="878"/>
      <c r="AO34" s="878"/>
      <c r="AP34" s="878"/>
      <c r="AQ34" s="878"/>
      <c r="AR34" s="878"/>
      <c r="AS34" s="878"/>
      <c r="AT34" s="878"/>
      <c r="AU34" s="878"/>
      <c r="AV34" s="878"/>
      <c r="AW34" s="878"/>
      <c r="AX34" s="878"/>
      <c r="AY34" s="878"/>
      <c r="AZ34" s="878"/>
      <c r="BA34" s="878"/>
      <c r="BB34" s="878"/>
      <c r="BC34" s="878"/>
      <c r="BD34" s="878"/>
      <c r="BE34" s="878"/>
      <c r="BF34" s="878"/>
      <c r="BG34" s="878"/>
      <c r="BH34" s="878"/>
      <c r="BI34" s="878"/>
      <c r="BJ34" s="878"/>
      <c r="BK34" s="878"/>
      <c r="BL34" s="878"/>
      <c r="BM34" s="878"/>
      <c r="BN34" s="878"/>
      <c r="BO34" s="878"/>
      <c r="BP34" s="878"/>
      <c r="BQ34" s="878"/>
      <c r="BR34" s="878"/>
      <c r="BS34" s="878"/>
      <c r="BT34" s="878"/>
      <c r="BU34" s="878"/>
      <c r="BV34" s="878"/>
      <c r="BW34" s="878"/>
      <c r="BX34" s="878"/>
      <c r="BY34" s="878"/>
      <c r="BZ34" s="878"/>
      <c r="CA34" s="878"/>
      <c r="CB34" s="878"/>
      <c r="CC34" s="878"/>
      <c r="CD34" s="878"/>
      <c r="CE34" s="878"/>
      <c r="CF34" s="878"/>
      <c r="CG34" s="878"/>
      <c r="CH34" s="878"/>
      <c r="CI34" s="878"/>
      <c r="CJ34" s="878"/>
      <c r="CK34" s="878"/>
      <c r="CL34" s="878"/>
      <c r="CM34" s="878"/>
      <c r="CN34" s="878"/>
      <c r="CO34" s="878"/>
      <c r="CP34" s="878"/>
      <c r="CQ34" s="878"/>
      <c r="CR34" s="878"/>
      <c r="CS34" s="878"/>
      <c r="CT34" s="878"/>
      <c r="CU34" s="878"/>
      <c r="CV34" s="878"/>
      <c r="CW34" s="878"/>
      <c r="CX34" s="878"/>
      <c r="CY34" s="878"/>
      <c r="CZ34" s="878"/>
      <c r="DA34" s="878"/>
      <c r="DB34" s="878"/>
      <c r="DH34" s="229"/>
    </row>
    <row r="35" spans="1:112" x14ac:dyDescent="0.3">
      <c r="A35" s="876" t="s">
        <v>411</v>
      </c>
      <c r="B35" s="876"/>
      <c r="C35" s="876"/>
      <c r="D35" s="876"/>
      <c r="E35" s="876"/>
      <c r="F35" s="876"/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/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/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/>
      <c r="BA35" s="876"/>
      <c r="BB35" s="876"/>
      <c r="BC35" s="876"/>
      <c r="BD35" s="876"/>
      <c r="BE35" s="876"/>
      <c r="BF35" s="876"/>
      <c r="BG35" s="876"/>
      <c r="BH35" s="876"/>
      <c r="BI35" s="876"/>
      <c r="BJ35" s="876"/>
      <c r="BK35" s="876"/>
      <c r="BL35" s="876"/>
      <c r="BM35" s="876"/>
      <c r="BN35" s="876"/>
      <c r="BO35" s="876"/>
      <c r="BP35" s="876"/>
      <c r="BQ35" s="876"/>
      <c r="BR35" s="876"/>
      <c r="BS35" s="876"/>
      <c r="BT35" s="876"/>
      <c r="BU35" s="876"/>
      <c r="BV35" s="876"/>
      <c r="BW35" s="876"/>
      <c r="BX35" s="876"/>
      <c r="BY35" s="876"/>
      <c r="BZ35" s="876"/>
      <c r="CA35" s="876"/>
      <c r="CB35" s="876"/>
      <c r="CC35" s="876"/>
      <c r="CD35" s="876"/>
      <c r="CE35" s="876"/>
      <c r="CF35" s="876"/>
      <c r="CG35" s="876"/>
      <c r="CH35" s="876"/>
      <c r="CI35" s="876"/>
      <c r="CJ35" s="876"/>
      <c r="CK35" s="876"/>
      <c r="CL35" s="876"/>
      <c r="CM35" s="876"/>
      <c r="CN35" s="876"/>
      <c r="CO35" s="876"/>
      <c r="CP35" s="876"/>
      <c r="CQ35" s="876"/>
      <c r="CR35" s="876"/>
      <c r="CS35" s="876"/>
      <c r="CT35" s="876"/>
      <c r="CU35" s="876"/>
      <c r="CV35" s="876"/>
      <c r="CW35" s="876"/>
      <c r="CX35" s="876"/>
      <c r="CY35" s="876"/>
      <c r="CZ35" s="876"/>
      <c r="DA35" s="876"/>
      <c r="DB35" s="876"/>
    </row>
    <row r="36" spans="1:112" s="226" customFormat="1" ht="9.6" x14ac:dyDescent="0.2">
      <c r="A36" s="879"/>
      <c r="B36" s="879"/>
      <c r="C36" s="879"/>
      <c r="D36" s="879"/>
      <c r="E36" s="879"/>
      <c r="F36" s="879"/>
      <c r="G36" s="879"/>
      <c r="H36" s="879"/>
      <c r="I36" s="879"/>
      <c r="J36" s="879"/>
      <c r="K36" s="879"/>
      <c r="L36" s="879"/>
      <c r="M36" s="879"/>
      <c r="N36" s="879"/>
      <c r="O36" s="879"/>
      <c r="P36" s="879"/>
      <c r="Q36" s="879"/>
      <c r="R36" s="879"/>
      <c r="S36" s="879"/>
      <c r="T36" s="879"/>
      <c r="U36" s="879"/>
      <c r="V36" s="879"/>
      <c r="W36" s="879"/>
      <c r="X36" s="879"/>
      <c r="Y36" s="879"/>
      <c r="Z36" s="879"/>
      <c r="AA36" s="879"/>
      <c r="AB36" s="879"/>
      <c r="AC36" s="879"/>
      <c r="AD36" s="879"/>
      <c r="AE36" s="879"/>
      <c r="AF36" s="879"/>
      <c r="AG36" s="879"/>
      <c r="AH36" s="879"/>
      <c r="AI36" s="879"/>
      <c r="AJ36" s="879"/>
      <c r="AK36" s="879"/>
      <c r="AL36" s="879"/>
      <c r="AM36" s="879"/>
      <c r="AN36" s="879"/>
      <c r="AO36" s="879"/>
      <c r="AP36" s="879"/>
      <c r="AQ36" s="879"/>
      <c r="AR36" s="879"/>
      <c r="AS36" s="879"/>
      <c r="AT36" s="879"/>
      <c r="AU36" s="879"/>
      <c r="AV36" s="879"/>
      <c r="AW36" s="879"/>
      <c r="AX36" s="879"/>
      <c r="AY36" s="879"/>
      <c r="AZ36" s="879"/>
      <c r="BA36" s="879"/>
      <c r="BB36" s="879"/>
      <c r="BC36" s="879"/>
      <c r="BD36" s="879"/>
      <c r="BE36" s="879"/>
      <c r="BF36" s="879"/>
      <c r="BG36" s="879"/>
      <c r="BH36" s="879"/>
      <c r="BI36" s="879"/>
      <c r="BJ36" s="879"/>
      <c r="BK36" s="879"/>
      <c r="BL36" s="879"/>
      <c r="BM36" s="879"/>
      <c r="BN36" s="879"/>
      <c r="BO36" s="879"/>
      <c r="BP36" s="879"/>
      <c r="BQ36" s="879"/>
      <c r="BR36" s="879"/>
      <c r="BS36" s="879"/>
      <c r="BT36" s="879"/>
      <c r="BU36" s="879"/>
      <c r="BV36" s="879"/>
      <c r="BW36" s="879"/>
      <c r="BX36" s="879"/>
      <c r="BY36" s="879"/>
      <c r="BZ36" s="879"/>
      <c r="CA36" s="879"/>
      <c r="CB36" s="879"/>
      <c r="CC36" s="879"/>
      <c r="CD36" s="879"/>
      <c r="CE36" s="879"/>
      <c r="CF36" s="879"/>
      <c r="CG36" s="879"/>
      <c r="CH36" s="879"/>
      <c r="CI36" s="879"/>
      <c r="CJ36" s="879"/>
      <c r="CK36" s="879"/>
      <c r="CL36" s="879"/>
      <c r="CM36" s="879"/>
      <c r="CN36" s="879"/>
      <c r="CO36" s="879"/>
      <c r="CP36" s="879"/>
      <c r="CQ36" s="879"/>
      <c r="CR36" s="879"/>
      <c r="CS36" s="879"/>
      <c r="CT36" s="879"/>
      <c r="CU36" s="879"/>
      <c r="CV36" s="879"/>
      <c r="CW36" s="879"/>
      <c r="CX36" s="879"/>
      <c r="CY36" s="879"/>
      <c r="CZ36" s="879"/>
      <c r="DA36" s="879"/>
      <c r="DB36" s="879"/>
      <c r="DH36" s="230"/>
    </row>
    <row r="37" spans="1:112" ht="12.75" customHeight="1" x14ac:dyDescent="0.3">
      <c r="A37" s="876" t="s">
        <v>575</v>
      </c>
      <c r="B37" s="876"/>
      <c r="C37" s="876"/>
      <c r="D37" s="876"/>
      <c r="E37" s="876"/>
      <c r="F37" s="876"/>
      <c r="G37" s="876"/>
      <c r="H37" s="876"/>
      <c r="I37" s="876"/>
      <c r="J37" s="876"/>
      <c r="K37" s="876"/>
      <c r="L37" s="876"/>
      <c r="M37" s="876"/>
      <c r="N37" s="876"/>
      <c r="O37" s="876"/>
      <c r="P37" s="876"/>
      <c r="Q37" s="876"/>
      <c r="R37" s="876"/>
      <c r="S37" s="876"/>
      <c r="T37" s="876"/>
      <c r="U37" s="876"/>
      <c r="V37" s="876"/>
      <c r="W37" s="876"/>
      <c r="X37" s="876"/>
      <c r="Y37" s="876"/>
      <c r="Z37" s="876"/>
      <c r="AA37" s="876"/>
      <c r="AB37" s="876"/>
      <c r="AC37" s="876"/>
      <c r="AD37" s="876"/>
      <c r="AE37" s="876"/>
      <c r="AF37" s="876"/>
      <c r="AG37" s="876"/>
      <c r="AH37" s="876"/>
      <c r="AI37" s="876"/>
      <c r="AJ37" s="876"/>
      <c r="AK37" s="876"/>
      <c r="AL37" s="876"/>
      <c r="AM37" s="876"/>
      <c r="AN37" s="876"/>
      <c r="AO37" s="876"/>
      <c r="AP37" s="876"/>
      <c r="AQ37" s="876"/>
      <c r="AR37" s="876"/>
      <c r="AS37" s="876"/>
      <c r="AT37" s="876"/>
      <c r="AU37" s="876"/>
      <c r="AV37" s="876"/>
      <c r="AW37" s="876"/>
      <c r="AX37" s="876"/>
      <c r="AY37" s="876"/>
      <c r="AZ37" s="876"/>
      <c r="BA37" s="876"/>
      <c r="BB37" s="876"/>
      <c r="BC37" s="876"/>
      <c r="BD37" s="876"/>
      <c r="BE37" s="876"/>
      <c r="BF37" s="876"/>
      <c r="BG37" s="876"/>
      <c r="BH37" s="876"/>
      <c r="BI37" s="876"/>
      <c r="BJ37" s="876"/>
      <c r="BK37" s="876"/>
      <c r="BL37" s="876"/>
      <c r="BM37" s="876"/>
      <c r="BN37" s="876"/>
      <c r="BO37" s="876"/>
      <c r="BP37" s="876"/>
      <c r="BQ37" s="876"/>
      <c r="BR37" s="876"/>
      <c r="BS37" s="876"/>
      <c r="BT37" s="876"/>
      <c r="BU37" s="876"/>
      <c r="BV37" s="876"/>
      <c r="BW37" s="876"/>
      <c r="BX37" s="876"/>
      <c r="BY37" s="876"/>
      <c r="BZ37" s="876"/>
      <c r="CA37" s="876"/>
      <c r="CB37" s="876"/>
      <c r="CC37" s="876"/>
      <c r="CD37" s="876"/>
      <c r="CE37" s="876"/>
      <c r="CF37" s="876"/>
      <c r="CG37" s="876"/>
      <c r="CH37" s="876"/>
      <c r="CI37" s="876"/>
      <c r="CJ37" s="876"/>
      <c r="CK37" s="876"/>
      <c r="CL37" s="876"/>
      <c r="CM37" s="876"/>
      <c r="CN37" s="876"/>
      <c r="CO37" s="876"/>
      <c r="CP37" s="876"/>
      <c r="CQ37" s="876"/>
      <c r="CR37" s="876"/>
      <c r="CS37" s="876"/>
      <c r="CT37" s="876"/>
      <c r="CU37" s="876"/>
      <c r="CV37" s="876"/>
      <c r="CW37" s="876"/>
      <c r="CX37" s="876"/>
      <c r="CY37" s="876"/>
      <c r="CZ37" s="876"/>
      <c r="DA37" s="876"/>
      <c r="DB37" s="876"/>
      <c r="DH37" s="141"/>
    </row>
    <row r="38" spans="1:112" ht="9" customHeight="1" x14ac:dyDescent="0.3">
      <c r="A38" s="876"/>
      <c r="B38" s="876"/>
      <c r="C38" s="876"/>
      <c r="D38" s="876"/>
      <c r="E38" s="876"/>
      <c r="F38" s="876"/>
      <c r="G38" s="876"/>
      <c r="H38" s="876"/>
      <c r="I38" s="876"/>
      <c r="J38" s="876"/>
      <c r="K38" s="876"/>
      <c r="L38" s="876"/>
      <c r="M38" s="876"/>
      <c r="N38" s="876"/>
      <c r="O38" s="876"/>
      <c r="P38" s="876"/>
      <c r="Q38" s="876"/>
      <c r="R38" s="876"/>
      <c r="S38" s="876"/>
      <c r="T38" s="876"/>
      <c r="U38" s="876"/>
      <c r="V38" s="876"/>
      <c r="W38" s="876"/>
      <c r="X38" s="876"/>
      <c r="Y38" s="876"/>
      <c r="Z38" s="876"/>
      <c r="AA38" s="876"/>
      <c r="AB38" s="876"/>
      <c r="AC38" s="876"/>
      <c r="AD38" s="876"/>
      <c r="AE38" s="876"/>
      <c r="AF38" s="876"/>
      <c r="AG38" s="876"/>
      <c r="AH38" s="876"/>
      <c r="AI38" s="876"/>
      <c r="AJ38" s="876"/>
      <c r="AK38" s="876"/>
      <c r="AL38" s="876"/>
      <c r="AM38" s="876"/>
      <c r="AN38" s="876"/>
      <c r="AO38" s="876"/>
      <c r="AP38" s="876"/>
      <c r="AQ38" s="876"/>
      <c r="AR38" s="876"/>
      <c r="AS38" s="876"/>
      <c r="AT38" s="876"/>
      <c r="AU38" s="876"/>
      <c r="AV38" s="876"/>
      <c r="AW38" s="876"/>
      <c r="AX38" s="876"/>
      <c r="AY38" s="876"/>
      <c r="AZ38" s="876"/>
      <c r="BA38" s="876"/>
      <c r="BB38" s="876"/>
      <c r="BC38" s="876"/>
      <c r="BD38" s="876"/>
      <c r="BE38" s="876"/>
      <c r="BF38" s="876"/>
      <c r="BG38" s="876"/>
      <c r="BH38" s="876"/>
      <c r="BI38" s="876"/>
      <c r="BJ38" s="876"/>
      <c r="BK38" s="876"/>
      <c r="BL38" s="876"/>
      <c r="BM38" s="876"/>
      <c r="BN38" s="876"/>
      <c r="BO38" s="876"/>
      <c r="BP38" s="876"/>
      <c r="BQ38" s="876"/>
      <c r="BR38" s="876"/>
      <c r="BS38" s="876"/>
      <c r="BT38" s="876"/>
      <c r="BU38" s="876"/>
      <c r="BV38" s="876"/>
      <c r="BW38" s="876"/>
      <c r="BX38" s="876"/>
      <c r="BY38" s="876"/>
      <c r="BZ38" s="876"/>
      <c r="CA38" s="876"/>
      <c r="CB38" s="876"/>
      <c r="CC38" s="876"/>
      <c r="CD38" s="876"/>
      <c r="CE38" s="876"/>
      <c r="CF38" s="876"/>
      <c r="CG38" s="876"/>
      <c r="CH38" s="876"/>
      <c r="CI38" s="876"/>
      <c r="CJ38" s="876"/>
      <c r="CK38" s="876"/>
      <c r="CL38" s="876"/>
      <c r="CM38" s="876"/>
      <c r="CN38" s="876"/>
      <c r="CO38" s="876"/>
      <c r="CP38" s="876"/>
      <c r="CQ38" s="876"/>
      <c r="CR38" s="876"/>
      <c r="CS38" s="876"/>
      <c r="CT38" s="876"/>
      <c r="CU38" s="876"/>
      <c r="CV38" s="876"/>
      <c r="CW38" s="876"/>
      <c r="CX38" s="876"/>
      <c r="CY38" s="876"/>
      <c r="CZ38" s="876"/>
      <c r="DA38" s="876"/>
      <c r="DB38" s="876"/>
    </row>
    <row r="39" spans="1:112" ht="41.4" customHeight="1" x14ac:dyDescent="0.3">
      <c r="A39" s="736" t="s">
        <v>15</v>
      </c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19"/>
      <c r="BE39" s="19"/>
      <c r="BF39" s="19"/>
      <c r="BG39" s="19"/>
      <c r="BH39" s="19"/>
      <c r="BI39" s="729"/>
      <c r="BJ39" s="729"/>
      <c r="BK39" s="729"/>
      <c r="BL39" s="729"/>
      <c r="BM39" s="729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  <c r="BX39" s="729"/>
      <c r="BY39" s="729"/>
      <c r="BZ39" s="729"/>
      <c r="CA39" s="729"/>
      <c r="CB39" s="729"/>
      <c r="CC39" s="19"/>
      <c r="CD39" s="19"/>
      <c r="CE39" s="19"/>
      <c r="CF39" s="704" t="str">
        <f>ПОДПИСИ!E5</f>
        <v>Д.М. Чечин</v>
      </c>
      <c r="CG39" s="704"/>
      <c r="CH39" s="704"/>
      <c r="CI39" s="704"/>
      <c r="CJ39" s="704"/>
      <c r="CK39" s="704"/>
      <c r="CL39" s="704"/>
      <c r="CM39" s="704"/>
      <c r="CN39" s="704"/>
      <c r="CO39" s="704"/>
      <c r="CP39" s="704"/>
      <c r="CQ39" s="704"/>
      <c r="CR39" s="704"/>
      <c r="CS39" s="704"/>
      <c r="CT39" s="704"/>
      <c r="CU39" s="704"/>
      <c r="CV39" s="704"/>
      <c r="CW39" s="704"/>
      <c r="CX39" s="704"/>
      <c r="CY39" s="704"/>
      <c r="CZ39" s="704"/>
      <c r="DA39" s="704"/>
      <c r="DB39" s="704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699" t="s">
        <v>11</v>
      </c>
      <c r="BJ40" s="699"/>
      <c r="BK40" s="699"/>
      <c r="BL40" s="699"/>
      <c r="BM40" s="699"/>
      <c r="BN40" s="699"/>
      <c r="BO40" s="699"/>
      <c r="BP40" s="699"/>
      <c r="BQ40" s="699"/>
      <c r="BR40" s="699"/>
      <c r="BS40" s="699"/>
      <c r="BT40" s="699"/>
      <c r="BU40" s="699"/>
      <c r="BV40" s="699"/>
      <c r="BW40" s="699"/>
      <c r="BX40" s="699"/>
      <c r="BY40" s="699"/>
      <c r="BZ40" s="699"/>
      <c r="CA40" s="699"/>
      <c r="CB40" s="699"/>
      <c r="CC40" s="227"/>
      <c r="CD40" s="227"/>
      <c r="CE40" s="227"/>
      <c r="CF40" s="698" t="s">
        <v>50</v>
      </c>
      <c r="CG40" s="698"/>
      <c r="CH40" s="698"/>
      <c r="CI40" s="698"/>
      <c r="CJ40" s="698"/>
      <c r="CK40" s="698"/>
      <c r="CL40" s="698"/>
      <c r="CM40" s="698"/>
      <c r="CN40" s="698"/>
      <c r="CO40" s="698"/>
      <c r="CP40" s="698"/>
      <c r="CQ40" s="698"/>
      <c r="CR40" s="698"/>
      <c r="CS40" s="698"/>
      <c r="CT40" s="698"/>
      <c r="CU40" s="698"/>
      <c r="CV40" s="698"/>
      <c r="CW40" s="698"/>
      <c r="CX40" s="698"/>
      <c r="CY40" s="698"/>
      <c r="CZ40" s="698"/>
      <c r="DA40" s="698"/>
      <c r="DB40" s="698"/>
      <c r="DH40" s="228"/>
    </row>
    <row r="41" spans="1:112" ht="41.4" customHeight="1" x14ac:dyDescent="0.3">
      <c r="A41" s="736" t="s">
        <v>46</v>
      </c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19"/>
      <c r="BE41" s="19"/>
      <c r="BF41" s="19"/>
      <c r="BG41" s="19"/>
      <c r="BH41" s="19"/>
      <c r="BI41" s="729"/>
      <c r="BJ41" s="729"/>
      <c r="BK41" s="729"/>
      <c r="BL41" s="729"/>
      <c r="BM41" s="729"/>
      <c r="BN41" s="729"/>
      <c r="BO41" s="729"/>
      <c r="BP41" s="729"/>
      <c r="BQ41" s="729"/>
      <c r="BR41" s="729"/>
      <c r="BS41" s="729"/>
      <c r="BT41" s="729"/>
      <c r="BU41" s="729"/>
      <c r="BV41" s="729"/>
      <c r="BW41" s="729"/>
      <c r="BX41" s="729"/>
      <c r="BY41" s="729"/>
      <c r="BZ41" s="729"/>
      <c r="CA41" s="729"/>
      <c r="CB41" s="729"/>
      <c r="CC41" s="19"/>
      <c r="CD41" s="19"/>
      <c r="CE41" s="19"/>
      <c r="CF41" s="704" t="str">
        <f>IF(ПОДПИСИ!E15=0," ",ПОДПИСИ!E15)</f>
        <v>С.В. Шлёнский</v>
      </c>
      <c r="CG41" s="704"/>
      <c r="CH41" s="704"/>
      <c r="CI41" s="704"/>
      <c r="CJ41" s="704"/>
      <c r="CK41" s="704"/>
      <c r="CL41" s="704"/>
      <c r="CM41" s="704"/>
      <c r="CN41" s="704"/>
      <c r="CO41" s="704"/>
      <c r="CP41" s="704"/>
      <c r="CQ41" s="704"/>
      <c r="CR41" s="704"/>
      <c r="CS41" s="704"/>
      <c r="CT41" s="704"/>
      <c r="CU41" s="704"/>
      <c r="CV41" s="704"/>
      <c r="CW41" s="704"/>
      <c r="CX41" s="704"/>
      <c r="CY41" s="704"/>
      <c r="CZ41" s="704"/>
      <c r="DA41" s="704"/>
      <c r="DB41" s="704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699" t="s">
        <v>11</v>
      </c>
      <c r="BJ42" s="699"/>
      <c r="BK42" s="699"/>
      <c r="BL42" s="699"/>
      <c r="BM42" s="699"/>
      <c r="BN42" s="699"/>
      <c r="BO42" s="699"/>
      <c r="BP42" s="699"/>
      <c r="BQ42" s="699"/>
      <c r="BR42" s="699"/>
      <c r="BS42" s="699"/>
      <c r="BT42" s="699"/>
      <c r="BU42" s="699"/>
      <c r="BV42" s="699"/>
      <c r="BW42" s="699"/>
      <c r="BX42" s="699"/>
      <c r="BY42" s="699"/>
      <c r="BZ42" s="699"/>
      <c r="CA42" s="699"/>
      <c r="CB42" s="699"/>
      <c r="CC42" s="227"/>
      <c r="CD42" s="227"/>
      <c r="CE42" s="227"/>
      <c r="CF42" s="699" t="s">
        <v>50</v>
      </c>
      <c r="CG42" s="699"/>
      <c r="CH42" s="699"/>
      <c r="CI42" s="699"/>
      <c r="CJ42" s="699"/>
      <c r="CK42" s="699"/>
      <c r="CL42" s="699"/>
      <c r="CM42" s="699"/>
      <c r="CN42" s="699"/>
      <c r="CO42" s="699"/>
      <c r="CP42" s="699"/>
      <c r="CQ42" s="699"/>
      <c r="CR42" s="699"/>
      <c r="CS42" s="699"/>
      <c r="CT42" s="699"/>
      <c r="CU42" s="699"/>
      <c r="CV42" s="699"/>
      <c r="CW42" s="699"/>
      <c r="CX42" s="699"/>
      <c r="CY42" s="699"/>
      <c r="CZ42" s="699"/>
      <c r="DA42" s="699"/>
      <c r="DB42" s="699"/>
      <c r="DH42" s="228"/>
    </row>
    <row r="43" spans="1:112" ht="41.4" customHeight="1" x14ac:dyDescent="0.3">
      <c r="A43" s="736" t="s">
        <v>16</v>
      </c>
      <c r="B43" s="736"/>
      <c r="C43" s="736"/>
      <c r="D43" s="736"/>
      <c r="E43" s="736"/>
      <c r="F43" s="736"/>
      <c r="G43" s="736"/>
      <c r="H43" s="736"/>
      <c r="I43" s="736"/>
      <c r="J43" s="736"/>
      <c r="K43" s="736"/>
      <c r="L43" s="736"/>
      <c r="M43" s="736"/>
      <c r="N43" s="736"/>
      <c r="O43" s="736"/>
      <c r="P43" s="736"/>
      <c r="Q43" s="736"/>
      <c r="R43" s="736"/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19"/>
      <c r="BE43" s="19"/>
      <c r="BF43" s="19"/>
      <c r="BG43" s="19"/>
      <c r="BH43" s="19"/>
      <c r="BI43" s="729"/>
      <c r="BJ43" s="729"/>
      <c r="BK43" s="729"/>
      <c r="BL43" s="729"/>
      <c r="BM43" s="729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  <c r="BX43" s="729"/>
      <c r="BY43" s="729"/>
      <c r="BZ43" s="729"/>
      <c r="CA43" s="729"/>
      <c r="CB43" s="729"/>
      <c r="CC43" s="19"/>
      <c r="CD43" s="19"/>
      <c r="CE43" s="19"/>
      <c r="CF43" s="704" t="str">
        <f>ПОДПИСИ!E12</f>
        <v>А.В. Курбатов</v>
      </c>
      <c r="CG43" s="704"/>
      <c r="CH43" s="704"/>
      <c r="CI43" s="704"/>
      <c r="CJ43" s="704"/>
      <c r="CK43" s="704"/>
      <c r="CL43" s="704"/>
      <c r="CM43" s="704"/>
      <c r="CN43" s="704"/>
      <c r="CO43" s="704"/>
      <c r="CP43" s="704"/>
      <c r="CQ43" s="704"/>
      <c r="CR43" s="704"/>
      <c r="CS43" s="704"/>
      <c r="CT43" s="704"/>
      <c r="CU43" s="704"/>
      <c r="CV43" s="704"/>
      <c r="CW43" s="704"/>
      <c r="CX43" s="704"/>
      <c r="CY43" s="704"/>
      <c r="CZ43" s="704"/>
      <c r="DA43" s="704"/>
      <c r="DB43" s="704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699" t="s">
        <v>11</v>
      </c>
      <c r="BJ44" s="699"/>
      <c r="BK44" s="699"/>
      <c r="BL44" s="699"/>
      <c r="BM44" s="699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  <c r="BX44" s="699"/>
      <c r="BY44" s="699"/>
      <c r="BZ44" s="699"/>
      <c r="CA44" s="699"/>
      <c r="CB44" s="699"/>
      <c r="CC44" s="227"/>
      <c r="CD44" s="227"/>
      <c r="CE44" s="227"/>
      <c r="CF44" s="699" t="s">
        <v>50</v>
      </c>
      <c r="CG44" s="699"/>
      <c r="CH44" s="699"/>
      <c r="CI44" s="699"/>
      <c r="CJ44" s="699"/>
      <c r="CK44" s="699"/>
      <c r="CL44" s="699"/>
      <c r="CM44" s="699"/>
      <c r="CN44" s="699"/>
      <c r="CO44" s="699"/>
      <c r="CP44" s="699"/>
      <c r="CQ44" s="699"/>
      <c r="CR44" s="699"/>
      <c r="CS44" s="699"/>
      <c r="CT44" s="699"/>
      <c r="CU44" s="699"/>
      <c r="CV44" s="699"/>
      <c r="CW44" s="699"/>
      <c r="CX44" s="699"/>
      <c r="CY44" s="699"/>
      <c r="CZ44" s="699"/>
      <c r="DA44" s="699"/>
      <c r="DB44" s="699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142</v>
      </c>
      <c r="I1"/>
      <c r="J1"/>
      <c r="K1"/>
      <c r="L1"/>
      <c r="M1"/>
    </row>
    <row r="2" spans="1:13" ht="15" customHeight="1" x14ac:dyDescent="0.3">
      <c r="F2" s="882" t="s">
        <v>74</v>
      </c>
      <c r="G2" s="882"/>
      <c r="H2" s="882"/>
      <c r="I2"/>
      <c r="J2"/>
      <c r="K2"/>
      <c r="L2"/>
      <c r="M2"/>
    </row>
    <row r="3" spans="1:13" ht="15" customHeight="1" x14ac:dyDescent="0.25">
      <c r="F3" s="855" t="s">
        <v>0</v>
      </c>
      <c r="G3" s="855"/>
      <c r="H3" s="855"/>
    </row>
    <row r="4" spans="1:13" ht="15" customHeight="1" x14ac:dyDescent="0.25">
      <c r="A4" s="882" t="str">
        <f>ФОРМА!B4</f>
        <v>ООО «Электромонтаж-110»</v>
      </c>
      <c r="B4" s="882"/>
      <c r="F4" s="884" t="str">
        <f>ФОРМА!B2</f>
        <v>ПАО "Россети Ленэнерго"</v>
      </c>
      <c r="G4" s="884"/>
      <c r="H4" s="884"/>
    </row>
    <row r="5" spans="1:13" ht="15" customHeight="1" x14ac:dyDescent="0.25">
      <c r="A5" s="851" t="s">
        <v>44</v>
      </c>
      <c r="B5" s="851"/>
      <c r="F5" s="851" t="s">
        <v>2</v>
      </c>
      <c r="G5" s="859"/>
      <c r="H5" s="859"/>
    </row>
    <row r="6" spans="1:13" ht="103.5" customHeight="1" x14ac:dyDescent="0.25">
      <c r="A6" s="882"/>
      <c r="B6" s="882"/>
      <c r="F6" s="88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86"/>
      <c r="H6" s="886"/>
    </row>
    <row r="7" spans="1:13" ht="15" customHeight="1" x14ac:dyDescent="0.25">
      <c r="A7" s="855" t="s">
        <v>45</v>
      </c>
      <c r="B7" s="855"/>
      <c r="F7" s="861" t="s">
        <v>38</v>
      </c>
      <c r="G7" s="861"/>
      <c r="H7" s="861"/>
    </row>
    <row r="8" spans="1:13" ht="15" customHeight="1" x14ac:dyDescent="0.25">
      <c r="A8" s="854"/>
      <c r="B8" s="854"/>
      <c r="F8" s="887">
        <f>ФОРМА!B14</f>
        <v>45320</v>
      </c>
      <c r="G8" s="884"/>
      <c r="H8" s="884"/>
    </row>
    <row r="9" spans="1:13" ht="15" customHeight="1" x14ac:dyDescent="0.25">
      <c r="A9" s="855" t="s">
        <v>1</v>
      </c>
      <c r="B9" s="855"/>
      <c r="F9" s="861" t="s">
        <v>3</v>
      </c>
      <c r="G9" s="861"/>
      <c r="H9" s="861"/>
    </row>
    <row r="11" spans="1:13" x14ac:dyDescent="0.25">
      <c r="A11" s="885" t="s">
        <v>262</v>
      </c>
      <c r="B11" s="885"/>
      <c r="C11" s="885"/>
      <c r="D11" s="885"/>
      <c r="E11" s="885"/>
      <c r="F11" s="885"/>
      <c r="G11" s="885"/>
      <c r="H11" s="885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83" t="s">
        <v>121</v>
      </c>
      <c r="B15" s="883"/>
      <c r="C15" s="883"/>
      <c r="D15" s="883"/>
      <c r="E15" s="853" t="str">
        <f>ПОДПИСИ!B12</f>
        <v>Начальник участка ООО «Электромонтаж-110»</v>
      </c>
      <c r="F15" s="853"/>
      <c r="G15" s="853"/>
      <c r="H15" s="853"/>
    </row>
    <row r="16" spans="1:13" x14ac:dyDescent="0.25">
      <c r="A16" s="853" t="str">
        <f>ПОДПИСИ!C12</f>
        <v>Курбатов А.В.</v>
      </c>
      <c r="B16" s="853"/>
      <c r="C16" s="853"/>
      <c r="D16" s="853"/>
      <c r="E16" s="853"/>
      <c r="F16" s="853"/>
      <c r="G16" s="853"/>
      <c r="H16" s="853"/>
    </row>
    <row r="17" spans="1:8" x14ac:dyDescent="0.25">
      <c r="A17" s="851" t="s">
        <v>173</v>
      </c>
      <c r="B17" s="851"/>
      <c r="C17" s="851"/>
      <c r="D17" s="851"/>
      <c r="E17" s="851"/>
      <c r="F17" s="851"/>
      <c r="G17" s="851"/>
      <c r="H17" s="851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83" t="s">
        <v>122</v>
      </c>
      <c r="B19" s="883"/>
      <c r="C19" s="864" t="str">
        <f>ПОДПИСИ!B7</f>
        <v>Начальник мастерского участка №1 Курортного РЭС ПАО «Россети Ленэнерго» «СЭС»</v>
      </c>
      <c r="D19" s="864"/>
      <c r="E19" s="864"/>
      <c r="F19" s="864"/>
      <c r="G19" s="864"/>
      <c r="H19" s="864"/>
    </row>
    <row r="20" spans="1:8" x14ac:dyDescent="0.25">
      <c r="A20" s="853" t="str">
        <f>ПОДПИСИ!C7</f>
        <v>Чечин Д.М.</v>
      </c>
      <c r="B20" s="853"/>
      <c r="C20" s="853"/>
      <c r="D20" s="853"/>
      <c r="E20" s="853"/>
      <c r="F20" s="853"/>
      <c r="G20" s="853"/>
      <c r="H20" s="853"/>
    </row>
    <row r="21" spans="1:8" ht="16.5" customHeight="1" x14ac:dyDescent="0.25">
      <c r="A21" s="851" t="s">
        <v>173</v>
      </c>
      <c r="B21" s="851"/>
      <c r="C21" s="851"/>
      <c r="D21" s="851"/>
      <c r="E21" s="851"/>
      <c r="F21" s="851"/>
      <c r="G21" s="851"/>
      <c r="H21" s="851"/>
    </row>
    <row r="22" spans="1:8" x14ac:dyDescent="0.25">
      <c r="A22" s="63" t="s">
        <v>263</v>
      </c>
      <c r="B22" s="73" t="str">
        <f>ФОРМА!B15</f>
        <v>ПНД</v>
      </c>
      <c r="C22" s="63" t="s">
        <v>264</v>
      </c>
      <c r="F22" s="882" t="s">
        <v>265</v>
      </c>
      <c r="G22" s="882"/>
    </row>
    <row r="23" spans="1:8" x14ac:dyDescent="0.25">
      <c r="A23" s="864" t="s">
        <v>1039</v>
      </c>
      <c r="B23" s="853"/>
      <c r="C23" s="853"/>
      <c r="D23" s="853"/>
      <c r="E23" s="853"/>
      <c r="F23" s="853"/>
      <c r="G23" s="853"/>
      <c r="H23" s="853"/>
    </row>
    <row r="24" spans="1:8" x14ac:dyDescent="0.25">
      <c r="A24" s="66" t="s">
        <v>132</v>
      </c>
    </row>
    <row r="25" spans="1:8" ht="2.25" customHeight="1" x14ac:dyDescent="0.25">
      <c r="A25" s="66"/>
    </row>
    <row r="26" spans="1:8" x14ac:dyDescent="0.25">
      <c r="A26" s="847" t="s">
        <v>266</v>
      </c>
      <c r="B26" s="847"/>
      <c r="C26" s="847"/>
      <c r="D26" s="847"/>
      <c r="E26" s="864" t="str">
        <f>CONCATENATE("Шифр ",ФОРМА!B9)</f>
        <v>Шифр СЭС-23-32939-ЭС-ИЛО2</v>
      </c>
      <c r="F26" s="864"/>
      <c r="G26" s="864"/>
      <c r="H26" s="864"/>
    </row>
    <row r="27" spans="1:8" x14ac:dyDescent="0.25">
      <c r="A27" s="63" t="s">
        <v>143</v>
      </c>
      <c r="B27" s="853" t="str">
        <f>ФОРМА!B8</f>
        <v>ООО «Строительные энергетические технологии»</v>
      </c>
      <c r="C27" s="853"/>
      <c r="D27" s="853"/>
      <c r="E27" s="853"/>
      <c r="F27" s="853"/>
      <c r="G27" s="853"/>
      <c r="H27" s="853"/>
    </row>
    <row r="28" spans="1:8" ht="12.75" customHeight="1" x14ac:dyDescent="0.25">
      <c r="A28" s="69"/>
      <c r="B28" s="851" t="s">
        <v>267</v>
      </c>
      <c r="C28" s="851"/>
      <c r="D28" s="851"/>
      <c r="E28" s="851"/>
      <c r="F28" s="851"/>
      <c r="G28" s="851"/>
      <c r="H28" s="851"/>
    </row>
    <row r="29" spans="1:8" ht="18.75" customHeight="1" x14ac:dyDescent="0.25">
      <c r="A29" s="847" t="s">
        <v>268</v>
      </c>
      <c r="B29" s="847"/>
      <c r="C29" s="847"/>
      <c r="D29" s="847"/>
      <c r="E29" s="847"/>
      <c r="F29" s="847"/>
      <c r="G29" s="847"/>
      <c r="H29" s="847"/>
    </row>
    <row r="30" spans="1:8" ht="18.75" customHeight="1" x14ac:dyDescent="0.25">
      <c r="A30" s="853" t="s">
        <v>270</v>
      </c>
      <c r="B30" s="853"/>
      <c r="C30" s="853"/>
      <c r="D30" s="853"/>
      <c r="E30" s="853"/>
      <c r="F30" s="853"/>
      <c r="G30" s="853"/>
      <c r="H30" s="853"/>
    </row>
    <row r="31" spans="1:8" ht="15" customHeight="1" x14ac:dyDescent="0.25">
      <c r="A31" s="851" t="s">
        <v>269</v>
      </c>
      <c r="B31" s="851"/>
      <c r="C31" s="851"/>
      <c r="D31" s="851"/>
      <c r="E31" s="851"/>
      <c r="F31" s="851"/>
      <c r="G31" s="851"/>
      <c r="H31" s="851"/>
    </row>
    <row r="32" spans="1:8" x14ac:dyDescent="0.25">
      <c r="A32" s="63" t="s">
        <v>141</v>
      </c>
      <c r="C32" s="882"/>
      <c r="D32" s="882"/>
      <c r="E32" s="63" t="s">
        <v>271</v>
      </c>
    </row>
    <row r="33" spans="1:8" x14ac:dyDescent="0.25">
      <c r="A33" s="63" t="s">
        <v>272</v>
      </c>
      <c r="B33" s="882" t="s">
        <v>65</v>
      </c>
      <c r="C33" s="882"/>
      <c r="D33" s="882"/>
      <c r="E33" s="882"/>
      <c r="F33" s="882"/>
      <c r="G33" s="882"/>
      <c r="H33" s="882"/>
    </row>
    <row r="34" spans="1:8" x14ac:dyDescent="0.25">
      <c r="B34" s="851" t="s">
        <v>273</v>
      </c>
      <c r="C34" s="851"/>
      <c r="D34" s="851"/>
      <c r="E34" s="851"/>
      <c r="F34" s="851"/>
      <c r="G34" s="851"/>
      <c r="H34" s="851"/>
    </row>
    <row r="35" spans="1:8" x14ac:dyDescent="0.25">
      <c r="A35" s="847" t="s">
        <v>140</v>
      </c>
      <c r="B35" s="847"/>
      <c r="C35" s="847"/>
      <c r="D35" s="847"/>
      <c r="E35" s="847"/>
      <c r="F35" s="847"/>
      <c r="G35" s="847"/>
      <c r="H35" s="847"/>
    </row>
    <row r="36" spans="1:8" x14ac:dyDescent="0.25">
      <c r="A36" s="847" t="s">
        <v>274</v>
      </c>
      <c r="B36" s="847"/>
      <c r="C36" s="847"/>
      <c r="D36" s="847"/>
      <c r="E36" s="847"/>
      <c r="F36" s="847"/>
      <c r="G36" s="847"/>
      <c r="H36" s="847"/>
    </row>
    <row r="37" spans="1:8" x14ac:dyDescent="0.25">
      <c r="A37" s="849"/>
      <c r="B37" s="849"/>
      <c r="C37" s="849"/>
      <c r="D37" s="849"/>
      <c r="E37" s="849"/>
      <c r="F37" s="849"/>
      <c r="G37" s="849"/>
      <c r="H37" s="849"/>
    </row>
    <row r="38" spans="1:8" x14ac:dyDescent="0.25">
      <c r="A38" s="66" t="s">
        <v>119</v>
      </c>
    </row>
    <row r="39" spans="1:8" x14ac:dyDescent="0.25">
      <c r="A39" s="847" t="s">
        <v>174</v>
      </c>
      <c r="B39" s="847"/>
      <c r="C39" s="847"/>
      <c r="D39" s="847"/>
      <c r="E39" s="847"/>
      <c r="F39" s="847"/>
      <c r="G39" s="847"/>
      <c r="H39" s="847"/>
    </row>
    <row r="40" spans="1:8" x14ac:dyDescent="0.25">
      <c r="A40" s="847" t="s">
        <v>275</v>
      </c>
      <c r="B40" s="847"/>
      <c r="C40" s="847"/>
      <c r="D40" s="847"/>
      <c r="E40" s="847"/>
      <c r="F40" s="847"/>
      <c r="G40" s="847"/>
      <c r="H40" s="847"/>
    </row>
    <row r="42" spans="1:8" ht="28.95" customHeight="1" x14ac:dyDescent="0.25">
      <c r="A42" s="847" t="s">
        <v>15</v>
      </c>
      <c r="B42" s="847"/>
      <c r="E42" s="880"/>
      <c r="F42" s="880"/>
      <c r="H42" s="456" t="str">
        <f>ПОДПИСИ!E7</f>
        <v>Д.М. Чечин</v>
      </c>
    </row>
    <row r="43" spans="1:8" ht="31.2" customHeight="1" x14ac:dyDescent="0.25">
      <c r="A43" s="70"/>
      <c r="B43" s="70"/>
      <c r="E43" s="881" t="s">
        <v>49</v>
      </c>
      <c r="F43" s="881"/>
      <c r="H43" s="463" t="s">
        <v>50</v>
      </c>
    </row>
    <row r="44" spans="1:8" x14ac:dyDescent="0.25">
      <c r="A44" s="847" t="s">
        <v>16</v>
      </c>
      <c r="B44" s="847"/>
      <c r="C44" s="847"/>
      <c r="D44" s="847"/>
      <c r="E44" s="880"/>
      <c r="F44" s="880"/>
      <c r="H44" s="456" t="str">
        <f>ПОДПИСИ!E12</f>
        <v>А.В. Курбатов</v>
      </c>
    </row>
    <row r="45" spans="1:8" x14ac:dyDescent="0.25">
      <c r="E45" s="881" t="s">
        <v>49</v>
      </c>
      <c r="F45" s="881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57"/>
      <c r="B1" s="857"/>
      <c r="C1" s="857"/>
      <c r="H1" s="64" t="s">
        <v>123</v>
      </c>
      <c r="I1"/>
      <c r="J1"/>
      <c r="K1"/>
      <c r="L1"/>
    </row>
    <row r="2" spans="1:14" ht="14.4" outlineLevel="1" x14ac:dyDescent="0.3">
      <c r="A2" s="857"/>
      <c r="B2" s="857"/>
      <c r="C2" s="857"/>
      <c r="H2" s="65"/>
      <c r="I2"/>
      <c r="J2"/>
      <c r="K2"/>
      <c r="L2"/>
    </row>
    <row r="3" spans="1:14" ht="15" customHeight="1" outlineLevel="1" x14ac:dyDescent="0.25">
      <c r="A3" s="857"/>
      <c r="B3" s="857"/>
      <c r="C3" s="857"/>
      <c r="F3" s="882" t="str">
        <f>ФОРМА!G2</f>
        <v>Санкт-Петербург</v>
      </c>
      <c r="G3" s="882"/>
      <c r="H3" s="882"/>
    </row>
    <row r="4" spans="1:14" ht="15" customHeight="1" outlineLevel="1" x14ac:dyDescent="0.25">
      <c r="A4" s="857"/>
      <c r="B4" s="857"/>
      <c r="C4" s="857"/>
      <c r="F4" s="855" t="s">
        <v>0</v>
      </c>
      <c r="G4" s="855"/>
      <c r="H4" s="855"/>
    </row>
    <row r="5" spans="1:14" ht="15" customHeight="1" outlineLevel="1" x14ac:dyDescent="0.25">
      <c r="A5" s="882" t="str">
        <f>ФОРМА!B4</f>
        <v>ООО «Электромонтаж-110»</v>
      </c>
      <c r="B5" s="882"/>
      <c r="C5" s="882"/>
      <c r="F5" s="884" t="str">
        <f>ФОРМА!B2</f>
        <v>ПАО "Россети Ленэнерго"</v>
      </c>
      <c r="G5" s="884"/>
      <c r="H5" s="884"/>
      <c r="N5" s="123" t="str">
        <f>F5</f>
        <v>ПАО "Россети Ленэнерго"</v>
      </c>
    </row>
    <row r="6" spans="1:14" ht="15" customHeight="1" outlineLevel="1" x14ac:dyDescent="0.25">
      <c r="A6" s="855" t="s">
        <v>44</v>
      </c>
      <c r="B6" s="855"/>
      <c r="C6" s="855"/>
      <c r="F6" s="851" t="s">
        <v>2</v>
      </c>
      <c r="G6" s="859"/>
      <c r="H6" s="859"/>
    </row>
    <row r="7" spans="1:14" ht="124.2" outlineLevel="1" x14ac:dyDescent="0.25">
      <c r="A7" s="854"/>
      <c r="B7" s="854"/>
      <c r="C7" s="854"/>
      <c r="F7" s="88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86"/>
      <c r="H7" s="886"/>
      <c r="N7" s="123" t="str">
        <f>F7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855" t="s">
        <v>45</v>
      </c>
      <c r="B8" s="855"/>
      <c r="C8" s="855"/>
      <c r="F8" s="851" t="s">
        <v>38</v>
      </c>
      <c r="G8" s="851"/>
      <c r="H8" s="851"/>
    </row>
    <row r="9" spans="1:14" ht="15" customHeight="1" outlineLevel="1" x14ac:dyDescent="0.25">
      <c r="A9" s="854"/>
      <c r="B9" s="854"/>
      <c r="C9" s="854"/>
      <c r="F9" s="887">
        <f>ФОРМА!D14</f>
        <v>45320</v>
      </c>
      <c r="G9" s="884"/>
      <c r="H9" s="884"/>
    </row>
    <row r="10" spans="1:14" ht="15" customHeight="1" outlineLevel="1" x14ac:dyDescent="0.25">
      <c r="A10" s="855" t="s">
        <v>1</v>
      </c>
      <c r="B10" s="855"/>
      <c r="C10" s="855"/>
      <c r="F10" s="851" t="s">
        <v>3</v>
      </c>
      <c r="G10" s="851"/>
      <c r="H10" s="851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95" t="s">
        <v>515</v>
      </c>
      <c r="B12" s="863"/>
      <c r="C12" s="863"/>
      <c r="D12" s="863"/>
      <c r="E12" s="863"/>
      <c r="F12" s="863"/>
      <c r="G12" s="863"/>
      <c r="H12" s="863"/>
    </row>
    <row r="13" spans="1:14" ht="9" customHeight="1" x14ac:dyDescent="0.25"/>
    <row r="14" spans="1:14" x14ac:dyDescent="0.25">
      <c r="A14" s="883" t="s">
        <v>4</v>
      </c>
      <c r="B14" s="883"/>
      <c r="C14" s="883"/>
      <c r="D14" s="883"/>
      <c r="E14" s="883"/>
      <c r="F14" s="883"/>
      <c r="G14" s="883"/>
      <c r="H14" s="883"/>
    </row>
    <row r="15" spans="1:14" x14ac:dyDescent="0.25">
      <c r="A15" s="847" t="s">
        <v>345</v>
      </c>
      <c r="B15" s="847"/>
      <c r="C15" s="847"/>
      <c r="D15" s="847"/>
      <c r="E15" s="896"/>
      <c r="F15" s="896"/>
      <c r="G15" s="896"/>
      <c r="H15" s="896"/>
    </row>
    <row r="16" spans="1:14" x14ac:dyDescent="0.25">
      <c r="A16" s="853" t="str">
        <f>ПОДПИСИ!B7</f>
        <v>Начальник мастерского участка №1 Курортного РЭС ПАО «Россети Ленэнерго» «СЭС»</v>
      </c>
      <c r="B16" s="853"/>
      <c r="C16" s="853"/>
      <c r="D16" s="853"/>
      <c r="E16" s="853"/>
      <c r="F16" s="853"/>
      <c r="G16" s="853"/>
      <c r="H16" s="853"/>
    </row>
    <row r="17" spans="1:8" x14ac:dyDescent="0.25">
      <c r="A17" s="853" t="str">
        <f>ПОДПИСИ!C7</f>
        <v>Чечин Д.М.</v>
      </c>
      <c r="B17" s="853"/>
      <c r="C17" s="853"/>
      <c r="D17" s="853"/>
      <c r="E17" s="853"/>
      <c r="F17" s="853"/>
      <c r="G17" s="853"/>
      <c r="H17" s="853"/>
    </row>
    <row r="18" spans="1:8" ht="9.6" customHeight="1" x14ac:dyDescent="0.25">
      <c r="A18" s="851" t="s">
        <v>276</v>
      </c>
      <c r="B18" s="851"/>
      <c r="C18" s="851"/>
      <c r="D18" s="851"/>
      <c r="E18" s="851"/>
      <c r="F18" s="851"/>
      <c r="G18" s="851"/>
      <c r="H18" s="851"/>
    </row>
    <row r="19" spans="1:8" x14ac:dyDescent="0.25">
      <c r="A19" s="847" t="s">
        <v>347</v>
      </c>
      <c r="B19" s="847"/>
      <c r="C19" s="847"/>
      <c r="D19" s="896"/>
      <c r="E19" s="896"/>
      <c r="F19" s="896"/>
      <c r="G19" s="896"/>
      <c r="H19" s="896"/>
    </row>
    <row r="20" spans="1:8" x14ac:dyDescent="0.25">
      <c r="A20" s="853" t="str">
        <f>ПОДПИСИ!B15</f>
        <v>Заместитель генерального директора по капитальному  строительству ООО «Электромонтаж-110»</v>
      </c>
      <c r="B20" s="853"/>
      <c r="C20" s="853"/>
      <c r="D20" s="853"/>
      <c r="E20" s="853"/>
      <c r="F20" s="853"/>
      <c r="G20" s="853"/>
      <c r="H20" s="853"/>
    </row>
    <row r="21" spans="1:8" x14ac:dyDescent="0.25">
      <c r="A21" s="897" t="str">
        <f>ПОДПИСИ!C15</f>
        <v>Шлёнский С.В.</v>
      </c>
      <c r="B21" s="897"/>
      <c r="C21" s="897"/>
      <c r="D21" s="897"/>
      <c r="E21" s="897"/>
      <c r="F21" s="897"/>
      <c r="G21" s="897"/>
      <c r="H21" s="897"/>
    </row>
    <row r="22" spans="1:8" ht="9.6" customHeight="1" x14ac:dyDescent="0.25">
      <c r="A22" s="851" t="s">
        <v>276</v>
      </c>
      <c r="B22" s="851"/>
      <c r="C22" s="851"/>
      <c r="D22" s="851"/>
      <c r="E22" s="851"/>
      <c r="F22" s="851"/>
      <c r="G22" s="851"/>
      <c r="H22" s="851"/>
    </row>
    <row r="23" spans="1:8" x14ac:dyDescent="0.25">
      <c r="A23" s="847" t="s">
        <v>121</v>
      </c>
      <c r="B23" s="847"/>
      <c r="C23" s="847"/>
      <c r="D23" s="847"/>
      <c r="E23" s="900"/>
      <c r="F23" s="900"/>
      <c r="G23" s="900"/>
      <c r="H23" s="900"/>
    </row>
    <row r="24" spans="1:8" x14ac:dyDescent="0.25">
      <c r="A24" s="853" t="str">
        <f>ПОДПИСИ!B12</f>
        <v>Начальник участка ООО «Электромонтаж-110»</v>
      </c>
      <c r="B24" s="853"/>
      <c r="C24" s="853"/>
      <c r="D24" s="853"/>
      <c r="E24" s="853"/>
      <c r="F24" s="853"/>
      <c r="G24" s="853"/>
      <c r="H24" s="853"/>
    </row>
    <row r="25" spans="1:8" x14ac:dyDescent="0.25">
      <c r="A25" s="853" t="str">
        <f>ПОДПИСИ!C12</f>
        <v>Курбатов А.В.</v>
      </c>
      <c r="B25" s="853"/>
      <c r="C25" s="853"/>
      <c r="D25" s="853"/>
      <c r="E25" s="853"/>
      <c r="F25" s="853"/>
      <c r="G25" s="853"/>
      <c r="H25" s="853"/>
    </row>
    <row r="26" spans="1:8" ht="9.6" customHeight="1" x14ac:dyDescent="0.25">
      <c r="A26" s="851" t="s">
        <v>276</v>
      </c>
      <c r="B26" s="851"/>
      <c r="C26" s="851"/>
      <c r="D26" s="851"/>
      <c r="E26" s="851"/>
      <c r="F26" s="851"/>
      <c r="G26" s="851"/>
      <c r="H26" s="851"/>
    </row>
    <row r="27" spans="1:8" x14ac:dyDescent="0.25">
      <c r="A27" s="63" t="s">
        <v>277</v>
      </c>
      <c r="D27" s="882" t="str">
        <f>ФОРМА!B4</f>
        <v>ООО «Электромонтаж-110»</v>
      </c>
      <c r="E27" s="882"/>
      <c r="F27" s="882"/>
      <c r="G27" s="882"/>
      <c r="H27" s="882"/>
    </row>
    <row r="28" spans="1:8" ht="9.6" customHeight="1" x14ac:dyDescent="0.25">
      <c r="A28" s="849"/>
      <c r="B28" s="849"/>
      <c r="C28" s="849"/>
      <c r="D28" s="851" t="s">
        <v>279</v>
      </c>
      <c r="E28" s="851"/>
      <c r="F28" s="851"/>
      <c r="G28" s="851"/>
      <c r="H28" s="851"/>
    </row>
    <row r="29" spans="1:8" x14ac:dyDescent="0.25">
      <c r="A29" s="847" t="s">
        <v>278</v>
      </c>
      <c r="B29" s="847"/>
      <c r="C29" s="847"/>
      <c r="D29" s="847"/>
      <c r="E29" s="847"/>
      <c r="F29" s="847"/>
      <c r="G29" s="847"/>
      <c r="H29" s="847"/>
    </row>
    <row r="30" spans="1:8" x14ac:dyDescent="0.25">
      <c r="A30" s="849"/>
      <c r="B30" s="849"/>
      <c r="C30" s="849"/>
      <c r="D30" s="849"/>
      <c r="E30" s="849"/>
      <c r="F30" s="849"/>
      <c r="G30" s="849"/>
      <c r="H30" s="849"/>
    </row>
    <row r="31" spans="1:8" x14ac:dyDescent="0.25">
      <c r="A31" s="63" t="s">
        <v>120</v>
      </c>
      <c r="F31" s="882" t="s">
        <v>648</v>
      </c>
      <c r="G31" s="882"/>
      <c r="H31" s="882"/>
    </row>
    <row r="32" spans="1:8" x14ac:dyDescent="0.25">
      <c r="A32" s="882" t="s">
        <v>649</v>
      </c>
      <c r="B32" s="882"/>
      <c r="C32" s="882"/>
      <c r="D32" s="882"/>
      <c r="E32" s="882"/>
      <c r="F32" s="882"/>
      <c r="G32" s="882"/>
      <c r="H32" s="882"/>
    </row>
    <row r="33" spans="1:14" s="248" customFormat="1" ht="9.6" customHeight="1" x14ac:dyDescent="0.2">
      <c r="A33" s="889" t="s">
        <v>280</v>
      </c>
      <c r="B33" s="889"/>
      <c r="C33" s="889"/>
      <c r="D33" s="889"/>
      <c r="E33" s="889"/>
      <c r="F33" s="889"/>
      <c r="G33" s="889"/>
      <c r="H33" s="889"/>
      <c r="N33" s="249"/>
    </row>
    <row r="34" spans="1:14" ht="20.25" customHeight="1" x14ac:dyDescent="0.25">
      <c r="A34" s="847" t="s">
        <v>281</v>
      </c>
      <c r="B34" s="847"/>
      <c r="C34" s="847"/>
      <c r="D34" s="847"/>
      <c r="E34" s="847"/>
      <c r="F34" s="847"/>
      <c r="G34" s="847"/>
      <c r="H34" s="847"/>
    </row>
    <row r="35" spans="1:14" ht="15" customHeight="1" x14ac:dyDescent="0.25">
      <c r="A35" s="882" t="str">
        <f>CONCATENATE(ФОРМА!B8,", шифр ",ФОРМА!B9)</f>
        <v>ООО «Строительные энергетические технологии», шифр СЭС-23-32939-ЭС-ИЛО2</v>
      </c>
      <c r="B35" s="882"/>
      <c r="C35" s="882"/>
      <c r="D35" s="882"/>
      <c r="E35" s="882"/>
      <c r="F35" s="882"/>
      <c r="G35" s="882"/>
      <c r="H35" s="882"/>
    </row>
    <row r="36" spans="1:14" ht="9.6" customHeight="1" x14ac:dyDescent="0.25">
      <c r="A36" s="851" t="s">
        <v>282</v>
      </c>
      <c r="B36" s="851"/>
      <c r="C36" s="851"/>
      <c r="D36" s="851"/>
      <c r="E36" s="851"/>
      <c r="F36" s="851"/>
      <c r="G36" s="851"/>
      <c r="H36" s="851"/>
    </row>
    <row r="37" spans="1:14" ht="15" customHeight="1" x14ac:dyDescent="0.25">
      <c r="A37" s="76" t="s">
        <v>283</v>
      </c>
      <c r="B37" s="76"/>
      <c r="C37" s="882" t="s">
        <v>255</v>
      </c>
      <c r="D37" s="882"/>
      <c r="E37" s="882"/>
      <c r="F37" s="882"/>
      <c r="G37" s="882"/>
      <c r="H37" s="76"/>
    </row>
    <row r="38" spans="1:14" ht="9.6" customHeight="1" x14ac:dyDescent="0.25">
      <c r="A38" s="76"/>
      <c r="B38" s="76"/>
      <c r="C38" s="851" t="s">
        <v>284</v>
      </c>
      <c r="D38" s="851"/>
      <c r="E38" s="851"/>
      <c r="F38" s="851"/>
      <c r="G38" s="851"/>
      <c r="H38" s="76"/>
    </row>
    <row r="39" spans="1:14" ht="15" customHeight="1" x14ac:dyDescent="0.25">
      <c r="A39" s="76" t="s">
        <v>285</v>
      </c>
      <c r="B39" s="882"/>
      <c r="C39" s="882"/>
      <c r="D39" s="882"/>
      <c r="E39" s="882"/>
      <c r="F39" s="882"/>
      <c r="G39" s="882"/>
      <c r="H39" s="76"/>
    </row>
    <row r="40" spans="1:14" ht="9.6" customHeight="1" x14ac:dyDescent="0.25">
      <c r="A40" s="76"/>
      <c r="B40" s="851" t="s">
        <v>286</v>
      </c>
      <c r="C40" s="851"/>
      <c r="D40" s="851"/>
      <c r="E40" s="851"/>
      <c r="F40" s="851"/>
      <c r="G40" s="851"/>
      <c r="H40" s="76"/>
    </row>
    <row r="41" spans="1:14" ht="15" customHeight="1" x14ac:dyDescent="0.25">
      <c r="A41" s="899" t="s">
        <v>287</v>
      </c>
      <c r="B41" s="899"/>
      <c r="C41" s="899"/>
      <c r="D41" s="899"/>
      <c r="E41" s="882" t="s">
        <v>288</v>
      </c>
      <c r="F41" s="882"/>
      <c r="G41" s="882"/>
      <c r="H41" s="76" t="s">
        <v>290</v>
      </c>
    </row>
    <row r="42" spans="1:14" ht="9.6" customHeight="1" x14ac:dyDescent="0.25">
      <c r="A42" s="898"/>
      <c r="B42" s="898"/>
      <c r="C42" s="898"/>
      <c r="D42" s="898"/>
      <c r="E42" s="851" t="s">
        <v>289</v>
      </c>
      <c r="F42" s="851"/>
      <c r="G42" s="851"/>
      <c r="H42" s="75"/>
    </row>
    <row r="43" spans="1:14" ht="15" customHeight="1" x14ac:dyDescent="0.25">
      <c r="A43" s="899" t="s">
        <v>291</v>
      </c>
      <c r="B43" s="899"/>
      <c r="C43" s="899"/>
      <c r="D43" s="899"/>
      <c r="E43" s="899"/>
      <c r="F43" s="899"/>
      <c r="G43" s="899"/>
      <c r="H43" s="899"/>
    </row>
    <row r="44" spans="1:14" ht="15" customHeight="1" x14ac:dyDescent="0.25">
      <c r="A44" s="75" t="s">
        <v>292</v>
      </c>
      <c r="B44" s="882" t="s">
        <v>293</v>
      </c>
      <c r="C44" s="882"/>
      <c r="D44" s="882"/>
      <c r="E44" s="75" t="s">
        <v>294</v>
      </c>
      <c r="F44" s="75"/>
      <c r="G44" s="73">
        <v>100</v>
      </c>
      <c r="H44" s="75" t="s">
        <v>343</v>
      </c>
    </row>
    <row r="45" spans="1:14" ht="15" customHeight="1" x14ac:dyDescent="0.25">
      <c r="A45" s="75" t="s">
        <v>295</v>
      </c>
      <c r="B45" s="894" t="str">
        <f>ФОРМА!B15</f>
        <v>ПНД</v>
      </c>
      <c r="C45" s="894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 x14ac:dyDescent="0.2">
      <c r="A46" s="120"/>
      <c r="B46" s="851" t="s">
        <v>297</v>
      </c>
      <c r="C46" s="851"/>
      <c r="D46" s="121"/>
      <c r="E46" s="120"/>
      <c r="F46" s="120"/>
      <c r="G46" s="121"/>
      <c r="H46" s="120"/>
      <c r="N46" s="247"/>
    </row>
    <row r="47" spans="1:14" ht="15" customHeight="1" x14ac:dyDescent="0.25">
      <c r="A47" s="882" t="s">
        <v>65</v>
      </c>
      <c r="B47" s="882"/>
      <c r="C47" s="882"/>
      <c r="D47" s="882"/>
      <c r="E47" s="75"/>
      <c r="F47" s="75"/>
      <c r="G47" s="74"/>
      <c r="H47" s="75"/>
    </row>
    <row r="48" spans="1:14" ht="9.6" customHeight="1" x14ac:dyDescent="0.25">
      <c r="A48" s="891" t="s">
        <v>299</v>
      </c>
      <c r="B48" s="891"/>
      <c r="C48" s="891"/>
      <c r="D48" s="891"/>
      <c r="E48" s="75"/>
      <c r="F48" s="75"/>
      <c r="G48" s="74"/>
      <c r="H48" s="75"/>
    </row>
    <row r="49" spans="1:8" ht="15" customHeight="1" x14ac:dyDescent="0.25">
      <c r="A49" s="893" t="s">
        <v>300</v>
      </c>
      <c r="B49" s="893"/>
      <c r="C49" s="893"/>
      <c r="D49" s="893"/>
      <c r="E49" s="893"/>
      <c r="F49" s="893"/>
      <c r="G49" s="893"/>
      <c r="H49" s="893"/>
    </row>
    <row r="50" spans="1:8" ht="15" customHeight="1" x14ac:dyDescent="0.25">
      <c r="A50" s="893" t="s">
        <v>301</v>
      </c>
      <c r="B50" s="893"/>
      <c r="C50" s="893"/>
      <c r="D50" s="893"/>
      <c r="E50" s="893"/>
      <c r="F50" s="893"/>
      <c r="G50" s="893"/>
      <c r="H50" s="893"/>
    </row>
    <row r="51" spans="1:8" ht="15" customHeight="1" x14ac:dyDescent="0.25">
      <c r="A51" s="893" t="s">
        <v>302</v>
      </c>
      <c r="B51" s="893"/>
      <c r="C51" s="893"/>
      <c r="D51" s="893"/>
      <c r="E51" s="893"/>
      <c r="F51" s="893"/>
      <c r="G51" s="122"/>
      <c r="H51" s="122"/>
    </row>
    <row r="52" spans="1:8" ht="15" customHeight="1" x14ac:dyDescent="0.25">
      <c r="A52" s="893" t="s">
        <v>303</v>
      </c>
      <c r="B52" s="893"/>
      <c r="C52" s="893"/>
      <c r="D52" s="893"/>
      <c r="E52" s="893"/>
      <c r="F52" s="893"/>
      <c r="G52" s="893"/>
      <c r="H52" s="893"/>
    </row>
    <row r="53" spans="1:8" ht="15" customHeight="1" x14ac:dyDescent="0.25">
      <c r="A53" s="75" t="s">
        <v>304</v>
      </c>
      <c r="B53" s="892"/>
      <c r="C53" s="892"/>
      <c r="D53" s="892"/>
      <c r="E53" s="892"/>
      <c r="F53" s="892"/>
      <c r="G53" s="892"/>
      <c r="H53" s="892"/>
    </row>
    <row r="54" spans="1:8" x14ac:dyDescent="0.25">
      <c r="A54" s="883" t="s">
        <v>119</v>
      </c>
      <c r="B54" s="883"/>
      <c r="C54" s="883"/>
      <c r="D54" s="883"/>
      <c r="E54" s="883"/>
      <c r="F54" s="883"/>
      <c r="G54" s="883"/>
      <c r="H54" s="883"/>
    </row>
    <row r="55" spans="1:8" x14ac:dyDescent="0.25">
      <c r="A55" s="847" t="s">
        <v>305</v>
      </c>
      <c r="B55" s="847"/>
      <c r="C55" s="847"/>
      <c r="D55" s="847"/>
      <c r="E55" s="847"/>
      <c r="F55" s="847"/>
      <c r="G55" s="847"/>
      <c r="H55" s="847"/>
    </row>
    <row r="56" spans="1:8" hidden="1" outlineLevel="1" x14ac:dyDescent="0.25">
      <c r="A56" s="890" t="s">
        <v>306</v>
      </c>
      <c r="B56" s="890"/>
      <c r="C56" s="890"/>
      <c r="D56" s="890"/>
      <c r="E56" s="890"/>
      <c r="F56" s="890"/>
      <c r="G56" s="890"/>
      <c r="H56" s="890"/>
    </row>
    <row r="57" spans="1:8" hidden="1" outlineLevel="1" x14ac:dyDescent="0.25">
      <c r="A57" s="890" t="s">
        <v>307</v>
      </c>
      <c r="B57" s="890"/>
      <c r="C57" s="890"/>
      <c r="D57" s="890"/>
      <c r="E57" s="890"/>
      <c r="F57" s="890"/>
      <c r="G57" s="890"/>
      <c r="H57" s="890"/>
    </row>
    <row r="58" spans="1:8" ht="48" customHeight="1" collapsed="1" x14ac:dyDescent="0.25">
      <c r="A58" s="852" t="s">
        <v>513</v>
      </c>
      <c r="B58" s="852"/>
      <c r="C58" s="852"/>
      <c r="D58" s="880"/>
      <c r="E58" s="880"/>
      <c r="F58" s="880"/>
      <c r="H58" s="456" t="str">
        <f>ПОДПИСИ!E7</f>
        <v>Д.М. Чечин</v>
      </c>
    </row>
    <row r="59" spans="1:8" ht="9" customHeight="1" x14ac:dyDescent="0.25">
      <c r="A59" s="849"/>
      <c r="B59" s="849"/>
      <c r="C59" s="849"/>
      <c r="D59" s="888" t="s">
        <v>49</v>
      </c>
      <c r="E59" s="888"/>
      <c r="F59" s="888"/>
      <c r="H59" s="462" t="s">
        <v>50</v>
      </c>
    </row>
    <row r="60" spans="1:8" ht="8.25" customHeight="1" x14ac:dyDescent="0.25">
      <c r="A60" s="849"/>
      <c r="B60" s="849"/>
      <c r="C60" s="849"/>
      <c r="D60" s="849"/>
      <c r="E60" s="849"/>
      <c r="F60" s="849"/>
      <c r="G60" s="849"/>
      <c r="H60" s="849"/>
    </row>
    <row r="61" spans="1:8" ht="28.5" customHeight="1" x14ac:dyDescent="0.25">
      <c r="A61" s="852" t="s">
        <v>514</v>
      </c>
      <c r="B61" s="852"/>
      <c r="C61" s="852"/>
      <c r="D61" s="880"/>
      <c r="E61" s="880"/>
      <c r="F61" s="880"/>
      <c r="H61" s="456" t="str">
        <f>ПОДПИСИ!E15</f>
        <v>С.В. Шлёнский</v>
      </c>
    </row>
    <row r="62" spans="1:8" ht="10.5" customHeight="1" x14ac:dyDescent="0.25">
      <c r="A62" s="849"/>
      <c r="B62" s="849"/>
      <c r="C62" s="849"/>
      <c r="D62" s="888" t="s">
        <v>49</v>
      </c>
      <c r="E62" s="888"/>
      <c r="F62" s="888"/>
      <c r="H62" s="462" t="s">
        <v>50</v>
      </c>
    </row>
    <row r="63" spans="1:8" ht="9" customHeight="1" x14ac:dyDescent="0.25">
      <c r="A63" s="849"/>
      <c r="B63" s="849"/>
      <c r="C63" s="849"/>
      <c r="D63" s="849"/>
      <c r="E63" s="849"/>
      <c r="F63" s="849"/>
      <c r="G63" s="849"/>
      <c r="H63" s="849"/>
    </row>
    <row r="64" spans="1:8" ht="28.5" customHeight="1" x14ac:dyDescent="0.25">
      <c r="A64" s="852" t="s">
        <v>489</v>
      </c>
      <c r="B64" s="852"/>
      <c r="C64" s="852"/>
      <c r="D64" s="880"/>
      <c r="E64" s="880"/>
      <c r="F64" s="880"/>
      <c r="H64" s="456" t="str">
        <f>ПОДПИСИ!E12</f>
        <v>А.В. Курбатов</v>
      </c>
    </row>
    <row r="65" spans="1:8" ht="11.25" customHeight="1" x14ac:dyDescent="0.25">
      <c r="A65" s="849"/>
      <c r="B65" s="849"/>
      <c r="C65" s="849"/>
      <c r="D65" s="888" t="s">
        <v>49</v>
      </c>
      <c r="E65" s="888"/>
      <c r="F65" s="888"/>
      <c r="H65" s="462" t="s">
        <v>50</v>
      </c>
    </row>
    <row r="66" spans="1:8" hidden="1" x14ac:dyDescent="0.25">
      <c r="A66" s="852" t="s">
        <v>260</v>
      </c>
      <c r="B66" s="852"/>
      <c r="C66" s="852"/>
      <c r="D66" s="880"/>
      <c r="E66" s="880"/>
      <c r="F66" s="880"/>
      <c r="H66" s="77"/>
    </row>
    <row r="67" spans="1:8" hidden="1" x14ac:dyDescent="0.25">
      <c r="D67" s="888" t="s">
        <v>49</v>
      </c>
      <c r="E67" s="888"/>
      <c r="F67" s="888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12"/>
      <c r="B1" s="912"/>
      <c r="C1" s="912"/>
      <c r="J1" s="80" t="s">
        <v>118</v>
      </c>
      <c r="K1"/>
      <c r="L1"/>
      <c r="M1"/>
      <c r="N1"/>
      <c r="S1" s="80"/>
    </row>
    <row r="2" spans="1:19" ht="14.4" x14ac:dyDescent="0.3">
      <c r="A2" s="913"/>
      <c r="B2" s="913"/>
      <c r="C2" s="913"/>
      <c r="J2" s="61"/>
      <c r="K2"/>
      <c r="L2"/>
      <c r="M2"/>
      <c r="N2"/>
      <c r="S2" s="61"/>
    </row>
    <row r="3" spans="1:19" ht="15" customHeight="1" x14ac:dyDescent="0.25">
      <c r="A3" s="912"/>
      <c r="B3" s="912"/>
      <c r="C3" s="912"/>
      <c r="G3" s="902" t="str">
        <f>ФОРМА!G2</f>
        <v>Санкт-Петербург</v>
      </c>
      <c r="H3" s="902"/>
      <c r="I3" s="902"/>
      <c r="J3" s="902"/>
      <c r="P3" s="178"/>
      <c r="Q3" s="174"/>
      <c r="R3" s="174"/>
      <c r="S3" s="174"/>
    </row>
    <row r="4" spans="1:19" ht="15" customHeight="1" x14ac:dyDescent="0.25">
      <c r="A4" s="912"/>
      <c r="B4" s="912"/>
      <c r="C4" s="912"/>
      <c r="G4" s="903" t="s">
        <v>0</v>
      </c>
      <c r="H4" s="903"/>
      <c r="I4" s="903"/>
      <c r="J4" s="903"/>
      <c r="P4" s="181"/>
      <c r="Q4" s="79"/>
      <c r="R4" s="79"/>
      <c r="S4" s="79"/>
    </row>
    <row r="5" spans="1:19" x14ac:dyDescent="0.25">
      <c r="A5" s="902" t="str">
        <f>ФОРМА!B4</f>
        <v>ООО «Электромонтаж-110»</v>
      </c>
      <c r="B5" s="902"/>
      <c r="C5" s="902"/>
      <c r="G5" s="902" t="str">
        <f>ФОРМА!B2</f>
        <v>ПАО "Россети Ленэнерго"</v>
      </c>
      <c r="H5" s="902"/>
      <c r="I5" s="902"/>
      <c r="J5" s="902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03" t="s">
        <v>44</v>
      </c>
      <c r="B6" s="903"/>
      <c r="C6" s="903"/>
      <c r="G6" s="903" t="s">
        <v>2</v>
      </c>
      <c r="H6" s="903"/>
      <c r="I6" s="903"/>
      <c r="J6" s="903"/>
      <c r="P6" s="181"/>
      <c r="Q6" s="79"/>
      <c r="R6" s="79"/>
      <c r="S6" s="79"/>
    </row>
    <row r="7" spans="1:19" ht="110.4" x14ac:dyDescent="0.25">
      <c r="A7" s="915"/>
      <c r="B7" s="915"/>
      <c r="C7" s="915"/>
      <c r="G7" s="91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16"/>
      <c r="I7" s="916"/>
      <c r="J7" s="916"/>
      <c r="P7" s="178" t="str">
        <f>G7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03" t="s">
        <v>45</v>
      </c>
      <c r="B8" s="903"/>
      <c r="C8" s="903"/>
      <c r="G8" s="903" t="s">
        <v>38</v>
      </c>
      <c r="H8" s="903"/>
      <c r="I8" s="903"/>
      <c r="J8" s="903"/>
      <c r="P8" s="181"/>
      <c r="Q8" s="79"/>
      <c r="R8" s="79"/>
      <c r="S8" s="79"/>
    </row>
    <row r="9" spans="1:19" ht="15" customHeight="1" x14ac:dyDescent="0.25">
      <c r="A9" s="915"/>
      <c r="B9" s="915"/>
      <c r="C9" s="915"/>
      <c r="G9" s="904">
        <f>ФОРМА!D12</f>
        <v>45320</v>
      </c>
      <c r="H9" s="904"/>
      <c r="I9" s="904"/>
      <c r="J9" s="904"/>
      <c r="P9" s="183"/>
      <c r="Q9" s="177"/>
      <c r="R9" s="177"/>
      <c r="S9" s="177"/>
    </row>
    <row r="10" spans="1:19" ht="15" customHeight="1" x14ac:dyDescent="0.25">
      <c r="A10" s="903" t="s">
        <v>1</v>
      </c>
      <c r="B10" s="903"/>
      <c r="C10" s="903"/>
      <c r="G10" s="903" t="s">
        <v>3</v>
      </c>
      <c r="H10" s="903"/>
      <c r="I10" s="903"/>
      <c r="J10" s="903"/>
      <c r="P10" s="181"/>
      <c r="Q10" s="79"/>
      <c r="R10" s="79"/>
      <c r="S10" s="79"/>
    </row>
    <row r="11" spans="1:19" ht="15" customHeight="1" x14ac:dyDescent="0.25">
      <c r="A11" s="914"/>
      <c r="B11" s="914"/>
      <c r="C11" s="914"/>
      <c r="D11" s="914"/>
      <c r="E11" s="914"/>
      <c r="F11" s="914"/>
      <c r="G11" s="914"/>
      <c r="H11" s="914"/>
      <c r="I11" s="914"/>
      <c r="J11" s="914"/>
    </row>
    <row r="12" spans="1:19" ht="31.95" customHeight="1" x14ac:dyDescent="0.25">
      <c r="A12" s="907" t="s">
        <v>516</v>
      </c>
      <c r="B12" s="907"/>
      <c r="C12" s="907"/>
      <c r="D12" s="907"/>
      <c r="E12" s="907"/>
      <c r="F12" s="907"/>
      <c r="G12" s="907"/>
      <c r="H12" s="907"/>
      <c r="I12" s="907"/>
      <c r="J12" s="907"/>
    </row>
    <row r="13" spans="1:19" x14ac:dyDescent="0.25">
      <c r="A13" s="905"/>
      <c r="B13" s="905"/>
      <c r="C13" s="905"/>
      <c r="D13" s="905"/>
      <c r="E13" s="905"/>
      <c r="F13" s="905"/>
      <c r="G13" s="905"/>
      <c r="H13" s="905"/>
      <c r="I13" s="905"/>
      <c r="J13" s="905"/>
    </row>
    <row r="14" spans="1:19" ht="18" customHeight="1" x14ac:dyDescent="0.25">
      <c r="A14" s="906" t="s">
        <v>117</v>
      </c>
      <c r="B14" s="906" t="s">
        <v>116</v>
      </c>
      <c r="C14" s="906" t="s">
        <v>115</v>
      </c>
      <c r="D14" s="911" t="s">
        <v>114</v>
      </c>
      <c r="E14" s="906" t="s">
        <v>113</v>
      </c>
      <c r="F14" s="906" t="s">
        <v>112</v>
      </c>
      <c r="G14" s="906"/>
      <c r="H14" s="906"/>
      <c r="I14" s="906" t="s">
        <v>111</v>
      </c>
      <c r="J14" s="906" t="s">
        <v>106</v>
      </c>
      <c r="R14" s="173"/>
      <c r="S14" s="173"/>
    </row>
    <row r="15" spans="1:19" ht="21" customHeight="1" x14ac:dyDescent="0.25">
      <c r="A15" s="906"/>
      <c r="B15" s="906"/>
      <c r="C15" s="906"/>
      <c r="D15" s="911"/>
      <c r="E15" s="906"/>
      <c r="F15" s="78" t="s">
        <v>110</v>
      </c>
      <c r="G15" s="78" t="s">
        <v>109</v>
      </c>
      <c r="H15" s="78" t="s">
        <v>108</v>
      </c>
      <c r="I15" s="906"/>
      <c r="J15" s="906"/>
      <c r="P15" s="179"/>
      <c r="Q15" s="173"/>
      <c r="R15" s="173"/>
      <c r="S15" s="173"/>
    </row>
    <row r="16" spans="1:19" ht="28.95" customHeight="1" x14ac:dyDescent="0.25">
      <c r="A16" s="62" t="s">
        <v>1047</v>
      </c>
      <c r="B16" s="62" t="s">
        <v>1046</v>
      </c>
      <c r="C16" s="62">
        <v>652</v>
      </c>
      <c r="D16" s="62" t="s">
        <v>1048</v>
      </c>
      <c r="E16" s="423" t="s">
        <v>1049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 x14ac:dyDescent="0.25">
      <c r="A17" s="908" t="s">
        <v>459</v>
      </c>
      <c r="B17" s="908"/>
      <c r="C17" s="908"/>
      <c r="D17" s="908"/>
      <c r="E17" s="908"/>
      <c r="F17" s="908"/>
      <c r="G17" s="908"/>
      <c r="H17" s="908"/>
      <c r="I17" s="908"/>
      <c r="J17" s="908"/>
    </row>
    <row r="19" spans="1:19" ht="21" customHeight="1" x14ac:dyDescent="0.25">
      <c r="A19" s="909" t="s">
        <v>308</v>
      </c>
      <c r="B19" s="909"/>
      <c r="C19" s="910"/>
      <c r="D19" s="910"/>
      <c r="F19" s="902" t="str">
        <f>ПОДПИСИ!E12</f>
        <v>А.В. Курбатов</v>
      </c>
      <c r="G19" s="902"/>
      <c r="P19" s="184"/>
    </row>
    <row r="20" spans="1:19" x14ac:dyDescent="0.25">
      <c r="C20" s="901" t="s">
        <v>49</v>
      </c>
      <c r="D20" s="901"/>
      <c r="F20" s="903" t="s">
        <v>50</v>
      </c>
      <c r="G20" s="903"/>
      <c r="R20" s="79"/>
      <c r="S20" s="79"/>
    </row>
    <row r="21" spans="1:19" ht="22.2" customHeight="1" x14ac:dyDescent="0.25">
      <c r="A21" s="909" t="s">
        <v>15</v>
      </c>
      <c r="B21" s="909"/>
      <c r="C21" s="910"/>
      <c r="D21" s="910"/>
      <c r="F21" s="902" t="str">
        <f>ПОДПИСИ!E7</f>
        <v>Д.М. Чечин</v>
      </c>
      <c r="G21" s="902"/>
    </row>
    <row r="22" spans="1:19" x14ac:dyDescent="0.25">
      <c r="C22" s="901" t="s">
        <v>49</v>
      </c>
      <c r="D22" s="901"/>
      <c r="F22" s="903" t="s">
        <v>50</v>
      </c>
      <c r="G22" s="903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57"/>
      <c r="B1" s="857"/>
      <c r="C1" s="857"/>
      <c r="H1" s="64" t="s">
        <v>133</v>
      </c>
      <c r="I1"/>
      <c r="J1"/>
      <c r="K1"/>
      <c r="L1"/>
    </row>
    <row r="2" spans="1:12" ht="15" customHeight="1" x14ac:dyDescent="0.3">
      <c r="A2" s="857"/>
      <c r="B2" s="857"/>
      <c r="C2" s="857"/>
      <c r="F2" s="882" t="str">
        <f>ФОРМА!G2</f>
        <v>Санкт-Петербург</v>
      </c>
      <c r="G2" s="882"/>
      <c r="H2" s="882"/>
      <c r="I2"/>
      <c r="J2"/>
      <c r="K2"/>
      <c r="L2"/>
    </row>
    <row r="3" spans="1:12" ht="10.95" customHeight="1" x14ac:dyDescent="0.25">
      <c r="A3" s="857"/>
      <c r="B3" s="857"/>
      <c r="C3" s="857"/>
      <c r="F3" s="855" t="s">
        <v>0</v>
      </c>
      <c r="G3" s="855"/>
      <c r="H3" s="855"/>
    </row>
    <row r="4" spans="1:12" ht="15" customHeight="1" x14ac:dyDescent="0.25">
      <c r="A4" s="882" t="str">
        <f>ФОРМА!B4</f>
        <v>ООО «Электромонтаж-110»</v>
      </c>
      <c r="B4" s="882"/>
      <c r="C4" s="882"/>
      <c r="F4" s="884" t="str">
        <f>ФОРМА!B2</f>
        <v>ПАО "Россети Ленэнерго"</v>
      </c>
      <c r="G4" s="884"/>
      <c r="H4" s="884"/>
    </row>
    <row r="5" spans="1:12" ht="10.95" customHeight="1" x14ac:dyDescent="0.25">
      <c r="A5" s="855" t="s">
        <v>44</v>
      </c>
      <c r="B5" s="855"/>
      <c r="C5" s="855"/>
      <c r="F5" s="861" t="s">
        <v>2</v>
      </c>
      <c r="G5" s="918"/>
      <c r="H5" s="918"/>
    </row>
    <row r="6" spans="1:12" ht="79.5" customHeight="1" x14ac:dyDescent="0.25">
      <c r="A6" s="854"/>
      <c r="B6" s="854"/>
      <c r="C6" s="854"/>
      <c r="F6" s="88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86"/>
      <c r="H6" s="886"/>
    </row>
    <row r="7" spans="1:12" ht="10.95" customHeight="1" x14ac:dyDescent="0.25">
      <c r="A7" s="855" t="s">
        <v>45</v>
      </c>
      <c r="B7" s="855"/>
      <c r="C7" s="855"/>
      <c r="F7" s="851" t="s">
        <v>38</v>
      </c>
      <c r="G7" s="851"/>
      <c r="H7" s="851"/>
    </row>
    <row r="8" spans="1:12" ht="15" customHeight="1" x14ac:dyDescent="0.25">
      <c r="A8" s="854"/>
      <c r="B8" s="854"/>
      <c r="C8" s="854"/>
      <c r="F8" s="887">
        <f>ФОРМА!D13</f>
        <v>45320</v>
      </c>
      <c r="G8" s="884"/>
      <c r="H8" s="884"/>
    </row>
    <row r="9" spans="1:12" ht="10.95" customHeight="1" x14ac:dyDescent="0.25">
      <c r="A9" s="855" t="s">
        <v>1</v>
      </c>
      <c r="B9" s="855"/>
      <c r="C9" s="855"/>
      <c r="F9" s="851" t="s">
        <v>3</v>
      </c>
      <c r="G9" s="851"/>
      <c r="H9" s="851"/>
    </row>
    <row r="11" spans="1:12" ht="29.4" customHeight="1" x14ac:dyDescent="0.25">
      <c r="A11" s="895" t="s">
        <v>517</v>
      </c>
      <c r="B11" s="895"/>
      <c r="C11" s="895"/>
      <c r="D11" s="895"/>
      <c r="E11" s="895"/>
      <c r="F11" s="895"/>
      <c r="G11" s="895"/>
      <c r="H11" s="895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345</v>
      </c>
      <c r="C14" s="89"/>
      <c r="E14" s="89"/>
      <c r="F14" s="89"/>
      <c r="G14" s="89"/>
      <c r="H14" s="89"/>
    </row>
    <row r="15" spans="1:12" x14ac:dyDescent="0.25">
      <c r="A15" s="853" t="str">
        <f>ПОДПИСИ!B7</f>
        <v>Начальник мастерского участка №1 Курортного РЭС ПАО «Россети Ленэнерго» «СЭС»</v>
      </c>
      <c r="B15" s="853"/>
      <c r="C15" s="853"/>
      <c r="D15" s="853"/>
      <c r="E15" s="853"/>
      <c r="F15" s="853"/>
      <c r="G15" s="853"/>
      <c r="H15" s="853"/>
    </row>
    <row r="16" spans="1:12" x14ac:dyDescent="0.25">
      <c r="A16" s="853" t="str">
        <f>ПОДПИСИ!C7</f>
        <v>Чечин Д.М.</v>
      </c>
      <c r="B16" s="853"/>
      <c r="C16" s="853"/>
      <c r="D16" s="853"/>
      <c r="E16" s="853"/>
      <c r="F16" s="853"/>
      <c r="G16" s="853"/>
      <c r="H16" s="853"/>
    </row>
    <row r="17" spans="1:8" ht="10.95" customHeight="1" x14ac:dyDescent="0.25">
      <c r="A17" s="851" t="s">
        <v>310</v>
      </c>
      <c r="B17" s="851"/>
      <c r="C17" s="851"/>
      <c r="D17" s="851"/>
      <c r="E17" s="851"/>
      <c r="F17" s="851"/>
      <c r="G17" s="851"/>
      <c r="H17" s="851"/>
    </row>
    <row r="18" spans="1:8" x14ac:dyDescent="0.25">
      <c r="A18" s="847" t="s">
        <v>309</v>
      </c>
      <c r="B18" s="847"/>
      <c r="C18" s="847"/>
      <c r="D18" s="847"/>
      <c r="E18" s="896"/>
      <c r="F18" s="896"/>
      <c r="G18" s="896"/>
      <c r="H18" s="896"/>
    </row>
    <row r="19" spans="1:8" x14ac:dyDescent="0.25">
      <c r="A19" s="853" t="str">
        <f>ПОДПИСИ!B15</f>
        <v>Заместитель генерального директора по капитальному  строительству ООО «Электромонтаж-110»</v>
      </c>
      <c r="B19" s="853"/>
      <c r="C19" s="853"/>
      <c r="D19" s="853"/>
      <c r="E19" s="853"/>
      <c r="F19" s="853"/>
      <c r="G19" s="853"/>
      <c r="H19" s="853"/>
    </row>
    <row r="20" spans="1:8" x14ac:dyDescent="0.25">
      <c r="A20" s="897" t="str">
        <f>ПОДПИСИ!C15</f>
        <v>Шлёнский С.В.</v>
      </c>
      <c r="B20" s="897"/>
      <c r="C20" s="897"/>
      <c r="D20" s="897"/>
      <c r="E20" s="897"/>
      <c r="F20" s="897"/>
      <c r="G20" s="897"/>
      <c r="H20" s="897"/>
    </row>
    <row r="21" spans="1:8" ht="10.95" customHeight="1" x14ac:dyDescent="0.25">
      <c r="A21" s="851" t="s">
        <v>310</v>
      </c>
      <c r="B21" s="851"/>
      <c r="C21" s="851"/>
      <c r="D21" s="851"/>
      <c r="E21" s="851"/>
      <c r="F21" s="851"/>
      <c r="G21" s="851"/>
      <c r="H21" s="851"/>
    </row>
    <row r="22" spans="1:8" x14ac:dyDescent="0.25">
      <c r="A22" s="847" t="s">
        <v>121</v>
      </c>
      <c r="B22" s="847"/>
      <c r="C22" s="847"/>
      <c r="D22" s="847"/>
      <c r="E22" s="900"/>
      <c r="F22" s="900"/>
      <c r="G22" s="900"/>
      <c r="H22" s="900"/>
    </row>
    <row r="23" spans="1:8" x14ac:dyDescent="0.25">
      <c r="A23" s="853" t="str">
        <f>ПОДПИСИ!B12</f>
        <v>Начальник участка ООО «Электромонтаж-110»</v>
      </c>
      <c r="B23" s="853"/>
      <c r="C23" s="853"/>
      <c r="D23" s="853"/>
      <c r="E23" s="853"/>
      <c r="F23" s="853"/>
      <c r="G23" s="853"/>
      <c r="H23" s="853"/>
    </row>
    <row r="24" spans="1:8" x14ac:dyDescent="0.25">
      <c r="A24" s="853" t="str">
        <f>ПОДПИСИ!C12</f>
        <v>Курбатов А.В.</v>
      </c>
      <c r="B24" s="853"/>
      <c r="C24" s="853"/>
      <c r="D24" s="853"/>
      <c r="E24" s="853"/>
      <c r="F24" s="853"/>
      <c r="G24" s="853"/>
      <c r="H24" s="853"/>
    </row>
    <row r="25" spans="1:8" ht="10.95" customHeight="1" x14ac:dyDescent="0.25">
      <c r="A25" s="851" t="s">
        <v>310</v>
      </c>
      <c r="B25" s="851"/>
      <c r="C25" s="851"/>
      <c r="D25" s="851"/>
      <c r="E25" s="851"/>
      <c r="F25" s="851"/>
      <c r="G25" s="851"/>
      <c r="H25" s="851"/>
    </row>
    <row r="26" spans="1:8" x14ac:dyDescent="0.25">
      <c r="A26" s="263" t="s">
        <v>311</v>
      </c>
      <c r="D26" s="882" t="s">
        <v>265</v>
      </c>
      <c r="E26" s="882"/>
      <c r="F26" s="882"/>
      <c r="G26" s="63" t="s">
        <v>312</v>
      </c>
    </row>
    <row r="27" spans="1:8" s="248" customFormat="1" ht="10.95" customHeight="1" x14ac:dyDescent="0.2">
      <c r="D27" s="889" t="s">
        <v>313</v>
      </c>
      <c r="E27" s="889"/>
      <c r="F27" s="889"/>
      <c r="G27" s="250"/>
    </row>
    <row r="28" spans="1:8" x14ac:dyDescent="0.25">
      <c r="A28" s="66" t="s">
        <v>314</v>
      </c>
    </row>
    <row r="29" spans="1:8" ht="3.6" customHeight="1" x14ac:dyDescent="0.25">
      <c r="A29" s="66"/>
    </row>
    <row r="30" spans="1:8" x14ac:dyDescent="0.25">
      <c r="A30" s="63" t="s">
        <v>315</v>
      </c>
      <c r="D30" s="917" t="str">
        <f>CONCATENATE(ФОРМА!B8,", шифр ",ФОРМА!B9)</f>
        <v>ООО «Строительные энергетические технологии», шифр СЭС-23-32939-ЭС-ИЛО2</v>
      </c>
      <c r="E30" s="917"/>
      <c r="F30" s="917"/>
      <c r="G30" s="917"/>
      <c r="H30" s="917"/>
    </row>
    <row r="31" spans="1:8" ht="10.95" customHeight="1" x14ac:dyDescent="0.25">
      <c r="D31" s="851" t="s">
        <v>316</v>
      </c>
      <c r="E31" s="851"/>
      <c r="F31" s="851"/>
      <c r="G31" s="851"/>
      <c r="H31" s="851"/>
    </row>
    <row r="32" spans="1:8" x14ac:dyDescent="0.25">
      <c r="A32" s="847" t="s">
        <v>317</v>
      </c>
      <c r="B32" s="847"/>
      <c r="C32" s="847"/>
      <c r="D32" s="847"/>
      <c r="E32" s="847"/>
      <c r="F32" s="847"/>
      <c r="G32" s="67"/>
      <c r="H32" s="63" t="s">
        <v>318</v>
      </c>
    </row>
    <row r="33" spans="1:8" ht="17.25" customHeight="1" x14ac:dyDescent="0.25">
      <c r="A33" s="857" t="s">
        <v>650</v>
      </c>
      <c r="B33" s="857"/>
      <c r="C33" s="857"/>
      <c r="D33" s="857"/>
      <c r="E33" s="857"/>
      <c r="F33" s="857"/>
      <c r="G33" s="857"/>
      <c r="H33" s="857"/>
    </row>
    <row r="34" spans="1:8" x14ac:dyDescent="0.25">
      <c r="A34" s="857" t="s">
        <v>319</v>
      </c>
      <c r="B34" s="857"/>
      <c r="C34" s="857"/>
      <c r="D34" s="857"/>
      <c r="E34" s="857"/>
      <c r="F34" s="857"/>
      <c r="G34" s="857"/>
      <c r="H34" s="857"/>
    </row>
    <row r="35" spans="1:8" x14ac:dyDescent="0.25">
      <c r="A35" s="857" t="s">
        <v>320</v>
      </c>
      <c r="B35" s="857"/>
      <c r="C35" s="857"/>
      <c r="D35" s="857"/>
      <c r="E35" s="857"/>
      <c r="F35" s="857"/>
      <c r="G35" s="857"/>
      <c r="H35" s="857"/>
    </row>
    <row r="36" spans="1:8" x14ac:dyDescent="0.25">
      <c r="A36" s="857" t="s">
        <v>321</v>
      </c>
      <c r="B36" s="857"/>
      <c r="C36" s="857"/>
      <c r="D36" s="857"/>
      <c r="E36" s="857"/>
      <c r="F36" s="857"/>
      <c r="G36" s="857"/>
      <c r="H36" s="857"/>
    </row>
    <row r="37" spans="1:8" x14ac:dyDescent="0.25">
      <c r="A37" s="63" t="s">
        <v>322</v>
      </c>
      <c r="C37" s="73" t="s">
        <v>65</v>
      </c>
      <c r="D37" s="63" t="s">
        <v>323</v>
      </c>
    </row>
    <row r="38" spans="1:8" x14ac:dyDescent="0.25">
      <c r="A38" s="847" t="s">
        <v>324</v>
      </c>
      <c r="B38" s="847"/>
      <c r="C38" s="847"/>
      <c r="D38" s="847"/>
      <c r="E38" s="847"/>
      <c r="F38" s="847"/>
      <c r="G38" s="847"/>
      <c r="H38" s="847"/>
    </row>
    <row r="39" spans="1:8" x14ac:dyDescent="0.25">
      <c r="A39" s="63" t="s">
        <v>325</v>
      </c>
      <c r="E39" s="882" t="s">
        <v>346</v>
      </c>
      <c r="F39" s="882"/>
      <c r="G39" s="882"/>
      <c r="H39" s="882"/>
    </row>
    <row r="40" spans="1:8" ht="10.95" customHeight="1" x14ac:dyDescent="0.25">
      <c r="E40" s="851" t="s">
        <v>326</v>
      </c>
      <c r="F40" s="851"/>
      <c r="G40" s="851"/>
      <c r="H40" s="851"/>
    </row>
    <row r="41" spans="1:8" x14ac:dyDescent="0.25">
      <c r="A41" s="63" t="s">
        <v>327</v>
      </c>
      <c r="E41" s="68"/>
      <c r="F41" s="68"/>
      <c r="G41" s="68"/>
      <c r="H41" s="68"/>
    </row>
    <row r="42" spans="1:8" x14ac:dyDescent="0.25">
      <c r="A42" s="882"/>
      <c r="B42" s="882"/>
      <c r="C42" s="882"/>
      <c r="D42" s="882"/>
      <c r="E42" s="882"/>
      <c r="F42" s="882"/>
      <c r="G42" s="882"/>
      <c r="H42" s="882"/>
    </row>
    <row r="43" spans="1:8" ht="10.95" customHeight="1" x14ac:dyDescent="0.25">
      <c r="A43" s="851" t="s">
        <v>328</v>
      </c>
      <c r="B43" s="851"/>
      <c r="C43" s="851"/>
      <c r="D43" s="851"/>
      <c r="E43" s="851"/>
      <c r="F43" s="851"/>
      <c r="G43" s="851"/>
      <c r="H43" s="851"/>
    </row>
    <row r="44" spans="1:8" x14ac:dyDescent="0.25">
      <c r="A44" s="847" t="s">
        <v>329</v>
      </c>
      <c r="B44" s="847"/>
      <c r="C44" s="847"/>
      <c r="D44" s="847"/>
      <c r="E44" s="847"/>
      <c r="F44" s="847"/>
      <c r="G44" s="847"/>
      <c r="H44" s="847"/>
    </row>
    <row r="45" spans="1:8" x14ac:dyDescent="0.25">
      <c r="A45" s="853"/>
      <c r="B45" s="853"/>
      <c r="C45" s="853"/>
      <c r="D45" s="853"/>
      <c r="E45" s="853"/>
      <c r="F45" s="853"/>
      <c r="G45" s="853"/>
      <c r="H45" s="853"/>
    </row>
    <row r="46" spans="1:8" ht="10.95" customHeight="1" x14ac:dyDescent="0.25">
      <c r="A46" s="851" t="s">
        <v>330</v>
      </c>
      <c r="B46" s="851"/>
      <c r="C46" s="851"/>
      <c r="D46" s="851"/>
      <c r="E46" s="851"/>
      <c r="F46" s="851"/>
      <c r="G46" s="851"/>
      <c r="H46" s="851"/>
    </row>
    <row r="47" spans="1:8" x14ac:dyDescent="0.25">
      <c r="A47" s="847" t="s">
        <v>131</v>
      </c>
      <c r="B47" s="847"/>
      <c r="C47" s="847"/>
      <c r="D47" s="847"/>
      <c r="E47" s="847"/>
      <c r="F47" s="847"/>
      <c r="G47" s="847"/>
      <c r="H47" s="847"/>
    </row>
    <row r="48" spans="1:8" x14ac:dyDescent="0.25">
      <c r="A48" s="70" t="s">
        <v>331</v>
      </c>
      <c r="B48" s="70"/>
      <c r="C48" s="70"/>
      <c r="D48" s="70"/>
      <c r="E48" s="880"/>
      <c r="F48" s="880"/>
      <c r="G48" s="880"/>
      <c r="H48" s="880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83" t="s">
        <v>332</v>
      </c>
      <c r="B50" s="883"/>
      <c r="C50" s="883"/>
      <c r="D50" s="883"/>
      <c r="E50" s="883"/>
      <c r="F50" s="883"/>
      <c r="G50" s="883"/>
      <c r="H50" s="883"/>
    </row>
    <row r="51" spans="1:8" ht="5.4" customHeight="1" x14ac:dyDescent="0.25"/>
    <row r="52" spans="1:8" ht="28.95" customHeight="1" x14ac:dyDescent="0.25">
      <c r="A52" s="852" t="s">
        <v>513</v>
      </c>
      <c r="B52" s="852"/>
      <c r="D52" s="880"/>
      <c r="E52" s="880"/>
      <c r="F52" s="880"/>
      <c r="H52" s="456" t="str">
        <f>ПОДПИСИ!E7</f>
        <v>Д.М. Чечин</v>
      </c>
    </row>
    <row r="53" spans="1:8" ht="12" customHeight="1" x14ac:dyDescent="0.25">
      <c r="A53" s="70"/>
      <c r="B53" s="70"/>
      <c r="D53" s="888" t="s">
        <v>49</v>
      </c>
      <c r="E53" s="888"/>
      <c r="F53" s="888"/>
      <c r="H53" s="463" t="s">
        <v>50</v>
      </c>
    </row>
    <row r="54" spans="1:8" ht="28.2" customHeight="1" x14ac:dyDescent="0.25">
      <c r="A54" s="852" t="s">
        <v>15</v>
      </c>
      <c r="B54" s="852"/>
      <c r="D54" s="880"/>
      <c r="E54" s="880"/>
      <c r="F54" s="880"/>
      <c r="H54" s="456" t="str">
        <f>ПОДПИСИ!E15</f>
        <v>С.В. Шлёнский</v>
      </c>
    </row>
    <row r="55" spans="1:8" ht="9.75" customHeight="1" x14ac:dyDescent="0.25">
      <c r="D55" s="888" t="s">
        <v>49</v>
      </c>
      <c r="E55" s="888"/>
      <c r="F55" s="888"/>
      <c r="H55" s="463" t="s">
        <v>50</v>
      </c>
    </row>
    <row r="56" spans="1:8" ht="28.95" customHeight="1" x14ac:dyDescent="0.25">
      <c r="A56" s="852" t="s">
        <v>489</v>
      </c>
      <c r="B56" s="852"/>
      <c r="C56" s="123"/>
      <c r="D56" s="880"/>
      <c r="E56" s="880"/>
      <c r="F56" s="880"/>
      <c r="H56" s="456" t="str">
        <f>ПОДПИСИ!E12</f>
        <v>А.В. Курбатов</v>
      </c>
    </row>
    <row r="57" spans="1:8" ht="12.75" customHeight="1" x14ac:dyDescent="0.25">
      <c r="D57" s="888" t="s">
        <v>49</v>
      </c>
      <c r="E57" s="888"/>
      <c r="F57" s="888"/>
      <c r="H57" s="68" t="s">
        <v>50</v>
      </c>
    </row>
    <row r="58" spans="1:8" hidden="1" x14ac:dyDescent="0.25">
      <c r="A58" s="852" t="s">
        <v>260</v>
      </c>
      <c r="B58" s="852"/>
      <c r="C58" s="852"/>
      <c r="D58" s="880"/>
      <c r="E58" s="880"/>
      <c r="F58" s="880"/>
      <c r="H58" s="77" t="s">
        <v>344</v>
      </c>
    </row>
    <row r="59" spans="1:8" hidden="1" x14ac:dyDescent="0.25">
      <c r="D59" s="888" t="s">
        <v>49</v>
      </c>
      <c r="E59" s="888"/>
      <c r="F59" s="888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57"/>
      <c r="B1" s="857"/>
      <c r="I1" s="90" t="s">
        <v>139</v>
      </c>
      <c r="J1"/>
      <c r="K1"/>
      <c r="L1"/>
      <c r="M1"/>
    </row>
    <row r="2" spans="1:15" ht="15" customHeight="1" x14ac:dyDescent="0.3">
      <c r="A2" s="857"/>
      <c r="B2" s="857"/>
      <c r="F2" s="86"/>
      <c r="G2" s="882" t="str">
        <f>ФОРМА!G2</f>
        <v>Санкт-Петербург</v>
      </c>
      <c r="H2" s="882"/>
      <c r="I2" s="882"/>
      <c r="J2"/>
      <c r="K2"/>
      <c r="L2"/>
      <c r="M2"/>
    </row>
    <row r="3" spans="1:15" s="112" customFormat="1" ht="10.199999999999999" x14ac:dyDescent="0.2">
      <c r="A3" s="919"/>
      <c r="B3" s="919"/>
      <c r="F3" s="85"/>
      <c r="G3" s="851" t="s">
        <v>0</v>
      </c>
      <c r="H3" s="851"/>
      <c r="I3" s="851"/>
      <c r="O3" s="247"/>
    </row>
    <row r="4" spans="1:15" ht="15" customHeight="1" x14ac:dyDescent="0.25">
      <c r="A4" s="882" t="str">
        <f>ФОРМА!B4</f>
        <v>ООО «Электромонтаж-110»</v>
      </c>
      <c r="B4" s="882"/>
      <c r="F4" s="87"/>
      <c r="G4" s="882" t="str">
        <f>ФОРМА!B2</f>
        <v>ПАО "Россети Ленэнерго"</v>
      </c>
      <c r="H4" s="882"/>
      <c r="I4" s="882"/>
      <c r="O4" s="123" t="str">
        <f>G4</f>
        <v>ПАО "Россети Ленэнерго"</v>
      </c>
    </row>
    <row r="5" spans="1:15" ht="15" customHeight="1" x14ac:dyDescent="0.25">
      <c r="A5" s="851" t="s">
        <v>44</v>
      </c>
      <c r="B5" s="851"/>
      <c r="F5" s="84"/>
      <c r="G5" s="851" t="s">
        <v>2</v>
      </c>
      <c r="H5" s="851"/>
      <c r="I5" s="851"/>
    </row>
    <row r="6" spans="1:15" ht="110.4" x14ac:dyDescent="0.25">
      <c r="A6" s="882"/>
      <c r="B6" s="882"/>
      <c r="F6" s="88"/>
      <c r="G6" s="86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860"/>
      <c r="I6" s="860"/>
      <c r="O6" s="123" t="str">
        <f>G6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851" t="s">
        <v>45</v>
      </c>
      <c r="B7" s="851"/>
      <c r="F7" s="85"/>
      <c r="G7" s="851" t="s">
        <v>38</v>
      </c>
      <c r="H7" s="851"/>
      <c r="I7" s="851"/>
    </row>
    <row r="8" spans="1:15" ht="15" customHeight="1" x14ac:dyDescent="0.25">
      <c r="A8" s="882"/>
      <c r="B8" s="882"/>
      <c r="F8" s="87"/>
      <c r="G8" s="848">
        <f>ФОРМА!D12</f>
        <v>45320</v>
      </c>
      <c r="H8" s="882"/>
      <c r="I8" s="882"/>
    </row>
    <row r="9" spans="1:15" ht="15" customHeight="1" x14ac:dyDescent="0.25">
      <c r="A9" s="851" t="s">
        <v>1</v>
      </c>
      <c r="B9" s="851"/>
      <c r="F9" s="82"/>
      <c r="G9" s="851" t="s">
        <v>3</v>
      </c>
      <c r="H9" s="851"/>
      <c r="I9" s="851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63" t="s">
        <v>334</v>
      </c>
      <c r="B11" s="863"/>
      <c r="C11" s="863"/>
      <c r="D11" s="863"/>
      <c r="E11" s="863"/>
      <c r="F11" s="863"/>
      <c r="G11" s="863"/>
      <c r="H11" s="863"/>
      <c r="I11" s="863"/>
    </row>
    <row r="12" spans="1:15" ht="15" customHeight="1" x14ac:dyDescent="0.25">
      <c r="A12" s="72"/>
      <c r="B12" s="72"/>
    </row>
    <row r="13" spans="1:15" ht="42" customHeight="1" x14ac:dyDescent="0.25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9.6" x14ac:dyDescent="0.25">
      <c r="A14" s="416">
        <v>45320</v>
      </c>
      <c r="B14" s="417" t="s">
        <v>1040</v>
      </c>
      <c r="C14" s="100" t="s">
        <v>1041</v>
      </c>
      <c r="D14" s="418">
        <v>132.47</v>
      </c>
      <c r="E14" s="419" t="s">
        <v>1042</v>
      </c>
      <c r="F14" s="420" t="s">
        <v>65</v>
      </c>
      <c r="G14" s="421" t="s">
        <v>1043</v>
      </c>
      <c r="H14" s="100" t="s">
        <v>338</v>
      </c>
      <c r="I14" s="100" t="str">
        <f>C16</f>
        <v>А.В. Курбатов</v>
      </c>
    </row>
    <row r="16" spans="1:15" x14ac:dyDescent="0.25">
      <c r="A16" s="89" t="s">
        <v>144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1159</v>
      </c>
      <c r="C17" s="68" t="s">
        <v>50</v>
      </c>
    </row>
    <row r="23" spans="1:3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857"/>
      <c r="B1" s="857"/>
      <c r="C1" s="857"/>
      <c r="D1" s="857"/>
      <c r="H1" s="64" t="s">
        <v>145</v>
      </c>
      <c r="I1"/>
      <c r="J1"/>
      <c r="K1"/>
      <c r="L1"/>
    </row>
    <row r="2" spans="1:14" ht="14.4" x14ac:dyDescent="0.3">
      <c r="A2" s="857"/>
      <c r="B2" s="857"/>
      <c r="C2" s="857"/>
      <c r="D2" s="857"/>
      <c r="F2" s="849"/>
      <c r="G2" s="849"/>
      <c r="H2" s="849"/>
      <c r="I2"/>
      <c r="J2"/>
      <c r="K2"/>
      <c r="L2"/>
    </row>
    <row r="3" spans="1:14" ht="15" customHeight="1" x14ac:dyDescent="0.25">
      <c r="A3" s="857"/>
      <c r="B3" s="857"/>
      <c r="C3" s="857"/>
      <c r="D3" s="857"/>
      <c r="F3" s="882" t="str">
        <f>ФОРМА!G2</f>
        <v>Санкт-Петербург</v>
      </c>
      <c r="G3" s="882"/>
      <c r="H3" s="882"/>
    </row>
    <row r="4" spans="1:14" ht="15" customHeight="1" x14ac:dyDescent="0.25">
      <c r="A4" s="857"/>
      <c r="B4" s="857"/>
      <c r="C4" s="857"/>
      <c r="D4" s="857"/>
      <c r="F4" s="855" t="s">
        <v>0</v>
      </c>
      <c r="G4" s="855"/>
      <c r="H4" s="855"/>
    </row>
    <row r="5" spans="1:14" ht="15" customHeight="1" x14ac:dyDescent="0.25">
      <c r="A5" s="882" t="str">
        <f>ФОРМА!B4</f>
        <v>ООО «Электромонтаж-110»</v>
      </c>
      <c r="B5" s="882"/>
      <c r="C5" s="882"/>
      <c r="D5" s="882"/>
      <c r="F5" s="884" t="str">
        <f>ФОРМА!B2</f>
        <v>ПАО "Россети Ленэнерго"</v>
      </c>
      <c r="G5" s="884"/>
      <c r="H5" s="884"/>
      <c r="N5" s="241" t="str">
        <f>F5</f>
        <v>ПАО "Россети Ленэнерго"</v>
      </c>
    </row>
    <row r="6" spans="1:14" ht="15" customHeight="1" x14ac:dyDescent="0.25">
      <c r="A6" s="855" t="s">
        <v>44</v>
      </c>
      <c r="B6" s="855"/>
      <c r="C6" s="855"/>
      <c r="D6" s="855"/>
      <c r="F6" s="851" t="s">
        <v>2</v>
      </c>
      <c r="G6" s="859"/>
      <c r="H6" s="859"/>
    </row>
    <row r="7" spans="1:14" ht="110.4" x14ac:dyDescent="0.25">
      <c r="A7" s="854"/>
      <c r="B7" s="854"/>
      <c r="C7" s="854"/>
      <c r="D7" s="854"/>
      <c r="F7" s="88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86"/>
      <c r="H7" s="886"/>
      <c r="N7" s="241" t="str">
        <f>F7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855" t="s">
        <v>45</v>
      </c>
      <c r="B8" s="855"/>
      <c r="C8" s="855"/>
      <c r="D8" s="855"/>
      <c r="F8" s="851" t="s">
        <v>38</v>
      </c>
      <c r="G8" s="851"/>
      <c r="H8" s="851"/>
    </row>
    <row r="9" spans="1:14" ht="15" customHeight="1" x14ac:dyDescent="0.25">
      <c r="A9" s="854"/>
      <c r="B9" s="854"/>
      <c r="C9" s="854"/>
      <c r="D9" s="854"/>
      <c r="F9" s="887">
        <f>ФОРМА!D16</f>
        <v>45322</v>
      </c>
      <c r="G9" s="884"/>
      <c r="H9" s="884"/>
    </row>
    <row r="10" spans="1:14" ht="15" customHeight="1" x14ac:dyDescent="0.25">
      <c r="A10" s="855" t="s">
        <v>1</v>
      </c>
      <c r="B10" s="855"/>
      <c r="C10" s="855"/>
      <c r="D10" s="855"/>
      <c r="F10" s="851" t="s">
        <v>3</v>
      </c>
      <c r="G10" s="851"/>
      <c r="H10" s="851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23" t="s">
        <v>130</v>
      </c>
      <c r="B12" s="923"/>
      <c r="C12" s="923"/>
      <c r="D12" s="923"/>
      <c r="E12" s="923"/>
      <c r="F12" s="923"/>
      <c r="G12" s="923"/>
      <c r="H12" s="923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30" t="s">
        <v>100</v>
      </c>
      <c r="B14" s="930"/>
      <c r="C14" s="930"/>
      <c r="D14" s="930"/>
      <c r="E14" s="920" t="s">
        <v>129</v>
      </c>
      <c r="F14" s="920"/>
      <c r="G14" s="920"/>
      <c r="H14" s="921" t="s">
        <v>107</v>
      </c>
    </row>
    <row r="15" spans="1:14" ht="42.75" customHeight="1" x14ac:dyDescent="0.25">
      <c r="A15" s="920" t="s">
        <v>128</v>
      </c>
      <c r="B15" s="920"/>
      <c r="C15" s="920" t="s">
        <v>127</v>
      </c>
      <c r="D15" s="920"/>
      <c r="E15" s="93" t="s">
        <v>126</v>
      </c>
      <c r="F15" s="93" t="s">
        <v>125</v>
      </c>
      <c r="G15" s="94" t="s">
        <v>124</v>
      </c>
      <c r="H15" s="922"/>
    </row>
    <row r="16" spans="1:14" ht="26.4" x14ac:dyDescent="0.25">
      <c r="A16" s="924" t="s">
        <v>964</v>
      </c>
      <c r="B16" s="925"/>
      <c r="C16" s="928" t="s">
        <v>963</v>
      </c>
      <c r="D16" s="928"/>
      <c r="E16" s="100" t="s">
        <v>339</v>
      </c>
      <c r="F16" s="419" t="s">
        <v>1045</v>
      </c>
      <c r="G16" s="416">
        <v>45322</v>
      </c>
      <c r="H16" s="422" t="s">
        <v>1044</v>
      </c>
    </row>
    <row r="17" spans="1:8" ht="26.4" x14ac:dyDescent="0.25">
      <c r="A17" s="926"/>
      <c r="B17" s="927"/>
      <c r="C17" s="928"/>
      <c r="D17" s="928"/>
      <c r="E17" s="100" t="s">
        <v>339</v>
      </c>
      <c r="F17" s="419" t="s">
        <v>1045</v>
      </c>
      <c r="G17" s="416">
        <v>45322</v>
      </c>
      <c r="H17" s="422" t="s">
        <v>1044</v>
      </c>
    </row>
    <row r="18" spans="1:8" ht="39" customHeight="1" x14ac:dyDescent="0.25">
      <c r="A18" s="929" t="s">
        <v>1160</v>
      </c>
      <c r="B18" s="929"/>
      <c r="C18" s="929"/>
      <c r="D18" s="929"/>
      <c r="E18" s="450" t="str">
        <f>ПОДПИСИ!E12</f>
        <v>А.В. Курбатов</v>
      </c>
      <c r="F18" s="89"/>
    </row>
    <row r="19" spans="1:8" ht="14.4" customHeight="1" x14ac:dyDescent="0.25">
      <c r="C19" s="855" t="s">
        <v>49</v>
      </c>
      <c r="D19" s="855"/>
      <c r="E19" s="68" t="s">
        <v>50</v>
      </c>
    </row>
    <row r="23" spans="1:8" ht="49.5" customHeight="1" x14ac:dyDescent="0.25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AU2" s="740"/>
      <c r="BC2" s="704" t="str">
        <f>ФОРМА!G2</f>
        <v>Санкт-Петербург</v>
      </c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H2" s="142"/>
    </row>
    <row r="3" spans="1:112" s="21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739"/>
      <c r="BC3" s="739" t="s">
        <v>0</v>
      </c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BC4" s="741" t="str">
        <f>ФОРМА!B2</f>
        <v>ПАО "Россети Ленэнерго"</v>
      </c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739"/>
      <c r="AV5" s="21"/>
      <c r="AW5" s="21"/>
      <c r="AX5" s="21"/>
      <c r="AY5" s="21"/>
      <c r="AZ5" s="21"/>
      <c r="BA5" s="21"/>
      <c r="BB5" s="21"/>
      <c r="BC5" s="739" t="s">
        <v>2</v>
      </c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2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742"/>
      <c r="AV6" s="21"/>
      <c r="AW6" s="21"/>
      <c r="AX6" s="21"/>
      <c r="AY6" s="21"/>
      <c r="AZ6" s="21"/>
      <c r="BA6" s="21"/>
      <c r="BB6" s="21"/>
      <c r="BC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739"/>
      <c r="AV7" s="21"/>
      <c r="AW7" s="21"/>
      <c r="AX7" s="21"/>
      <c r="AY7" s="21"/>
      <c r="AZ7" s="21"/>
      <c r="BA7" s="21"/>
      <c r="BB7" s="21"/>
      <c r="BC7" s="739" t="s">
        <v>38</v>
      </c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ht="13.8" x14ac:dyDescent="0.25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AU8" s="704"/>
      <c r="BC8" s="684">
        <f>ФОРМА!B13</f>
        <v>45625</v>
      </c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51"/>
      <c r="DH8" s="145"/>
    </row>
    <row r="9" spans="1:112" s="24" customFormat="1" ht="15" customHeight="1" x14ac:dyDescent="0.2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21"/>
      <c r="AW9" s="21"/>
      <c r="AX9" s="21"/>
      <c r="AY9" s="21"/>
      <c r="AZ9" s="21"/>
      <c r="BA9" s="21"/>
      <c r="BB9" s="21"/>
      <c r="BC9" s="739" t="s">
        <v>3</v>
      </c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55" t="s">
        <v>518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ht="22.5" customHeight="1" x14ac:dyDescent="0.3">
      <c r="A12" s="952" t="s">
        <v>185</v>
      </c>
      <c r="B12" s="952"/>
      <c r="C12" s="952"/>
      <c r="D12" s="952"/>
      <c r="E12" s="952"/>
      <c r="F12" s="952"/>
      <c r="G12" s="952"/>
      <c r="H12" s="952"/>
      <c r="I12" s="952"/>
      <c r="J12" s="952"/>
      <c r="K12" s="952"/>
      <c r="L12" s="952"/>
      <c r="M12" s="952"/>
      <c r="N12" s="952"/>
      <c r="O12" s="952"/>
      <c r="P12" s="952"/>
      <c r="Q12" s="952"/>
      <c r="R12" s="952"/>
      <c r="S12" s="952"/>
      <c r="T12" s="952"/>
      <c r="U12" s="952"/>
      <c r="V12" s="952"/>
      <c r="W12" s="952"/>
      <c r="X12" s="952"/>
      <c r="Y12" s="952"/>
      <c r="Z12" s="952"/>
      <c r="AA12" s="952"/>
      <c r="AB12" s="952"/>
      <c r="AC12" s="952"/>
      <c r="AD12" s="952"/>
      <c r="AE12" s="952"/>
      <c r="AF12" s="952"/>
      <c r="AG12" s="952"/>
      <c r="AH12" s="952"/>
      <c r="AI12" s="952"/>
      <c r="AJ12" s="952"/>
      <c r="AK12" s="952"/>
      <c r="AL12" s="952"/>
      <c r="AM12" s="952"/>
      <c r="AN12" s="952"/>
      <c r="AO12" s="952"/>
      <c r="AP12" s="952"/>
      <c r="AQ12" s="952"/>
      <c r="AR12" s="952"/>
      <c r="AS12" s="952"/>
      <c r="AT12" s="952"/>
      <c r="AU12" s="952"/>
      <c r="AV12" s="952"/>
      <c r="AW12" s="952"/>
      <c r="AX12" s="952"/>
      <c r="AY12" s="952"/>
      <c r="AZ12" s="952"/>
      <c r="BA12" s="952"/>
      <c r="BB12" s="952"/>
      <c r="BC12" s="952"/>
      <c r="BD12" s="952"/>
      <c r="BE12" s="952"/>
      <c r="BF12" s="952"/>
      <c r="BG12" s="952"/>
      <c r="BH12" s="952"/>
      <c r="BI12" s="952"/>
      <c r="BJ12" s="952"/>
      <c r="BK12" s="952"/>
      <c r="BL12" s="952"/>
      <c r="BM12" s="952"/>
      <c r="BN12" s="952"/>
      <c r="BO12" s="952"/>
      <c r="BP12" s="952"/>
      <c r="BQ12" s="952"/>
      <c r="BR12" s="952"/>
      <c r="BS12" s="952"/>
      <c r="BT12" s="952"/>
      <c r="BU12" s="952"/>
      <c r="BV12" s="952"/>
      <c r="BW12" s="952"/>
      <c r="BX12" s="952"/>
      <c r="BY12" s="952"/>
      <c r="BZ12" s="952"/>
      <c r="CA12" s="952"/>
      <c r="CB12" s="952"/>
      <c r="CC12" s="952"/>
      <c r="CD12" s="952"/>
      <c r="CE12" s="952"/>
      <c r="CF12" s="952"/>
      <c r="CG12" s="952"/>
      <c r="CH12" s="952"/>
      <c r="CI12" s="952"/>
      <c r="CJ12" s="952"/>
      <c r="CK12" s="952"/>
      <c r="CL12" s="952"/>
      <c r="CM12" s="952"/>
      <c r="CN12" s="952"/>
      <c r="CO12" s="952"/>
      <c r="CP12" s="952"/>
      <c r="CQ12" s="952"/>
      <c r="CR12" s="952"/>
      <c r="CS12" s="952"/>
      <c r="CT12" s="952"/>
      <c r="CU12" s="952"/>
      <c r="CV12" s="952"/>
      <c r="CW12" s="952"/>
      <c r="CX12" s="952"/>
      <c r="CY12" s="952"/>
      <c r="CZ12" s="952"/>
      <c r="DA12" s="952"/>
      <c r="DB12" s="952"/>
    </row>
    <row r="13" spans="1:112" ht="63" customHeight="1" x14ac:dyDescent="0.3">
      <c r="A13" s="953" t="s">
        <v>186</v>
      </c>
      <c r="B13" s="953"/>
      <c r="C13" s="953"/>
      <c r="D13" s="953"/>
      <c r="E13" s="953"/>
      <c r="F13" s="953"/>
      <c r="G13" s="953"/>
      <c r="H13" s="953"/>
      <c r="I13" s="953"/>
      <c r="J13" s="953"/>
      <c r="K13" s="953"/>
      <c r="L13" s="953"/>
      <c r="M13" s="953"/>
      <c r="N13" s="953"/>
      <c r="O13" s="953"/>
      <c r="P13" s="953"/>
      <c r="Q13" s="953"/>
      <c r="R13" s="953"/>
      <c r="S13" s="953"/>
      <c r="T13" s="953"/>
      <c r="U13" s="953"/>
      <c r="V13" s="953"/>
      <c r="W13" s="953"/>
      <c r="X13" s="942" t="s">
        <v>187</v>
      </c>
      <c r="Y13" s="942"/>
      <c r="Z13" s="942"/>
      <c r="AA13" s="942"/>
      <c r="AB13" s="942"/>
      <c r="AC13" s="942"/>
      <c r="AD13" s="942"/>
      <c r="AE13" s="942"/>
      <c r="AF13" s="942"/>
      <c r="AG13" s="942"/>
      <c r="AH13" s="942"/>
      <c r="AI13" s="942"/>
      <c r="AJ13" s="942"/>
      <c r="AK13" s="942"/>
      <c r="AL13" s="942"/>
      <c r="AM13" s="942"/>
      <c r="AN13" s="942"/>
      <c r="AO13" s="942"/>
      <c r="AP13" s="942" t="s">
        <v>188</v>
      </c>
      <c r="AQ13" s="942"/>
      <c r="AR13" s="942"/>
      <c r="AS13" s="942"/>
      <c r="AT13" s="942"/>
      <c r="AU13" s="942"/>
      <c r="AV13" s="942"/>
      <c r="AW13" s="942"/>
      <c r="AX13" s="942"/>
      <c r="AY13" s="942"/>
      <c r="AZ13" s="942"/>
      <c r="BA13" s="942"/>
      <c r="BB13" s="942"/>
      <c r="BC13" s="942"/>
      <c r="BD13" s="942"/>
      <c r="BE13" s="942"/>
      <c r="BF13" s="942"/>
      <c r="BG13" s="942"/>
      <c r="BH13" s="942"/>
      <c r="BI13" s="942"/>
      <c r="BJ13" s="942"/>
      <c r="BK13" s="942"/>
      <c r="BL13" s="942" t="s">
        <v>189</v>
      </c>
      <c r="BM13" s="942"/>
      <c r="BN13" s="942"/>
      <c r="BO13" s="942"/>
      <c r="BP13" s="942"/>
      <c r="BQ13" s="942"/>
      <c r="BR13" s="942"/>
      <c r="BS13" s="942"/>
      <c r="BT13" s="942"/>
      <c r="BU13" s="942"/>
      <c r="BV13" s="942"/>
      <c r="BW13" s="942"/>
      <c r="BX13" s="942"/>
      <c r="BY13" s="942"/>
      <c r="BZ13" s="942"/>
      <c r="CA13" s="942"/>
      <c r="CB13" s="942"/>
      <c r="CC13" s="942"/>
      <c r="CD13" s="942"/>
      <c r="CE13" s="942"/>
      <c r="CF13" s="942"/>
      <c r="CG13" s="942" t="s">
        <v>190</v>
      </c>
      <c r="CH13" s="942"/>
      <c r="CI13" s="942"/>
      <c r="CJ13" s="942"/>
      <c r="CK13" s="942"/>
      <c r="CL13" s="942"/>
      <c r="CM13" s="942"/>
      <c r="CN13" s="942"/>
      <c r="CO13" s="942"/>
      <c r="CP13" s="942"/>
      <c r="CQ13" s="942"/>
      <c r="CR13" s="942"/>
      <c r="CS13" s="942"/>
      <c r="CT13" s="942"/>
      <c r="CU13" s="942"/>
      <c r="CV13" s="942"/>
      <c r="CW13" s="942"/>
      <c r="CX13" s="942"/>
      <c r="CY13" s="942"/>
      <c r="CZ13" s="942"/>
      <c r="DA13" s="942"/>
      <c r="DB13" s="942"/>
    </row>
    <row r="14" spans="1:112" ht="30" customHeight="1" x14ac:dyDescent="0.3">
      <c r="A14" s="677" t="s">
        <v>898</v>
      </c>
      <c r="B14" s="678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8"/>
      <c r="S14" s="678"/>
      <c r="T14" s="678"/>
      <c r="U14" s="678"/>
      <c r="V14" s="678"/>
      <c r="W14" s="679"/>
      <c r="X14" s="675">
        <v>2</v>
      </c>
      <c r="Y14" s="675"/>
      <c r="Z14" s="675"/>
      <c r="AA14" s="675"/>
      <c r="AB14" s="675"/>
      <c r="AC14" s="675"/>
      <c r="AD14" s="675"/>
      <c r="AE14" s="675"/>
      <c r="AF14" s="675"/>
      <c r="AG14" s="675"/>
      <c r="AH14" s="675"/>
      <c r="AI14" s="675"/>
      <c r="AJ14" s="675"/>
      <c r="AK14" s="675"/>
      <c r="AL14" s="675"/>
      <c r="AM14" s="675"/>
      <c r="AN14" s="675"/>
      <c r="AO14" s="675"/>
      <c r="AP14" s="675" t="s">
        <v>895</v>
      </c>
      <c r="AQ14" s="675"/>
      <c r="AR14" s="675"/>
      <c r="AS14" s="675"/>
      <c r="AT14" s="675"/>
      <c r="AU14" s="675"/>
      <c r="AV14" s="675"/>
      <c r="AW14" s="675"/>
      <c r="AX14" s="675"/>
      <c r="AY14" s="675"/>
      <c r="AZ14" s="675"/>
      <c r="BA14" s="675"/>
      <c r="BB14" s="675"/>
      <c r="BC14" s="675"/>
      <c r="BD14" s="675"/>
      <c r="BE14" s="675"/>
      <c r="BF14" s="675"/>
      <c r="BG14" s="675"/>
      <c r="BH14" s="675"/>
      <c r="BI14" s="675"/>
      <c r="BJ14" s="675"/>
      <c r="BK14" s="675"/>
      <c r="BL14" s="675" t="s">
        <v>902</v>
      </c>
      <c r="BM14" s="675"/>
      <c r="BN14" s="675"/>
      <c r="BO14" s="675"/>
      <c r="BP14" s="675"/>
      <c r="BQ14" s="675"/>
      <c r="BR14" s="675"/>
      <c r="BS14" s="675"/>
      <c r="BT14" s="675"/>
      <c r="BU14" s="675"/>
      <c r="BV14" s="675"/>
      <c r="BW14" s="675"/>
      <c r="BX14" s="675"/>
      <c r="BY14" s="675"/>
      <c r="BZ14" s="675"/>
      <c r="CA14" s="675"/>
      <c r="CB14" s="675"/>
      <c r="CC14" s="675"/>
      <c r="CD14" s="675"/>
      <c r="CE14" s="675"/>
      <c r="CF14" s="675"/>
      <c r="CG14" s="700"/>
      <c r="CH14" s="700"/>
      <c r="CI14" s="700"/>
      <c r="CJ14" s="700"/>
      <c r="CK14" s="700"/>
      <c r="CL14" s="700"/>
      <c r="CM14" s="700"/>
      <c r="CN14" s="700"/>
      <c r="CO14" s="700"/>
      <c r="CP14" s="700"/>
      <c r="CQ14" s="700"/>
      <c r="CR14" s="700"/>
      <c r="CS14" s="700"/>
      <c r="CT14" s="700"/>
      <c r="CU14" s="700"/>
      <c r="CV14" s="700"/>
      <c r="CW14" s="700"/>
      <c r="CX14" s="700"/>
      <c r="CY14" s="700"/>
      <c r="CZ14" s="700"/>
      <c r="DA14" s="700"/>
      <c r="DB14" s="700"/>
    </row>
    <row r="15" spans="1:112" ht="30" customHeight="1" x14ac:dyDescent="0.3">
      <c r="A15" s="677" t="s">
        <v>897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678"/>
      <c r="T15" s="678"/>
      <c r="U15" s="678"/>
      <c r="V15" s="678"/>
      <c r="W15" s="679"/>
      <c r="X15" s="675">
        <v>2</v>
      </c>
      <c r="Y15" s="675"/>
      <c r="Z15" s="675"/>
      <c r="AA15" s="675"/>
      <c r="AB15" s="675"/>
      <c r="AC15" s="675"/>
      <c r="AD15" s="675"/>
      <c r="AE15" s="675"/>
      <c r="AF15" s="675"/>
      <c r="AG15" s="675"/>
      <c r="AH15" s="675"/>
      <c r="AI15" s="675"/>
      <c r="AJ15" s="675"/>
      <c r="AK15" s="675"/>
      <c r="AL15" s="675"/>
      <c r="AM15" s="675"/>
      <c r="AN15" s="675"/>
      <c r="AO15" s="675"/>
      <c r="AP15" s="675" t="s">
        <v>899</v>
      </c>
      <c r="AQ15" s="675"/>
      <c r="AR15" s="675"/>
      <c r="AS15" s="675"/>
      <c r="AT15" s="675"/>
      <c r="AU15" s="675"/>
      <c r="AV15" s="675"/>
      <c r="AW15" s="675"/>
      <c r="AX15" s="675"/>
      <c r="AY15" s="675"/>
      <c r="AZ15" s="675"/>
      <c r="BA15" s="675"/>
      <c r="BB15" s="675"/>
      <c r="BC15" s="675"/>
      <c r="BD15" s="675"/>
      <c r="BE15" s="675"/>
      <c r="BF15" s="675"/>
      <c r="BG15" s="675"/>
      <c r="BH15" s="675"/>
      <c r="BI15" s="675"/>
      <c r="BJ15" s="675"/>
      <c r="BK15" s="675"/>
      <c r="BL15" s="675" t="s">
        <v>907</v>
      </c>
      <c r="BM15" s="675"/>
      <c r="BN15" s="675"/>
      <c r="BO15" s="675"/>
      <c r="BP15" s="675"/>
      <c r="BQ15" s="675"/>
      <c r="BR15" s="675"/>
      <c r="BS15" s="675"/>
      <c r="BT15" s="675"/>
      <c r="BU15" s="675"/>
      <c r="BV15" s="675"/>
      <c r="BW15" s="675"/>
      <c r="BX15" s="675"/>
      <c r="BY15" s="675"/>
      <c r="BZ15" s="675"/>
      <c r="CA15" s="675"/>
      <c r="CB15" s="675"/>
      <c r="CC15" s="675"/>
      <c r="CD15" s="675"/>
      <c r="CE15" s="675"/>
      <c r="CF15" s="675"/>
      <c r="CG15" s="700"/>
      <c r="CH15" s="700"/>
      <c r="CI15" s="700"/>
      <c r="CJ15" s="700"/>
      <c r="CK15" s="700"/>
      <c r="CL15" s="700"/>
      <c r="CM15" s="700"/>
      <c r="CN15" s="700"/>
      <c r="CO15" s="700"/>
      <c r="CP15" s="700"/>
      <c r="CQ15" s="700"/>
      <c r="CR15" s="700"/>
      <c r="CS15" s="700"/>
      <c r="CT15" s="700"/>
      <c r="CU15" s="700"/>
      <c r="CV15" s="700"/>
      <c r="CW15" s="700"/>
      <c r="CX15" s="700"/>
      <c r="CY15" s="700"/>
      <c r="CZ15" s="700"/>
      <c r="DA15" s="700"/>
      <c r="DB15" s="700"/>
    </row>
    <row r="16" spans="1:112" ht="30" customHeight="1" x14ac:dyDescent="0.3">
      <c r="A16" s="677" t="s">
        <v>896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678"/>
      <c r="T16" s="678"/>
      <c r="U16" s="678"/>
      <c r="V16" s="678"/>
      <c r="W16" s="679"/>
      <c r="X16" s="675">
        <v>2</v>
      </c>
      <c r="Y16" s="675"/>
      <c r="Z16" s="675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 t="s">
        <v>900</v>
      </c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 t="s">
        <v>901</v>
      </c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  <c r="BX16" s="675"/>
      <c r="BY16" s="675"/>
      <c r="BZ16" s="675"/>
      <c r="CA16" s="675"/>
      <c r="CB16" s="675"/>
      <c r="CC16" s="675"/>
      <c r="CD16" s="675"/>
      <c r="CE16" s="675"/>
      <c r="CF16" s="675"/>
      <c r="CG16" s="700"/>
      <c r="CH16" s="700"/>
      <c r="CI16" s="700"/>
      <c r="CJ16" s="700"/>
      <c r="CK16" s="700"/>
      <c r="CL16" s="700"/>
      <c r="CM16" s="700"/>
      <c r="CN16" s="700"/>
      <c r="CO16" s="700"/>
      <c r="CP16" s="700"/>
      <c r="CQ16" s="700"/>
      <c r="CR16" s="700"/>
      <c r="CS16" s="700"/>
      <c r="CT16" s="700"/>
      <c r="CU16" s="700"/>
      <c r="CV16" s="700"/>
      <c r="CW16" s="700"/>
      <c r="CX16" s="700"/>
      <c r="CY16" s="700"/>
      <c r="CZ16" s="700"/>
      <c r="DA16" s="700"/>
      <c r="DB16" s="700"/>
    </row>
    <row r="17" spans="1:112" ht="15" customHeight="1" x14ac:dyDescent="0.3">
      <c r="A17" s="939" t="s">
        <v>191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0"/>
      <c r="T17" s="940"/>
      <c r="U17" s="940"/>
      <c r="V17" s="940"/>
      <c r="W17" s="941"/>
      <c r="X17" s="700">
        <f>SUM(X14:AO16)</f>
        <v>6</v>
      </c>
      <c r="Y17" s="700"/>
      <c r="Z17" s="700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2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2"/>
      <c r="BV17" s="942"/>
      <c r="BW17" s="942"/>
      <c r="BX17" s="942"/>
      <c r="BY17" s="942"/>
      <c r="BZ17" s="942"/>
      <c r="CA17" s="942"/>
      <c r="CB17" s="942"/>
      <c r="CC17" s="942"/>
      <c r="CD17" s="942"/>
      <c r="CE17" s="942"/>
      <c r="CF17" s="942"/>
      <c r="CG17" s="942"/>
      <c r="CH17" s="942"/>
      <c r="CI17" s="942"/>
      <c r="CJ17" s="942"/>
      <c r="CK17" s="942"/>
      <c r="CL17" s="942"/>
      <c r="CM17" s="942"/>
      <c r="CN17" s="942"/>
      <c r="CO17" s="942"/>
      <c r="CP17" s="942"/>
      <c r="CQ17" s="942"/>
      <c r="CR17" s="942"/>
      <c r="CS17" s="942"/>
      <c r="CT17" s="942"/>
      <c r="CU17" s="942"/>
      <c r="CV17" s="942"/>
      <c r="CW17" s="942"/>
      <c r="CX17" s="942"/>
      <c r="CY17" s="942"/>
      <c r="CZ17" s="942"/>
      <c r="DA17" s="942"/>
      <c r="DB17" s="942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7">
        <v>10</v>
      </c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8" t="s">
        <v>195</v>
      </c>
      <c r="V22" s="938"/>
      <c r="W22" s="938"/>
      <c r="X22" s="938"/>
      <c r="Y22" s="938"/>
      <c r="Z22" s="938"/>
      <c r="AA22" s="938"/>
      <c r="AB22" s="938"/>
      <c r="AC22" s="938"/>
      <c r="AD22" s="938"/>
      <c r="AE22" s="938"/>
      <c r="AF22" s="938"/>
      <c r="AG22" s="938"/>
      <c r="AH22" s="938"/>
      <c r="AI22" s="938"/>
      <c r="AJ22" s="938"/>
      <c r="AK22" s="938"/>
      <c r="AL22" s="938"/>
      <c r="AM22" s="938"/>
      <c r="AN22" s="938"/>
      <c r="AO22" s="938"/>
      <c r="AP22" s="938"/>
      <c r="AQ22" s="938"/>
      <c r="AR22" s="938"/>
      <c r="AS22" s="938"/>
      <c r="AT22" s="938"/>
      <c r="AU22" s="938"/>
      <c r="AV22" s="938"/>
      <c r="AW22" s="938"/>
      <c r="AX22" s="938"/>
      <c r="AY22" s="938"/>
      <c r="AZ22" s="938"/>
      <c r="BA22" s="938"/>
      <c r="BB22" s="937" t="s">
        <v>759</v>
      </c>
      <c r="BC22" s="937"/>
      <c r="BD22" s="937"/>
      <c r="BE22" s="937"/>
      <c r="BF22" s="937"/>
      <c r="BG22" s="937"/>
      <c r="BH22" s="937"/>
      <c r="BI22" s="937"/>
      <c r="BJ22" s="937"/>
      <c r="BK22" s="937"/>
      <c r="BL22" s="937"/>
      <c r="BM22" s="938" t="s">
        <v>196</v>
      </c>
      <c r="BN22" s="938"/>
      <c r="BO22" s="938"/>
      <c r="BP22" s="938"/>
      <c r="BQ22" s="938"/>
      <c r="BR22" s="938"/>
      <c r="BS22" s="938"/>
      <c r="BT22" s="938"/>
      <c r="BU22" s="938"/>
      <c r="BV22" s="938"/>
      <c r="BW22" s="938"/>
      <c r="BX22" s="938"/>
      <c r="BY22" s="937" t="s">
        <v>903</v>
      </c>
      <c r="BZ22" s="937"/>
      <c r="CA22" s="937"/>
      <c r="CB22" s="937"/>
      <c r="CC22" s="937"/>
      <c r="CD22" s="937"/>
      <c r="CE22" s="937"/>
      <c r="CF22" s="937"/>
      <c r="CG22" s="937"/>
      <c r="CH22" s="937"/>
      <c r="CI22" s="937"/>
      <c r="CJ22" s="937"/>
      <c r="CK22" s="937"/>
      <c r="CL22" s="937"/>
      <c r="CM22" s="937"/>
      <c r="CN22" s="937"/>
      <c r="CO22" s="937"/>
      <c r="CP22" s="937"/>
      <c r="CQ22" s="937"/>
      <c r="CR22" s="937"/>
      <c r="CS22" s="937"/>
      <c r="CT22" s="937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80" t="s">
        <v>728</v>
      </c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704">
        <v>657</v>
      </c>
      <c r="Y23" s="704"/>
      <c r="Z23" s="704"/>
      <c r="AA23" s="704"/>
      <c r="AB23" s="704"/>
      <c r="AC23" s="704"/>
      <c r="AD23" s="704"/>
      <c r="AE23" s="704"/>
      <c r="AF23" s="704"/>
      <c r="AG23" s="704"/>
      <c r="AH23" s="680" t="s">
        <v>200</v>
      </c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931"/>
      <c r="BO23" s="931"/>
      <c r="BP23" s="931"/>
      <c r="BQ23" s="931"/>
      <c r="BR23" s="931"/>
      <c r="BS23" s="931"/>
      <c r="BT23" s="931"/>
      <c r="BU23" s="931"/>
      <c r="BV23" s="931"/>
      <c r="BW23" s="931"/>
      <c r="BX23" s="931"/>
      <c r="BY23" s="938"/>
      <c r="BZ23" s="938"/>
      <c r="CA23" s="938"/>
      <c r="CB23" s="938"/>
      <c r="CC23" s="938"/>
      <c r="CD23" s="938"/>
      <c r="CE23" s="938"/>
      <c r="CF23" s="938"/>
      <c r="CG23" s="938"/>
      <c r="CH23" s="938"/>
      <c r="CI23" s="938"/>
      <c r="CJ23" s="938"/>
      <c r="CK23" s="740"/>
      <c r="CL23" s="740"/>
      <c r="CM23" s="740"/>
      <c r="CN23" s="740"/>
      <c r="CO23" s="740"/>
      <c r="CP23" s="740"/>
      <c r="CQ23" s="740"/>
      <c r="CR23" s="740"/>
      <c r="CS23" s="740"/>
      <c r="CT23" s="740"/>
      <c r="CU23" s="740"/>
      <c r="CV23" s="50"/>
      <c r="DD23" s="56"/>
      <c r="DE23" s="57"/>
      <c r="DF23" s="57"/>
    </row>
    <row r="24" spans="1:112" ht="10.5" customHeight="1" x14ac:dyDescent="0.3">
      <c r="A24" s="680"/>
      <c r="B24" s="680"/>
      <c r="C24" s="680"/>
      <c r="D24" s="680"/>
      <c r="E24" s="680"/>
      <c r="F24" s="680"/>
      <c r="G24" s="680"/>
      <c r="H24" s="680"/>
      <c r="I24" s="680"/>
      <c r="J24" s="680"/>
      <c r="K24" s="680"/>
      <c r="L24" s="680"/>
      <c r="M24" s="680"/>
      <c r="N24" s="680"/>
      <c r="O24" s="680"/>
      <c r="P24" s="680"/>
      <c r="Q24" s="680"/>
      <c r="R24" s="680"/>
      <c r="S24" s="680"/>
      <c r="T24" s="680"/>
      <c r="U24" s="680"/>
      <c r="V24" s="680"/>
      <c r="W24" s="680"/>
      <c r="X24" s="740"/>
      <c r="Y24" s="740"/>
      <c r="Z24" s="740"/>
      <c r="AA24" s="740"/>
      <c r="AB24" s="740"/>
      <c r="AC24" s="740"/>
      <c r="AD24" s="740"/>
      <c r="AE24" s="740"/>
      <c r="AF24" s="740"/>
      <c r="AG24" s="740"/>
      <c r="AH24" s="680"/>
      <c r="AI24" s="680"/>
      <c r="AJ24" s="680"/>
      <c r="AK24" s="680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7" t="s">
        <v>65</v>
      </c>
      <c r="AE25" s="937"/>
      <c r="AF25" s="937"/>
      <c r="AG25" s="937"/>
      <c r="AH25" s="937"/>
      <c r="AI25" s="937"/>
      <c r="AJ25" s="937"/>
      <c r="AK25" s="937"/>
      <c r="AL25" s="937"/>
      <c r="AM25" s="937"/>
      <c r="AN25" s="937"/>
      <c r="AO25" s="937"/>
      <c r="AP25" s="937"/>
      <c r="AQ25" s="937"/>
      <c r="AR25" s="937"/>
      <c r="AS25" s="937"/>
      <c r="AT25" s="937"/>
      <c r="AU25" s="937"/>
      <c r="AV25" s="937"/>
      <c r="AW25" s="937"/>
      <c r="AX25" s="937"/>
      <c r="AY25" s="937"/>
      <c r="AZ25" s="937"/>
      <c r="BA25" s="937"/>
      <c r="BB25" s="937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7" t="s">
        <v>65</v>
      </c>
      <c r="BX25" s="937"/>
      <c r="BY25" s="937"/>
      <c r="BZ25" s="937"/>
      <c r="CA25" s="937"/>
      <c r="CB25" s="937"/>
      <c r="CC25" s="937"/>
      <c r="CD25" s="937"/>
      <c r="CE25" s="937"/>
      <c r="CF25" s="937"/>
      <c r="CG25" s="937"/>
      <c r="CH25" s="937"/>
      <c r="CI25" s="937"/>
      <c r="CJ25" s="937"/>
      <c r="CK25" s="937"/>
      <c r="CL25" s="937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50" t="s">
        <v>211</v>
      </c>
      <c r="B30" s="950"/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0"/>
      <c r="N30" s="950"/>
      <c r="O30" s="950"/>
      <c r="P30" s="950"/>
      <c r="Q30" s="950"/>
      <c r="R30" s="950"/>
      <c r="S30" s="950"/>
      <c r="T30" s="950"/>
      <c r="U30" s="950"/>
      <c r="V30" s="950"/>
      <c r="W30" s="950"/>
      <c r="X30" s="950"/>
      <c r="Y30" s="950"/>
      <c r="Z30" s="950"/>
      <c r="AA30" s="950"/>
      <c r="AB30" s="950"/>
      <c r="AC30" s="950"/>
      <c r="AD30" s="950"/>
      <c r="AE30" s="950"/>
      <c r="AF30" s="950"/>
      <c r="AG30" s="950"/>
      <c r="AH30" s="950"/>
      <c r="AI30" s="950"/>
      <c r="AJ30" s="950"/>
      <c r="AK30" s="950"/>
      <c r="AL30" s="950"/>
      <c r="AM30" s="950"/>
      <c r="AN30" s="950"/>
      <c r="AO30" s="950"/>
      <c r="AP30" s="950"/>
      <c r="AQ30" s="950"/>
      <c r="AR30" s="950"/>
      <c r="AS30" s="950"/>
      <c r="AT30" s="950"/>
      <c r="AU30" s="950"/>
      <c r="AV30" s="950"/>
      <c r="AW30" s="950"/>
      <c r="AX30" s="950"/>
      <c r="AY30" s="950"/>
      <c r="AZ30" s="950"/>
      <c r="BA30" s="950"/>
      <c r="BB30" s="950"/>
      <c r="BC30" s="950"/>
      <c r="BD30" s="950"/>
      <c r="BE30" s="950"/>
      <c r="BF30" s="950"/>
      <c r="BG30" s="950"/>
      <c r="BH30" s="950"/>
      <c r="BI30" s="95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43" t="s">
        <v>717</v>
      </c>
      <c r="B31" s="944"/>
      <c r="C31" s="944"/>
      <c r="D31" s="944"/>
      <c r="E31" s="944"/>
      <c r="F31" s="944"/>
      <c r="G31" s="944"/>
      <c r="H31" s="944"/>
      <c r="I31" s="944"/>
      <c r="J31" s="944"/>
      <c r="K31" s="944"/>
      <c r="L31" s="944"/>
      <c r="M31" s="944"/>
      <c r="N31" s="944"/>
      <c r="O31" s="944"/>
      <c r="P31" s="944"/>
      <c r="Q31" s="944"/>
      <c r="R31" s="944"/>
      <c r="S31" s="944"/>
      <c r="T31" s="944"/>
      <c r="U31" s="944"/>
      <c r="V31" s="945"/>
      <c r="W31" s="943" t="s">
        <v>205</v>
      </c>
      <c r="X31" s="944"/>
      <c r="Y31" s="944"/>
      <c r="Z31" s="944"/>
      <c r="AA31" s="944"/>
      <c r="AB31" s="944"/>
      <c r="AC31" s="944"/>
      <c r="AD31" s="944"/>
      <c r="AE31" s="944"/>
      <c r="AF31" s="944"/>
      <c r="AG31" s="944"/>
      <c r="AH31" s="944"/>
      <c r="AI31" s="944"/>
      <c r="AJ31" s="944"/>
      <c r="AK31" s="944"/>
      <c r="AL31" s="944"/>
      <c r="AM31" s="944"/>
      <c r="AN31" s="944"/>
      <c r="AO31" s="944"/>
      <c r="AP31" s="944"/>
      <c r="AQ31" s="944"/>
      <c r="AR31" s="944"/>
      <c r="AS31" s="945"/>
      <c r="AT31" s="943" t="s">
        <v>206</v>
      </c>
      <c r="AU31" s="944"/>
      <c r="AV31" s="944"/>
      <c r="AW31" s="944"/>
      <c r="AX31" s="944"/>
      <c r="AY31" s="944"/>
      <c r="AZ31" s="944"/>
      <c r="BA31" s="944"/>
      <c r="BB31" s="944"/>
      <c r="BC31" s="944"/>
      <c r="BD31" s="944"/>
      <c r="BE31" s="944"/>
      <c r="BF31" s="944"/>
      <c r="BG31" s="944"/>
      <c r="BH31" s="944"/>
      <c r="BI31" s="944"/>
      <c r="BJ31" s="944"/>
      <c r="BK31" s="944"/>
      <c r="BL31" s="944"/>
      <c r="BM31" s="944"/>
      <c r="BN31" s="944"/>
      <c r="BO31" s="944"/>
      <c r="BP31" s="944"/>
      <c r="BQ31" s="944"/>
      <c r="BR31" s="945"/>
      <c r="BS31" s="951" t="s">
        <v>207</v>
      </c>
      <c r="BT31" s="951"/>
      <c r="BU31" s="951"/>
      <c r="BV31" s="951"/>
      <c r="BW31" s="951"/>
      <c r="BX31" s="951"/>
      <c r="BY31" s="951"/>
      <c r="BZ31" s="951"/>
      <c r="CA31" s="951"/>
      <c r="CB31" s="951"/>
      <c r="CC31" s="951"/>
      <c r="CD31" s="951"/>
      <c r="CE31" s="951"/>
      <c r="CF31" s="951"/>
      <c r="CG31" s="951"/>
      <c r="CH31" s="951"/>
      <c r="CI31" s="951"/>
      <c r="CJ31" s="951"/>
      <c r="CK31" s="951"/>
      <c r="CL31" s="951"/>
      <c r="CM31" s="951"/>
      <c r="CN31" s="951"/>
      <c r="CO31" s="951"/>
      <c r="CP31" s="951"/>
      <c r="CQ31" s="951"/>
      <c r="CR31" s="951"/>
      <c r="CS31" s="951"/>
      <c r="CT31" s="951"/>
      <c r="CU31" s="951"/>
      <c r="CV31" s="951"/>
      <c r="CW31" s="951"/>
      <c r="CX31" s="951"/>
      <c r="CY31" s="951"/>
      <c r="CZ31" s="951"/>
      <c r="DA31" s="951"/>
      <c r="DB31" s="951"/>
    </row>
    <row r="32" spans="1:112" ht="39.75" customHeight="1" x14ac:dyDescent="0.25">
      <c r="A32" s="946"/>
      <c r="B32" s="947"/>
      <c r="C32" s="947"/>
      <c r="D32" s="947"/>
      <c r="E32" s="947"/>
      <c r="F32" s="947"/>
      <c r="G32" s="947"/>
      <c r="H32" s="947"/>
      <c r="I32" s="947"/>
      <c r="J32" s="947"/>
      <c r="K32" s="947"/>
      <c r="L32" s="947"/>
      <c r="M32" s="947"/>
      <c r="N32" s="947"/>
      <c r="O32" s="947"/>
      <c r="P32" s="947"/>
      <c r="Q32" s="947"/>
      <c r="R32" s="947"/>
      <c r="S32" s="947"/>
      <c r="T32" s="947"/>
      <c r="U32" s="947"/>
      <c r="V32" s="948"/>
      <c r="W32" s="946"/>
      <c r="X32" s="947"/>
      <c r="Y32" s="947"/>
      <c r="Z32" s="947"/>
      <c r="AA32" s="947"/>
      <c r="AB32" s="947"/>
      <c r="AC32" s="947"/>
      <c r="AD32" s="947"/>
      <c r="AE32" s="947"/>
      <c r="AF32" s="947"/>
      <c r="AG32" s="947"/>
      <c r="AH32" s="947"/>
      <c r="AI32" s="947"/>
      <c r="AJ32" s="947"/>
      <c r="AK32" s="947"/>
      <c r="AL32" s="947"/>
      <c r="AM32" s="947"/>
      <c r="AN32" s="947"/>
      <c r="AO32" s="947"/>
      <c r="AP32" s="947"/>
      <c r="AQ32" s="947"/>
      <c r="AR32" s="947"/>
      <c r="AS32" s="948"/>
      <c r="AT32" s="946"/>
      <c r="AU32" s="947"/>
      <c r="AV32" s="947"/>
      <c r="AW32" s="947"/>
      <c r="AX32" s="947"/>
      <c r="AY32" s="947"/>
      <c r="AZ32" s="947"/>
      <c r="BA32" s="947"/>
      <c r="BB32" s="947"/>
      <c r="BC32" s="947"/>
      <c r="BD32" s="947"/>
      <c r="BE32" s="947"/>
      <c r="BF32" s="947"/>
      <c r="BG32" s="947"/>
      <c r="BH32" s="947"/>
      <c r="BI32" s="947"/>
      <c r="BJ32" s="947"/>
      <c r="BK32" s="947"/>
      <c r="BL32" s="947"/>
      <c r="BM32" s="947"/>
      <c r="BN32" s="947"/>
      <c r="BO32" s="947"/>
      <c r="BP32" s="947"/>
      <c r="BQ32" s="947"/>
      <c r="BR32" s="948"/>
      <c r="BS32" s="935" t="s">
        <v>208</v>
      </c>
      <c r="BT32" s="935"/>
      <c r="BU32" s="935"/>
      <c r="BV32" s="935"/>
      <c r="BW32" s="935"/>
      <c r="BX32" s="935"/>
      <c r="BY32" s="935"/>
      <c r="BZ32" s="935"/>
      <c r="CA32" s="935"/>
      <c r="CB32" s="935"/>
      <c r="CC32" s="935"/>
      <c r="CD32" s="935"/>
      <c r="CE32" s="935"/>
      <c r="CF32" s="935"/>
      <c r="CG32" s="935"/>
      <c r="CH32" s="935"/>
      <c r="CI32" s="935"/>
      <c r="CJ32" s="935"/>
      <c r="CK32" s="935"/>
      <c r="CL32" s="935" t="s">
        <v>209</v>
      </c>
      <c r="CM32" s="935"/>
      <c r="CN32" s="935"/>
      <c r="CO32" s="935"/>
      <c r="CP32" s="935"/>
      <c r="CQ32" s="935"/>
      <c r="CR32" s="935"/>
      <c r="CS32" s="935"/>
      <c r="CT32" s="935"/>
      <c r="CU32" s="935"/>
      <c r="CV32" s="935"/>
      <c r="CW32" s="935"/>
      <c r="CX32" s="935"/>
      <c r="CY32" s="935"/>
      <c r="CZ32" s="935"/>
      <c r="DA32" s="935"/>
      <c r="DB32" s="935"/>
      <c r="DH32" s="149"/>
    </row>
    <row r="33" spans="1:112" ht="15" customHeight="1" x14ac:dyDescent="0.25">
      <c r="A33" s="936"/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  <c r="BA33" s="936"/>
      <c r="BB33" s="936"/>
      <c r="BC33" s="936"/>
      <c r="BD33" s="936"/>
      <c r="BE33" s="936"/>
      <c r="BF33" s="936"/>
      <c r="BG33" s="936"/>
      <c r="BH33" s="936"/>
      <c r="BI33" s="936"/>
      <c r="BJ33" s="936"/>
      <c r="BK33" s="936"/>
      <c r="BL33" s="936"/>
      <c r="BM33" s="936"/>
      <c r="BN33" s="936"/>
      <c r="BO33" s="936"/>
      <c r="BP33" s="936"/>
      <c r="BQ33" s="936"/>
      <c r="BR33" s="936"/>
      <c r="BS33" s="936"/>
      <c r="BT33" s="936"/>
      <c r="BU33" s="936"/>
      <c r="BV33" s="936"/>
      <c r="BW33" s="936"/>
      <c r="BX33" s="936"/>
      <c r="BY33" s="936"/>
      <c r="BZ33" s="936"/>
      <c r="CA33" s="936"/>
      <c r="CB33" s="936"/>
      <c r="CC33" s="936"/>
      <c r="CD33" s="936"/>
      <c r="CE33" s="936"/>
      <c r="CF33" s="936"/>
      <c r="CG33" s="936"/>
      <c r="CH33" s="936"/>
      <c r="CI33" s="936"/>
      <c r="CJ33" s="936"/>
      <c r="CK33" s="936"/>
      <c r="CL33" s="936"/>
      <c r="CM33" s="936"/>
      <c r="CN33" s="936"/>
      <c r="CO33" s="936"/>
      <c r="CP33" s="936"/>
      <c r="CQ33" s="936"/>
      <c r="CR33" s="936"/>
      <c r="CS33" s="936"/>
      <c r="CT33" s="936"/>
      <c r="CU33" s="936"/>
      <c r="CV33" s="936"/>
      <c r="CW33" s="936"/>
      <c r="CX33" s="936"/>
      <c r="CY33" s="936"/>
      <c r="CZ33" s="936"/>
      <c r="DA33" s="936"/>
      <c r="DB33" s="936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52" t="s">
        <v>213</v>
      </c>
      <c r="B39" s="752"/>
      <c r="C39" s="752"/>
      <c r="D39" s="752"/>
      <c r="E39" s="752"/>
      <c r="F39" s="752"/>
      <c r="G39" s="752"/>
      <c r="H39" s="752"/>
      <c r="I39" s="752"/>
      <c r="J39" s="741" t="s">
        <v>760</v>
      </c>
      <c r="K39" s="741"/>
      <c r="L39" s="741"/>
      <c r="M39" s="741"/>
      <c r="N39" s="741"/>
      <c r="O39" s="741"/>
      <c r="P39" s="741"/>
      <c r="Q39" s="741"/>
      <c r="R39" s="741"/>
      <c r="S39" s="49"/>
      <c r="T39" s="752" t="s">
        <v>214</v>
      </c>
      <c r="U39" s="752"/>
      <c r="V39" s="752"/>
      <c r="W39" s="752"/>
      <c r="X39" s="752"/>
      <c r="Y39" s="752"/>
      <c r="Z39" s="752"/>
      <c r="AA39" s="752"/>
      <c r="AB39" s="752"/>
      <c r="AC39" s="752"/>
      <c r="AD39" s="752"/>
      <c r="AE39" s="752"/>
      <c r="AF39" s="752"/>
      <c r="AG39" s="752"/>
      <c r="AH39" s="752"/>
      <c r="AI39" s="752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704"/>
      <c r="V40" s="704"/>
      <c r="W40" s="704"/>
      <c r="X40" s="704"/>
      <c r="Y40" s="704"/>
      <c r="Z40" s="704"/>
      <c r="AA40" s="704"/>
      <c r="AB40" s="704"/>
      <c r="AC40" s="704"/>
      <c r="AD40" s="704"/>
      <c r="AE40" s="704"/>
      <c r="AF40" s="704"/>
      <c r="AG40" s="704"/>
      <c r="AH40" s="704"/>
      <c r="AI40" s="704"/>
      <c r="AJ40" s="704"/>
      <c r="AK40" s="704"/>
      <c r="AL40" s="704"/>
      <c r="AM40" s="704"/>
      <c r="AN40" s="704"/>
      <c r="AO40" s="704"/>
      <c r="AP40" s="704"/>
      <c r="AQ40" s="704"/>
      <c r="AR40" s="704"/>
      <c r="AS40" s="704"/>
      <c r="AT40" s="704"/>
      <c r="AU40" s="704"/>
      <c r="AV40" s="704"/>
      <c r="AW40" s="704"/>
      <c r="AX40" s="704"/>
      <c r="AY40" s="704"/>
      <c r="AZ40" s="704"/>
      <c r="BA40" s="704"/>
      <c r="BB40" s="704"/>
      <c r="BC40" s="704"/>
      <c r="BD40" s="704"/>
      <c r="BE40" s="704"/>
      <c r="BF40" s="704"/>
      <c r="BG40" s="704"/>
      <c r="BH40" s="704"/>
      <c r="BI40" s="704"/>
      <c r="BJ40" s="704"/>
      <c r="BK40" s="704"/>
      <c r="BL40" s="704"/>
      <c r="BM40" s="704"/>
      <c r="BN40" s="19" t="s">
        <v>215</v>
      </c>
      <c r="BZ40" s="933" t="s">
        <v>905</v>
      </c>
      <c r="CA40" s="949"/>
      <c r="CB40" s="949"/>
      <c r="CC40" s="949"/>
      <c r="CD40" s="949"/>
      <c r="CE40" s="949"/>
      <c r="CF40" s="949"/>
      <c r="CG40" s="949"/>
      <c r="CH40" s="949"/>
      <c r="CI40" s="949"/>
      <c r="CJ40" s="949"/>
      <c r="CK40" s="949"/>
      <c r="CL40" s="949"/>
      <c r="CM40" s="949"/>
      <c r="CN40" s="949"/>
      <c r="CO40" s="949"/>
      <c r="CP40" s="949"/>
      <c r="CQ40" s="949"/>
      <c r="CR40" s="949"/>
      <c r="CS40" s="949"/>
      <c r="CT40" s="949"/>
      <c r="CU40" s="949"/>
      <c r="CV40" s="949"/>
      <c r="CW40" s="949"/>
      <c r="CX40" s="949"/>
      <c r="CY40" s="949"/>
      <c r="CZ40" s="949"/>
      <c r="DA40" s="949"/>
      <c r="DB40" s="949"/>
      <c r="DH40" s="141"/>
    </row>
    <row r="41" spans="1:112" s="225" customFormat="1" ht="9.6" x14ac:dyDescent="0.2">
      <c r="BZ41" s="699" t="s">
        <v>216</v>
      </c>
      <c r="CA41" s="699"/>
      <c r="CB41" s="699"/>
      <c r="CC41" s="699"/>
      <c r="CD41" s="699"/>
      <c r="CE41" s="699"/>
      <c r="CF41" s="699"/>
      <c r="CG41" s="699"/>
      <c r="CH41" s="699"/>
      <c r="CI41" s="699"/>
      <c r="CJ41" s="699"/>
      <c r="CK41" s="699"/>
      <c r="CL41" s="699"/>
      <c r="CM41" s="699"/>
      <c r="CN41" s="699"/>
      <c r="CO41" s="699"/>
      <c r="CP41" s="699"/>
      <c r="CQ41" s="699"/>
      <c r="CR41" s="699"/>
      <c r="CS41" s="699"/>
      <c r="CT41" s="699"/>
      <c r="CU41" s="699"/>
      <c r="CV41" s="699"/>
      <c r="CW41" s="699"/>
      <c r="CX41" s="699"/>
      <c r="CY41" s="699"/>
      <c r="CZ41" s="699"/>
      <c r="DA41" s="699"/>
      <c r="DB41" s="699"/>
      <c r="DH41" s="228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933" t="s">
        <v>919</v>
      </c>
      <c r="Z44" s="933"/>
      <c r="AA44" s="933"/>
      <c r="AB44" s="933"/>
      <c r="AC44" s="933"/>
      <c r="AD44" s="933"/>
      <c r="AE44" s="933"/>
      <c r="AF44" s="933"/>
      <c r="AG44" s="933"/>
      <c r="AH44" s="933"/>
      <c r="AI44" s="933"/>
      <c r="AJ44" s="933"/>
      <c r="AK44" s="933"/>
      <c r="AL44" s="933"/>
      <c r="AM44" s="933"/>
      <c r="AN44" s="933"/>
      <c r="AO44" s="933"/>
      <c r="AP44" s="933"/>
      <c r="AQ44" s="933"/>
      <c r="AR44" s="933"/>
      <c r="AS44" s="933"/>
      <c r="AT44" s="933"/>
      <c r="AU44" s="933"/>
      <c r="AV44" s="933"/>
      <c r="AW44" s="933"/>
      <c r="AX44" s="933"/>
      <c r="AY44" s="933"/>
      <c r="AZ44" s="933"/>
      <c r="BA44" s="933"/>
      <c r="BB44" s="933"/>
      <c r="BC44" s="933"/>
      <c r="BD44" s="933"/>
      <c r="BE44" s="933"/>
      <c r="BF44" s="933"/>
      <c r="BG44" s="933"/>
      <c r="BH44" s="49"/>
      <c r="BI44" s="934" t="s">
        <v>215</v>
      </c>
      <c r="BJ44" s="934"/>
      <c r="BK44" s="934"/>
      <c r="BL44" s="934"/>
      <c r="BM44" s="934"/>
      <c r="BN44" s="934"/>
      <c r="BO44" s="934"/>
      <c r="BP44" s="934"/>
      <c r="BQ44" s="934"/>
      <c r="BR44" s="934"/>
      <c r="BS44" s="934"/>
      <c r="BT44" s="49"/>
      <c r="BU44" s="933" t="s">
        <v>906</v>
      </c>
      <c r="BV44" s="933"/>
      <c r="BW44" s="933"/>
      <c r="BX44" s="933"/>
      <c r="BY44" s="933"/>
      <c r="BZ44" s="933"/>
      <c r="CA44" s="933"/>
      <c r="CB44" s="933"/>
      <c r="CC44" s="933"/>
      <c r="CD44" s="933"/>
      <c r="CE44" s="933"/>
      <c r="CF44" s="933"/>
      <c r="CG44" s="933"/>
      <c r="CH44" s="933"/>
      <c r="CI44" s="933"/>
      <c r="CJ44" s="933"/>
      <c r="CK44" s="933"/>
      <c r="CL44" s="933"/>
      <c r="CM44" s="933"/>
      <c r="CN44" s="933"/>
      <c r="CO44" s="933"/>
      <c r="CP44" s="933"/>
      <c r="CQ44" s="933"/>
      <c r="CR44" s="933"/>
      <c r="CS44" s="933"/>
      <c r="CT44" s="933"/>
      <c r="CU44" s="933"/>
      <c r="CV44" s="933"/>
      <c r="CW44" s="933"/>
      <c r="CX44" s="933"/>
      <c r="CY44" s="933"/>
      <c r="CZ44" s="933"/>
      <c r="DA44" s="933"/>
      <c r="DB44" s="93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32" t="s">
        <v>219</v>
      </c>
      <c r="BV45" s="932"/>
      <c r="BW45" s="932"/>
      <c r="BX45" s="932"/>
      <c r="BY45" s="932"/>
      <c r="BZ45" s="932"/>
      <c r="CA45" s="932"/>
      <c r="CB45" s="932"/>
      <c r="CC45" s="932"/>
      <c r="CD45" s="932"/>
      <c r="CE45" s="932"/>
      <c r="CF45" s="932"/>
      <c r="CG45" s="932"/>
      <c r="CH45" s="932"/>
      <c r="CI45" s="932"/>
      <c r="CJ45" s="932"/>
      <c r="CK45" s="932"/>
      <c r="CL45" s="932"/>
      <c r="CM45" s="932"/>
      <c r="CN45" s="932"/>
      <c r="CO45" s="932"/>
      <c r="CP45" s="932"/>
      <c r="CQ45" s="932"/>
      <c r="CR45" s="932"/>
      <c r="CS45" s="932"/>
      <c r="CT45" s="932"/>
      <c r="CU45" s="932"/>
      <c r="CV45" s="932"/>
      <c r="CW45" s="932"/>
      <c r="CX45" s="932"/>
      <c r="CY45" s="932"/>
      <c r="CZ45" s="932"/>
      <c r="DA45" s="932"/>
      <c r="DB45" s="932"/>
      <c r="DH45" s="229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44" t="s">
        <v>493</v>
      </c>
      <c r="B47" s="844"/>
      <c r="C47" s="844"/>
      <c r="D47" s="844"/>
      <c r="E47" s="844"/>
      <c r="F47" s="844"/>
      <c r="G47" s="844"/>
      <c r="H47" s="844"/>
      <c r="I47" s="844"/>
      <c r="J47" s="844"/>
      <c r="K47" s="844"/>
      <c r="L47" s="844"/>
      <c r="M47" s="844"/>
      <c r="N47" s="844"/>
      <c r="O47" s="844"/>
      <c r="P47" s="844"/>
      <c r="Q47" s="844"/>
      <c r="R47" s="844"/>
      <c r="S47" s="844"/>
      <c r="T47" s="844"/>
      <c r="U47" s="844"/>
      <c r="V47" s="844"/>
      <c r="W47" s="844"/>
      <c r="X47" s="844"/>
      <c r="Y47" s="844"/>
      <c r="Z47" s="844"/>
      <c r="AA47" s="844"/>
      <c r="AB47" s="844"/>
      <c r="AC47" s="844"/>
      <c r="AD47" s="844"/>
      <c r="AE47" s="844"/>
      <c r="AF47" s="844"/>
      <c r="AG47" s="844"/>
      <c r="AH47" s="844"/>
      <c r="AI47" s="844"/>
      <c r="AJ47" s="844"/>
      <c r="AK47" s="844"/>
      <c r="AL47" s="844"/>
      <c r="AM47" s="844"/>
      <c r="AN47" s="844"/>
      <c r="AO47" s="844"/>
      <c r="AP47" s="844"/>
      <c r="AQ47" s="844"/>
      <c r="AR47" s="844"/>
      <c r="AS47" s="844"/>
      <c r="AT47" s="844"/>
      <c r="AU47" s="844"/>
      <c r="AV47" s="844"/>
      <c r="AW47" s="844"/>
      <c r="AX47" s="844"/>
      <c r="AY47" s="844"/>
      <c r="AZ47" s="844"/>
      <c r="BA47" s="844"/>
      <c r="BB47" s="844"/>
      <c r="BC47" s="844"/>
      <c r="BD47" s="844"/>
      <c r="BE47" s="844"/>
      <c r="BF47" s="844"/>
      <c r="BG47" s="844"/>
      <c r="BH47" s="844"/>
      <c r="BI47" s="844"/>
      <c r="BJ47" s="844"/>
      <c r="BK47" s="844"/>
      <c r="BL47" s="844"/>
      <c r="BM47" s="844"/>
      <c r="BN47" s="844"/>
      <c r="BO47" s="844"/>
      <c r="BP47" s="844"/>
      <c r="BQ47" s="844"/>
      <c r="BR47" s="844"/>
      <c r="BS47" s="844"/>
      <c r="BT47" s="844"/>
      <c r="BU47" s="844"/>
      <c r="BV47" s="844"/>
      <c r="BW47" s="844"/>
      <c r="BX47" s="844"/>
      <c r="BY47" s="844"/>
      <c r="BZ47" s="844"/>
      <c r="CA47" s="844"/>
      <c r="CB47" s="844"/>
      <c r="CC47" s="844"/>
      <c r="CD47" s="844"/>
      <c r="CE47" s="844"/>
      <c r="CF47" s="844"/>
      <c r="CG47" s="844"/>
      <c r="CH47" s="844"/>
      <c r="CI47" s="844"/>
      <c r="CJ47" s="844"/>
      <c r="CK47" s="844"/>
      <c r="CL47" s="844"/>
      <c r="CM47" s="844"/>
      <c r="CN47" s="844"/>
      <c r="CO47" s="844"/>
      <c r="CP47" s="844"/>
      <c r="CQ47" s="844"/>
      <c r="CR47" s="844"/>
      <c r="CS47" s="844"/>
      <c r="CT47" s="844"/>
      <c r="CU47" s="844"/>
      <c r="CV47" s="844"/>
      <c r="CW47" s="844"/>
      <c r="CX47" s="844"/>
      <c r="CY47" s="844"/>
      <c r="CZ47" s="844"/>
      <c r="DA47" s="844"/>
      <c r="DB47" s="844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40" t="s">
        <v>878</v>
      </c>
      <c r="AR49" s="740"/>
      <c r="AS49" s="740"/>
      <c r="AT49" s="740"/>
      <c r="AU49" s="740"/>
      <c r="AV49" s="740"/>
      <c r="AW49" s="740"/>
      <c r="AX49" s="740"/>
      <c r="AY49" s="740"/>
      <c r="AZ49" s="740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04" t="s">
        <v>761</v>
      </c>
      <c r="Q56" s="704"/>
      <c r="R56" s="704"/>
      <c r="S56" s="704"/>
      <c r="T56" s="704"/>
      <c r="U56" s="704"/>
      <c r="V56" s="704"/>
      <c r="W56" s="704"/>
      <c r="X56" s="704"/>
      <c r="Y56" s="704"/>
      <c r="Z56" s="704"/>
      <c r="AA56" s="704"/>
      <c r="AB56" s="704"/>
      <c r="AC56" s="704"/>
      <c r="AD56" s="704"/>
      <c r="AE56" s="704"/>
      <c r="AF56" s="704"/>
      <c r="AG56" s="704"/>
      <c r="AH56" s="704"/>
      <c r="AI56" s="704"/>
      <c r="AJ56" s="704"/>
      <c r="AK56" s="704"/>
      <c r="AL56" s="704"/>
      <c r="AM56" s="704"/>
      <c r="AN56" s="704"/>
      <c r="AO56" s="704"/>
      <c r="AP56" s="704"/>
      <c r="AQ56" s="704"/>
      <c r="AR56" s="704"/>
      <c r="AS56" s="704"/>
      <c r="AT56" s="704"/>
      <c r="AU56" s="704"/>
      <c r="AV56" s="704"/>
      <c r="AW56" s="704"/>
      <c r="AX56" s="704"/>
      <c r="AY56" s="704"/>
      <c r="AZ56" s="704"/>
      <c r="BA56" s="704"/>
      <c r="BB56" s="704"/>
      <c r="BC56" s="704"/>
      <c r="BD56" s="704"/>
      <c r="BE56" s="704"/>
      <c r="BF56" s="704"/>
      <c r="BG56" s="704"/>
      <c r="BH56" s="704"/>
      <c r="BI56" s="704"/>
      <c r="BJ56" s="704"/>
      <c r="BK56" s="704"/>
      <c r="BL56" s="704"/>
      <c r="BM56" s="704"/>
      <c r="BN56" s="704"/>
      <c r="BO56" s="704"/>
      <c r="BP56" s="704"/>
      <c r="BQ56" s="704"/>
      <c r="BR56" s="704"/>
      <c r="BS56" s="704"/>
      <c r="BT56" s="704"/>
      <c r="BU56" s="704"/>
      <c r="BV56" s="704"/>
      <c r="BW56" s="704"/>
      <c r="BX56" s="704"/>
      <c r="BY56" s="704"/>
      <c r="BZ56" s="704"/>
      <c r="CA56" s="704"/>
      <c r="CB56" s="704"/>
      <c r="CC56" s="704"/>
      <c r="CD56" s="704"/>
      <c r="CE56" s="704"/>
      <c r="CF56" s="704"/>
      <c r="CG56" s="704"/>
      <c r="CH56" s="704"/>
      <c r="CI56" s="704"/>
      <c r="CJ56" s="704"/>
      <c r="CK56" s="704"/>
      <c r="CL56" s="704"/>
      <c r="CM56" s="704"/>
      <c r="CN56" s="704"/>
      <c r="CO56" s="704"/>
      <c r="CP56" s="704"/>
      <c r="CQ56" s="704"/>
      <c r="CR56" s="704"/>
      <c r="CS56" s="704"/>
      <c r="CT56" s="704"/>
      <c r="CU56" s="704"/>
      <c r="CV56" s="704"/>
      <c r="CW56" s="704"/>
      <c r="CX56" s="704"/>
      <c r="CY56" s="704"/>
      <c r="CZ56" s="704"/>
      <c r="DA56" s="704"/>
      <c r="DB56" s="704"/>
      <c r="DH56" s="141"/>
    </row>
    <row r="57" spans="1:112" ht="13.8" x14ac:dyDescent="0.25">
      <c r="A57" s="680"/>
      <c r="B57" s="680"/>
      <c r="C57" s="680"/>
      <c r="D57" s="680"/>
      <c r="E57" s="680"/>
      <c r="F57" s="680"/>
      <c r="G57" s="680"/>
      <c r="H57" s="680"/>
      <c r="I57" s="680"/>
      <c r="J57" s="680"/>
      <c r="K57" s="680"/>
      <c r="L57" s="680"/>
      <c r="M57" s="680"/>
      <c r="N57" s="680"/>
      <c r="O57" s="680"/>
      <c r="P57" s="680"/>
      <c r="Q57" s="680"/>
      <c r="R57" s="680"/>
      <c r="S57" s="680"/>
      <c r="T57" s="680"/>
      <c r="U57" s="680"/>
      <c r="V57" s="680"/>
      <c r="W57" s="680"/>
      <c r="X57" s="680"/>
      <c r="Y57" s="680"/>
      <c r="Z57" s="680"/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80"/>
      <c r="BL57" s="680"/>
      <c r="BM57" s="680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  <c r="BX57" s="680"/>
      <c r="BY57" s="680"/>
      <c r="BZ57" s="680"/>
      <c r="CA57" s="680"/>
      <c r="CB57" s="680"/>
      <c r="CC57" s="680"/>
      <c r="CD57" s="680"/>
      <c r="CE57" s="680"/>
      <c r="CF57" s="680"/>
      <c r="CG57" s="680"/>
      <c r="CH57" s="680"/>
      <c r="CI57" s="680"/>
      <c r="CJ57" s="680"/>
      <c r="CK57" s="680"/>
      <c r="CL57" s="680"/>
      <c r="CM57" s="680"/>
      <c r="CN57" s="680"/>
      <c r="CO57" s="680"/>
      <c r="CP57" s="680"/>
      <c r="CQ57" s="680"/>
      <c r="CR57" s="680"/>
      <c r="CS57" s="680"/>
      <c r="CT57" s="680"/>
      <c r="CU57" s="680"/>
      <c r="CV57" s="680"/>
      <c r="CW57" s="680"/>
      <c r="CX57" s="680"/>
      <c r="CY57" s="680"/>
      <c r="CZ57" s="680"/>
      <c r="DA57" s="680"/>
      <c r="DB57" s="680"/>
      <c r="DH57" s="141"/>
    </row>
    <row r="58" spans="1:112" ht="27.75" customHeight="1" x14ac:dyDescent="0.3">
      <c r="A58" s="736" t="s">
        <v>54</v>
      </c>
      <c r="B58" s="736"/>
      <c r="C58" s="736"/>
      <c r="D58" s="736"/>
      <c r="E58" s="736"/>
      <c r="F58" s="736"/>
      <c r="G58" s="736"/>
      <c r="H58" s="736"/>
      <c r="I58" s="736"/>
      <c r="J58" s="736"/>
      <c r="K58" s="736"/>
      <c r="L58" s="736"/>
      <c r="M58" s="736"/>
      <c r="N58" s="736"/>
      <c r="O58" s="736"/>
      <c r="P58" s="736"/>
      <c r="Q58" s="736"/>
      <c r="R58" s="736"/>
      <c r="S58" s="736"/>
      <c r="T58" s="736"/>
      <c r="U58" s="736"/>
      <c r="V58" s="736"/>
      <c r="W58" s="736"/>
      <c r="X58" s="736"/>
      <c r="Y58" s="736"/>
      <c r="Z58" s="736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729"/>
      <c r="BL58" s="729"/>
      <c r="BM58" s="729"/>
      <c r="BN58" s="729"/>
      <c r="BO58" s="729"/>
      <c r="BP58" s="729"/>
      <c r="BQ58" s="729"/>
      <c r="BR58" s="729"/>
      <c r="BS58" s="729"/>
      <c r="BT58" s="729"/>
      <c r="BU58" s="729"/>
      <c r="BV58" s="729"/>
      <c r="BX58" s="740" t="str">
        <f>ПОДПИСИ!E12</f>
        <v>А.В. Курбатов</v>
      </c>
      <c r="BY58" s="740"/>
      <c r="BZ58" s="740"/>
      <c r="CA58" s="740"/>
      <c r="CB58" s="740"/>
      <c r="CC58" s="740"/>
      <c r="CD58" s="740"/>
      <c r="CE58" s="740"/>
      <c r="CF58" s="740"/>
      <c r="CG58" s="740"/>
      <c r="CH58" s="740"/>
      <c r="CI58" s="740"/>
      <c r="CJ58" s="740"/>
      <c r="CK58" s="740"/>
      <c r="CL58" s="740"/>
      <c r="CM58" s="740"/>
      <c r="CN58" s="740"/>
      <c r="CO58" s="740"/>
      <c r="CP58" s="740"/>
      <c r="CQ58" s="740"/>
      <c r="CR58" s="740"/>
      <c r="CS58" s="740"/>
      <c r="CT58" s="740"/>
      <c r="CU58" s="740"/>
      <c r="CV58" s="740"/>
      <c r="CW58" s="740"/>
      <c r="CX58" s="740"/>
      <c r="CY58" s="740"/>
      <c r="CZ58" s="740"/>
      <c r="DA58" s="740"/>
      <c r="DB58" s="740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AU2" s="740"/>
      <c r="BC2" s="704" t="str">
        <f>ФОРМА!G2</f>
        <v>Санкт-Петербург</v>
      </c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H2" s="142"/>
    </row>
    <row r="3" spans="1:112" s="21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739"/>
      <c r="BC3" s="739" t="s">
        <v>0</v>
      </c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BC4" s="741" t="str">
        <f>ФОРМА!B2</f>
        <v>ПАО "Россети Ленэнерго"</v>
      </c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739"/>
      <c r="AV5" s="21"/>
      <c r="AW5" s="21"/>
      <c r="AX5" s="21"/>
      <c r="AY5" s="21"/>
      <c r="AZ5" s="21"/>
      <c r="BA5" s="21"/>
      <c r="BB5" s="21"/>
      <c r="BC5" s="739" t="s">
        <v>2</v>
      </c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2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742"/>
      <c r="AV6" s="21"/>
      <c r="AW6" s="21"/>
      <c r="AX6" s="21"/>
      <c r="AY6" s="21"/>
      <c r="AZ6" s="21"/>
      <c r="BA6" s="21"/>
      <c r="BB6" s="21"/>
      <c r="BC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739"/>
      <c r="AV7" s="21"/>
      <c r="AW7" s="21"/>
      <c r="AX7" s="21"/>
      <c r="AY7" s="21"/>
      <c r="AZ7" s="21"/>
      <c r="BA7" s="21"/>
      <c r="BB7" s="21"/>
      <c r="BC7" s="739" t="s">
        <v>38</v>
      </c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ht="13.8" x14ac:dyDescent="0.25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AU8" s="704"/>
      <c r="BC8" s="684">
        <f>ФОРМА!B13</f>
        <v>45625</v>
      </c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51"/>
      <c r="DH8" s="145"/>
    </row>
    <row r="9" spans="1:112" s="24" customFormat="1" ht="15" customHeight="1" x14ac:dyDescent="0.2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21"/>
      <c r="AW9" s="21"/>
      <c r="AX9" s="21"/>
      <c r="AY9" s="21"/>
      <c r="AZ9" s="21"/>
      <c r="BA9" s="21"/>
      <c r="BB9" s="21"/>
      <c r="BC9" s="739" t="s">
        <v>3</v>
      </c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55" t="s">
        <v>518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ht="22.5" customHeight="1" x14ac:dyDescent="0.3">
      <c r="A12" s="952" t="s">
        <v>185</v>
      </c>
      <c r="B12" s="952"/>
      <c r="C12" s="952"/>
      <c r="D12" s="952"/>
      <c r="E12" s="952"/>
      <c r="F12" s="952"/>
      <c r="G12" s="952"/>
      <c r="H12" s="952"/>
      <c r="I12" s="952"/>
      <c r="J12" s="952"/>
      <c r="K12" s="952"/>
      <c r="L12" s="952"/>
      <c r="M12" s="952"/>
      <c r="N12" s="952"/>
      <c r="O12" s="952"/>
      <c r="P12" s="952"/>
      <c r="Q12" s="952"/>
      <c r="R12" s="952"/>
      <c r="S12" s="952"/>
      <c r="T12" s="952"/>
      <c r="U12" s="952"/>
      <c r="V12" s="952"/>
      <c r="W12" s="952"/>
      <c r="X12" s="952"/>
      <c r="Y12" s="952"/>
      <c r="Z12" s="952"/>
      <c r="AA12" s="952"/>
      <c r="AB12" s="952"/>
      <c r="AC12" s="952"/>
      <c r="AD12" s="952"/>
      <c r="AE12" s="952"/>
      <c r="AF12" s="952"/>
      <c r="AG12" s="952"/>
      <c r="AH12" s="952"/>
      <c r="AI12" s="952"/>
      <c r="AJ12" s="952"/>
      <c r="AK12" s="952"/>
      <c r="AL12" s="952"/>
      <c r="AM12" s="952"/>
      <c r="AN12" s="952"/>
      <c r="AO12" s="952"/>
      <c r="AP12" s="952"/>
      <c r="AQ12" s="952"/>
      <c r="AR12" s="952"/>
      <c r="AS12" s="952"/>
      <c r="AT12" s="952"/>
      <c r="AU12" s="952"/>
      <c r="AV12" s="952"/>
      <c r="AW12" s="952"/>
      <c r="AX12" s="952"/>
      <c r="AY12" s="952"/>
      <c r="AZ12" s="952"/>
      <c r="BA12" s="952"/>
      <c r="BB12" s="952"/>
      <c r="BC12" s="952"/>
      <c r="BD12" s="952"/>
      <c r="BE12" s="952"/>
      <c r="BF12" s="952"/>
      <c r="BG12" s="952"/>
      <c r="BH12" s="952"/>
      <c r="BI12" s="952"/>
      <c r="BJ12" s="952"/>
      <c r="BK12" s="952"/>
      <c r="BL12" s="952"/>
      <c r="BM12" s="952"/>
      <c r="BN12" s="952"/>
      <c r="BO12" s="952"/>
      <c r="BP12" s="952"/>
      <c r="BQ12" s="952"/>
      <c r="BR12" s="952"/>
      <c r="BS12" s="952"/>
      <c r="BT12" s="952"/>
      <c r="BU12" s="952"/>
      <c r="BV12" s="952"/>
      <c r="BW12" s="952"/>
      <c r="BX12" s="952"/>
      <c r="BY12" s="952"/>
      <c r="BZ12" s="952"/>
      <c r="CA12" s="952"/>
      <c r="CB12" s="952"/>
      <c r="CC12" s="952"/>
      <c r="CD12" s="952"/>
      <c r="CE12" s="952"/>
      <c r="CF12" s="952"/>
      <c r="CG12" s="952"/>
      <c r="CH12" s="952"/>
      <c r="CI12" s="952"/>
      <c r="CJ12" s="952"/>
      <c r="CK12" s="952"/>
      <c r="CL12" s="952"/>
      <c r="CM12" s="952"/>
      <c r="CN12" s="952"/>
      <c r="CO12" s="952"/>
      <c r="CP12" s="952"/>
      <c r="CQ12" s="952"/>
      <c r="CR12" s="952"/>
      <c r="CS12" s="952"/>
      <c r="CT12" s="952"/>
      <c r="CU12" s="952"/>
      <c r="CV12" s="952"/>
      <c r="CW12" s="952"/>
      <c r="CX12" s="952"/>
      <c r="CY12" s="952"/>
      <c r="CZ12" s="952"/>
      <c r="DA12" s="952"/>
      <c r="DB12" s="952"/>
    </row>
    <row r="13" spans="1:112" ht="71.25" customHeight="1" x14ac:dyDescent="0.3">
      <c r="A13" s="953" t="s">
        <v>186</v>
      </c>
      <c r="B13" s="953"/>
      <c r="C13" s="953"/>
      <c r="D13" s="953"/>
      <c r="E13" s="953"/>
      <c r="F13" s="953"/>
      <c r="G13" s="953"/>
      <c r="H13" s="953"/>
      <c r="I13" s="953"/>
      <c r="J13" s="953"/>
      <c r="K13" s="953"/>
      <c r="L13" s="953"/>
      <c r="M13" s="953"/>
      <c r="N13" s="953"/>
      <c r="O13" s="953"/>
      <c r="P13" s="953"/>
      <c r="Q13" s="953"/>
      <c r="R13" s="953"/>
      <c r="S13" s="953"/>
      <c r="T13" s="953"/>
      <c r="U13" s="953"/>
      <c r="V13" s="953"/>
      <c r="W13" s="953"/>
      <c r="X13" s="942" t="s">
        <v>187</v>
      </c>
      <c r="Y13" s="942"/>
      <c r="Z13" s="942"/>
      <c r="AA13" s="942"/>
      <c r="AB13" s="942"/>
      <c r="AC13" s="942"/>
      <c r="AD13" s="942"/>
      <c r="AE13" s="942"/>
      <c r="AF13" s="942"/>
      <c r="AG13" s="942"/>
      <c r="AH13" s="942"/>
      <c r="AI13" s="942"/>
      <c r="AJ13" s="942"/>
      <c r="AK13" s="942"/>
      <c r="AL13" s="942"/>
      <c r="AM13" s="942"/>
      <c r="AN13" s="942"/>
      <c r="AO13" s="942"/>
      <c r="AP13" s="942" t="s">
        <v>188</v>
      </c>
      <c r="AQ13" s="942"/>
      <c r="AR13" s="942"/>
      <c r="AS13" s="942"/>
      <c r="AT13" s="942"/>
      <c r="AU13" s="942"/>
      <c r="AV13" s="942"/>
      <c r="AW13" s="942"/>
      <c r="AX13" s="942"/>
      <c r="AY13" s="942"/>
      <c r="AZ13" s="942"/>
      <c r="BA13" s="942"/>
      <c r="BB13" s="942"/>
      <c r="BC13" s="942"/>
      <c r="BD13" s="942"/>
      <c r="BE13" s="942"/>
      <c r="BF13" s="942"/>
      <c r="BG13" s="942"/>
      <c r="BH13" s="942"/>
      <c r="BI13" s="942"/>
      <c r="BJ13" s="942"/>
      <c r="BK13" s="942"/>
      <c r="BL13" s="942" t="s">
        <v>189</v>
      </c>
      <c r="BM13" s="942"/>
      <c r="BN13" s="942"/>
      <c r="BO13" s="942"/>
      <c r="BP13" s="942"/>
      <c r="BQ13" s="942"/>
      <c r="BR13" s="942"/>
      <c r="BS13" s="942"/>
      <c r="BT13" s="942"/>
      <c r="BU13" s="942"/>
      <c r="BV13" s="942"/>
      <c r="BW13" s="942"/>
      <c r="BX13" s="942"/>
      <c r="BY13" s="942"/>
      <c r="BZ13" s="942"/>
      <c r="CA13" s="942"/>
      <c r="CB13" s="942"/>
      <c r="CC13" s="942"/>
      <c r="CD13" s="942"/>
      <c r="CE13" s="942"/>
      <c r="CF13" s="942"/>
      <c r="CG13" s="942" t="s">
        <v>190</v>
      </c>
      <c r="CH13" s="942"/>
      <c r="CI13" s="942"/>
      <c r="CJ13" s="942"/>
      <c r="CK13" s="942"/>
      <c r="CL13" s="942"/>
      <c r="CM13" s="942"/>
      <c r="CN13" s="942"/>
      <c r="CO13" s="942"/>
      <c r="CP13" s="942"/>
      <c r="CQ13" s="942"/>
      <c r="CR13" s="942"/>
      <c r="CS13" s="942"/>
      <c r="CT13" s="942"/>
      <c r="CU13" s="942"/>
      <c r="CV13" s="942"/>
      <c r="CW13" s="942"/>
      <c r="CX13" s="942"/>
      <c r="CY13" s="942"/>
      <c r="CZ13" s="942"/>
      <c r="DA13" s="942"/>
      <c r="DB13" s="942"/>
    </row>
    <row r="14" spans="1:112" ht="30.6" customHeight="1" x14ac:dyDescent="0.3">
      <c r="A14" s="677" t="s">
        <v>911</v>
      </c>
      <c r="B14" s="678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8"/>
      <c r="S14" s="678"/>
      <c r="T14" s="678"/>
      <c r="U14" s="678"/>
      <c r="V14" s="678"/>
      <c r="W14" s="679"/>
      <c r="X14" s="675">
        <v>1</v>
      </c>
      <c r="Y14" s="675"/>
      <c r="Z14" s="675"/>
      <c r="AA14" s="675"/>
      <c r="AB14" s="675"/>
      <c r="AC14" s="675"/>
      <c r="AD14" s="675"/>
      <c r="AE14" s="675"/>
      <c r="AF14" s="675"/>
      <c r="AG14" s="675"/>
      <c r="AH14" s="675"/>
      <c r="AI14" s="675"/>
      <c r="AJ14" s="675"/>
      <c r="AK14" s="675"/>
      <c r="AL14" s="675"/>
      <c r="AM14" s="675"/>
      <c r="AN14" s="675"/>
      <c r="AO14" s="675"/>
      <c r="AP14" s="675" t="s">
        <v>909</v>
      </c>
      <c r="AQ14" s="675"/>
      <c r="AR14" s="675"/>
      <c r="AS14" s="675"/>
      <c r="AT14" s="675"/>
      <c r="AU14" s="675"/>
      <c r="AV14" s="675"/>
      <c r="AW14" s="675"/>
      <c r="AX14" s="675"/>
      <c r="AY14" s="675"/>
      <c r="AZ14" s="675"/>
      <c r="BA14" s="675"/>
      <c r="BB14" s="675"/>
      <c r="BC14" s="675"/>
      <c r="BD14" s="675"/>
      <c r="BE14" s="675"/>
      <c r="BF14" s="675"/>
      <c r="BG14" s="675"/>
      <c r="BH14" s="675"/>
      <c r="BI14" s="675"/>
      <c r="BJ14" s="675"/>
      <c r="BK14" s="675"/>
      <c r="BL14" s="675" t="s">
        <v>913</v>
      </c>
      <c r="BM14" s="675"/>
      <c r="BN14" s="675"/>
      <c r="BO14" s="675"/>
      <c r="BP14" s="675"/>
      <c r="BQ14" s="675"/>
      <c r="BR14" s="675"/>
      <c r="BS14" s="675"/>
      <c r="BT14" s="675"/>
      <c r="BU14" s="675"/>
      <c r="BV14" s="675"/>
      <c r="BW14" s="675"/>
      <c r="BX14" s="675"/>
      <c r="BY14" s="675"/>
      <c r="BZ14" s="675"/>
      <c r="CA14" s="675"/>
      <c r="CB14" s="675"/>
      <c r="CC14" s="675"/>
      <c r="CD14" s="675"/>
      <c r="CE14" s="675"/>
      <c r="CF14" s="675"/>
      <c r="CG14" s="700"/>
      <c r="CH14" s="700"/>
      <c r="CI14" s="700"/>
      <c r="CJ14" s="700"/>
      <c r="CK14" s="700"/>
      <c r="CL14" s="700"/>
      <c r="CM14" s="700"/>
      <c r="CN14" s="700"/>
      <c r="CO14" s="700"/>
      <c r="CP14" s="700"/>
      <c r="CQ14" s="700"/>
      <c r="CR14" s="700"/>
      <c r="CS14" s="700"/>
      <c r="CT14" s="700"/>
      <c r="CU14" s="700"/>
      <c r="CV14" s="700"/>
      <c r="CW14" s="700"/>
      <c r="CX14" s="700"/>
      <c r="CY14" s="700"/>
      <c r="CZ14" s="700"/>
      <c r="DA14" s="700"/>
      <c r="DB14" s="700"/>
    </row>
    <row r="15" spans="1:112" ht="30.6" customHeight="1" x14ac:dyDescent="0.3">
      <c r="A15" s="677" t="s">
        <v>912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678"/>
      <c r="T15" s="678"/>
      <c r="U15" s="678"/>
      <c r="V15" s="678"/>
      <c r="W15" s="679"/>
      <c r="X15" s="675">
        <v>1</v>
      </c>
      <c r="Y15" s="675"/>
      <c r="Z15" s="675"/>
      <c r="AA15" s="675"/>
      <c r="AB15" s="675"/>
      <c r="AC15" s="675"/>
      <c r="AD15" s="675"/>
      <c r="AE15" s="675"/>
      <c r="AF15" s="675"/>
      <c r="AG15" s="675"/>
      <c r="AH15" s="675"/>
      <c r="AI15" s="675"/>
      <c r="AJ15" s="675"/>
      <c r="AK15" s="675"/>
      <c r="AL15" s="675"/>
      <c r="AM15" s="675"/>
      <c r="AN15" s="675"/>
      <c r="AO15" s="675"/>
      <c r="AP15" s="675" t="s">
        <v>908</v>
      </c>
      <c r="AQ15" s="675"/>
      <c r="AR15" s="675"/>
      <c r="AS15" s="675"/>
      <c r="AT15" s="675"/>
      <c r="AU15" s="675"/>
      <c r="AV15" s="675"/>
      <c r="AW15" s="675"/>
      <c r="AX15" s="675"/>
      <c r="AY15" s="675"/>
      <c r="AZ15" s="675"/>
      <c r="BA15" s="675"/>
      <c r="BB15" s="675"/>
      <c r="BC15" s="675"/>
      <c r="BD15" s="675"/>
      <c r="BE15" s="675"/>
      <c r="BF15" s="675"/>
      <c r="BG15" s="675"/>
      <c r="BH15" s="675"/>
      <c r="BI15" s="675"/>
      <c r="BJ15" s="675"/>
      <c r="BK15" s="675"/>
      <c r="BL15" s="675" t="s">
        <v>913</v>
      </c>
      <c r="BM15" s="675"/>
      <c r="BN15" s="675"/>
      <c r="BO15" s="675"/>
      <c r="BP15" s="675"/>
      <c r="BQ15" s="675"/>
      <c r="BR15" s="675"/>
      <c r="BS15" s="675"/>
      <c r="BT15" s="675"/>
      <c r="BU15" s="675"/>
      <c r="BV15" s="675"/>
      <c r="BW15" s="675"/>
      <c r="BX15" s="675"/>
      <c r="BY15" s="675"/>
      <c r="BZ15" s="675"/>
      <c r="CA15" s="675"/>
      <c r="CB15" s="675"/>
      <c r="CC15" s="675"/>
      <c r="CD15" s="675"/>
      <c r="CE15" s="675"/>
      <c r="CF15" s="675"/>
      <c r="CG15" s="700"/>
      <c r="CH15" s="700"/>
      <c r="CI15" s="700"/>
      <c r="CJ15" s="700"/>
      <c r="CK15" s="700"/>
      <c r="CL15" s="700"/>
      <c r="CM15" s="700"/>
      <c r="CN15" s="700"/>
      <c r="CO15" s="700"/>
      <c r="CP15" s="700"/>
      <c r="CQ15" s="700"/>
      <c r="CR15" s="700"/>
      <c r="CS15" s="700"/>
      <c r="CT15" s="700"/>
      <c r="CU15" s="700"/>
      <c r="CV15" s="700"/>
      <c r="CW15" s="700"/>
      <c r="CX15" s="700"/>
      <c r="CY15" s="700"/>
      <c r="CZ15" s="700"/>
      <c r="DA15" s="700"/>
      <c r="DB15" s="700"/>
    </row>
    <row r="16" spans="1:112" ht="30.6" customHeight="1" x14ac:dyDescent="0.3">
      <c r="A16" s="677" t="s">
        <v>897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678"/>
      <c r="T16" s="678"/>
      <c r="U16" s="678"/>
      <c r="V16" s="678"/>
      <c r="W16" s="679"/>
      <c r="X16" s="675">
        <v>4</v>
      </c>
      <c r="Y16" s="675"/>
      <c r="Z16" s="675"/>
      <c r="AA16" s="675"/>
      <c r="AB16" s="675"/>
      <c r="AC16" s="675"/>
      <c r="AD16" s="675"/>
      <c r="AE16" s="675"/>
      <c r="AF16" s="675"/>
      <c r="AG16" s="675"/>
      <c r="AH16" s="675"/>
      <c r="AI16" s="675"/>
      <c r="AJ16" s="675"/>
      <c r="AK16" s="675"/>
      <c r="AL16" s="675"/>
      <c r="AM16" s="675"/>
      <c r="AN16" s="675"/>
      <c r="AO16" s="675"/>
      <c r="AP16" s="675" t="s">
        <v>910</v>
      </c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 t="s">
        <v>914</v>
      </c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  <c r="BX16" s="675"/>
      <c r="BY16" s="675"/>
      <c r="BZ16" s="675"/>
      <c r="CA16" s="675"/>
      <c r="CB16" s="675"/>
      <c r="CC16" s="675"/>
      <c r="CD16" s="675"/>
      <c r="CE16" s="675"/>
      <c r="CF16" s="675"/>
      <c r="CG16" s="700"/>
      <c r="CH16" s="700"/>
      <c r="CI16" s="700"/>
      <c r="CJ16" s="700"/>
      <c r="CK16" s="700"/>
      <c r="CL16" s="700"/>
      <c r="CM16" s="700"/>
      <c r="CN16" s="700"/>
      <c r="CO16" s="700"/>
      <c r="CP16" s="700"/>
      <c r="CQ16" s="700"/>
      <c r="CR16" s="700"/>
      <c r="CS16" s="700"/>
      <c r="CT16" s="700"/>
      <c r="CU16" s="700"/>
      <c r="CV16" s="700"/>
      <c r="CW16" s="700"/>
      <c r="CX16" s="700"/>
      <c r="CY16" s="700"/>
      <c r="CZ16" s="700"/>
      <c r="DA16" s="700"/>
      <c r="DB16" s="700"/>
    </row>
    <row r="17" spans="1:112" ht="15" customHeight="1" x14ac:dyDescent="0.3">
      <c r="A17" s="939" t="s">
        <v>191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0"/>
      <c r="T17" s="940"/>
      <c r="U17" s="940"/>
      <c r="V17" s="940"/>
      <c r="W17" s="941"/>
      <c r="X17" s="700">
        <f>SUM(X14:AO16)</f>
        <v>6</v>
      </c>
      <c r="Y17" s="700"/>
      <c r="Z17" s="700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2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2"/>
      <c r="BV17" s="942"/>
      <c r="BW17" s="942"/>
      <c r="BX17" s="942"/>
      <c r="BY17" s="942"/>
      <c r="BZ17" s="942"/>
      <c r="CA17" s="942"/>
      <c r="CB17" s="942"/>
      <c r="CC17" s="942"/>
      <c r="CD17" s="942"/>
      <c r="CE17" s="942"/>
      <c r="CF17" s="942"/>
      <c r="CG17" s="942"/>
      <c r="CH17" s="942"/>
      <c r="CI17" s="942"/>
      <c r="CJ17" s="942"/>
      <c r="CK17" s="942"/>
      <c r="CL17" s="942"/>
      <c r="CM17" s="942"/>
      <c r="CN17" s="942"/>
      <c r="CO17" s="942"/>
      <c r="CP17" s="942"/>
      <c r="CQ17" s="942"/>
      <c r="CR17" s="942"/>
      <c r="CS17" s="942"/>
      <c r="CT17" s="942"/>
      <c r="CU17" s="942"/>
      <c r="CV17" s="942"/>
      <c r="CW17" s="942"/>
      <c r="CX17" s="942"/>
      <c r="CY17" s="942"/>
      <c r="CZ17" s="942"/>
      <c r="DA17" s="942"/>
      <c r="DB17" s="942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7">
        <v>0.4</v>
      </c>
      <c r="K22" s="937"/>
      <c r="L22" s="937"/>
      <c r="M22" s="937"/>
      <c r="N22" s="937"/>
      <c r="O22" s="937"/>
      <c r="P22" s="937"/>
      <c r="Q22" s="937"/>
      <c r="R22" s="937"/>
      <c r="S22" s="937"/>
      <c r="T22" s="937"/>
      <c r="U22" s="938" t="s">
        <v>195</v>
      </c>
      <c r="V22" s="938"/>
      <c r="W22" s="938"/>
      <c r="X22" s="938"/>
      <c r="Y22" s="938"/>
      <c r="Z22" s="938"/>
      <c r="AA22" s="938"/>
      <c r="AB22" s="938"/>
      <c r="AC22" s="938"/>
      <c r="AD22" s="938"/>
      <c r="AE22" s="938"/>
      <c r="AF22" s="938"/>
      <c r="AG22" s="938"/>
      <c r="AH22" s="938"/>
      <c r="AI22" s="938"/>
      <c r="AJ22" s="938"/>
      <c r="AK22" s="938"/>
      <c r="AL22" s="938"/>
      <c r="AM22" s="938"/>
      <c r="AN22" s="938"/>
      <c r="AO22" s="938"/>
      <c r="AP22" s="938"/>
      <c r="AQ22" s="938"/>
      <c r="AR22" s="938"/>
      <c r="AS22" s="938"/>
      <c r="AT22" s="938"/>
      <c r="AU22" s="938"/>
      <c r="AV22" s="938"/>
      <c r="AW22" s="938"/>
      <c r="AX22" s="938"/>
      <c r="AY22" s="938"/>
      <c r="AZ22" s="938"/>
      <c r="BA22" s="938"/>
      <c r="BB22" s="937" t="s">
        <v>753</v>
      </c>
      <c r="BC22" s="937"/>
      <c r="BD22" s="937"/>
      <c r="BE22" s="937"/>
      <c r="BF22" s="937"/>
      <c r="BG22" s="937"/>
      <c r="BH22" s="937"/>
      <c r="BI22" s="937"/>
      <c r="BJ22" s="937"/>
      <c r="BK22" s="937"/>
      <c r="BL22" s="937"/>
      <c r="BM22" s="938" t="s">
        <v>196</v>
      </c>
      <c r="BN22" s="938"/>
      <c r="BO22" s="938"/>
      <c r="BP22" s="938"/>
      <c r="BQ22" s="938"/>
      <c r="BR22" s="938"/>
      <c r="BS22" s="938"/>
      <c r="BT22" s="938"/>
      <c r="BU22" s="938"/>
      <c r="BV22" s="938"/>
      <c r="BW22" s="938"/>
      <c r="BX22" s="938"/>
      <c r="BY22" s="937" t="s">
        <v>758</v>
      </c>
      <c r="BZ22" s="937"/>
      <c r="CA22" s="937"/>
      <c r="CB22" s="937"/>
      <c r="CC22" s="937"/>
      <c r="CD22" s="937"/>
      <c r="CE22" s="937"/>
      <c r="CF22" s="937"/>
      <c r="CG22" s="937"/>
      <c r="CH22" s="937"/>
      <c r="CI22" s="937"/>
      <c r="CJ22" s="937"/>
      <c r="CK22" s="937"/>
      <c r="CL22" s="937"/>
      <c r="CM22" s="937"/>
      <c r="CN22" s="937"/>
      <c r="CO22" s="937"/>
      <c r="CP22" s="937"/>
      <c r="CQ22" s="937"/>
      <c r="CR22" s="937"/>
      <c r="CS22" s="937"/>
      <c r="CT22" s="937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80" t="s">
        <v>728</v>
      </c>
      <c r="B23" s="680"/>
      <c r="C23" s="680"/>
      <c r="D23" s="680"/>
      <c r="E23" s="680"/>
      <c r="F23" s="680"/>
      <c r="G23" s="680"/>
      <c r="H23" s="680"/>
      <c r="I23" s="680"/>
      <c r="J23" s="680"/>
      <c r="K23" s="680"/>
      <c r="L23" s="680"/>
      <c r="M23" s="680"/>
      <c r="N23" s="680"/>
      <c r="O23" s="680"/>
      <c r="P23" s="680"/>
      <c r="Q23" s="680"/>
      <c r="R23" s="680"/>
      <c r="S23" s="680"/>
      <c r="T23" s="680"/>
      <c r="U23" s="680"/>
      <c r="V23" s="680"/>
      <c r="W23" s="680"/>
      <c r="X23" s="704">
        <v>347</v>
      </c>
      <c r="Y23" s="704"/>
      <c r="Z23" s="704"/>
      <c r="AA23" s="704"/>
      <c r="AB23" s="704"/>
      <c r="AC23" s="704"/>
      <c r="AD23" s="704"/>
      <c r="AE23" s="704"/>
      <c r="AF23" s="704"/>
      <c r="AG23" s="704"/>
      <c r="AH23" s="680" t="s">
        <v>200</v>
      </c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931"/>
      <c r="BO23" s="931"/>
      <c r="BP23" s="931"/>
      <c r="BQ23" s="931"/>
      <c r="BR23" s="931"/>
      <c r="BS23" s="931"/>
      <c r="BT23" s="931"/>
      <c r="BU23" s="931"/>
      <c r="BV23" s="931"/>
      <c r="BW23" s="931"/>
      <c r="BX23" s="931"/>
      <c r="BY23" s="938"/>
      <c r="BZ23" s="938"/>
      <c r="CA23" s="938"/>
      <c r="CB23" s="938"/>
      <c r="CC23" s="938"/>
      <c r="CD23" s="938"/>
      <c r="CE23" s="938"/>
      <c r="CF23" s="938"/>
      <c r="CG23" s="938"/>
      <c r="CH23" s="938"/>
      <c r="CI23" s="938"/>
      <c r="CJ23" s="938"/>
      <c r="CK23" s="740"/>
      <c r="CL23" s="740"/>
      <c r="CM23" s="740"/>
      <c r="CN23" s="740"/>
      <c r="CO23" s="740"/>
      <c r="CP23" s="740"/>
      <c r="CQ23" s="740"/>
      <c r="CR23" s="740"/>
      <c r="CS23" s="740"/>
      <c r="CT23" s="740"/>
      <c r="CU23" s="740"/>
      <c r="CV23" s="50"/>
      <c r="DD23" s="56"/>
      <c r="DE23" s="57"/>
      <c r="DF23" s="57"/>
    </row>
    <row r="24" spans="1:112" ht="15" customHeight="1" x14ac:dyDescent="0.3">
      <c r="A24" s="680"/>
      <c r="B24" s="680"/>
      <c r="C24" s="680"/>
      <c r="D24" s="680"/>
      <c r="E24" s="680"/>
      <c r="F24" s="680"/>
      <c r="G24" s="680"/>
      <c r="H24" s="680"/>
      <c r="I24" s="680"/>
      <c r="J24" s="680"/>
      <c r="K24" s="680"/>
      <c r="L24" s="680"/>
      <c r="M24" s="680"/>
      <c r="N24" s="680"/>
      <c r="O24" s="680"/>
      <c r="P24" s="680"/>
      <c r="Q24" s="680"/>
      <c r="R24" s="680"/>
      <c r="S24" s="680"/>
      <c r="T24" s="680"/>
      <c r="U24" s="680"/>
      <c r="V24" s="680"/>
      <c r="W24" s="680"/>
      <c r="X24" s="740"/>
      <c r="Y24" s="740"/>
      <c r="Z24" s="740"/>
      <c r="AA24" s="740"/>
      <c r="AB24" s="740"/>
      <c r="AC24" s="740"/>
      <c r="AD24" s="740"/>
      <c r="AE24" s="740"/>
      <c r="AF24" s="740"/>
      <c r="AG24" s="740"/>
      <c r="AH24" s="680"/>
      <c r="AI24" s="680"/>
      <c r="AJ24" s="680"/>
      <c r="AK24" s="680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7" t="s">
        <v>65</v>
      </c>
      <c r="AE25" s="937"/>
      <c r="AF25" s="937"/>
      <c r="AG25" s="937"/>
      <c r="AH25" s="937"/>
      <c r="AI25" s="937"/>
      <c r="AJ25" s="937"/>
      <c r="AK25" s="937"/>
      <c r="AL25" s="937"/>
      <c r="AM25" s="937"/>
      <c r="AN25" s="937"/>
      <c r="AO25" s="937"/>
      <c r="AP25" s="937"/>
      <c r="AQ25" s="937"/>
      <c r="AR25" s="937"/>
      <c r="AS25" s="937"/>
      <c r="AT25" s="937"/>
      <c r="AU25" s="937"/>
      <c r="AV25" s="937"/>
      <c r="AW25" s="937"/>
      <c r="AX25" s="937"/>
      <c r="AY25" s="937"/>
      <c r="AZ25" s="937"/>
      <c r="BA25" s="937"/>
      <c r="BB25" s="937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7" t="s">
        <v>65</v>
      </c>
      <c r="BX25" s="937"/>
      <c r="BY25" s="937"/>
      <c r="BZ25" s="937"/>
      <c r="CA25" s="937"/>
      <c r="CB25" s="937"/>
      <c r="CC25" s="937"/>
      <c r="CD25" s="937"/>
      <c r="CE25" s="937"/>
      <c r="CF25" s="937"/>
      <c r="CG25" s="937"/>
      <c r="CH25" s="937"/>
      <c r="CI25" s="937"/>
      <c r="CJ25" s="937"/>
      <c r="CK25" s="937"/>
      <c r="CL25" s="937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50" t="s">
        <v>211</v>
      </c>
      <c r="B30" s="950"/>
      <c r="C30" s="950"/>
      <c r="D30" s="950"/>
      <c r="E30" s="950"/>
      <c r="F30" s="950"/>
      <c r="G30" s="950"/>
      <c r="H30" s="950"/>
      <c r="I30" s="950"/>
      <c r="J30" s="950"/>
      <c r="K30" s="950"/>
      <c r="L30" s="950"/>
      <c r="M30" s="950"/>
      <c r="N30" s="950"/>
      <c r="O30" s="950"/>
      <c r="P30" s="950"/>
      <c r="Q30" s="950"/>
      <c r="R30" s="950"/>
      <c r="S30" s="950"/>
      <c r="T30" s="950"/>
      <c r="U30" s="950"/>
      <c r="V30" s="950"/>
      <c r="W30" s="950"/>
      <c r="X30" s="950"/>
      <c r="Y30" s="950"/>
      <c r="Z30" s="950"/>
      <c r="AA30" s="950"/>
      <c r="AB30" s="950"/>
      <c r="AC30" s="950"/>
      <c r="AD30" s="950"/>
      <c r="AE30" s="950"/>
      <c r="AF30" s="950"/>
      <c r="AG30" s="950"/>
      <c r="AH30" s="950"/>
      <c r="AI30" s="950"/>
      <c r="AJ30" s="950"/>
      <c r="AK30" s="950"/>
      <c r="AL30" s="950"/>
      <c r="AM30" s="950"/>
      <c r="AN30" s="950"/>
      <c r="AO30" s="950"/>
      <c r="AP30" s="950"/>
      <c r="AQ30" s="950"/>
      <c r="AR30" s="950"/>
      <c r="AS30" s="950"/>
      <c r="AT30" s="950"/>
      <c r="AU30" s="950"/>
      <c r="AV30" s="950"/>
      <c r="AW30" s="950"/>
      <c r="AX30" s="950"/>
      <c r="AY30" s="950"/>
      <c r="AZ30" s="950"/>
      <c r="BA30" s="950"/>
      <c r="BB30" s="950"/>
      <c r="BC30" s="950"/>
      <c r="BD30" s="950"/>
      <c r="BE30" s="950"/>
      <c r="BF30" s="950"/>
      <c r="BG30" s="950"/>
      <c r="BH30" s="950"/>
      <c r="BI30" s="95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43" t="s">
        <v>717</v>
      </c>
      <c r="B31" s="944"/>
      <c r="C31" s="944"/>
      <c r="D31" s="944"/>
      <c r="E31" s="944"/>
      <c r="F31" s="944"/>
      <c r="G31" s="944"/>
      <c r="H31" s="944"/>
      <c r="I31" s="944"/>
      <c r="J31" s="944"/>
      <c r="K31" s="944"/>
      <c r="L31" s="944"/>
      <c r="M31" s="944"/>
      <c r="N31" s="944"/>
      <c r="O31" s="944"/>
      <c r="P31" s="944"/>
      <c r="Q31" s="944"/>
      <c r="R31" s="944"/>
      <c r="S31" s="944"/>
      <c r="T31" s="944"/>
      <c r="U31" s="944"/>
      <c r="V31" s="945"/>
      <c r="W31" s="943" t="s">
        <v>205</v>
      </c>
      <c r="X31" s="944"/>
      <c r="Y31" s="944"/>
      <c r="Z31" s="944"/>
      <c r="AA31" s="944"/>
      <c r="AB31" s="944"/>
      <c r="AC31" s="944"/>
      <c r="AD31" s="944"/>
      <c r="AE31" s="944"/>
      <c r="AF31" s="944"/>
      <c r="AG31" s="944"/>
      <c r="AH31" s="944"/>
      <c r="AI31" s="944"/>
      <c r="AJ31" s="944"/>
      <c r="AK31" s="944"/>
      <c r="AL31" s="944"/>
      <c r="AM31" s="944"/>
      <c r="AN31" s="944"/>
      <c r="AO31" s="944"/>
      <c r="AP31" s="944"/>
      <c r="AQ31" s="944"/>
      <c r="AR31" s="944"/>
      <c r="AS31" s="945"/>
      <c r="AT31" s="943" t="s">
        <v>206</v>
      </c>
      <c r="AU31" s="944"/>
      <c r="AV31" s="944"/>
      <c r="AW31" s="944"/>
      <c r="AX31" s="944"/>
      <c r="AY31" s="944"/>
      <c r="AZ31" s="944"/>
      <c r="BA31" s="944"/>
      <c r="BB31" s="944"/>
      <c r="BC31" s="944"/>
      <c r="BD31" s="944"/>
      <c r="BE31" s="944"/>
      <c r="BF31" s="944"/>
      <c r="BG31" s="944"/>
      <c r="BH31" s="944"/>
      <c r="BI31" s="944"/>
      <c r="BJ31" s="944"/>
      <c r="BK31" s="944"/>
      <c r="BL31" s="944"/>
      <c r="BM31" s="944"/>
      <c r="BN31" s="944"/>
      <c r="BO31" s="944"/>
      <c r="BP31" s="944"/>
      <c r="BQ31" s="944"/>
      <c r="BR31" s="945"/>
      <c r="BS31" s="951" t="s">
        <v>207</v>
      </c>
      <c r="BT31" s="951"/>
      <c r="BU31" s="951"/>
      <c r="BV31" s="951"/>
      <c r="BW31" s="951"/>
      <c r="BX31" s="951"/>
      <c r="BY31" s="951"/>
      <c r="BZ31" s="951"/>
      <c r="CA31" s="951"/>
      <c r="CB31" s="951"/>
      <c r="CC31" s="951"/>
      <c r="CD31" s="951"/>
      <c r="CE31" s="951"/>
      <c r="CF31" s="951"/>
      <c r="CG31" s="951"/>
      <c r="CH31" s="951"/>
      <c r="CI31" s="951"/>
      <c r="CJ31" s="951"/>
      <c r="CK31" s="951"/>
      <c r="CL31" s="951"/>
      <c r="CM31" s="951"/>
      <c r="CN31" s="951"/>
      <c r="CO31" s="951"/>
      <c r="CP31" s="951"/>
      <c r="CQ31" s="951"/>
      <c r="CR31" s="951"/>
      <c r="CS31" s="951"/>
      <c r="CT31" s="951"/>
      <c r="CU31" s="951"/>
      <c r="CV31" s="951"/>
      <c r="CW31" s="951"/>
      <c r="CX31" s="951"/>
      <c r="CY31" s="951"/>
      <c r="CZ31" s="951"/>
      <c r="DA31" s="951"/>
      <c r="DB31" s="951"/>
    </row>
    <row r="32" spans="1:112" ht="39.75" customHeight="1" x14ac:dyDescent="0.25">
      <c r="A32" s="946"/>
      <c r="B32" s="947"/>
      <c r="C32" s="947"/>
      <c r="D32" s="947"/>
      <c r="E32" s="947"/>
      <c r="F32" s="947"/>
      <c r="G32" s="947"/>
      <c r="H32" s="947"/>
      <c r="I32" s="947"/>
      <c r="J32" s="947"/>
      <c r="K32" s="947"/>
      <c r="L32" s="947"/>
      <c r="M32" s="947"/>
      <c r="N32" s="947"/>
      <c r="O32" s="947"/>
      <c r="P32" s="947"/>
      <c r="Q32" s="947"/>
      <c r="R32" s="947"/>
      <c r="S32" s="947"/>
      <c r="T32" s="947"/>
      <c r="U32" s="947"/>
      <c r="V32" s="948"/>
      <c r="W32" s="946"/>
      <c r="X32" s="947"/>
      <c r="Y32" s="947"/>
      <c r="Z32" s="947"/>
      <c r="AA32" s="947"/>
      <c r="AB32" s="947"/>
      <c r="AC32" s="947"/>
      <c r="AD32" s="947"/>
      <c r="AE32" s="947"/>
      <c r="AF32" s="947"/>
      <c r="AG32" s="947"/>
      <c r="AH32" s="947"/>
      <c r="AI32" s="947"/>
      <c r="AJ32" s="947"/>
      <c r="AK32" s="947"/>
      <c r="AL32" s="947"/>
      <c r="AM32" s="947"/>
      <c r="AN32" s="947"/>
      <c r="AO32" s="947"/>
      <c r="AP32" s="947"/>
      <c r="AQ32" s="947"/>
      <c r="AR32" s="947"/>
      <c r="AS32" s="948"/>
      <c r="AT32" s="946"/>
      <c r="AU32" s="947"/>
      <c r="AV32" s="947"/>
      <c r="AW32" s="947"/>
      <c r="AX32" s="947"/>
      <c r="AY32" s="947"/>
      <c r="AZ32" s="947"/>
      <c r="BA32" s="947"/>
      <c r="BB32" s="947"/>
      <c r="BC32" s="947"/>
      <c r="BD32" s="947"/>
      <c r="BE32" s="947"/>
      <c r="BF32" s="947"/>
      <c r="BG32" s="947"/>
      <c r="BH32" s="947"/>
      <c r="BI32" s="947"/>
      <c r="BJ32" s="947"/>
      <c r="BK32" s="947"/>
      <c r="BL32" s="947"/>
      <c r="BM32" s="947"/>
      <c r="BN32" s="947"/>
      <c r="BO32" s="947"/>
      <c r="BP32" s="947"/>
      <c r="BQ32" s="947"/>
      <c r="BR32" s="948"/>
      <c r="BS32" s="935" t="s">
        <v>208</v>
      </c>
      <c r="BT32" s="935"/>
      <c r="BU32" s="935"/>
      <c r="BV32" s="935"/>
      <c r="BW32" s="935"/>
      <c r="BX32" s="935"/>
      <c r="BY32" s="935"/>
      <c r="BZ32" s="935"/>
      <c r="CA32" s="935"/>
      <c r="CB32" s="935"/>
      <c r="CC32" s="935"/>
      <c r="CD32" s="935"/>
      <c r="CE32" s="935"/>
      <c r="CF32" s="935"/>
      <c r="CG32" s="935"/>
      <c r="CH32" s="935"/>
      <c r="CI32" s="935"/>
      <c r="CJ32" s="935"/>
      <c r="CK32" s="935"/>
      <c r="CL32" s="935" t="s">
        <v>209</v>
      </c>
      <c r="CM32" s="935"/>
      <c r="CN32" s="935"/>
      <c r="CO32" s="935"/>
      <c r="CP32" s="935"/>
      <c r="CQ32" s="935"/>
      <c r="CR32" s="935"/>
      <c r="CS32" s="935"/>
      <c r="CT32" s="935"/>
      <c r="CU32" s="935"/>
      <c r="CV32" s="935"/>
      <c r="CW32" s="935"/>
      <c r="CX32" s="935"/>
      <c r="CY32" s="935"/>
      <c r="CZ32" s="935"/>
      <c r="DA32" s="935"/>
      <c r="DB32" s="935"/>
      <c r="DH32" s="149"/>
    </row>
    <row r="33" spans="1:112" ht="15" customHeight="1" x14ac:dyDescent="0.25">
      <c r="A33" s="936"/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  <c r="BA33" s="936"/>
      <c r="BB33" s="936"/>
      <c r="BC33" s="936"/>
      <c r="BD33" s="936"/>
      <c r="BE33" s="936"/>
      <c r="BF33" s="936"/>
      <c r="BG33" s="936"/>
      <c r="BH33" s="936"/>
      <c r="BI33" s="936"/>
      <c r="BJ33" s="936"/>
      <c r="BK33" s="936"/>
      <c r="BL33" s="936"/>
      <c r="BM33" s="936"/>
      <c r="BN33" s="936"/>
      <c r="BO33" s="936"/>
      <c r="BP33" s="936"/>
      <c r="BQ33" s="936"/>
      <c r="BR33" s="936"/>
      <c r="BS33" s="936"/>
      <c r="BT33" s="936"/>
      <c r="BU33" s="936"/>
      <c r="BV33" s="936"/>
      <c r="BW33" s="936"/>
      <c r="BX33" s="936"/>
      <c r="BY33" s="936"/>
      <c r="BZ33" s="936"/>
      <c r="CA33" s="936"/>
      <c r="CB33" s="936"/>
      <c r="CC33" s="936"/>
      <c r="CD33" s="936"/>
      <c r="CE33" s="936"/>
      <c r="CF33" s="936"/>
      <c r="CG33" s="936"/>
      <c r="CH33" s="936"/>
      <c r="CI33" s="936"/>
      <c r="CJ33" s="936"/>
      <c r="CK33" s="936"/>
      <c r="CL33" s="936"/>
      <c r="CM33" s="936"/>
      <c r="CN33" s="936"/>
      <c r="CO33" s="936"/>
      <c r="CP33" s="936"/>
      <c r="CQ33" s="936"/>
      <c r="CR33" s="936"/>
      <c r="CS33" s="936"/>
      <c r="CT33" s="936"/>
      <c r="CU33" s="936"/>
      <c r="CV33" s="936"/>
      <c r="CW33" s="936"/>
      <c r="CX33" s="936"/>
      <c r="CY33" s="936"/>
      <c r="CZ33" s="936"/>
      <c r="DA33" s="936"/>
      <c r="DB33" s="936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52" t="s">
        <v>213</v>
      </c>
      <c r="B39" s="752"/>
      <c r="C39" s="752"/>
      <c r="D39" s="752"/>
      <c r="E39" s="752"/>
      <c r="F39" s="752"/>
      <c r="G39" s="752"/>
      <c r="H39" s="752"/>
      <c r="I39" s="752"/>
      <c r="J39" s="741" t="s">
        <v>754</v>
      </c>
      <c r="K39" s="741"/>
      <c r="L39" s="741"/>
      <c r="M39" s="741"/>
      <c r="N39" s="741"/>
      <c r="O39" s="741"/>
      <c r="P39" s="741"/>
      <c r="Q39" s="741"/>
      <c r="R39" s="741"/>
      <c r="S39" s="49"/>
      <c r="T39" s="752" t="s">
        <v>214</v>
      </c>
      <c r="U39" s="752"/>
      <c r="V39" s="752"/>
      <c r="W39" s="752"/>
      <c r="X39" s="752"/>
      <c r="Y39" s="752"/>
      <c r="Z39" s="752"/>
      <c r="AA39" s="752"/>
      <c r="AB39" s="752"/>
      <c r="AC39" s="752"/>
      <c r="AD39" s="752"/>
      <c r="AE39" s="752"/>
      <c r="AF39" s="752"/>
      <c r="AG39" s="752"/>
      <c r="AH39" s="752"/>
      <c r="AI39" s="752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704" t="s">
        <v>65</v>
      </c>
      <c r="V40" s="704"/>
      <c r="W40" s="704"/>
      <c r="X40" s="704"/>
      <c r="Y40" s="704"/>
      <c r="Z40" s="704"/>
      <c r="AA40" s="704"/>
      <c r="AB40" s="704"/>
      <c r="AC40" s="704"/>
      <c r="AD40" s="704"/>
      <c r="AE40" s="704"/>
      <c r="AF40" s="704"/>
      <c r="AG40" s="704"/>
      <c r="AH40" s="704"/>
      <c r="AI40" s="704"/>
      <c r="AJ40" s="704"/>
      <c r="AK40" s="704"/>
      <c r="AL40" s="704"/>
      <c r="AM40" s="704"/>
      <c r="AN40" s="704"/>
      <c r="AO40" s="704"/>
      <c r="AP40" s="704"/>
      <c r="AQ40" s="704"/>
      <c r="AR40" s="704"/>
      <c r="AS40" s="704"/>
      <c r="AT40" s="704"/>
      <c r="AU40" s="704"/>
      <c r="AV40" s="704"/>
      <c r="AW40" s="704"/>
      <c r="AX40" s="704"/>
      <c r="AY40" s="704"/>
      <c r="AZ40" s="704"/>
      <c r="BA40" s="704"/>
      <c r="BB40" s="704"/>
      <c r="BC40" s="704"/>
      <c r="BD40" s="704"/>
      <c r="BE40" s="704"/>
      <c r="BF40" s="704"/>
      <c r="BG40" s="704"/>
      <c r="BH40" s="704"/>
      <c r="BI40" s="704"/>
      <c r="BJ40" s="704"/>
      <c r="BK40" s="704"/>
      <c r="BL40" s="704"/>
      <c r="BM40" s="704"/>
      <c r="BN40" s="19" t="s">
        <v>215</v>
      </c>
      <c r="BZ40" s="933" t="s">
        <v>65</v>
      </c>
      <c r="CA40" s="949"/>
      <c r="CB40" s="949"/>
      <c r="CC40" s="949"/>
      <c r="CD40" s="949"/>
      <c r="CE40" s="949"/>
      <c r="CF40" s="949"/>
      <c r="CG40" s="949"/>
      <c r="CH40" s="949"/>
      <c r="CI40" s="949"/>
      <c r="CJ40" s="949"/>
      <c r="CK40" s="949"/>
      <c r="CL40" s="949"/>
      <c r="CM40" s="949"/>
      <c r="CN40" s="949"/>
      <c r="CO40" s="949"/>
      <c r="CP40" s="949"/>
      <c r="CQ40" s="949"/>
      <c r="CR40" s="949"/>
      <c r="CS40" s="949"/>
      <c r="CT40" s="949"/>
      <c r="CU40" s="949"/>
      <c r="CV40" s="949"/>
      <c r="CW40" s="949"/>
      <c r="CX40" s="949"/>
      <c r="CY40" s="949"/>
      <c r="CZ40" s="949"/>
      <c r="DA40" s="949"/>
      <c r="DB40" s="949"/>
      <c r="DH40" s="141"/>
    </row>
    <row r="41" spans="1:112" s="225" customFormat="1" ht="9.6" x14ac:dyDescent="0.2">
      <c r="BZ41" s="699" t="s">
        <v>216</v>
      </c>
      <c r="CA41" s="699"/>
      <c r="CB41" s="699"/>
      <c r="CC41" s="699"/>
      <c r="CD41" s="699"/>
      <c r="CE41" s="699"/>
      <c r="CF41" s="699"/>
      <c r="CG41" s="699"/>
      <c r="CH41" s="699"/>
      <c r="CI41" s="699"/>
      <c r="CJ41" s="699"/>
      <c r="CK41" s="699"/>
      <c r="CL41" s="699"/>
      <c r="CM41" s="699"/>
      <c r="CN41" s="699"/>
      <c r="CO41" s="699"/>
      <c r="CP41" s="699"/>
      <c r="CQ41" s="699"/>
      <c r="CR41" s="699"/>
      <c r="CS41" s="699"/>
      <c r="CT41" s="699"/>
      <c r="CU41" s="699"/>
      <c r="CV41" s="699"/>
      <c r="CW41" s="699"/>
      <c r="CX41" s="699"/>
      <c r="CY41" s="699"/>
      <c r="CZ41" s="699"/>
      <c r="DA41" s="699"/>
      <c r="DB41" s="699"/>
      <c r="DH41" s="228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741" t="s">
        <v>65</v>
      </c>
      <c r="Z44" s="704"/>
      <c r="AA44" s="704"/>
      <c r="AB44" s="704"/>
      <c r="AC44" s="704"/>
      <c r="AD44" s="704"/>
      <c r="AE44" s="704"/>
      <c r="AF44" s="704"/>
      <c r="AG44" s="704"/>
      <c r="AH44" s="704"/>
      <c r="AI44" s="704"/>
      <c r="AJ44" s="704"/>
      <c r="AK44" s="704"/>
      <c r="AL44" s="704"/>
      <c r="AM44" s="704"/>
      <c r="AN44" s="704"/>
      <c r="AO44" s="704"/>
      <c r="AP44" s="704"/>
      <c r="AQ44" s="704"/>
      <c r="AR44" s="704"/>
      <c r="AS44" s="704"/>
      <c r="AT44" s="704"/>
      <c r="AU44" s="704"/>
      <c r="AV44" s="704"/>
      <c r="AW44" s="704"/>
      <c r="AX44" s="704"/>
      <c r="AY44" s="704"/>
      <c r="AZ44" s="704"/>
      <c r="BA44" s="704"/>
      <c r="BB44" s="704"/>
      <c r="BC44" s="704"/>
      <c r="BD44" s="704"/>
      <c r="BE44" s="704"/>
      <c r="BF44" s="704"/>
      <c r="BG44" s="704"/>
      <c r="BH44" s="49"/>
      <c r="BI44" s="934" t="s">
        <v>215</v>
      </c>
      <c r="BJ44" s="934"/>
      <c r="BK44" s="934"/>
      <c r="BL44" s="934"/>
      <c r="BM44" s="934"/>
      <c r="BN44" s="934"/>
      <c r="BO44" s="934"/>
      <c r="BP44" s="934"/>
      <c r="BQ44" s="934"/>
      <c r="BR44" s="934"/>
      <c r="BS44" s="934"/>
      <c r="BT44" s="49"/>
      <c r="BU44" s="933" t="s">
        <v>65</v>
      </c>
      <c r="BV44" s="933"/>
      <c r="BW44" s="933"/>
      <c r="BX44" s="933"/>
      <c r="BY44" s="933"/>
      <c r="BZ44" s="933"/>
      <c r="CA44" s="933"/>
      <c r="CB44" s="933"/>
      <c r="CC44" s="933"/>
      <c r="CD44" s="933"/>
      <c r="CE44" s="933"/>
      <c r="CF44" s="933"/>
      <c r="CG44" s="933"/>
      <c r="CH44" s="933"/>
      <c r="CI44" s="933"/>
      <c r="CJ44" s="933"/>
      <c r="CK44" s="933"/>
      <c r="CL44" s="933"/>
      <c r="CM44" s="933"/>
      <c r="CN44" s="933"/>
      <c r="CO44" s="933"/>
      <c r="CP44" s="933"/>
      <c r="CQ44" s="933"/>
      <c r="CR44" s="933"/>
      <c r="CS44" s="933"/>
      <c r="CT44" s="933"/>
      <c r="CU44" s="933"/>
      <c r="CV44" s="933"/>
      <c r="CW44" s="933"/>
      <c r="CX44" s="933"/>
      <c r="CY44" s="933"/>
      <c r="CZ44" s="933"/>
      <c r="DA44" s="933"/>
      <c r="DB44" s="93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32" t="s">
        <v>219</v>
      </c>
      <c r="BV45" s="932"/>
      <c r="BW45" s="932"/>
      <c r="BX45" s="932"/>
      <c r="BY45" s="932"/>
      <c r="BZ45" s="932"/>
      <c r="CA45" s="932"/>
      <c r="CB45" s="932"/>
      <c r="CC45" s="932"/>
      <c r="CD45" s="932"/>
      <c r="CE45" s="932"/>
      <c r="CF45" s="932"/>
      <c r="CG45" s="932"/>
      <c r="CH45" s="932"/>
      <c r="CI45" s="932"/>
      <c r="CJ45" s="932"/>
      <c r="CK45" s="932"/>
      <c r="CL45" s="932"/>
      <c r="CM45" s="932"/>
      <c r="CN45" s="932"/>
      <c r="CO45" s="932"/>
      <c r="CP45" s="932"/>
      <c r="CQ45" s="932"/>
      <c r="CR45" s="932"/>
      <c r="CS45" s="932"/>
      <c r="CT45" s="932"/>
      <c r="CU45" s="932"/>
      <c r="CV45" s="932"/>
      <c r="CW45" s="932"/>
      <c r="CX45" s="932"/>
      <c r="CY45" s="932"/>
      <c r="CZ45" s="932"/>
      <c r="DA45" s="932"/>
      <c r="DB45" s="932"/>
      <c r="DH45" s="229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44" t="s">
        <v>493</v>
      </c>
      <c r="B47" s="844"/>
      <c r="C47" s="844"/>
      <c r="D47" s="844"/>
      <c r="E47" s="844"/>
      <c r="F47" s="844"/>
      <c r="G47" s="844"/>
      <c r="H47" s="844"/>
      <c r="I47" s="844"/>
      <c r="J47" s="844"/>
      <c r="K47" s="844"/>
      <c r="L47" s="844"/>
      <c r="M47" s="844"/>
      <c r="N47" s="844"/>
      <c r="O47" s="844"/>
      <c r="P47" s="844"/>
      <c r="Q47" s="844"/>
      <c r="R47" s="844"/>
      <c r="S47" s="844"/>
      <c r="T47" s="844"/>
      <c r="U47" s="844"/>
      <c r="V47" s="844"/>
      <c r="W47" s="844"/>
      <c r="X47" s="844"/>
      <c r="Y47" s="844"/>
      <c r="Z47" s="844"/>
      <c r="AA47" s="844"/>
      <c r="AB47" s="844"/>
      <c r="AC47" s="844"/>
      <c r="AD47" s="844"/>
      <c r="AE47" s="844"/>
      <c r="AF47" s="844"/>
      <c r="AG47" s="844"/>
      <c r="AH47" s="844"/>
      <c r="AI47" s="844"/>
      <c r="AJ47" s="844"/>
      <c r="AK47" s="844"/>
      <c r="AL47" s="844"/>
      <c r="AM47" s="844"/>
      <c r="AN47" s="844"/>
      <c r="AO47" s="844"/>
      <c r="AP47" s="844"/>
      <c r="AQ47" s="844"/>
      <c r="AR47" s="844"/>
      <c r="AS47" s="844"/>
      <c r="AT47" s="844"/>
      <c r="AU47" s="844"/>
      <c r="AV47" s="844"/>
      <c r="AW47" s="844"/>
      <c r="AX47" s="844"/>
      <c r="AY47" s="844"/>
      <c r="AZ47" s="844"/>
      <c r="BA47" s="844"/>
      <c r="BB47" s="844"/>
      <c r="BC47" s="844"/>
      <c r="BD47" s="844"/>
      <c r="BE47" s="844"/>
      <c r="BF47" s="844"/>
      <c r="BG47" s="844"/>
      <c r="BH47" s="844"/>
      <c r="BI47" s="844"/>
      <c r="BJ47" s="844"/>
      <c r="BK47" s="844"/>
      <c r="BL47" s="844"/>
      <c r="BM47" s="844"/>
      <c r="BN47" s="844"/>
      <c r="BO47" s="844"/>
      <c r="BP47" s="844"/>
      <c r="BQ47" s="844"/>
      <c r="BR47" s="844"/>
      <c r="BS47" s="844"/>
      <c r="BT47" s="844"/>
      <c r="BU47" s="844"/>
      <c r="BV47" s="844"/>
      <c r="BW47" s="844"/>
      <c r="BX47" s="844"/>
      <c r="BY47" s="844"/>
      <c r="BZ47" s="844"/>
      <c r="CA47" s="844"/>
      <c r="CB47" s="844"/>
      <c r="CC47" s="844"/>
      <c r="CD47" s="844"/>
      <c r="CE47" s="844"/>
      <c r="CF47" s="844"/>
      <c r="CG47" s="844"/>
      <c r="CH47" s="844"/>
      <c r="CI47" s="844"/>
      <c r="CJ47" s="844"/>
      <c r="CK47" s="844"/>
      <c r="CL47" s="844"/>
      <c r="CM47" s="844"/>
      <c r="CN47" s="844"/>
      <c r="CO47" s="844"/>
      <c r="CP47" s="844"/>
      <c r="CQ47" s="844"/>
      <c r="CR47" s="844"/>
      <c r="CS47" s="844"/>
      <c r="CT47" s="844"/>
      <c r="CU47" s="844"/>
      <c r="CV47" s="844"/>
      <c r="CW47" s="844"/>
      <c r="CX47" s="844"/>
      <c r="CY47" s="844"/>
      <c r="CZ47" s="844"/>
      <c r="DA47" s="844"/>
      <c r="DB47" s="844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40" t="s">
        <v>878</v>
      </c>
      <c r="AR49" s="740"/>
      <c r="AS49" s="740"/>
      <c r="AT49" s="740"/>
      <c r="AU49" s="740"/>
      <c r="AV49" s="740"/>
      <c r="AW49" s="740"/>
      <c r="AX49" s="740"/>
      <c r="AY49" s="740"/>
      <c r="AZ49" s="740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04" t="s">
        <v>751</v>
      </c>
      <c r="Q56" s="704"/>
      <c r="R56" s="704"/>
      <c r="S56" s="704"/>
      <c r="T56" s="704"/>
      <c r="U56" s="704"/>
      <c r="V56" s="704"/>
      <c r="W56" s="704"/>
      <c r="X56" s="704"/>
      <c r="Y56" s="704"/>
      <c r="Z56" s="704"/>
      <c r="AA56" s="704"/>
      <c r="AB56" s="704"/>
      <c r="AC56" s="704"/>
      <c r="AD56" s="704"/>
      <c r="AE56" s="704"/>
      <c r="AF56" s="704"/>
      <c r="AG56" s="704"/>
      <c r="AH56" s="704"/>
      <c r="AI56" s="704"/>
      <c r="AJ56" s="704"/>
      <c r="AK56" s="704"/>
      <c r="AL56" s="704"/>
      <c r="AM56" s="704"/>
      <c r="AN56" s="704"/>
      <c r="AO56" s="704"/>
      <c r="AP56" s="704"/>
      <c r="AQ56" s="704"/>
      <c r="AR56" s="704"/>
      <c r="AS56" s="704"/>
      <c r="AT56" s="704"/>
      <c r="AU56" s="704"/>
      <c r="AV56" s="704"/>
      <c r="AW56" s="704"/>
      <c r="AX56" s="704"/>
      <c r="AY56" s="704"/>
      <c r="AZ56" s="704"/>
      <c r="BA56" s="704"/>
      <c r="BB56" s="704"/>
      <c r="BC56" s="704"/>
      <c r="BD56" s="704"/>
      <c r="BE56" s="704"/>
      <c r="BF56" s="704"/>
      <c r="BG56" s="704"/>
      <c r="BH56" s="704"/>
      <c r="BI56" s="704"/>
      <c r="BJ56" s="704"/>
      <c r="BK56" s="704"/>
      <c r="BL56" s="704"/>
      <c r="BM56" s="704"/>
      <c r="BN56" s="704"/>
      <c r="BO56" s="704"/>
      <c r="BP56" s="704"/>
      <c r="BQ56" s="704"/>
      <c r="BR56" s="704"/>
      <c r="BS56" s="704"/>
      <c r="BT56" s="704"/>
      <c r="BU56" s="704"/>
      <c r="BV56" s="704"/>
      <c r="BW56" s="704"/>
      <c r="BX56" s="704"/>
      <c r="BY56" s="704"/>
      <c r="BZ56" s="704"/>
      <c r="CA56" s="704"/>
      <c r="CB56" s="704"/>
      <c r="CC56" s="704"/>
      <c r="CD56" s="704"/>
      <c r="CE56" s="704"/>
      <c r="CF56" s="704"/>
      <c r="CG56" s="704"/>
      <c r="CH56" s="704"/>
      <c r="CI56" s="704"/>
      <c r="CJ56" s="704"/>
      <c r="CK56" s="704"/>
      <c r="CL56" s="704"/>
      <c r="CM56" s="704"/>
      <c r="CN56" s="704"/>
      <c r="CO56" s="704"/>
      <c r="CP56" s="704"/>
      <c r="CQ56" s="704"/>
      <c r="CR56" s="704"/>
      <c r="CS56" s="704"/>
      <c r="CT56" s="704"/>
      <c r="CU56" s="704"/>
      <c r="CV56" s="704"/>
      <c r="CW56" s="704"/>
      <c r="CX56" s="704"/>
      <c r="CY56" s="704"/>
      <c r="CZ56" s="704"/>
      <c r="DA56" s="704"/>
      <c r="DB56" s="704"/>
      <c r="DH56" s="141"/>
    </row>
    <row r="57" spans="1:112" ht="13.8" x14ac:dyDescent="0.25">
      <c r="A57" s="680"/>
      <c r="B57" s="680"/>
      <c r="C57" s="680"/>
      <c r="D57" s="680"/>
      <c r="E57" s="680"/>
      <c r="F57" s="680"/>
      <c r="G57" s="680"/>
      <c r="H57" s="680"/>
      <c r="I57" s="680"/>
      <c r="J57" s="680"/>
      <c r="K57" s="680"/>
      <c r="L57" s="680"/>
      <c r="M57" s="680"/>
      <c r="N57" s="680"/>
      <c r="O57" s="680"/>
      <c r="P57" s="680"/>
      <c r="Q57" s="680"/>
      <c r="R57" s="680"/>
      <c r="S57" s="680"/>
      <c r="T57" s="680"/>
      <c r="U57" s="680"/>
      <c r="V57" s="680"/>
      <c r="W57" s="680"/>
      <c r="X57" s="680"/>
      <c r="Y57" s="680"/>
      <c r="Z57" s="680"/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80"/>
      <c r="BL57" s="680"/>
      <c r="BM57" s="680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  <c r="BX57" s="680"/>
      <c r="BY57" s="680"/>
      <c r="BZ57" s="680"/>
      <c r="CA57" s="680"/>
      <c r="CB57" s="680"/>
      <c r="CC57" s="680"/>
      <c r="CD57" s="680"/>
      <c r="CE57" s="680"/>
      <c r="CF57" s="680"/>
      <c r="CG57" s="680"/>
      <c r="CH57" s="680"/>
      <c r="CI57" s="680"/>
      <c r="CJ57" s="680"/>
      <c r="CK57" s="680"/>
      <c r="CL57" s="680"/>
      <c r="CM57" s="680"/>
      <c r="CN57" s="680"/>
      <c r="CO57" s="680"/>
      <c r="CP57" s="680"/>
      <c r="CQ57" s="680"/>
      <c r="CR57" s="680"/>
      <c r="CS57" s="680"/>
      <c r="CT57" s="680"/>
      <c r="CU57" s="680"/>
      <c r="CV57" s="680"/>
      <c r="CW57" s="680"/>
      <c r="CX57" s="680"/>
      <c r="CY57" s="680"/>
      <c r="CZ57" s="680"/>
      <c r="DA57" s="680"/>
      <c r="DB57" s="680"/>
      <c r="DH57" s="141"/>
    </row>
    <row r="58" spans="1:112" ht="39.75" customHeight="1" x14ac:dyDescent="0.3">
      <c r="A58" s="736" t="s">
        <v>54</v>
      </c>
      <c r="B58" s="736"/>
      <c r="C58" s="736"/>
      <c r="D58" s="736"/>
      <c r="E58" s="736"/>
      <c r="F58" s="736"/>
      <c r="G58" s="736"/>
      <c r="H58" s="736"/>
      <c r="I58" s="736"/>
      <c r="J58" s="736"/>
      <c r="K58" s="736"/>
      <c r="L58" s="736"/>
      <c r="M58" s="736"/>
      <c r="N58" s="736"/>
      <c r="O58" s="736"/>
      <c r="P58" s="736"/>
      <c r="Q58" s="736"/>
      <c r="R58" s="736"/>
      <c r="S58" s="736"/>
      <c r="T58" s="736"/>
      <c r="U58" s="736"/>
      <c r="V58" s="736"/>
      <c r="W58" s="736"/>
      <c r="X58" s="736"/>
      <c r="Y58" s="736"/>
      <c r="Z58" s="736"/>
      <c r="AB58" s="729"/>
      <c r="AC58" s="729"/>
      <c r="AD58" s="729"/>
      <c r="AE58" s="729"/>
      <c r="AF58" s="729"/>
      <c r="AG58" s="729"/>
      <c r="AH58" s="729"/>
      <c r="AI58" s="729"/>
      <c r="AJ58" s="729"/>
      <c r="AK58" s="729"/>
      <c r="AL58" s="729"/>
      <c r="AM58" s="729"/>
      <c r="AN58" s="729"/>
      <c r="AO58" s="729"/>
      <c r="AP58" s="729"/>
      <c r="AQ58" s="729"/>
      <c r="AR58" s="729"/>
      <c r="AS58" s="729"/>
      <c r="AT58" s="729"/>
      <c r="AU58" s="729"/>
      <c r="AV58" s="729"/>
      <c r="AW58" s="729"/>
      <c r="AX58" s="729"/>
      <c r="AY58" s="729"/>
      <c r="AZ58" s="729"/>
      <c r="BA58" s="729"/>
      <c r="BB58" s="729"/>
      <c r="BC58" s="729"/>
      <c r="BD58" s="729"/>
      <c r="BE58" s="729"/>
      <c r="BF58" s="729"/>
      <c r="BG58" s="729"/>
      <c r="BH58" s="729"/>
      <c r="BI58" s="729"/>
      <c r="BJ58" s="729"/>
      <c r="BK58" s="729"/>
      <c r="BL58" s="729"/>
      <c r="BM58" s="729"/>
      <c r="BN58" s="729"/>
      <c r="BO58" s="729"/>
      <c r="BP58" s="729"/>
      <c r="BQ58" s="729"/>
      <c r="BR58" s="729"/>
      <c r="BS58" s="729"/>
      <c r="BT58" s="729"/>
      <c r="BU58" s="729"/>
      <c r="BV58" s="729"/>
      <c r="BX58" s="740" t="str">
        <f>ПОДПИСИ!E12</f>
        <v>А.В. Курбатов</v>
      </c>
      <c r="BY58" s="740"/>
      <c r="BZ58" s="740"/>
      <c r="CA58" s="740"/>
      <c r="CB58" s="740"/>
      <c r="CC58" s="740"/>
      <c r="CD58" s="740"/>
      <c r="CE58" s="740"/>
      <c r="CF58" s="740"/>
      <c r="CG58" s="740"/>
      <c r="CH58" s="740"/>
      <c r="CI58" s="740"/>
      <c r="CJ58" s="740"/>
      <c r="CK58" s="740"/>
      <c r="CL58" s="740"/>
      <c r="CM58" s="740"/>
      <c r="CN58" s="740"/>
      <c r="CO58" s="740"/>
      <c r="CP58" s="740"/>
      <c r="CQ58" s="740"/>
      <c r="CR58" s="740"/>
      <c r="CS58" s="740"/>
      <c r="CT58" s="740"/>
      <c r="CU58" s="740"/>
      <c r="CV58" s="740"/>
      <c r="CW58" s="740"/>
      <c r="CX58" s="740"/>
      <c r="CY58" s="740"/>
      <c r="CZ58" s="740"/>
      <c r="DA58" s="740"/>
      <c r="DB58" s="740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39" t="s">
        <v>352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/>
      <c r="CK1"/>
      <c r="CL1"/>
      <c r="CM1"/>
      <c r="CN1"/>
      <c r="CO1" s="141"/>
    </row>
    <row r="2" spans="1:93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E2" s="704" t="str">
        <f>ФОРМА!G2</f>
        <v>Санкт-Петербург</v>
      </c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/>
      <c r="CK2"/>
      <c r="CL2"/>
      <c r="CM2"/>
      <c r="CN2"/>
      <c r="CO2" s="142"/>
    </row>
    <row r="3" spans="1:93" s="21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E3" s="739" t="s">
        <v>0</v>
      </c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O3" s="143"/>
    </row>
    <row r="4" spans="1:93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E4" s="741" t="str">
        <f>ФОРМА!B2</f>
        <v>ПАО "Россети Ленэнерго"</v>
      </c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O4" s="144" t="str">
        <f>BE4</f>
        <v>ПАО "Россети Ленэнерго"</v>
      </c>
    </row>
    <row r="5" spans="1:93" s="24" customFormat="1" ht="15" customHeight="1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39" t="s">
        <v>2</v>
      </c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O5" s="143"/>
    </row>
    <row r="6" spans="1:93" ht="93" customHeight="1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54"/>
      <c r="BG6" s="754"/>
      <c r="BH6" s="754"/>
      <c r="BI6" s="754"/>
      <c r="BJ6" s="754"/>
      <c r="BK6" s="754"/>
      <c r="BL6" s="754"/>
      <c r="BM6" s="754"/>
      <c r="BN6" s="754"/>
      <c r="BO6" s="754"/>
      <c r="BP6" s="754"/>
      <c r="BQ6" s="754"/>
      <c r="BR6" s="754"/>
      <c r="BS6" s="754"/>
      <c r="BT6" s="754"/>
      <c r="BU6" s="754"/>
      <c r="BV6" s="754"/>
      <c r="BW6" s="754"/>
      <c r="BX6" s="754"/>
      <c r="BY6" s="754"/>
      <c r="BZ6" s="754"/>
      <c r="CA6" s="754"/>
      <c r="CB6" s="754"/>
      <c r="CC6" s="754"/>
      <c r="CD6" s="754"/>
      <c r="CE6" s="754"/>
      <c r="CF6" s="754"/>
      <c r="CG6" s="754"/>
      <c r="CH6" s="754"/>
      <c r="CI6" s="754"/>
      <c r="CO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39" t="s">
        <v>38</v>
      </c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O7" s="235"/>
    </row>
    <row r="8" spans="1:93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E8" s="684">
        <f>ФОРМА!B13</f>
        <v>45625</v>
      </c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51"/>
    </row>
    <row r="9" spans="1:93" s="24" customFormat="1" ht="15" customHeight="1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39" t="s">
        <v>3</v>
      </c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O9" s="235"/>
    </row>
    <row r="10" spans="1:93" x14ac:dyDescent="0.3">
      <c r="A10" s="739"/>
      <c r="B10" s="739"/>
      <c r="C10" s="739"/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739"/>
      <c r="S10" s="739"/>
      <c r="T10" s="739"/>
      <c r="U10" s="739"/>
      <c r="V10" s="739"/>
      <c r="W10" s="739"/>
      <c r="X10" s="739"/>
      <c r="Y10" s="739"/>
      <c r="Z10" s="739"/>
      <c r="AA10" s="739"/>
      <c r="AB10" s="739"/>
      <c r="AC10" s="739"/>
      <c r="AD10" s="739"/>
      <c r="AE10" s="739"/>
      <c r="AF10" s="739"/>
      <c r="AG10" s="739"/>
      <c r="AH10" s="739"/>
      <c r="AI10" s="739"/>
      <c r="AJ10" s="739"/>
      <c r="AK10" s="739"/>
      <c r="AL10" s="739"/>
      <c r="AM10" s="739"/>
      <c r="AN10" s="739"/>
      <c r="AO10" s="739"/>
      <c r="AP10" s="739"/>
      <c r="AQ10" s="739"/>
      <c r="AR10" s="739"/>
      <c r="AS10" s="739"/>
      <c r="AT10" s="739"/>
      <c r="AU10" s="739"/>
      <c r="AV10" s="739"/>
      <c r="AW10" s="739"/>
      <c r="AX10" s="739"/>
      <c r="AY10" s="739"/>
      <c r="AZ10" s="739"/>
      <c r="BA10" s="739"/>
      <c r="BB10" s="739"/>
      <c r="BC10" s="739"/>
      <c r="BD10" s="739"/>
      <c r="BE10" s="739"/>
      <c r="BF10" s="739"/>
      <c r="BG10" s="739"/>
      <c r="BH10" s="739"/>
      <c r="BI10" s="739"/>
      <c r="BJ10" s="739"/>
      <c r="BK10" s="739"/>
      <c r="BL10" s="739"/>
      <c r="BM10" s="739"/>
      <c r="BN10" s="739"/>
      <c r="BO10" s="739"/>
      <c r="BP10" s="739"/>
      <c r="BQ10" s="739"/>
      <c r="BR10" s="739"/>
      <c r="BS10" s="739"/>
      <c r="BT10" s="739"/>
      <c r="BU10" s="739"/>
      <c r="BV10" s="739"/>
      <c r="BW10" s="739"/>
      <c r="BX10" s="739"/>
      <c r="BY10" s="739"/>
      <c r="BZ10" s="739"/>
      <c r="CA10" s="739"/>
      <c r="CB10" s="739"/>
      <c r="CC10" s="739"/>
      <c r="CD10" s="739"/>
      <c r="CE10" s="739"/>
      <c r="CF10" s="739"/>
      <c r="CG10" s="739"/>
      <c r="CH10" s="739"/>
      <c r="CI10" s="739"/>
    </row>
    <row r="11" spans="1:93" x14ac:dyDescent="0.3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</row>
    <row r="12" spans="1:93" x14ac:dyDescent="0.3">
      <c r="A12" s="687" t="s">
        <v>354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</row>
    <row r="13" spans="1:93" ht="18" customHeight="1" x14ac:dyDescent="0.3">
      <c r="A13" s="966" t="s">
        <v>353</v>
      </c>
      <c r="B13" s="966"/>
      <c r="C13" s="966"/>
      <c r="D13" s="966"/>
      <c r="E13" s="966"/>
      <c r="F13" s="966"/>
      <c r="G13" s="966"/>
      <c r="H13" s="966"/>
      <c r="I13" s="966"/>
      <c r="J13" s="966"/>
      <c r="K13" s="966"/>
      <c r="L13" s="966"/>
      <c r="M13" s="966"/>
      <c r="N13" s="966"/>
      <c r="O13" s="966"/>
      <c r="P13" s="966"/>
      <c r="Q13" s="966"/>
      <c r="R13" s="966"/>
      <c r="S13" s="966"/>
      <c r="T13" s="966"/>
      <c r="U13" s="966"/>
      <c r="V13" s="966"/>
      <c r="W13" s="966"/>
      <c r="X13" s="966"/>
      <c r="Y13" s="966"/>
      <c r="Z13" s="966"/>
      <c r="AA13" s="966"/>
      <c r="AB13" s="966"/>
      <c r="AC13" s="966"/>
      <c r="AD13" s="966"/>
      <c r="AE13" s="966"/>
      <c r="AF13" s="966"/>
      <c r="AG13" s="966"/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  <c r="BB13" s="966"/>
      <c r="BC13" s="966"/>
      <c r="BD13" s="966"/>
      <c r="BE13" s="966"/>
      <c r="BF13" s="966"/>
      <c r="BG13" s="966"/>
      <c r="BH13" s="966"/>
      <c r="BI13" s="966"/>
      <c r="BJ13" s="966"/>
      <c r="BK13" s="966"/>
      <c r="BL13" s="966"/>
      <c r="BM13" s="966"/>
      <c r="BN13" s="966"/>
      <c r="BO13" s="966"/>
      <c r="BP13" s="966"/>
      <c r="BQ13" s="966"/>
      <c r="BR13" s="966"/>
      <c r="BS13" s="966"/>
      <c r="BT13" s="966"/>
      <c r="BU13" s="966"/>
      <c r="BV13" s="966"/>
      <c r="BW13" s="966"/>
      <c r="BX13" s="966"/>
      <c r="BY13" s="966"/>
      <c r="BZ13" s="966"/>
      <c r="CA13" s="966"/>
      <c r="CB13" s="966"/>
      <c r="CC13" s="966"/>
      <c r="CD13" s="966"/>
      <c r="CE13" s="966"/>
      <c r="CF13" s="966"/>
      <c r="CG13" s="966"/>
      <c r="CH13" s="966"/>
      <c r="CI13" s="966"/>
    </row>
    <row r="14" spans="1:93" ht="15" customHeight="1" x14ac:dyDescent="0.3">
      <c r="F14" s="733" t="s">
        <v>355</v>
      </c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3"/>
      <c r="X14" s="733"/>
      <c r="Y14" s="733"/>
      <c r="Z14" s="733"/>
      <c r="AA14" s="733"/>
      <c r="AB14" s="733"/>
      <c r="AC14" s="733"/>
      <c r="AD14" s="733"/>
      <c r="AE14" s="733"/>
      <c r="AF14" s="733"/>
      <c r="AG14" s="733"/>
      <c r="AH14" s="733"/>
      <c r="AI14" s="733"/>
      <c r="AJ14" s="733"/>
      <c r="AK14" s="733"/>
      <c r="AL14" s="733"/>
      <c r="AM14" s="733"/>
      <c r="AN14" s="733"/>
      <c r="AO14" s="733"/>
      <c r="AP14" s="733"/>
      <c r="AQ14" s="733"/>
      <c r="AR14" s="733"/>
      <c r="AS14" s="733"/>
      <c r="AT14" s="733"/>
      <c r="AU14" s="733"/>
      <c r="AV14" s="733"/>
      <c r="AW14" s="733"/>
      <c r="AX14" s="733"/>
      <c r="AY14" s="733"/>
      <c r="AZ14" s="733"/>
      <c r="BA14" s="733"/>
      <c r="BB14" s="733"/>
      <c r="BC14" s="733"/>
      <c r="BD14" s="733"/>
      <c r="BE14" s="733"/>
      <c r="BF14" s="733"/>
      <c r="BG14" s="733"/>
      <c r="BH14" s="733"/>
      <c r="BI14" s="733"/>
      <c r="BJ14" s="733"/>
      <c r="BK14" s="733"/>
      <c r="BL14" s="733"/>
      <c r="BM14" s="733"/>
      <c r="BN14" s="733"/>
      <c r="BO14" s="733"/>
      <c r="BP14" s="733"/>
      <c r="BQ14" s="733"/>
      <c r="BR14" s="733"/>
      <c r="BS14" s="733"/>
      <c r="BT14" s="733"/>
      <c r="BU14" s="733"/>
      <c r="BV14" s="733"/>
      <c r="BW14" s="733"/>
      <c r="BX14" s="733"/>
      <c r="BY14" s="733"/>
      <c r="BZ14" s="733"/>
      <c r="CA14" s="733"/>
      <c r="CB14" s="733"/>
      <c r="CC14" s="733"/>
      <c r="CD14" s="733"/>
      <c r="CE14" s="733"/>
      <c r="CF14" s="733"/>
      <c r="CG14" s="733"/>
      <c r="CH14" s="733"/>
      <c r="CI14" s="733"/>
    </row>
    <row r="15" spans="1:93" ht="15" customHeight="1" x14ac:dyDescent="0.3">
      <c r="A15" s="733" t="s">
        <v>356</v>
      </c>
      <c r="B15" s="733"/>
      <c r="C15" s="733"/>
      <c r="D15" s="733"/>
      <c r="E15" s="733"/>
      <c r="F15" s="954">
        <v>10</v>
      </c>
      <c r="G15" s="954"/>
      <c r="H15" s="954"/>
      <c r="I15" s="954"/>
      <c r="J15" s="954"/>
      <c r="K15" s="954"/>
      <c r="L15" s="954"/>
      <c r="M15" s="954"/>
      <c r="N15" s="954"/>
      <c r="O15" s="733" t="s">
        <v>357</v>
      </c>
      <c r="P15" s="733"/>
      <c r="Q15" s="733"/>
      <c r="R15" s="733"/>
      <c r="S15" s="954" t="s">
        <v>915</v>
      </c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4"/>
      <c r="AG15" s="954"/>
      <c r="AH15" s="954"/>
      <c r="AI15" s="954"/>
      <c r="AJ15" s="954"/>
      <c r="AK15" s="954"/>
      <c r="AL15" s="954"/>
      <c r="AM15" s="954"/>
      <c r="AN15" s="954"/>
      <c r="AO15" s="954"/>
      <c r="AP15" s="954"/>
      <c r="AQ15" s="954"/>
      <c r="AR15" s="954"/>
      <c r="AS15" s="954"/>
      <c r="AT15" s="954"/>
      <c r="AU15" s="954"/>
      <c r="AV15" s="954"/>
      <c r="AW15" s="954"/>
      <c r="AX15" s="954"/>
      <c r="AY15" s="954"/>
      <c r="AZ15" s="954"/>
      <c r="BA15" s="954"/>
      <c r="BB15" s="954"/>
      <c r="BC15" s="954"/>
      <c r="BD15" s="954"/>
      <c r="BE15" s="954"/>
      <c r="BF15" s="954"/>
      <c r="BG15" s="954"/>
      <c r="BH15" s="954"/>
      <c r="BI15" s="954"/>
      <c r="BJ15" s="954"/>
      <c r="BK15" s="954"/>
      <c r="BL15" s="954"/>
      <c r="BM15" s="954"/>
      <c r="BN15" s="954"/>
      <c r="BO15" s="954"/>
      <c r="BP15" s="954"/>
      <c r="BQ15" s="954"/>
      <c r="BR15" s="954"/>
      <c r="BS15" s="954"/>
      <c r="BT15" s="954"/>
      <c r="BU15" s="954"/>
      <c r="BV15" s="954"/>
      <c r="BW15" s="954"/>
      <c r="BX15" s="954"/>
      <c r="BY15" s="954"/>
      <c r="BZ15" s="954"/>
      <c r="CA15" s="954"/>
      <c r="CB15" s="954"/>
      <c r="CC15" s="954"/>
      <c r="CD15" s="954"/>
      <c r="CE15" s="954"/>
      <c r="CF15" s="954"/>
      <c r="CG15" s="954"/>
      <c r="CH15" s="954"/>
      <c r="CI15" s="95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55" t="s">
        <v>358</v>
      </c>
      <c r="T16" s="955"/>
      <c r="U16" s="955"/>
      <c r="V16" s="955"/>
      <c r="W16" s="955"/>
      <c r="X16" s="955"/>
      <c r="Y16" s="955"/>
      <c r="Z16" s="955"/>
      <c r="AA16" s="955"/>
      <c r="AB16" s="955"/>
      <c r="AC16" s="955"/>
      <c r="AD16" s="955"/>
      <c r="AE16" s="955"/>
      <c r="AF16" s="955"/>
      <c r="AG16" s="955"/>
      <c r="AH16" s="955"/>
      <c r="AI16" s="955"/>
      <c r="AJ16" s="955"/>
      <c r="AK16" s="955"/>
      <c r="AL16" s="955"/>
      <c r="AM16" s="955"/>
      <c r="AN16" s="955"/>
      <c r="AO16" s="955"/>
      <c r="AP16" s="955"/>
      <c r="AQ16" s="955"/>
      <c r="AR16" s="955"/>
      <c r="AS16" s="955"/>
      <c r="AT16" s="955"/>
      <c r="AU16" s="955"/>
      <c r="AV16" s="955"/>
      <c r="AW16" s="955"/>
      <c r="AX16" s="955"/>
      <c r="AY16" s="955"/>
      <c r="AZ16" s="955"/>
      <c r="BA16" s="955"/>
      <c r="BB16" s="955"/>
      <c r="BC16" s="955"/>
      <c r="BD16" s="955"/>
      <c r="BE16" s="955"/>
      <c r="BF16" s="955"/>
      <c r="BG16" s="955"/>
      <c r="BH16" s="955"/>
      <c r="BI16" s="955"/>
      <c r="BJ16" s="955"/>
      <c r="BK16" s="955"/>
      <c r="BL16" s="955"/>
      <c r="BM16" s="955"/>
      <c r="BN16" s="955"/>
      <c r="BO16" s="955"/>
      <c r="BP16" s="955"/>
      <c r="BQ16" s="955"/>
      <c r="BR16" s="955"/>
      <c r="BS16" s="955"/>
      <c r="BT16" s="955"/>
      <c r="BU16" s="955"/>
      <c r="BV16" s="955"/>
      <c r="BW16" s="955"/>
      <c r="BX16" s="955"/>
      <c r="BY16" s="955"/>
      <c r="BZ16" s="955"/>
      <c r="CA16" s="955"/>
      <c r="CB16" s="955"/>
      <c r="CC16" s="955"/>
      <c r="CD16" s="955"/>
      <c r="CE16" s="955"/>
      <c r="CF16" s="955"/>
      <c r="CG16" s="955"/>
      <c r="CH16" s="955"/>
      <c r="CI16" s="955"/>
      <c r="CO16" s="229"/>
    </row>
    <row r="17" spans="1:93" ht="15" customHeight="1" x14ac:dyDescent="0.3">
      <c r="A17" s="965" t="s">
        <v>359</v>
      </c>
      <c r="B17" s="965"/>
      <c r="C17" s="965"/>
      <c r="D17" s="965"/>
      <c r="E17" s="965"/>
      <c r="F17" s="965"/>
      <c r="G17" s="965"/>
      <c r="H17" s="965"/>
      <c r="I17" s="965"/>
      <c r="J17" s="965"/>
      <c r="K17" s="965"/>
      <c r="L17" s="965"/>
      <c r="M17" s="965"/>
      <c r="N17" s="965"/>
      <c r="O17" s="965"/>
      <c r="P17" s="965"/>
      <c r="Q17" s="965"/>
      <c r="R17" s="965"/>
      <c r="S17" s="967" t="s">
        <v>576</v>
      </c>
      <c r="T17" s="967"/>
      <c r="U17" s="967"/>
      <c r="V17" s="967"/>
      <c r="W17" s="967"/>
      <c r="X17" s="967"/>
      <c r="Y17" s="967"/>
      <c r="Z17" s="967"/>
      <c r="AA17" s="967"/>
      <c r="AB17" s="967"/>
      <c r="AC17" s="967"/>
      <c r="AD17" s="967"/>
      <c r="AE17" s="967"/>
      <c r="AF17" s="967"/>
      <c r="AG17" s="967"/>
      <c r="AH17" s="967"/>
      <c r="AI17" s="967"/>
      <c r="AJ17" s="967"/>
      <c r="AK17" s="967"/>
      <c r="AL17" s="967"/>
      <c r="AM17" s="967"/>
      <c r="AN17" s="967"/>
      <c r="AO17" s="967"/>
      <c r="AP17" s="967"/>
      <c r="AQ17" s="967"/>
      <c r="AR17" s="967"/>
      <c r="AS17" s="967"/>
      <c r="AT17" s="967"/>
      <c r="AU17" s="967"/>
      <c r="AV17" s="967"/>
      <c r="AW17" s="967"/>
      <c r="AX17" s="967"/>
      <c r="AY17" s="967"/>
      <c r="AZ17" s="967"/>
      <c r="BA17" s="967"/>
      <c r="BB17" s="967"/>
      <c r="BC17" s="967"/>
      <c r="BD17" s="967"/>
      <c r="BE17" s="967"/>
      <c r="BF17" s="967"/>
      <c r="BG17" s="967"/>
      <c r="BH17" s="967"/>
      <c r="BI17" s="967"/>
      <c r="BJ17" s="967"/>
      <c r="BK17" s="967"/>
      <c r="BL17" s="967"/>
      <c r="BM17" s="967"/>
      <c r="BN17" s="967"/>
      <c r="BO17" s="967"/>
      <c r="BP17" s="967"/>
      <c r="BQ17" s="967"/>
      <c r="BR17" s="967"/>
      <c r="BS17" s="967"/>
      <c r="BT17" s="967"/>
      <c r="BU17" s="967"/>
      <c r="BV17" s="967"/>
      <c r="BW17" s="967"/>
      <c r="BX17" s="967"/>
      <c r="BY17" s="967"/>
      <c r="BZ17" s="967"/>
      <c r="CA17" s="967"/>
      <c r="CB17" s="967"/>
      <c r="CC17" s="967"/>
      <c r="CD17" s="967"/>
      <c r="CE17" s="967"/>
      <c r="CF17" s="967"/>
      <c r="CG17" s="967"/>
      <c r="CH17" s="967"/>
      <c r="CI17" s="967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32" t="s">
        <v>360</v>
      </c>
      <c r="T18" s="932"/>
      <c r="U18" s="932"/>
      <c r="V18" s="932"/>
      <c r="W18" s="932"/>
      <c r="X18" s="932"/>
      <c r="Y18" s="932"/>
      <c r="Z18" s="932"/>
      <c r="AA18" s="932"/>
      <c r="AB18" s="932"/>
      <c r="AC18" s="932"/>
      <c r="AD18" s="932"/>
      <c r="AE18" s="932"/>
      <c r="AF18" s="932"/>
      <c r="AG18" s="932"/>
      <c r="AH18" s="932"/>
      <c r="AI18" s="932"/>
      <c r="AJ18" s="932"/>
      <c r="AK18" s="932"/>
      <c r="AL18" s="932"/>
      <c r="AM18" s="932"/>
      <c r="AN18" s="932"/>
      <c r="AO18" s="932"/>
      <c r="AP18" s="932"/>
      <c r="AQ18" s="932"/>
      <c r="AR18" s="932"/>
      <c r="AS18" s="932"/>
      <c r="AT18" s="932"/>
      <c r="AU18" s="932"/>
      <c r="AV18" s="932"/>
      <c r="AW18" s="932"/>
      <c r="AX18" s="932"/>
      <c r="AY18" s="932"/>
      <c r="AZ18" s="932"/>
      <c r="BA18" s="932"/>
      <c r="BB18" s="932"/>
      <c r="BC18" s="932"/>
      <c r="BD18" s="932"/>
      <c r="BE18" s="932"/>
      <c r="BF18" s="932"/>
      <c r="BG18" s="932"/>
      <c r="BH18" s="932"/>
      <c r="BI18" s="932"/>
      <c r="BJ18" s="932"/>
      <c r="BK18" s="932"/>
      <c r="BL18" s="932"/>
      <c r="BM18" s="932"/>
      <c r="BN18" s="932"/>
      <c r="BO18" s="932"/>
      <c r="BP18" s="932"/>
      <c r="BQ18" s="932"/>
      <c r="BR18" s="932"/>
      <c r="BS18" s="932"/>
      <c r="BT18" s="932"/>
      <c r="BU18" s="932"/>
      <c r="BV18" s="932"/>
      <c r="BW18" s="932"/>
      <c r="BX18" s="932"/>
      <c r="BY18" s="932"/>
      <c r="BZ18" s="932"/>
      <c r="CA18" s="932"/>
      <c r="CB18" s="932"/>
      <c r="CC18" s="932"/>
      <c r="CD18" s="932"/>
      <c r="CE18" s="932"/>
      <c r="CF18" s="932"/>
      <c r="CG18" s="932"/>
      <c r="CH18" s="932"/>
      <c r="CI18" s="932"/>
      <c r="CO18" s="229"/>
    </row>
    <row r="19" spans="1:93" ht="15" customHeight="1" x14ac:dyDescent="0.25">
      <c r="A19" s="965" t="s">
        <v>361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65" t="s">
        <v>577</v>
      </c>
      <c r="B20" s="965"/>
      <c r="C20" s="965"/>
      <c r="D20" s="965"/>
      <c r="E20" s="965"/>
      <c r="F20" s="965"/>
      <c r="G20" s="965"/>
      <c r="H20" s="965"/>
      <c r="I20" s="965"/>
      <c r="J20" s="965"/>
      <c r="K20" s="965"/>
      <c r="L20" s="965"/>
      <c r="M20" s="965"/>
      <c r="N20" s="965"/>
      <c r="O20" s="965"/>
      <c r="P20" s="965"/>
      <c r="Q20" s="965"/>
      <c r="R20" s="965"/>
      <c r="S20" s="965"/>
      <c r="T20" s="965"/>
      <c r="U20" s="965"/>
      <c r="V20" s="965"/>
      <c r="W20" s="965"/>
      <c r="X20" s="965"/>
      <c r="Y20" s="965"/>
      <c r="Z20" s="965"/>
      <c r="AA20" s="965"/>
      <c r="AB20" s="965"/>
      <c r="AC20" s="965"/>
      <c r="AD20" s="965"/>
      <c r="AE20" s="965"/>
      <c r="AF20" s="965"/>
      <c r="AG20" s="965"/>
      <c r="AH20" s="965"/>
      <c r="AI20" s="965"/>
      <c r="AJ20" s="965"/>
      <c r="AK20" s="965"/>
      <c r="AL20" s="965"/>
      <c r="AM20" s="965"/>
      <c r="AN20" s="965"/>
      <c r="AO20" s="965"/>
      <c r="AP20" s="965"/>
      <c r="AQ20" s="965"/>
      <c r="AR20" s="965"/>
      <c r="AS20" s="965"/>
      <c r="AT20" s="965"/>
      <c r="AU20" s="965"/>
      <c r="AV20" s="965"/>
      <c r="AW20" s="965"/>
      <c r="AX20" s="965"/>
      <c r="AY20" s="841" t="str">
        <f>CONCATENATE(ФОРМА!B9,", Лист 4.2")</f>
        <v>СЭС-23-32939-ЭС-ИЛО2, Лист 4.2</v>
      </c>
      <c r="AZ20" s="841"/>
      <c r="BA20" s="841"/>
      <c r="BB20" s="841"/>
      <c r="BC20" s="841"/>
      <c r="BD20" s="841"/>
      <c r="BE20" s="841"/>
      <c r="BF20" s="841"/>
      <c r="BG20" s="841"/>
      <c r="BH20" s="841"/>
      <c r="BI20" s="841"/>
      <c r="BJ20" s="841"/>
      <c r="BK20" s="841"/>
      <c r="BL20" s="841"/>
      <c r="BM20" s="841"/>
      <c r="BN20" s="841"/>
      <c r="BO20" s="841"/>
      <c r="BP20" s="841"/>
      <c r="BQ20" s="841"/>
      <c r="BR20" s="841"/>
      <c r="BS20" s="841"/>
      <c r="BT20" s="841"/>
      <c r="BU20" s="841"/>
      <c r="BV20" s="841"/>
      <c r="BW20" s="841"/>
      <c r="BX20" s="841"/>
      <c r="BY20" s="841"/>
      <c r="BZ20" s="841"/>
      <c r="CA20" s="841"/>
      <c r="CB20" s="841"/>
      <c r="CC20" s="841"/>
      <c r="CD20" s="841"/>
      <c r="CE20" s="841"/>
      <c r="CF20" s="841"/>
      <c r="CG20" s="841"/>
      <c r="CH20" s="841"/>
      <c r="CI20" s="841"/>
    </row>
    <row r="21" spans="1:93" x14ac:dyDescent="0.3">
      <c r="A21" s="963" t="s">
        <v>362</v>
      </c>
      <c r="B21" s="963"/>
      <c r="C21" s="963"/>
      <c r="D21" s="963"/>
      <c r="E21" s="963"/>
      <c r="F21" s="963"/>
      <c r="G21" s="963"/>
      <c r="H21" s="963"/>
      <c r="I21" s="963"/>
      <c r="J21" s="963"/>
      <c r="K21" s="963"/>
      <c r="L21" s="963"/>
      <c r="M21" s="963"/>
      <c r="N21" s="963"/>
      <c r="O21" s="963"/>
      <c r="P21" s="963"/>
      <c r="Q21" s="963"/>
      <c r="R21" s="963"/>
      <c r="S21" s="963"/>
      <c r="T21" s="963"/>
      <c r="U21" s="963"/>
      <c r="V21" s="963"/>
      <c r="W21" s="963"/>
      <c r="X21" s="963"/>
      <c r="Y21" s="963"/>
      <c r="Z21" s="963"/>
      <c r="AA21" s="963"/>
      <c r="AB21" s="963"/>
      <c r="AC21" s="963"/>
      <c r="AD21" s="963"/>
      <c r="AE21" s="963"/>
      <c r="AF21" s="963"/>
      <c r="AG21" s="963"/>
      <c r="AH21" s="963"/>
      <c r="AI21" s="963"/>
      <c r="AJ21" s="963"/>
      <c r="AK21" s="963"/>
      <c r="AL21" s="963"/>
      <c r="AM21" s="963"/>
      <c r="AN21" s="963"/>
      <c r="AO21" s="963"/>
      <c r="AP21" s="963"/>
      <c r="AQ21" s="963"/>
      <c r="AR21" s="963"/>
      <c r="AS21" s="963"/>
      <c r="AT21" s="103"/>
      <c r="AU21" s="964">
        <f>IF(F15=0.4,1,3)</f>
        <v>3</v>
      </c>
      <c r="AV21" s="964"/>
      <c r="AW21" s="964"/>
      <c r="AX21" s="964"/>
      <c r="AY21" s="964"/>
      <c r="AZ21" s="964"/>
      <c r="BA21" s="964"/>
      <c r="BB21" s="964"/>
      <c r="BC21" s="964"/>
      <c r="BD21" s="964"/>
      <c r="BE21" s="964"/>
      <c r="BF21" s="964"/>
      <c r="BG21" s="964"/>
      <c r="BH21" s="964"/>
      <c r="BI21" s="964"/>
      <c r="BJ21" s="964"/>
      <c r="BK21" s="964"/>
      <c r="BL21" s="964"/>
      <c r="BM21" s="964"/>
      <c r="BN21" s="964"/>
      <c r="BO21" s="964"/>
      <c r="BP21" s="964"/>
      <c r="BQ21" s="964"/>
      <c r="BR21" s="964"/>
      <c r="BS21" s="964"/>
      <c r="BT21" s="964"/>
      <c r="BU21" s="964"/>
      <c r="BV21" s="964"/>
      <c r="BW21" s="964"/>
      <c r="BX21" s="964"/>
      <c r="BY21" s="964"/>
      <c r="BZ21" s="964"/>
      <c r="CA21" s="964"/>
      <c r="CB21" s="964"/>
      <c r="CC21" s="964"/>
      <c r="CD21" s="964"/>
      <c r="CE21" s="964"/>
      <c r="CF21" s="964"/>
      <c r="CG21" s="964"/>
      <c r="CH21" s="964"/>
      <c r="CI21" s="964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99" t="s">
        <v>363</v>
      </c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  <c r="BX22" s="699"/>
      <c r="BY22" s="699"/>
      <c r="BZ22" s="699"/>
      <c r="CA22" s="699"/>
      <c r="CB22" s="699"/>
      <c r="CC22" s="699"/>
      <c r="CD22" s="699"/>
      <c r="CE22" s="699"/>
      <c r="CF22" s="699"/>
      <c r="CG22" s="699"/>
      <c r="CH22" s="699"/>
      <c r="CI22" s="699"/>
      <c r="CO22" s="229"/>
    </row>
    <row r="23" spans="1:93" x14ac:dyDescent="0.3">
      <c r="A23" s="733" t="s">
        <v>631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954" t="s">
        <v>750</v>
      </c>
      <c r="U23" s="954"/>
      <c r="V23" s="954"/>
      <c r="W23" s="954"/>
      <c r="X23" s="954"/>
      <c r="Y23" s="954"/>
      <c r="Z23" s="954"/>
      <c r="AA23" s="954"/>
      <c r="AB23" s="954"/>
      <c r="AC23" s="954"/>
      <c r="AD23" s="954"/>
      <c r="AE23" s="954"/>
      <c r="AF23" s="954"/>
      <c r="AG23" s="954"/>
      <c r="AH23" s="954"/>
      <c r="AI23" s="954"/>
      <c r="AJ23" s="954"/>
      <c r="AK23" s="954"/>
      <c r="AL23" s="954"/>
      <c r="AM23" s="954"/>
      <c r="AN23" s="954"/>
      <c r="AO23" s="954"/>
      <c r="AP23" s="954"/>
      <c r="AQ23" s="954"/>
      <c r="AR23" s="954"/>
      <c r="AS23" s="954"/>
      <c r="AT23" s="954"/>
      <c r="AU23" s="954"/>
      <c r="AV23" s="954"/>
      <c r="AW23" s="954"/>
      <c r="AX23" s="954"/>
      <c r="AY23" s="954"/>
      <c r="AZ23" s="954"/>
      <c r="BA23" s="954"/>
      <c r="BB23" s="954"/>
      <c r="BC23" s="954"/>
      <c r="BD23" s="954"/>
      <c r="BE23" s="954"/>
      <c r="BF23" s="954"/>
      <c r="BG23" s="954"/>
      <c r="BH23" s="954"/>
      <c r="BI23" s="954"/>
      <c r="BJ23" s="954"/>
      <c r="BK23" s="954"/>
      <c r="BL23" s="954"/>
      <c r="BM23" s="733"/>
      <c r="BN23" s="733"/>
      <c r="BO23" s="733"/>
      <c r="BP23" s="733"/>
      <c r="BQ23" s="733"/>
      <c r="BR23" s="733"/>
      <c r="BS23" s="733"/>
      <c r="BT23" s="733"/>
      <c r="BU23" s="733"/>
      <c r="BV23" s="733"/>
      <c r="BW23" s="733"/>
      <c r="BX23" s="733"/>
      <c r="BY23" s="733"/>
      <c r="BZ23" s="733"/>
      <c r="CA23" s="733"/>
      <c r="CB23" s="733"/>
      <c r="CC23" s="733"/>
      <c r="CD23" s="733"/>
      <c r="CE23" s="733"/>
      <c r="CF23" s="733"/>
      <c r="CG23" s="733"/>
      <c r="CH23" s="733"/>
      <c r="CI23" s="733"/>
      <c r="CK23" s="56"/>
      <c r="CL23" s="57"/>
      <c r="CM23" s="57"/>
    </row>
    <row r="24" spans="1:93" s="24" customFormat="1" x14ac:dyDescent="0.3">
      <c r="A24" s="733" t="s">
        <v>364</v>
      </c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33"/>
      <c r="Y24" s="733"/>
      <c r="Z24" s="733"/>
      <c r="AA24" s="733"/>
      <c r="AB24" s="733"/>
      <c r="AC24" s="733"/>
      <c r="AD24" s="733"/>
      <c r="AE24" s="733"/>
      <c r="AF24" s="733"/>
      <c r="AG24" s="733"/>
      <c r="AH24" s="733"/>
      <c r="AI24" s="733"/>
      <c r="AJ24" s="733"/>
      <c r="AK24" s="733"/>
      <c r="AL24" s="733"/>
      <c r="AM24" s="733"/>
      <c r="AN24" s="733"/>
      <c r="AO24" s="733"/>
      <c r="AP24" s="733"/>
      <c r="AQ24" s="733"/>
      <c r="AR24" s="733"/>
      <c r="AS24" s="733"/>
      <c r="AT24" s="733"/>
      <c r="AU24" s="733"/>
      <c r="AV24" s="733"/>
      <c r="AW24" s="733"/>
      <c r="AX24" s="733"/>
      <c r="AY24" s="733"/>
      <c r="AZ24" s="733"/>
      <c r="BA24" s="733"/>
      <c r="BB24" s="733"/>
      <c r="BC24" s="733"/>
      <c r="BD24" s="733"/>
      <c r="BE24" s="733"/>
      <c r="BF24" s="733"/>
      <c r="BG24" s="954" t="s">
        <v>916</v>
      </c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4"/>
      <c r="BT24" s="954"/>
      <c r="BU24" s="954"/>
      <c r="BV24" s="954"/>
      <c r="BW24" s="954"/>
      <c r="BX24" s="954"/>
      <c r="BY24" s="954"/>
      <c r="BZ24" s="954"/>
      <c r="CA24" s="954"/>
      <c r="CB24" s="954"/>
      <c r="CC24" s="954"/>
      <c r="CD24" s="954"/>
      <c r="CE24" s="954"/>
      <c r="CF24" s="954"/>
      <c r="CG24" s="954"/>
      <c r="CH24" s="954"/>
      <c r="CI24" s="954"/>
      <c r="CK24" s="56"/>
      <c r="CL24" s="57"/>
      <c r="CM24" s="57"/>
      <c r="CO24" s="141"/>
    </row>
    <row r="25" spans="1:93" ht="13.8" x14ac:dyDescent="0.25">
      <c r="A25" s="733" t="s">
        <v>365</v>
      </c>
      <c r="B25" s="733"/>
      <c r="C25" s="733"/>
      <c r="D25" s="733"/>
      <c r="E25" s="733"/>
      <c r="F25" s="733"/>
      <c r="G25" s="733"/>
      <c r="H25" s="733"/>
      <c r="I25" s="733"/>
      <c r="J25" s="733"/>
      <c r="K25" s="733"/>
      <c r="L25" s="733"/>
      <c r="M25" s="733"/>
      <c r="N25" s="733"/>
      <c r="O25" s="733"/>
      <c r="P25" s="733"/>
      <c r="Q25" s="733"/>
      <c r="R25" s="733"/>
      <c r="S25" s="733"/>
      <c r="T25" s="733"/>
      <c r="U25" s="733"/>
      <c r="V25" s="733"/>
      <c r="W25" s="733"/>
      <c r="X25" s="733"/>
      <c r="Y25" s="733"/>
      <c r="Z25" s="733"/>
      <c r="AA25" s="733"/>
      <c r="AB25" s="733"/>
      <c r="AC25" s="733"/>
      <c r="AD25" s="733"/>
      <c r="AE25" s="733"/>
      <c r="AF25" s="733"/>
      <c r="AG25" s="733"/>
      <c r="AH25" s="733"/>
      <c r="AI25" s="733"/>
      <c r="AJ25" s="733"/>
      <c r="AK25" s="733"/>
      <c r="AL25" s="733"/>
      <c r="AM25" s="733"/>
      <c r="AN25" s="733"/>
      <c r="AO25" s="733"/>
      <c r="AP25" s="733"/>
      <c r="AQ25" s="733"/>
      <c r="AR25" s="733"/>
      <c r="AS25" s="733"/>
      <c r="AT25" s="733"/>
      <c r="AU25" s="733"/>
      <c r="AV25" s="733"/>
      <c r="AW25" s="733"/>
      <c r="AX25" s="733"/>
      <c r="AY25" s="733"/>
      <c r="AZ25" s="733"/>
      <c r="BA25" s="733"/>
      <c r="BB25" s="733"/>
      <c r="BC25" s="733"/>
      <c r="BD25" s="733"/>
      <c r="BE25" s="733"/>
      <c r="BF25" s="733"/>
      <c r="BG25" s="733"/>
      <c r="BH25" s="733"/>
      <c r="BI25" s="733"/>
      <c r="BJ25" s="733"/>
      <c r="BK25" s="733"/>
      <c r="BL25" s="733"/>
      <c r="BM25" s="733"/>
      <c r="BN25" s="733"/>
      <c r="BO25" s="733"/>
      <c r="BP25" s="733"/>
      <c r="BQ25" s="733"/>
      <c r="BR25" s="733"/>
      <c r="BS25" s="733"/>
      <c r="BT25" s="733"/>
      <c r="BU25" s="733"/>
      <c r="BV25" s="733"/>
      <c r="BW25" s="733"/>
      <c r="BX25" s="733"/>
      <c r="BY25" s="733"/>
      <c r="BZ25" s="733"/>
      <c r="CA25" s="733"/>
      <c r="CB25" s="733"/>
      <c r="CC25" s="733"/>
      <c r="CD25" s="733"/>
      <c r="CE25" s="733"/>
      <c r="CF25" s="733"/>
      <c r="CG25" s="733"/>
      <c r="CH25" s="733"/>
      <c r="CI25" s="733"/>
      <c r="CK25" s="56"/>
      <c r="CL25" s="57"/>
      <c r="CM25" s="57"/>
      <c r="CO25" s="141"/>
    </row>
    <row r="26" spans="1:93" x14ac:dyDescent="0.3">
      <c r="A26" s="733" t="s">
        <v>366</v>
      </c>
      <c r="B26" s="733"/>
      <c r="C26" s="733"/>
      <c r="D26" s="733"/>
      <c r="E26" s="733"/>
      <c r="F26" s="733"/>
      <c r="G26" s="733"/>
      <c r="H26" s="733"/>
      <c r="I26" s="733"/>
      <c r="J26" s="733"/>
      <c r="K26" s="733"/>
      <c r="L26" s="733"/>
      <c r="M26" s="733"/>
      <c r="N26" s="733"/>
      <c r="O26" s="733"/>
      <c r="P26" s="733"/>
      <c r="Q26" s="733"/>
      <c r="R26" s="733"/>
      <c r="S26" s="733"/>
      <c r="T26" s="733"/>
      <c r="U26" s="733"/>
      <c r="V26" s="733"/>
      <c r="W26" s="733"/>
      <c r="X26" s="733"/>
      <c r="Y26" s="733"/>
      <c r="Z26" s="733"/>
      <c r="AA26" s="733"/>
      <c r="AB26" s="733"/>
      <c r="AC26" s="733"/>
      <c r="AD26" s="733"/>
      <c r="AE26" s="733"/>
      <c r="AF26" s="733"/>
      <c r="AG26" s="733"/>
      <c r="AH26" s="733"/>
      <c r="AI26" s="733"/>
      <c r="AJ26" s="733"/>
      <c r="AK26" s="733"/>
      <c r="AL26" s="733"/>
      <c r="AM26" s="733"/>
      <c r="AN26" s="733"/>
      <c r="AO26" s="733"/>
      <c r="AP26" s="733"/>
      <c r="AQ26" s="733"/>
      <c r="AR26" s="733"/>
      <c r="AS26" s="733"/>
      <c r="AT26" s="733"/>
      <c r="AU26" s="733"/>
      <c r="AV26" s="733"/>
      <c r="AW26" s="733"/>
      <c r="AX26" s="733"/>
      <c r="AY26" s="733"/>
      <c r="AZ26" s="733"/>
      <c r="BA26" s="733"/>
      <c r="BB26" s="733"/>
      <c r="BC26" s="733"/>
      <c r="BD26" s="733"/>
      <c r="BE26" s="733"/>
      <c r="BF26" s="733"/>
      <c r="BG26" s="733"/>
      <c r="BH26" s="733"/>
      <c r="BI26" s="733"/>
      <c r="BJ26" s="733"/>
      <c r="BK26" s="733"/>
      <c r="BL26" s="733"/>
      <c r="BM26" s="733"/>
      <c r="BN26" s="733"/>
      <c r="BO26" s="733"/>
      <c r="BP26" s="733"/>
      <c r="BQ26" s="733"/>
      <c r="BR26" s="733"/>
      <c r="BS26" s="733"/>
      <c r="BT26" s="733"/>
      <c r="BU26" s="733"/>
      <c r="BV26" s="733"/>
      <c r="BW26" s="733"/>
      <c r="BX26" s="733"/>
      <c r="BY26" s="733"/>
      <c r="BZ26" s="733"/>
      <c r="CA26" s="733"/>
      <c r="CB26" s="733"/>
      <c r="CC26" s="733"/>
      <c r="CD26" s="733"/>
      <c r="CE26" s="733"/>
      <c r="CF26" s="733"/>
      <c r="CG26" s="733"/>
      <c r="CH26" s="733"/>
      <c r="CI26" s="733"/>
      <c r="CK26" s="56"/>
      <c r="CL26" s="57"/>
      <c r="CM26" s="57"/>
    </row>
    <row r="27" spans="1:93" x14ac:dyDescent="0.3">
      <c r="A27" s="19" t="s">
        <v>367</v>
      </c>
      <c r="O27" s="954" t="str">
        <f>CONCATENATE(CL27," и ",CM27)</f>
        <v>12,5 и 5,5</v>
      </c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733" t="s">
        <v>200</v>
      </c>
      <c r="AD27" s="733"/>
      <c r="AE27" s="733"/>
      <c r="AF27" s="733"/>
      <c r="AG27" s="733"/>
      <c r="AH27" s="733"/>
      <c r="AI27" s="733"/>
      <c r="AJ27" s="733"/>
      <c r="AK27" s="733"/>
      <c r="AL27" s="733"/>
      <c r="AM27" s="733"/>
      <c r="AN27" s="733"/>
      <c r="AO27" s="733"/>
      <c r="AP27" s="733"/>
      <c r="AQ27" s="733"/>
      <c r="AR27" s="733"/>
      <c r="AS27" s="733"/>
      <c r="AT27" s="733"/>
      <c r="AU27" s="733"/>
      <c r="AV27" s="733"/>
      <c r="AW27" s="733"/>
      <c r="AX27" s="733"/>
      <c r="AY27" s="733"/>
      <c r="AZ27" s="733"/>
      <c r="BA27" s="733"/>
      <c r="BB27" s="733"/>
      <c r="BC27" s="733"/>
      <c r="BD27" s="733"/>
      <c r="BE27" s="733"/>
      <c r="BF27" s="733"/>
      <c r="BG27" s="733"/>
      <c r="BH27" s="733"/>
      <c r="BI27" s="733"/>
      <c r="BJ27" s="733"/>
      <c r="BK27" s="733"/>
      <c r="BL27" s="733"/>
      <c r="BM27" s="733"/>
      <c r="BN27" s="733"/>
      <c r="BO27" s="733"/>
      <c r="BP27" s="733"/>
      <c r="BQ27" s="733"/>
      <c r="BR27" s="733"/>
      <c r="BS27" s="733"/>
      <c r="BT27" s="733"/>
      <c r="BU27" s="733"/>
      <c r="BV27" s="733"/>
      <c r="BW27" s="733"/>
      <c r="BX27" s="733"/>
      <c r="BY27" s="733"/>
      <c r="BZ27" s="733"/>
      <c r="CA27" s="733"/>
      <c r="CB27" s="733"/>
      <c r="CC27" s="733"/>
      <c r="CD27" s="733"/>
      <c r="CE27" s="733"/>
      <c r="CF27" s="733"/>
      <c r="CG27" s="733"/>
      <c r="CH27" s="733"/>
      <c r="CI27" s="733"/>
      <c r="CK27" s="56"/>
      <c r="CL27" s="59">
        <v>12.5</v>
      </c>
      <c r="CM27" s="59">
        <v>5.5</v>
      </c>
      <c r="CO27" s="141"/>
    </row>
    <row r="28" spans="1:93" x14ac:dyDescent="0.3">
      <c r="A28" s="961" t="s">
        <v>368</v>
      </c>
      <c r="B28" s="961"/>
      <c r="C28" s="961"/>
      <c r="D28" s="961"/>
      <c r="E28" s="961"/>
      <c r="F28" s="961"/>
      <c r="G28" s="961"/>
      <c r="H28" s="961"/>
      <c r="I28" s="961"/>
      <c r="J28" s="961"/>
      <c r="K28" s="961"/>
      <c r="L28" s="961"/>
      <c r="M28" s="961"/>
      <c r="N28" s="961"/>
      <c r="O28" s="961"/>
      <c r="P28" s="961"/>
      <c r="Q28" s="961"/>
      <c r="R28" s="961"/>
      <c r="S28" s="961"/>
      <c r="T28" s="961"/>
      <c r="U28" s="961"/>
      <c r="V28" s="961"/>
      <c r="W28" s="961"/>
      <c r="X28" s="961"/>
      <c r="Y28" s="961"/>
      <c r="Z28" s="961"/>
      <c r="AA28" s="961"/>
      <c r="AB28" s="961"/>
      <c r="AC28" s="961"/>
      <c r="AD28" s="961"/>
      <c r="AE28" s="961"/>
      <c r="AF28" s="961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2" t="s">
        <v>578</v>
      </c>
      <c r="AR28" s="962"/>
      <c r="AS28" s="962"/>
      <c r="AT28" s="962"/>
      <c r="AU28" s="962"/>
      <c r="AV28" s="962"/>
      <c r="AW28" s="962"/>
      <c r="AX28" s="962"/>
      <c r="AY28" s="962"/>
      <c r="AZ28" s="962"/>
      <c r="BA28" s="962"/>
      <c r="BB28" s="962"/>
      <c r="BC28" s="962"/>
      <c r="BD28" s="962"/>
      <c r="BE28" s="962"/>
      <c r="BF28" s="962"/>
      <c r="BG28" s="962"/>
      <c r="BH28" s="962"/>
      <c r="BI28" s="962"/>
      <c r="BJ28" s="962"/>
      <c r="BK28" s="962"/>
      <c r="BL28" s="962"/>
      <c r="BM28" s="962"/>
      <c r="BN28" s="962"/>
      <c r="BO28" s="962"/>
      <c r="BP28" s="962"/>
      <c r="BQ28" s="962"/>
      <c r="BR28" s="962"/>
      <c r="BS28" s="962"/>
      <c r="BT28" s="962"/>
      <c r="BU28" s="962"/>
      <c r="BV28" s="962"/>
      <c r="BW28" s="962"/>
      <c r="BX28" s="962"/>
      <c r="BY28" s="962"/>
      <c r="BZ28" s="962"/>
      <c r="CA28" s="962"/>
      <c r="CB28" s="962"/>
      <c r="CC28" s="962"/>
      <c r="CD28" s="962"/>
      <c r="CE28" s="962"/>
      <c r="CF28" s="962"/>
      <c r="CG28" s="962"/>
      <c r="CH28" s="962"/>
      <c r="CI28" s="962"/>
      <c r="CK28" s="56"/>
      <c r="CL28" s="57"/>
      <c r="CM28" s="57"/>
    </row>
    <row r="29" spans="1:93" s="225" customFormat="1" ht="9.6" x14ac:dyDescent="0.2">
      <c r="AQ29" s="698" t="s">
        <v>369</v>
      </c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8"/>
      <c r="BL29" s="698"/>
      <c r="BM29" s="698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  <c r="BX29" s="698"/>
      <c r="BY29" s="698"/>
      <c r="BZ29" s="698"/>
      <c r="CA29" s="698"/>
      <c r="CB29" s="698"/>
      <c r="CC29" s="698"/>
      <c r="CD29" s="698"/>
      <c r="CE29" s="698"/>
      <c r="CF29" s="698"/>
      <c r="CG29" s="698"/>
      <c r="CH29" s="698"/>
      <c r="CI29" s="698"/>
      <c r="CK29" s="233"/>
      <c r="CL29" s="234"/>
      <c r="CM29" s="234"/>
      <c r="CO29" s="229"/>
    </row>
    <row r="30" spans="1:93" x14ac:dyDescent="0.3">
      <c r="A30" s="954"/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K30" s="56"/>
      <c r="CL30" s="57"/>
      <c r="CM30" s="57"/>
      <c r="CO30" s="149"/>
    </row>
    <row r="31" spans="1:93" s="225" customFormat="1" ht="9.6" x14ac:dyDescent="0.2">
      <c r="A31" s="699" t="s">
        <v>370</v>
      </c>
      <c r="B31" s="699"/>
      <c r="C31" s="699"/>
      <c r="D31" s="699"/>
      <c r="E31" s="699"/>
      <c r="F31" s="699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9"/>
      <c r="BL31" s="699"/>
      <c r="BM31" s="699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  <c r="BX31" s="699"/>
      <c r="BY31" s="699"/>
      <c r="BZ31" s="699"/>
      <c r="CA31" s="699"/>
      <c r="CB31" s="699"/>
      <c r="CC31" s="699"/>
      <c r="CD31" s="699"/>
      <c r="CE31" s="699"/>
      <c r="CF31" s="699"/>
      <c r="CG31" s="699"/>
      <c r="CH31" s="699"/>
      <c r="CI31" s="699"/>
      <c r="CO31" s="228"/>
    </row>
    <row r="32" spans="1:93" ht="14.4" customHeight="1" x14ac:dyDescent="0.3">
      <c r="A32" s="733" t="s">
        <v>367</v>
      </c>
      <c r="B32" s="733"/>
      <c r="C32" s="733"/>
      <c r="D32" s="733"/>
      <c r="E32" s="733"/>
      <c r="F32" s="733"/>
      <c r="G32" s="733"/>
      <c r="H32" s="733"/>
      <c r="I32" s="733"/>
      <c r="J32" s="733"/>
      <c r="K32" s="733"/>
      <c r="L32" s="954" t="str">
        <f ca="1">CONCATENATE(RANDBETWEEN(8,9.5),".",RANDBETWEEN(0,9.5))</f>
        <v>9.2</v>
      </c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733" t="s">
        <v>200</v>
      </c>
      <c r="X32" s="733"/>
      <c r="Y32" s="733"/>
      <c r="Z32" s="733"/>
      <c r="AA32" s="733"/>
      <c r="AB32" s="733"/>
      <c r="AC32" s="733"/>
      <c r="AD32" s="733"/>
      <c r="AE32" s="733"/>
      <c r="AF32" s="733"/>
      <c r="AG32" s="733"/>
      <c r="AH32" s="733"/>
      <c r="AI32" s="733"/>
      <c r="AJ32" s="733"/>
      <c r="AK32" s="733"/>
      <c r="AL32" s="733"/>
      <c r="AM32" s="733"/>
      <c r="AN32" s="733"/>
      <c r="AO32" s="733"/>
      <c r="AP32" s="733"/>
      <c r="AQ32" s="733"/>
      <c r="AR32" s="733"/>
      <c r="AS32" s="733"/>
      <c r="AT32" s="733"/>
      <c r="AU32" s="733"/>
      <c r="AV32" s="733"/>
      <c r="AW32" s="733"/>
      <c r="AX32" s="733"/>
      <c r="AY32" s="733"/>
      <c r="AZ32" s="733"/>
      <c r="BA32" s="733"/>
      <c r="BB32" s="733"/>
      <c r="BC32" s="733"/>
      <c r="BD32" s="733"/>
      <c r="BE32" s="733"/>
      <c r="BF32" s="733"/>
      <c r="BG32" s="733"/>
      <c r="BH32" s="733"/>
      <c r="BI32" s="733"/>
      <c r="BJ32" s="733"/>
      <c r="BK32" s="733"/>
      <c r="BL32" s="733"/>
      <c r="BM32" s="733"/>
      <c r="BN32" s="733"/>
      <c r="BO32" s="733"/>
      <c r="BP32" s="733"/>
      <c r="BQ32" s="733"/>
      <c r="BR32" s="733"/>
      <c r="BS32" s="733"/>
      <c r="BT32" s="733"/>
      <c r="BU32" s="733"/>
      <c r="BV32" s="733"/>
      <c r="BW32" s="733"/>
      <c r="BX32" s="733"/>
      <c r="BY32" s="733"/>
      <c r="BZ32" s="733"/>
      <c r="CA32" s="733"/>
      <c r="CB32" s="733"/>
      <c r="CC32" s="733"/>
      <c r="CD32" s="733"/>
      <c r="CE32" s="733"/>
      <c r="CF32" s="733"/>
      <c r="CG32" s="733"/>
      <c r="CH32" s="733"/>
      <c r="CI32" s="733"/>
      <c r="CO32" s="141"/>
    </row>
    <row r="33" spans="1:93" ht="14.4" customHeight="1" x14ac:dyDescent="0.3">
      <c r="A33" s="950" t="s">
        <v>371</v>
      </c>
      <c r="B33" s="950"/>
      <c r="C33" s="950"/>
      <c r="D33" s="950"/>
      <c r="E33" s="950"/>
      <c r="F33" s="950"/>
      <c r="G33" s="950"/>
      <c r="H33" s="950"/>
      <c r="I33" s="950"/>
      <c r="J33" s="950"/>
      <c r="K33" s="950"/>
      <c r="L33" s="950"/>
      <c r="M33" s="950"/>
      <c r="N33" s="950"/>
      <c r="O33" s="950"/>
      <c r="P33" s="950"/>
      <c r="Q33" s="950"/>
      <c r="R33" s="950"/>
      <c r="S33" s="950"/>
      <c r="T33" s="950"/>
      <c r="U33" s="950"/>
      <c r="V33" s="950"/>
      <c r="W33" s="950"/>
      <c r="X33" s="950"/>
      <c r="Y33" s="950"/>
      <c r="Z33" s="950"/>
      <c r="AA33" s="950"/>
      <c r="AB33" s="950"/>
      <c r="AC33" s="950"/>
      <c r="AD33" s="950"/>
      <c r="AE33" s="950"/>
      <c r="AF33" s="950"/>
      <c r="AG33" s="950"/>
      <c r="AH33" s="950"/>
      <c r="AI33" s="950"/>
      <c r="AJ33" s="950"/>
      <c r="AK33" s="950"/>
      <c r="AL33" s="950"/>
      <c r="AM33" s="950"/>
      <c r="AN33" s="950"/>
      <c r="AO33" s="950"/>
      <c r="AP33" s="950"/>
      <c r="AQ33" s="950"/>
      <c r="AR33" s="950"/>
      <c r="AS33" s="950"/>
      <c r="AT33" s="950"/>
      <c r="AU33" s="950"/>
      <c r="AV33" s="950"/>
      <c r="AW33" s="950"/>
      <c r="AX33" s="950"/>
      <c r="AY33" s="950"/>
      <c r="AZ33" s="950"/>
      <c r="BA33" s="950"/>
      <c r="BB33" s="950"/>
      <c r="BC33" s="950"/>
      <c r="BD33" s="950"/>
      <c r="BE33" s="950"/>
      <c r="BF33" s="950"/>
      <c r="BG33" s="831">
        <v>4</v>
      </c>
      <c r="BH33" s="831"/>
      <c r="BI33" s="831"/>
      <c r="BJ33" s="831"/>
      <c r="BK33" s="831"/>
      <c r="BL33" s="831"/>
      <c r="BM33" s="831"/>
      <c r="BN33" s="831"/>
      <c r="BO33" s="960" t="s">
        <v>372</v>
      </c>
      <c r="BP33" s="960"/>
      <c r="BQ33" s="960"/>
      <c r="BR33" s="960"/>
      <c r="BS33" s="960"/>
      <c r="BT33" s="960"/>
      <c r="BU33" s="960"/>
      <c r="BV33" s="960"/>
      <c r="BW33" s="960"/>
      <c r="BX33" s="960"/>
      <c r="BY33" s="960"/>
      <c r="BZ33" s="960"/>
      <c r="CA33" s="960"/>
      <c r="CB33" s="960"/>
      <c r="CC33" s="960"/>
      <c r="CD33" s="960"/>
      <c r="CE33" s="960"/>
      <c r="CF33" s="960"/>
      <c r="CG33" s="960"/>
      <c r="CH33" s="960"/>
      <c r="CI33" s="960"/>
    </row>
    <row r="34" spans="1:93" x14ac:dyDescent="0.25">
      <c r="A34" s="958" t="s">
        <v>373</v>
      </c>
      <c r="B34" s="958"/>
      <c r="C34" s="958"/>
      <c r="D34" s="958"/>
      <c r="E34" s="958"/>
      <c r="F34" s="958"/>
      <c r="G34" s="958"/>
      <c r="H34" s="958"/>
      <c r="I34" s="958"/>
      <c r="J34" s="958"/>
      <c r="K34" s="958"/>
      <c r="L34" s="958"/>
      <c r="M34" s="958"/>
      <c r="N34" s="958"/>
      <c r="O34" s="958"/>
      <c r="P34" s="958"/>
      <c r="Q34" s="958"/>
      <c r="R34" s="958"/>
      <c r="S34" s="958"/>
      <c r="T34" s="958"/>
      <c r="U34" s="958"/>
      <c r="V34" s="958"/>
      <c r="W34" s="958"/>
      <c r="X34" s="958"/>
      <c r="Y34" s="958"/>
      <c r="Z34" s="958"/>
      <c r="AA34" s="958"/>
      <c r="AB34" s="958"/>
      <c r="AC34" s="958"/>
      <c r="AD34" s="958"/>
      <c r="AE34" s="958"/>
      <c r="AF34" s="958"/>
      <c r="AG34" s="958"/>
      <c r="AH34" s="958"/>
      <c r="AI34" s="958"/>
      <c r="AJ34" s="958"/>
      <c r="AK34" s="958"/>
      <c r="AL34" s="958"/>
      <c r="AM34" s="958"/>
      <c r="AN34" s="958"/>
      <c r="AO34" s="958"/>
      <c r="AP34" s="959"/>
      <c r="AQ34" s="959"/>
      <c r="AR34" s="959"/>
      <c r="AS34" s="959"/>
      <c r="AT34" s="959"/>
      <c r="AU34" s="959"/>
      <c r="AV34" s="959"/>
      <c r="AW34" s="959"/>
      <c r="AX34" s="959"/>
      <c r="AY34" s="959"/>
      <c r="AZ34" s="959"/>
      <c r="BA34" s="959"/>
      <c r="BB34" s="959"/>
      <c r="BC34" s="959"/>
      <c r="BD34" s="959"/>
      <c r="BE34" s="959"/>
      <c r="BF34" s="959"/>
      <c r="BG34" s="959"/>
      <c r="BH34" s="959"/>
      <c r="BI34" s="959"/>
      <c r="BJ34" s="959"/>
      <c r="BK34" s="959"/>
      <c r="BL34" s="959"/>
      <c r="BM34" s="959"/>
      <c r="BN34" s="959"/>
      <c r="BO34" s="959"/>
      <c r="BP34" s="959"/>
      <c r="BQ34" s="959"/>
      <c r="BR34" s="959"/>
      <c r="BS34" s="959"/>
      <c r="BT34" s="959"/>
      <c r="BU34" s="959"/>
      <c r="BV34" s="959"/>
      <c r="BW34" s="959"/>
      <c r="BX34" s="959"/>
      <c r="BY34" s="959"/>
      <c r="BZ34" s="959"/>
      <c r="CA34" s="959"/>
      <c r="CB34" s="959"/>
      <c r="CC34" s="959"/>
      <c r="CD34" s="959"/>
      <c r="CE34" s="959"/>
      <c r="CF34" s="959"/>
      <c r="CG34" s="959"/>
      <c r="CH34" s="959"/>
      <c r="CI34" s="95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57" t="s">
        <v>374</v>
      </c>
      <c r="AQ35" s="957"/>
      <c r="AR35" s="957"/>
      <c r="AS35" s="957"/>
      <c r="AT35" s="957"/>
      <c r="AU35" s="957"/>
      <c r="AV35" s="957"/>
      <c r="AW35" s="957"/>
      <c r="AX35" s="957"/>
      <c r="AY35" s="957"/>
      <c r="AZ35" s="957"/>
      <c r="BA35" s="957"/>
      <c r="BB35" s="957"/>
      <c r="BC35" s="957"/>
      <c r="BD35" s="957"/>
      <c r="BE35" s="957"/>
      <c r="BF35" s="957"/>
      <c r="BG35" s="957"/>
      <c r="BH35" s="957"/>
      <c r="BI35" s="957"/>
      <c r="BJ35" s="957"/>
      <c r="BK35" s="957"/>
      <c r="BL35" s="957"/>
      <c r="BM35" s="957"/>
      <c r="BN35" s="957"/>
      <c r="BO35" s="957"/>
      <c r="BP35" s="957"/>
      <c r="BQ35" s="957"/>
      <c r="BR35" s="957"/>
      <c r="BS35" s="957"/>
      <c r="BT35" s="957"/>
      <c r="BU35" s="957"/>
      <c r="BV35" s="957"/>
      <c r="BW35" s="957"/>
      <c r="BX35" s="957"/>
      <c r="BY35" s="957"/>
      <c r="BZ35" s="957"/>
      <c r="CA35" s="957"/>
      <c r="CB35" s="957"/>
      <c r="CC35" s="957"/>
      <c r="CD35" s="957"/>
      <c r="CE35" s="957"/>
      <c r="CF35" s="957"/>
      <c r="CG35" s="957"/>
      <c r="CH35" s="957"/>
      <c r="CI35" s="957"/>
      <c r="CO35" s="141"/>
    </row>
    <row r="36" spans="1:93" ht="44.25" customHeight="1" x14ac:dyDescent="0.25">
      <c r="A36" s="956" t="s">
        <v>15</v>
      </c>
      <c r="B36" s="956"/>
      <c r="C36" s="956"/>
      <c r="D36" s="956"/>
      <c r="E36" s="956"/>
      <c r="F36" s="956"/>
      <c r="G36" s="956"/>
      <c r="H36" s="956"/>
      <c r="I36" s="956"/>
      <c r="J36" s="956"/>
      <c r="K36" s="956"/>
      <c r="L36" s="956"/>
      <c r="M36" s="956"/>
      <c r="N36" s="956"/>
      <c r="O36" s="956"/>
      <c r="P36" s="956"/>
      <c r="Q36" s="956"/>
      <c r="R36" s="956"/>
      <c r="S36" s="956"/>
      <c r="T36" s="956"/>
      <c r="U36" s="956"/>
      <c r="V36" s="956"/>
      <c r="W36" s="956"/>
      <c r="X36" s="956"/>
      <c r="Y36" s="956"/>
      <c r="Z36" s="956"/>
      <c r="AA36" s="956"/>
      <c r="AB36" s="956"/>
      <c r="AC36" s="956"/>
      <c r="AD36" s="741" t="str">
        <f>ПОДПИСИ!B6</f>
        <v>Начальник мастерского участка №1 Курортного РЭС ПАО «Россети Ленэнерго» «СЭС»</v>
      </c>
      <c r="AE36" s="741"/>
      <c r="AF36" s="741"/>
      <c r="AG36" s="741"/>
      <c r="AH36" s="741"/>
      <c r="AI36" s="741"/>
      <c r="AJ36" s="741"/>
      <c r="AK36" s="741"/>
      <c r="AL36" s="741"/>
      <c r="AM36" s="741"/>
      <c r="AN36" s="741"/>
      <c r="AO36" s="741"/>
      <c r="AP36" s="741"/>
      <c r="AQ36" s="741"/>
      <c r="AR36" s="741"/>
      <c r="AS36" s="741"/>
      <c r="AT36" s="741"/>
      <c r="AU36" s="741"/>
      <c r="AV36" s="741"/>
      <c r="AW36" s="741"/>
      <c r="AX36" s="741"/>
      <c r="AY36" s="741"/>
      <c r="AZ36" s="741"/>
      <c r="BA36" s="741"/>
      <c r="BB36" s="741"/>
      <c r="BC36" s="741"/>
      <c r="BD36" s="741"/>
      <c r="BE36" s="741"/>
      <c r="BF36" s="741"/>
      <c r="BG36" s="741"/>
      <c r="BH36" s="741"/>
      <c r="BI36" s="741"/>
      <c r="BJ36" s="741"/>
      <c r="BK36" s="741"/>
      <c r="BL36" s="23"/>
      <c r="BM36" s="23"/>
      <c r="BN36" s="23"/>
      <c r="BO36" s="704"/>
      <c r="BP36" s="704"/>
      <c r="BQ36" s="704"/>
      <c r="BR36" s="704"/>
      <c r="BS36" s="704"/>
      <c r="BT36" s="704"/>
      <c r="BU36" s="704"/>
      <c r="BV36" s="704"/>
      <c r="BW36" s="704"/>
      <c r="BX36" s="704"/>
      <c r="BY36" s="704"/>
      <c r="BZ36" s="704"/>
      <c r="CA36" s="704"/>
      <c r="CB36" s="704"/>
      <c r="CC36" s="704"/>
      <c r="CD36" s="70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99" t="s">
        <v>48</v>
      </c>
      <c r="AE37" s="699"/>
      <c r="AF37" s="699"/>
      <c r="AG37" s="699"/>
      <c r="AH37" s="699"/>
      <c r="AI37" s="699"/>
      <c r="AJ37" s="699"/>
      <c r="AK37" s="699"/>
      <c r="AL37" s="699"/>
      <c r="AM37" s="699"/>
      <c r="AN37" s="699"/>
      <c r="AO37" s="699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699"/>
      <c r="BB37" s="699"/>
      <c r="BC37" s="699"/>
      <c r="BD37" s="699"/>
      <c r="BE37" s="699"/>
      <c r="BF37" s="699"/>
      <c r="BG37" s="699"/>
      <c r="BH37" s="699"/>
      <c r="BI37" s="699"/>
      <c r="BJ37" s="699"/>
      <c r="BK37" s="699"/>
      <c r="BL37" s="227"/>
      <c r="BM37" s="227"/>
      <c r="BN37" s="227"/>
      <c r="BO37" s="699" t="s">
        <v>49</v>
      </c>
      <c r="BP37" s="699"/>
      <c r="BQ37" s="699"/>
      <c r="BR37" s="699"/>
      <c r="BS37" s="699"/>
      <c r="BT37" s="699"/>
      <c r="BU37" s="699"/>
      <c r="BV37" s="699"/>
      <c r="BW37" s="699"/>
      <c r="BX37" s="699"/>
      <c r="BY37" s="699"/>
      <c r="BZ37" s="699"/>
      <c r="CA37" s="699"/>
      <c r="CB37" s="699"/>
      <c r="CC37" s="699"/>
      <c r="CD37" s="699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35" t="s">
        <v>16</v>
      </c>
      <c r="B38" s="735"/>
      <c r="C38" s="735"/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5"/>
      <c r="AA38" s="735"/>
      <c r="AB38" s="735"/>
      <c r="AD38" s="741" t="str">
        <f>ПОДПИСИ!B12</f>
        <v>Начальник участка ООО «Электромонтаж-110»</v>
      </c>
      <c r="AE38" s="741"/>
      <c r="AF38" s="741"/>
      <c r="AG38" s="741"/>
      <c r="AH38" s="741"/>
      <c r="AI38" s="741"/>
      <c r="AJ38" s="741"/>
      <c r="AK38" s="741"/>
      <c r="AL38" s="741"/>
      <c r="AM38" s="741"/>
      <c r="AN38" s="741"/>
      <c r="AO38" s="741"/>
      <c r="AP38" s="741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23"/>
      <c r="BM38" s="23"/>
      <c r="BN38" s="23"/>
      <c r="BO38" s="704"/>
      <c r="BP38" s="704"/>
      <c r="BQ38" s="704"/>
      <c r="BR38" s="704"/>
      <c r="BS38" s="704"/>
      <c r="BT38" s="704"/>
      <c r="BU38" s="704"/>
      <c r="BV38" s="704"/>
      <c r="BW38" s="704"/>
      <c r="BX38" s="704"/>
      <c r="BY38" s="704"/>
      <c r="BZ38" s="704"/>
      <c r="CA38" s="704"/>
      <c r="CB38" s="704"/>
      <c r="CC38" s="704"/>
      <c r="CD38" s="704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98" t="s">
        <v>48</v>
      </c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698"/>
      <c r="BL39" s="227"/>
      <c r="BM39" s="227"/>
      <c r="BN39" s="227"/>
      <c r="BO39" s="699" t="s">
        <v>49</v>
      </c>
      <c r="BP39" s="699"/>
      <c r="BQ39" s="699"/>
      <c r="BR39" s="699"/>
      <c r="BS39" s="699"/>
      <c r="BT39" s="699"/>
      <c r="BU39" s="699"/>
      <c r="BV39" s="699"/>
      <c r="BW39" s="699"/>
      <c r="BX39" s="699"/>
      <c r="BY39" s="699"/>
      <c r="BZ39" s="699"/>
      <c r="CA39" s="699"/>
      <c r="CB39" s="699"/>
      <c r="CC39" s="699"/>
      <c r="CD39" s="699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39" t="s">
        <v>352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/>
      <c r="CK1"/>
      <c r="CL1"/>
      <c r="CM1"/>
      <c r="CN1"/>
      <c r="CO1" s="141"/>
    </row>
    <row r="2" spans="1:93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E2" s="704" t="str">
        <f>ФОРМА!G2</f>
        <v>Санкт-Петербург</v>
      </c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/>
      <c r="CK2"/>
      <c r="CL2"/>
      <c r="CM2"/>
      <c r="CN2"/>
      <c r="CO2" s="142"/>
    </row>
    <row r="3" spans="1:93" s="21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E3" s="739" t="s">
        <v>0</v>
      </c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O3" s="143"/>
    </row>
    <row r="4" spans="1:93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E4" s="741" t="str">
        <f>ФОРМА!B2</f>
        <v>ПАО "Россети Ленэнерго"</v>
      </c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O4" s="144" t="str">
        <f>BE4</f>
        <v>ПАО "Россети Ленэнерго"</v>
      </c>
    </row>
    <row r="5" spans="1:93" s="24" customFormat="1" ht="15" customHeight="1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39" t="s">
        <v>2</v>
      </c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O5" s="143"/>
    </row>
    <row r="6" spans="1:93" ht="93" customHeight="1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54"/>
      <c r="BG6" s="754"/>
      <c r="BH6" s="754"/>
      <c r="BI6" s="754"/>
      <c r="BJ6" s="754"/>
      <c r="BK6" s="754"/>
      <c r="BL6" s="754"/>
      <c r="BM6" s="754"/>
      <c r="BN6" s="754"/>
      <c r="BO6" s="754"/>
      <c r="BP6" s="754"/>
      <c r="BQ6" s="754"/>
      <c r="BR6" s="754"/>
      <c r="BS6" s="754"/>
      <c r="BT6" s="754"/>
      <c r="BU6" s="754"/>
      <c r="BV6" s="754"/>
      <c r="BW6" s="754"/>
      <c r="BX6" s="754"/>
      <c r="BY6" s="754"/>
      <c r="BZ6" s="754"/>
      <c r="CA6" s="754"/>
      <c r="CB6" s="754"/>
      <c r="CC6" s="754"/>
      <c r="CD6" s="754"/>
      <c r="CE6" s="754"/>
      <c r="CF6" s="754"/>
      <c r="CG6" s="754"/>
      <c r="CH6" s="754"/>
      <c r="CI6" s="754"/>
      <c r="CO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39" t="s">
        <v>38</v>
      </c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O7" s="235"/>
    </row>
    <row r="8" spans="1:93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E8" s="684">
        <f>ФОРМА!B13</f>
        <v>45625</v>
      </c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51"/>
    </row>
    <row r="9" spans="1:93" s="24" customFormat="1" ht="15" customHeight="1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39" t="s">
        <v>3</v>
      </c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O9" s="235"/>
    </row>
    <row r="10" spans="1:93" x14ac:dyDescent="0.3">
      <c r="A10" s="739"/>
      <c r="B10" s="739"/>
      <c r="C10" s="739"/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739"/>
      <c r="S10" s="739"/>
      <c r="T10" s="739"/>
      <c r="U10" s="739"/>
      <c r="V10" s="739"/>
      <c r="W10" s="739"/>
      <c r="X10" s="739"/>
      <c r="Y10" s="739"/>
      <c r="Z10" s="739"/>
      <c r="AA10" s="739"/>
      <c r="AB10" s="739"/>
      <c r="AC10" s="739"/>
      <c r="AD10" s="739"/>
      <c r="AE10" s="739"/>
      <c r="AF10" s="739"/>
      <c r="AG10" s="739"/>
      <c r="AH10" s="739"/>
      <c r="AI10" s="739"/>
      <c r="AJ10" s="739"/>
      <c r="AK10" s="739"/>
      <c r="AL10" s="739"/>
      <c r="AM10" s="739"/>
      <c r="AN10" s="739"/>
      <c r="AO10" s="739"/>
      <c r="AP10" s="739"/>
      <c r="AQ10" s="739"/>
      <c r="AR10" s="739"/>
      <c r="AS10" s="739"/>
      <c r="AT10" s="739"/>
      <c r="AU10" s="739"/>
      <c r="AV10" s="739"/>
      <c r="AW10" s="739"/>
      <c r="AX10" s="739"/>
      <c r="AY10" s="739"/>
      <c r="AZ10" s="739"/>
      <c r="BA10" s="739"/>
      <c r="BB10" s="739"/>
      <c r="BC10" s="739"/>
      <c r="BD10" s="739"/>
      <c r="BE10" s="739"/>
      <c r="BF10" s="739"/>
      <c r="BG10" s="739"/>
      <c r="BH10" s="739"/>
      <c r="BI10" s="739"/>
      <c r="BJ10" s="739"/>
      <c r="BK10" s="739"/>
      <c r="BL10" s="739"/>
      <c r="BM10" s="739"/>
      <c r="BN10" s="739"/>
      <c r="BO10" s="739"/>
      <c r="BP10" s="739"/>
      <c r="BQ10" s="739"/>
      <c r="BR10" s="739"/>
      <c r="BS10" s="739"/>
      <c r="BT10" s="739"/>
      <c r="BU10" s="739"/>
      <c r="BV10" s="739"/>
      <c r="BW10" s="739"/>
      <c r="BX10" s="739"/>
      <c r="BY10" s="739"/>
      <c r="BZ10" s="739"/>
      <c r="CA10" s="739"/>
      <c r="CB10" s="739"/>
      <c r="CC10" s="739"/>
      <c r="CD10" s="739"/>
      <c r="CE10" s="739"/>
      <c r="CF10" s="739"/>
      <c r="CG10" s="739"/>
      <c r="CH10" s="739"/>
      <c r="CI10" s="739"/>
    </row>
    <row r="11" spans="1:93" x14ac:dyDescent="0.3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</row>
    <row r="12" spans="1:93" x14ac:dyDescent="0.3">
      <c r="A12" s="687" t="s">
        <v>354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</row>
    <row r="13" spans="1:93" ht="18" customHeight="1" x14ac:dyDescent="0.3">
      <c r="A13" s="966" t="s">
        <v>353</v>
      </c>
      <c r="B13" s="966"/>
      <c r="C13" s="966"/>
      <c r="D13" s="966"/>
      <c r="E13" s="966"/>
      <c r="F13" s="966"/>
      <c r="G13" s="966"/>
      <c r="H13" s="966"/>
      <c r="I13" s="966"/>
      <c r="J13" s="966"/>
      <c r="K13" s="966"/>
      <c r="L13" s="966"/>
      <c r="M13" s="966"/>
      <c r="N13" s="966"/>
      <c r="O13" s="966"/>
      <c r="P13" s="966"/>
      <c r="Q13" s="966"/>
      <c r="R13" s="966"/>
      <c r="S13" s="966"/>
      <c r="T13" s="966"/>
      <c r="U13" s="966"/>
      <c r="V13" s="966"/>
      <c r="W13" s="966"/>
      <c r="X13" s="966"/>
      <c r="Y13" s="966"/>
      <c r="Z13" s="966"/>
      <c r="AA13" s="966"/>
      <c r="AB13" s="966"/>
      <c r="AC13" s="966"/>
      <c r="AD13" s="966"/>
      <c r="AE13" s="966"/>
      <c r="AF13" s="966"/>
      <c r="AG13" s="966"/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  <c r="BB13" s="966"/>
      <c r="BC13" s="966"/>
      <c r="BD13" s="966"/>
      <c r="BE13" s="966"/>
      <c r="BF13" s="966"/>
      <c r="BG13" s="966"/>
      <c r="BH13" s="966"/>
      <c r="BI13" s="966"/>
      <c r="BJ13" s="966"/>
      <c r="BK13" s="966"/>
      <c r="BL13" s="966"/>
      <c r="BM13" s="966"/>
      <c r="BN13" s="966"/>
      <c r="BO13" s="966"/>
      <c r="BP13" s="966"/>
      <c r="BQ13" s="966"/>
      <c r="BR13" s="966"/>
      <c r="BS13" s="966"/>
      <c r="BT13" s="966"/>
      <c r="BU13" s="966"/>
      <c r="BV13" s="966"/>
      <c r="BW13" s="966"/>
      <c r="BX13" s="966"/>
      <c r="BY13" s="966"/>
      <c r="BZ13" s="966"/>
      <c r="CA13" s="966"/>
      <c r="CB13" s="966"/>
      <c r="CC13" s="966"/>
      <c r="CD13" s="966"/>
      <c r="CE13" s="966"/>
      <c r="CF13" s="966"/>
      <c r="CG13" s="966"/>
      <c r="CH13" s="966"/>
      <c r="CI13" s="966"/>
    </row>
    <row r="14" spans="1:93" ht="15" customHeight="1" x14ac:dyDescent="0.3">
      <c r="F14" s="733" t="s">
        <v>355</v>
      </c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3"/>
      <c r="X14" s="733"/>
      <c r="Y14" s="733"/>
      <c r="Z14" s="733"/>
      <c r="AA14" s="733"/>
      <c r="AB14" s="733"/>
      <c r="AC14" s="733"/>
      <c r="AD14" s="733"/>
      <c r="AE14" s="733"/>
      <c r="AF14" s="733"/>
      <c r="AG14" s="733"/>
      <c r="AH14" s="733"/>
      <c r="AI14" s="733"/>
      <c r="AJ14" s="733"/>
      <c r="AK14" s="733"/>
      <c r="AL14" s="733"/>
      <c r="AM14" s="733"/>
      <c r="AN14" s="733"/>
      <c r="AO14" s="733"/>
      <c r="AP14" s="733"/>
      <c r="AQ14" s="733"/>
      <c r="AR14" s="733"/>
      <c r="AS14" s="733"/>
      <c r="AT14" s="733"/>
      <c r="AU14" s="733"/>
      <c r="AV14" s="733"/>
      <c r="AW14" s="733"/>
      <c r="AX14" s="733"/>
      <c r="AY14" s="733"/>
      <c r="AZ14" s="733"/>
      <c r="BA14" s="733"/>
      <c r="BB14" s="733"/>
      <c r="BC14" s="733"/>
      <c r="BD14" s="733"/>
      <c r="BE14" s="733"/>
      <c r="BF14" s="733"/>
      <c r="BG14" s="733"/>
      <c r="BH14" s="733"/>
      <c r="BI14" s="733"/>
      <c r="BJ14" s="733"/>
      <c r="BK14" s="733"/>
      <c r="BL14" s="733"/>
      <c r="BM14" s="733"/>
      <c r="BN14" s="733"/>
      <c r="BO14" s="733"/>
      <c r="BP14" s="733"/>
      <c r="BQ14" s="733"/>
      <c r="BR14" s="733"/>
      <c r="BS14" s="733"/>
      <c r="BT14" s="733"/>
      <c r="BU14" s="733"/>
      <c r="BV14" s="733"/>
      <c r="BW14" s="733"/>
      <c r="BX14" s="733"/>
      <c r="BY14" s="733"/>
      <c r="BZ14" s="733"/>
      <c r="CA14" s="733"/>
      <c r="CB14" s="733"/>
      <c r="CC14" s="733"/>
      <c r="CD14" s="733"/>
      <c r="CE14" s="733"/>
      <c r="CF14" s="733"/>
      <c r="CG14" s="733"/>
      <c r="CH14" s="733"/>
      <c r="CI14" s="733"/>
    </row>
    <row r="15" spans="1:93" ht="15" customHeight="1" x14ac:dyDescent="0.3">
      <c r="A15" s="733" t="s">
        <v>356</v>
      </c>
      <c r="B15" s="733"/>
      <c r="C15" s="733"/>
      <c r="D15" s="733"/>
      <c r="E15" s="733"/>
      <c r="F15" s="954">
        <v>0.4</v>
      </c>
      <c r="G15" s="954"/>
      <c r="H15" s="954"/>
      <c r="I15" s="954"/>
      <c r="J15" s="954"/>
      <c r="K15" s="954"/>
      <c r="L15" s="954"/>
      <c r="M15" s="954"/>
      <c r="N15" s="954"/>
      <c r="O15" s="733" t="s">
        <v>357</v>
      </c>
      <c r="P15" s="733"/>
      <c r="Q15" s="733"/>
      <c r="R15" s="733"/>
      <c r="S15" s="954" t="s">
        <v>915</v>
      </c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4"/>
      <c r="AG15" s="954"/>
      <c r="AH15" s="954"/>
      <c r="AI15" s="954"/>
      <c r="AJ15" s="954"/>
      <c r="AK15" s="954"/>
      <c r="AL15" s="954"/>
      <c r="AM15" s="954"/>
      <c r="AN15" s="954"/>
      <c r="AO15" s="954"/>
      <c r="AP15" s="954"/>
      <c r="AQ15" s="954"/>
      <c r="AR15" s="954"/>
      <c r="AS15" s="954"/>
      <c r="AT15" s="954"/>
      <c r="AU15" s="954"/>
      <c r="AV15" s="954"/>
      <c r="AW15" s="954"/>
      <c r="AX15" s="954"/>
      <c r="AY15" s="954"/>
      <c r="AZ15" s="954"/>
      <c r="BA15" s="954"/>
      <c r="BB15" s="954"/>
      <c r="BC15" s="954"/>
      <c r="BD15" s="954"/>
      <c r="BE15" s="954"/>
      <c r="BF15" s="954"/>
      <c r="BG15" s="954"/>
      <c r="BH15" s="954"/>
      <c r="BI15" s="954"/>
      <c r="BJ15" s="954"/>
      <c r="BK15" s="954"/>
      <c r="BL15" s="954"/>
      <c r="BM15" s="954"/>
      <c r="BN15" s="954"/>
      <c r="BO15" s="954"/>
      <c r="BP15" s="954"/>
      <c r="BQ15" s="954"/>
      <c r="BR15" s="954"/>
      <c r="BS15" s="954"/>
      <c r="BT15" s="954"/>
      <c r="BU15" s="954"/>
      <c r="BV15" s="954"/>
      <c r="BW15" s="954"/>
      <c r="BX15" s="954"/>
      <c r="BY15" s="954"/>
      <c r="BZ15" s="954"/>
      <c r="CA15" s="954"/>
      <c r="CB15" s="954"/>
      <c r="CC15" s="954"/>
      <c r="CD15" s="954"/>
      <c r="CE15" s="954"/>
      <c r="CF15" s="954"/>
      <c r="CG15" s="954"/>
      <c r="CH15" s="954"/>
      <c r="CI15" s="95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55" t="s">
        <v>358</v>
      </c>
      <c r="T16" s="955"/>
      <c r="U16" s="955"/>
      <c r="V16" s="955"/>
      <c r="W16" s="955"/>
      <c r="X16" s="955"/>
      <c r="Y16" s="955"/>
      <c r="Z16" s="955"/>
      <c r="AA16" s="955"/>
      <c r="AB16" s="955"/>
      <c r="AC16" s="955"/>
      <c r="AD16" s="955"/>
      <c r="AE16" s="955"/>
      <c r="AF16" s="955"/>
      <c r="AG16" s="955"/>
      <c r="AH16" s="955"/>
      <c r="AI16" s="955"/>
      <c r="AJ16" s="955"/>
      <c r="AK16" s="955"/>
      <c r="AL16" s="955"/>
      <c r="AM16" s="955"/>
      <c r="AN16" s="955"/>
      <c r="AO16" s="955"/>
      <c r="AP16" s="955"/>
      <c r="AQ16" s="955"/>
      <c r="AR16" s="955"/>
      <c r="AS16" s="955"/>
      <c r="AT16" s="955"/>
      <c r="AU16" s="955"/>
      <c r="AV16" s="955"/>
      <c r="AW16" s="955"/>
      <c r="AX16" s="955"/>
      <c r="AY16" s="955"/>
      <c r="AZ16" s="955"/>
      <c r="BA16" s="955"/>
      <c r="BB16" s="955"/>
      <c r="BC16" s="955"/>
      <c r="BD16" s="955"/>
      <c r="BE16" s="955"/>
      <c r="BF16" s="955"/>
      <c r="BG16" s="955"/>
      <c r="BH16" s="955"/>
      <c r="BI16" s="955"/>
      <c r="BJ16" s="955"/>
      <c r="BK16" s="955"/>
      <c r="BL16" s="955"/>
      <c r="BM16" s="955"/>
      <c r="BN16" s="955"/>
      <c r="BO16" s="955"/>
      <c r="BP16" s="955"/>
      <c r="BQ16" s="955"/>
      <c r="BR16" s="955"/>
      <c r="BS16" s="955"/>
      <c r="BT16" s="955"/>
      <c r="BU16" s="955"/>
      <c r="BV16" s="955"/>
      <c r="BW16" s="955"/>
      <c r="BX16" s="955"/>
      <c r="BY16" s="955"/>
      <c r="BZ16" s="955"/>
      <c r="CA16" s="955"/>
      <c r="CB16" s="955"/>
      <c r="CC16" s="955"/>
      <c r="CD16" s="955"/>
      <c r="CE16" s="955"/>
      <c r="CF16" s="955"/>
      <c r="CG16" s="955"/>
      <c r="CH16" s="955"/>
      <c r="CI16" s="955"/>
      <c r="CO16" s="229"/>
    </row>
    <row r="17" spans="1:93" ht="15" customHeight="1" x14ac:dyDescent="0.3">
      <c r="A17" s="965" t="s">
        <v>359</v>
      </c>
      <c r="B17" s="965"/>
      <c r="C17" s="965"/>
      <c r="D17" s="965"/>
      <c r="E17" s="965"/>
      <c r="F17" s="965"/>
      <c r="G17" s="965"/>
      <c r="H17" s="965"/>
      <c r="I17" s="965"/>
      <c r="J17" s="965"/>
      <c r="K17" s="965"/>
      <c r="L17" s="965"/>
      <c r="M17" s="965"/>
      <c r="N17" s="965"/>
      <c r="O17" s="965"/>
      <c r="P17" s="965"/>
      <c r="Q17" s="965"/>
      <c r="R17" s="965"/>
      <c r="S17" s="967" t="s">
        <v>576</v>
      </c>
      <c r="T17" s="967"/>
      <c r="U17" s="967"/>
      <c r="V17" s="967"/>
      <c r="W17" s="967"/>
      <c r="X17" s="967"/>
      <c r="Y17" s="967"/>
      <c r="Z17" s="967"/>
      <c r="AA17" s="967"/>
      <c r="AB17" s="967"/>
      <c r="AC17" s="967"/>
      <c r="AD17" s="967"/>
      <c r="AE17" s="967"/>
      <c r="AF17" s="967"/>
      <c r="AG17" s="967"/>
      <c r="AH17" s="967"/>
      <c r="AI17" s="967"/>
      <c r="AJ17" s="967"/>
      <c r="AK17" s="967"/>
      <c r="AL17" s="967"/>
      <c r="AM17" s="967"/>
      <c r="AN17" s="967"/>
      <c r="AO17" s="967"/>
      <c r="AP17" s="967"/>
      <c r="AQ17" s="967"/>
      <c r="AR17" s="967"/>
      <c r="AS17" s="967"/>
      <c r="AT17" s="967"/>
      <c r="AU17" s="967"/>
      <c r="AV17" s="967"/>
      <c r="AW17" s="967"/>
      <c r="AX17" s="967"/>
      <c r="AY17" s="967"/>
      <c r="AZ17" s="967"/>
      <c r="BA17" s="967"/>
      <c r="BB17" s="967"/>
      <c r="BC17" s="967"/>
      <c r="BD17" s="967"/>
      <c r="BE17" s="967"/>
      <c r="BF17" s="967"/>
      <c r="BG17" s="967"/>
      <c r="BH17" s="967"/>
      <c r="BI17" s="967"/>
      <c r="BJ17" s="967"/>
      <c r="BK17" s="967"/>
      <c r="BL17" s="967"/>
      <c r="BM17" s="967"/>
      <c r="BN17" s="967"/>
      <c r="BO17" s="967"/>
      <c r="BP17" s="967"/>
      <c r="BQ17" s="967"/>
      <c r="BR17" s="967"/>
      <c r="BS17" s="967"/>
      <c r="BT17" s="967"/>
      <c r="BU17" s="967"/>
      <c r="BV17" s="967"/>
      <c r="BW17" s="967"/>
      <c r="BX17" s="967"/>
      <c r="BY17" s="967"/>
      <c r="BZ17" s="967"/>
      <c r="CA17" s="967"/>
      <c r="CB17" s="967"/>
      <c r="CC17" s="967"/>
      <c r="CD17" s="967"/>
      <c r="CE17" s="967"/>
      <c r="CF17" s="967"/>
      <c r="CG17" s="967"/>
      <c r="CH17" s="967"/>
      <c r="CI17" s="967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32" t="s">
        <v>360</v>
      </c>
      <c r="T18" s="932"/>
      <c r="U18" s="932"/>
      <c r="V18" s="932"/>
      <c r="W18" s="932"/>
      <c r="X18" s="932"/>
      <c r="Y18" s="932"/>
      <c r="Z18" s="932"/>
      <c r="AA18" s="932"/>
      <c r="AB18" s="932"/>
      <c r="AC18" s="932"/>
      <c r="AD18" s="932"/>
      <c r="AE18" s="932"/>
      <c r="AF18" s="932"/>
      <c r="AG18" s="932"/>
      <c r="AH18" s="932"/>
      <c r="AI18" s="932"/>
      <c r="AJ18" s="932"/>
      <c r="AK18" s="932"/>
      <c r="AL18" s="932"/>
      <c r="AM18" s="932"/>
      <c r="AN18" s="932"/>
      <c r="AO18" s="932"/>
      <c r="AP18" s="932"/>
      <c r="AQ18" s="932"/>
      <c r="AR18" s="932"/>
      <c r="AS18" s="932"/>
      <c r="AT18" s="932"/>
      <c r="AU18" s="932"/>
      <c r="AV18" s="932"/>
      <c r="AW18" s="932"/>
      <c r="AX18" s="932"/>
      <c r="AY18" s="932"/>
      <c r="AZ18" s="932"/>
      <c r="BA18" s="932"/>
      <c r="BB18" s="932"/>
      <c r="BC18" s="932"/>
      <c r="BD18" s="932"/>
      <c r="BE18" s="932"/>
      <c r="BF18" s="932"/>
      <c r="BG18" s="932"/>
      <c r="BH18" s="932"/>
      <c r="BI18" s="932"/>
      <c r="BJ18" s="932"/>
      <c r="BK18" s="932"/>
      <c r="BL18" s="932"/>
      <c r="BM18" s="932"/>
      <c r="BN18" s="932"/>
      <c r="BO18" s="932"/>
      <c r="BP18" s="932"/>
      <c r="BQ18" s="932"/>
      <c r="BR18" s="932"/>
      <c r="BS18" s="932"/>
      <c r="BT18" s="932"/>
      <c r="BU18" s="932"/>
      <c r="BV18" s="932"/>
      <c r="BW18" s="932"/>
      <c r="BX18" s="932"/>
      <c r="BY18" s="932"/>
      <c r="BZ18" s="932"/>
      <c r="CA18" s="932"/>
      <c r="CB18" s="932"/>
      <c r="CC18" s="932"/>
      <c r="CD18" s="932"/>
      <c r="CE18" s="932"/>
      <c r="CF18" s="932"/>
      <c r="CG18" s="932"/>
      <c r="CH18" s="932"/>
      <c r="CI18" s="932"/>
      <c r="CO18" s="229"/>
    </row>
    <row r="19" spans="1:93" ht="15" customHeight="1" x14ac:dyDescent="0.25">
      <c r="A19" s="965" t="s">
        <v>361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65" t="s">
        <v>577</v>
      </c>
      <c r="B20" s="965"/>
      <c r="C20" s="965"/>
      <c r="D20" s="965"/>
      <c r="E20" s="965"/>
      <c r="F20" s="965"/>
      <c r="G20" s="965"/>
      <c r="H20" s="965"/>
      <c r="I20" s="965"/>
      <c r="J20" s="965"/>
      <c r="K20" s="965"/>
      <c r="L20" s="965"/>
      <c r="M20" s="965"/>
      <c r="N20" s="965"/>
      <c r="O20" s="965"/>
      <c r="P20" s="965"/>
      <c r="Q20" s="965"/>
      <c r="R20" s="965"/>
      <c r="S20" s="965"/>
      <c r="T20" s="965"/>
      <c r="U20" s="965"/>
      <c r="V20" s="965"/>
      <c r="W20" s="965"/>
      <c r="X20" s="965"/>
      <c r="Y20" s="965"/>
      <c r="Z20" s="965"/>
      <c r="AA20" s="965"/>
      <c r="AB20" s="965"/>
      <c r="AC20" s="965"/>
      <c r="AD20" s="965"/>
      <c r="AE20" s="965"/>
      <c r="AF20" s="965"/>
      <c r="AG20" s="965"/>
      <c r="AH20" s="965"/>
      <c r="AI20" s="965"/>
      <c r="AJ20" s="965"/>
      <c r="AK20" s="965"/>
      <c r="AL20" s="965"/>
      <c r="AM20" s="965"/>
      <c r="AN20" s="965"/>
      <c r="AO20" s="965"/>
      <c r="AP20" s="965"/>
      <c r="AQ20" s="965"/>
      <c r="AR20" s="965"/>
      <c r="AS20" s="965"/>
      <c r="AT20" s="965"/>
      <c r="AU20" s="965"/>
      <c r="AV20" s="965"/>
      <c r="AW20" s="965"/>
      <c r="AX20" s="965"/>
      <c r="AY20" s="841" t="str">
        <f>CONCATENATE(ФОРМА!B9,", Лист ",CL20)</f>
        <v>СЭС-23-32939-ЭС-ИЛО2, Лист 3</v>
      </c>
      <c r="AZ20" s="841"/>
      <c r="BA20" s="841"/>
      <c r="BB20" s="841"/>
      <c r="BC20" s="841"/>
      <c r="BD20" s="841"/>
      <c r="BE20" s="841"/>
      <c r="BF20" s="841"/>
      <c r="BG20" s="841"/>
      <c r="BH20" s="841"/>
      <c r="BI20" s="841"/>
      <c r="BJ20" s="841"/>
      <c r="BK20" s="841"/>
      <c r="BL20" s="841"/>
      <c r="BM20" s="841"/>
      <c r="BN20" s="841"/>
      <c r="BO20" s="841"/>
      <c r="BP20" s="841"/>
      <c r="BQ20" s="841"/>
      <c r="BR20" s="841"/>
      <c r="BS20" s="841"/>
      <c r="BT20" s="841"/>
      <c r="BU20" s="841"/>
      <c r="BV20" s="841"/>
      <c r="BW20" s="841"/>
      <c r="BX20" s="841"/>
      <c r="BY20" s="841"/>
      <c r="BZ20" s="841"/>
      <c r="CA20" s="841"/>
      <c r="CB20" s="841"/>
      <c r="CC20" s="841"/>
      <c r="CD20" s="841"/>
      <c r="CE20" s="841"/>
      <c r="CF20" s="841"/>
      <c r="CG20" s="841"/>
      <c r="CH20" s="841"/>
      <c r="CI20" s="841"/>
      <c r="CL20" s="19">
        <v>3</v>
      </c>
    </row>
    <row r="21" spans="1:93" x14ac:dyDescent="0.3">
      <c r="A21" s="963" t="s">
        <v>362</v>
      </c>
      <c r="B21" s="963"/>
      <c r="C21" s="963"/>
      <c r="D21" s="963"/>
      <c r="E21" s="963"/>
      <c r="F21" s="963"/>
      <c r="G21" s="963"/>
      <c r="H21" s="963"/>
      <c r="I21" s="963"/>
      <c r="J21" s="963"/>
      <c r="K21" s="963"/>
      <c r="L21" s="963"/>
      <c r="M21" s="963"/>
      <c r="N21" s="963"/>
      <c r="O21" s="963"/>
      <c r="P21" s="963"/>
      <c r="Q21" s="963"/>
      <c r="R21" s="963"/>
      <c r="S21" s="963"/>
      <c r="T21" s="963"/>
      <c r="U21" s="963"/>
      <c r="V21" s="963"/>
      <c r="W21" s="963"/>
      <c r="X21" s="963"/>
      <c r="Y21" s="963"/>
      <c r="Z21" s="963"/>
      <c r="AA21" s="963"/>
      <c r="AB21" s="963"/>
      <c r="AC21" s="963"/>
      <c r="AD21" s="963"/>
      <c r="AE21" s="963"/>
      <c r="AF21" s="963"/>
      <c r="AG21" s="963"/>
      <c r="AH21" s="963"/>
      <c r="AI21" s="963"/>
      <c r="AJ21" s="963"/>
      <c r="AK21" s="963"/>
      <c r="AL21" s="963"/>
      <c r="AM21" s="963"/>
      <c r="AN21" s="963"/>
      <c r="AO21" s="963"/>
      <c r="AP21" s="963"/>
      <c r="AQ21" s="963"/>
      <c r="AR21" s="963"/>
      <c r="AS21" s="963"/>
      <c r="AT21" s="103"/>
      <c r="AU21" s="964">
        <f>IF(F15=0.4,1,3)</f>
        <v>1</v>
      </c>
      <c r="AV21" s="964"/>
      <c r="AW21" s="964"/>
      <c r="AX21" s="964"/>
      <c r="AY21" s="964"/>
      <c r="AZ21" s="964"/>
      <c r="BA21" s="964"/>
      <c r="BB21" s="964"/>
      <c r="BC21" s="964"/>
      <c r="BD21" s="964"/>
      <c r="BE21" s="964"/>
      <c r="BF21" s="964"/>
      <c r="BG21" s="964"/>
      <c r="BH21" s="964"/>
      <c r="BI21" s="964"/>
      <c r="BJ21" s="964"/>
      <c r="BK21" s="964"/>
      <c r="BL21" s="964"/>
      <c r="BM21" s="964"/>
      <c r="BN21" s="964"/>
      <c r="BO21" s="964"/>
      <c r="BP21" s="964"/>
      <c r="BQ21" s="964"/>
      <c r="BR21" s="964"/>
      <c r="BS21" s="964"/>
      <c r="BT21" s="964"/>
      <c r="BU21" s="964"/>
      <c r="BV21" s="964"/>
      <c r="BW21" s="964"/>
      <c r="BX21" s="964"/>
      <c r="BY21" s="964"/>
      <c r="BZ21" s="964"/>
      <c r="CA21" s="964"/>
      <c r="CB21" s="964"/>
      <c r="CC21" s="964"/>
      <c r="CD21" s="964"/>
      <c r="CE21" s="964"/>
      <c r="CF21" s="964"/>
      <c r="CG21" s="964"/>
      <c r="CH21" s="964"/>
      <c r="CI21" s="964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99" t="s">
        <v>363</v>
      </c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  <c r="BX22" s="699"/>
      <c r="BY22" s="699"/>
      <c r="BZ22" s="699"/>
      <c r="CA22" s="699"/>
      <c r="CB22" s="699"/>
      <c r="CC22" s="699"/>
      <c r="CD22" s="699"/>
      <c r="CE22" s="699"/>
      <c r="CF22" s="699"/>
      <c r="CG22" s="699"/>
      <c r="CH22" s="699"/>
      <c r="CI22" s="699"/>
      <c r="CO22" s="229"/>
    </row>
    <row r="23" spans="1:93" x14ac:dyDescent="0.3">
      <c r="A23" s="733" t="s">
        <v>631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954" t="s">
        <v>750</v>
      </c>
      <c r="U23" s="954"/>
      <c r="V23" s="954"/>
      <c r="W23" s="954"/>
      <c r="X23" s="954"/>
      <c r="Y23" s="954"/>
      <c r="Z23" s="954"/>
      <c r="AA23" s="954"/>
      <c r="AB23" s="954"/>
      <c r="AC23" s="954"/>
      <c r="AD23" s="954"/>
      <c r="AE23" s="954"/>
      <c r="AF23" s="954"/>
      <c r="AG23" s="954"/>
      <c r="AH23" s="954"/>
      <c r="AI23" s="954"/>
      <c r="AJ23" s="954"/>
      <c r="AK23" s="954"/>
      <c r="AL23" s="954"/>
      <c r="AM23" s="954"/>
      <c r="AN23" s="954"/>
      <c r="AO23" s="954"/>
      <c r="AP23" s="954"/>
      <c r="AQ23" s="954"/>
      <c r="AR23" s="954"/>
      <c r="AS23" s="954"/>
      <c r="AT23" s="954"/>
      <c r="AU23" s="954"/>
      <c r="AV23" s="954"/>
      <c r="AW23" s="954"/>
      <c r="AX23" s="954"/>
      <c r="AY23" s="954"/>
      <c r="AZ23" s="954"/>
      <c r="BA23" s="954"/>
      <c r="BB23" s="954"/>
      <c r="BC23" s="954"/>
      <c r="BD23" s="954"/>
      <c r="BE23" s="954"/>
      <c r="BF23" s="954"/>
      <c r="BG23" s="954"/>
      <c r="BH23" s="954"/>
      <c r="BI23" s="954"/>
      <c r="BJ23" s="954"/>
      <c r="BK23" s="954"/>
      <c r="BL23" s="954"/>
      <c r="BM23" s="733"/>
      <c r="BN23" s="733"/>
      <c r="BO23" s="733"/>
      <c r="BP23" s="733"/>
      <c r="BQ23" s="733"/>
      <c r="BR23" s="733"/>
      <c r="BS23" s="733"/>
      <c r="BT23" s="733"/>
      <c r="BU23" s="733"/>
      <c r="BV23" s="733"/>
      <c r="BW23" s="733"/>
      <c r="BX23" s="733"/>
      <c r="BY23" s="733"/>
      <c r="BZ23" s="733"/>
      <c r="CA23" s="733"/>
      <c r="CB23" s="733"/>
      <c r="CC23" s="733"/>
      <c r="CD23" s="733"/>
      <c r="CE23" s="733"/>
      <c r="CF23" s="733"/>
      <c r="CG23" s="733"/>
      <c r="CH23" s="733"/>
      <c r="CI23" s="733"/>
      <c r="CK23" s="56"/>
      <c r="CL23" s="57"/>
      <c r="CM23" s="57"/>
    </row>
    <row r="24" spans="1:93" s="24" customFormat="1" x14ac:dyDescent="0.3">
      <c r="A24" s="733" t="s">
        <v>364</v>
      </c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33"/>
      <c r="Y24" s="733"/>
      <c r="Z24" s="733"/>
      <c r="AA24" s="733"/>
      <c r="AB24" s="733"/>
      <c r="AC24" s="733"/>
      <c r="AD24" s="733"/>
      <c r="AE24" s="733"/>
      <c r="AF24" s="733"/>
      <c r="AG24" s="733"/>
      <c r="AH24" s="733"/>
      <c r="AI24" s="733"/>
      <c r="AJ24" s="733"/>
      <c r="AK24" s="733"/>
      <c r="AL24" s="733"/>
      <c r="AM24" s="733"/>
      <c r="AN24" s="733"/>
      <c r="AO24" s="733"/>
      <c r="AP24" s="733"/>
      <c r="AQ24" s="733"/>
      <c r="AR24" s="733"/>
      <c r="AS24" s="733"/>
      <c r="AT24" s="733"/>
      <c r="AU24" s="733"/>
      <c r="AV24" s="733"/>
      <c r="AW24" s="733"/>
      <c r="AX24" s="733"/>
      <c r="AY24" s="733"/>
      <c r="AZ24" s="733"/>
      <c r="BA24" s="733"/>
      <c r="BB24" s="733"/>
      <c r="BC24" s="733"/>
      <c r="BD24" s="733"/>
      <c r="BE24" s="733"/>
      <c r="BF24" s="733"/>
      <c r="BG24" s="954" t="s">
        <v>916</v>
      </c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4"/>
      <c r="BT24" s="954"/>
      <c r="BU24" s="954"/>
      <c r="BV24" s="954"/>
      <c r="BW24" s="954"/>
      <c r="BX24" s="954"/>
      <c r="BY24" s="954"/>
      <c r="BZ24" s="954"/>
      <c r="CA24" s="954"/>
      <c r="CB24" s="954"/>
      <c r="CC24" s="954"/>
      <c r="CD24" s="954"/>
      <c r="CE24" s="954"/>
      <c r="CF24" s="954"/>
      <c r="CG24" s="954"/>
      <c r="CH24" s="954"/>
      <c r="CI24" s="954"/>
      <c r="CK24" s="56"/>
      <c r="CL24" s="57"/>
      <c r="CM24" s="57"/>
      <c r="CO24" s="141"/>
    </row>
    <row r="25" spans="1:93" ht="13.8" x14ac:dyDescent="0.25">
      <c r="A25" s="733" t="s">
        <v>365</v>
      </c>
      <c r="B25" s="733"/>
      <c r="C25" s="733"/>
      <c r="D25" s="733"/>
      <c r="E25" s="733"/>
      <c r="F25" s="733"/>
      <c r="G25" s="733"/>
      <c r="H25" s="733"/>
      <c r="I25" s="733"/>
      <c r="J25" s="733"/>
      <c r="K25" s="733"/>
      <c r="L25" s="733"/>
      <c r="M25" s="733"/>
      <c r="N25" s="733"/>
      <c r="O25" s="733"/>
      <c r="P25" s="733"/>
      <c r="Q25" s="733"/>
      <c r="R25" s="733"/>
      <c r="S25" s="733"/>
      <c r="T25" s="733"/>
      <c r="U25" s="733"/>
      <c r="V25" s="733"/>
      <c r="W25" s="733"/>
      <c r="X25" s="733"/>
      <c r="Y25" s="733"/>
      <c r="Z25" s="733"/>
      <c r="AA25" s="733"/>
      <c r="AB25" s="733"/>
      <c r="AC25" s="733"/>
      <c r="AD25" s="733"/>
      <c r="AE25" s="733"/>
      <c r="AF25" s="733"/>
      <c r="AG25" s="733"/>
      <c r="AH25" s="733"/>
      <c r="AI25" s="733"/>
      <c r="AJ25" s="733"/>
      <c r="AK25" s="733"/>
      <c r="AL25" s="733"/>
      <c r="AM25" s="733"/>
      <c r="AN25" s="733"/>
      <c r="AO25" s="733"/>
      <c r="AP25" s="733"/>
      <c r="AQ25" s="733"/>
      <c r="AR25" s="733"/>
      <c r="AS25" s="733"/>
      <c r="AT25" s="733"/>
      <c r="AU25" s="733"/>
      <c r="AV25" s="733"/>
      <c r="AW25" s="733"/>
      <c r="AX25" s="733"/>
      <c r="AY25" s="733"/>
      <c r="AZ25" s="733"/>
      <c r="BA25" s="733"/>
      <c r="BB25" s="733"/>
      <c r="BC25" s="733"/>
      <c r="BD25" s="733"/>
      <c r="BE25" s="733"/>
      <c r="BF25" s="733"/>
      <c r="BG25" s="733"/>
      <c r="BH25" s="733"/>
      <c r="BI25" s="733"/>
      <c r="BJ25" s="733"/>
      <c r="BK25" s="733"/>
      <c r="BL25" s="733"/>
      <c r="BM25" s="733"/>
      <c r="BN25" s="733"/>
      <c r="BO25" s="733"/>
      <c r="BP25" s="733"/>
      <c r="BQ25" s="733"/>
      <c r="BR25" s="733"/>
      <c r="BS25" s="733"/>
      <c r="BT25" s="733"/>
      <c r="BU25" s="733"/>
      <c r="BV25" s="733"/>
      <c r="BW25" s="733"/>
      <c r="BX25" s="733"/>
      <c r="BY25" s="733"/>
      <c r="BZ25" s="733"/>
      <c r="CA25" s="733"/>
      <c r="CB25" s="733"/>
      <c r="CC25" s="733"/>
      <c r="CD25" s="733"/>
      <c r="CE25" s="733"/>
      <c r="CF25" s="733"/>
      <c r="CG25" s="733"/>
      <c r="CH25" s="733"/>
      <c r="CI25" s="733"/>
      <c r="CK25" s="56"/>
      <c r="CL25" s="57"/>
      <c r="CM25" s="57"/>
      <c r="CO25" s="141"/>
    </row>
    <row r="26" spans="1:93" x14ac:dyDescent="0.3">
      <c r="A26" s="733" t="s">
        <v>366</v>
      </c>
      <c r="B26" s="733"/>
      <c r="C26" s="733"/>
      <c r="D26" s="733"/>
      <c r="E26" s="733"/>
      <c r="F26" s="733"/>
      <c r="G26" s="733"/>
      <c r="H26" s="733"/>
      <c r="I26" s="733"/>
      <c r="J26" s="733"/>
      <c r="K26" s="733"/>
      <c r="L26" s="733"/>
      <c r="M26" s="733"/>
      <c r="N26" s="733"/>
      <c r="O26" s="733"/>
      <c r="P26" s="733"/>
      <c r="Q26" s="733"/>
      <c r="R26" s="733"/>
      <c r="S26" s="733"/>
      <c r="T26" s="733"/>
      <c r="U26" s="733"/>
      <c r="V26" s="733"/>
      <c r="W26" s="733"/>
      <c r="X26" s="733"/>
      <c r="Y26" s="733"/>
      <c r="Z26" s="733"/>
      <c r="AA26" s="733"/>
      <c r="AB26" s="733"/>
      <c r="AC26" s="733"/>
      <c r="AD26" s="733"/>
      <c r="AE26" s="733"/>
      <c r="AF26" s="733"/>
      <c r="AG26" s="733"/>
      <c r="AH26" s="733"/>
      <c r="AI26" s="733"/>
      <c r="AJ26" s="733"/>
      <c r="AK26" s="733"/>
      <c r="AL26" s="733"/>
      <c r="AM26" s="733"/>
      <c r="AN26" s="733"/>
      <c r="AO26" s="733"/>
      <c r="AP26" s="733"/>
      <c r="AQ26" s="733"/>
      <c r="AR26" s="733"/>
      <c r="AS26" s="733"/>
      <c r="AT26" s="733"/>
      <c r="AU26" s="733"/>
      <c r="AV26" s="733"/>
      <c r="AW26" s="733"/>
      <c r="AX26" s="733"/>
      <c r="AY26" s="733"/>
      <c r="AZ26" s="733"/>
      <c r="BA26" s="733"/>
      <c r="BB26" s="733"/>
      <c r="BC26" s="733"/>
      <c r="BD26" s="733"/>
      <c r="BE26" s="733"/>
      <c r="BF26" s="733"/>
      <c r="BG26" s="733"/>
      <c r="BH26" s="733"/>
      <c r="BI26" s="733"/>
      <c r="BJ26" s="733"/>
      <c r="BK26" s="733"/>
      <c r="BL26" s="733"/>
      <c r="BM26" s="733"/>
      <c r="BN26" s="733"/>
      <c r="BO26" s="733"/>
      <c r="BP26" s="733"/>
      <c r="BQ26" s="733"/>
      <c r="BR26" s="733"/>
      <c r="BS26" s="733"/>
      <c r="BT26" s="733"/>
      <c r="BU26" s="733"/>
      <c r="BV26" s="733"/>
      <c r="BW26" s="733"/>
      <c r="BX26" s="733"/>
      <c r="BY26" s="733"/>
      <c r="BZ26" s="733"/>
      <c r="CA26" s="733"/>
      <c r="CB26" s="733"/>
      <c r="CC26" s="733"/>
      <c r="CD26" s="733"/>
      <c r="CE26" s="733"/>
      <c r="CF26" s="733"/>
      <c r="CG26" s="733"/>
      <c r="CH26" s="733"/>
      <c r="CI26" s="733"/>
      <c r="CK26" s="56"/>
      <c r="CL26" s="57"/>
      <c r="CM26" s="57"/>
    </row>
    <row r="27" spans="1:93" x14ac:dyDescent="0.3">
      <c r="A27" s="19" t="s">
        <v>367</v>
      </c>
      <c r="O27" s="954" t="str">
        <f>CONCATENATE(CL27," и ",CM27)</f>
        <v>12,5 и 5,5</v>
      </c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733" t="s">
        <v>200</v>
      </c>
      <c r="AD27" s="733"/>
      <c r="AE27" s="733"/>
      <c r="AF27" s="733"/>
      <c r="AG27" s="733"/>
      <c r="AH27" s="733"/>
      <c r="AI27" s="733"/>
      <c r="AJ27" s="733"/>
      <c r="AK27" s="733"/>
      <c r="AL27" s="733"/>
      <c r="AM27" s="733"/>
      <c r="AN27" s="733"/>
      <c r="AO27" s="733"/>
      <c r="AP27" s="733"/>
      <c r="AQ27" s="733"/>
      <c r="AR27" s="733"/>
      <c r="AS27" s="733"/>
      <c r="AT27" s="733"/>
      <c r="AU27" s="733"/>
      <c r="AV27" s="733"/>
      <c r="AW27" s="733"/>
      <c r="AX27" s="733"/>
      <c r="AY27" s="733"/>
      <c r="AZ27" s="733"/>
      <c r="BA27" s="733"/>
      <c r="BB27" s="733"/>
      <c r="BC27" s="733"/>
      <c r="BD27" s="733"/>
      <c r="BE27" s="733"/>
      <c r="BF27" s="733"/>
      <c r="BG27" s="733"/>
      <c r="BH27" s="733"/>
      <c r="BI27" s="733"/>
      <c r="BJ27" s="733"/>
      <c r="BK27" s="733"/>
      <c r="BL27" s="733"/>
      <c r="BM27" s="733"/>
      <c r="BN27" s="733"/>
      <c r="BO27" s="733"/>
      <c r="BP27" s="733"/>
      <c r="BQ27" s="733"/>
      <c r="BR27" s="733"/>
      <c r="BS27" s="733"/>
      <c r="BT27" s="733"/>
      <c r="BU27" s="733"/>
      <c r="BV27" s="733"/>
      <c r="BW27" s="733"/>
      <c r="BX27" s="733"/>
      <c r="BY27" s="733"/>
      <c r="BZ27" s="733"/>
      <c r="CA27" s="733"/>
      <c r="CB27" s="733"/>
      <c r="CC27" s="733"/>
      <c r="CD27" s="733"/>
      <c r="CE27" s="733"/>
      <c r="CF27" s="733"/>
      <c r="CG27" s="733"/>
      <c r="CH27" s="733"/>
      <c r="CI27" s="733"/>
      <c r="CK27" s="56"/>
      <c r="CL27" s="59">
        <v>12.5</v>
      </c>
      <c r="CM27" s="59">
        <v>5.5</v>
      </c>
      <c r="CO27" s="141"/>
    </row>
    <row r="28" spans="1:93" x14ac:dyDescent="0.3">
      <c r="A28" s="961" t="s">
        <v>368</v>
      </c>
      <c r="B28" s="961"/>
      <c r="C28" s="961"/>
      <c r="D28" s="961"/>
      <c r="E28" s="961"/>
      <c r="F28" s="961"/>
      <c r="G28" s="961"/>
      <c r="H28" s="961"/>
      <c r="I28" s="961"/>
      <c r="J28" s="961"/>
      <c r="K28" s="961"/>
      <c r="L28" s="961"/>
      <c r="M28" s="961"/>
      <c r="N28" s="961"/>
      <c r="O28" s="961"/>
      <c r="P28" s="961"/>
      <c r="Q28" s="961"/>
      <c r="R28" s="961"/>
      <c r="S28" s="961"/>
      <c r="T28" s="961"/>
      <c r="U28" s="961"/>
      <c r="V28" s="961"/>
      <c r="W28" s="961"/>
      <c r="X28" s="961"/>
      <c r="Y28" s="961"/>
      <c r="Z28" s="961"/>
      <c r="AA28" s="961"/>
      <c r="AB28" s="961"/>
      <c r="AC28" s="961"/>
      <c r="AD28" s="961"/>
      <c r="AE28" s="961"/>
      <c r="AF28" s="961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2" t="s">
        <v>578</v>
      </c>
      <c r="AR28" s="962"/>
      <c r="AS28" s="962"/>
      <c r="AT28" s="962"/>
      <c r="AU28" s="962"/>
      <c r="AV28" s="962"/>
      <c r="AW28" s="962"/>
      <c r="AX28" s="962"/>
      <c r="AY28" s="962"/>
      <c r="AZ28" s="962"/>
      <c r="BA28" s="962"/>
      <c r="BB28" s="962"/>
      <c r="BC28" s="962"/>
      <c r="BD28" s="962"/>
      <c r="BE28" s="962"/>
      <c r="BF28" s="962"/>
      <c r="BG28" s="962"/>
      <c r="BH28" s="962"/>
      <c r="BI28" s="962"/>
      <c r="BJ28" s="962"/>
      <c r="BK28" s="962"/>
      <c r="BL28" s="962"/>
      <c r="BM28" s="962"/>
      <c r="BN28" s="962"/>
      <c r="BO28" s="962"/>
      <c r="BP28" s="962"/>
      <c r="BQ28" s="962"/>
      <c r="BR28" s="962"/>
      <c r="BS28" s="962"/>
      <c r="BT28" s="962"/>
      <c r="BU28" s="962"/>
      <c r="BV28" s="962"/>
      <c r="BW28" s="962"/>
      <c r="BX28" s="962"/>
      <c r="BY28" s="962"/>
      <c r="BZ28" s="962"/>
      <c r="CA28" s="962"/>
      <c r="CB28" s="962"/>
      <c r="CC28" s="962"/>
      <c r="CD28" s="962"/>
      <c r="CE28" s="962"/>
      <c r="CF28" s="962"/>
      <c r="CG28" s="962"/>
      <c r="CH28" s="962"/>
      <c r="CI28" s="962"/>
      <c r="CK28" s="56"/>
      <c r="CL28" s="57"/>
      <c r="CM28" s="57"/>
    </row>
    <row r="29" spans="1:93" s="225" customFormat="1" ht="9.6" x14ac:dyDescent="0.2">
      <c r="AQ29" s="698" t="s">
        <v>369</v>
      </c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8"/>
      <c r="BL29" s="698"/>
      <c r="BM29" s="698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  <c r="BX29" s="698"/>
      <c r="BY29" s="698"/>
      <c r="BZ29" s="698"/>
      <c r="CA29" s="698"/>
      <c r="CB29" s="698"/>
      <c r="CC29" s="698"/>
      <c r="CD29" s="698"/>
      <c r="CE29" s="698"/>
      <c r="CF29" s="698"/>
      <c r="CG29" s="698"/>
      <c r="CH29" s="698"/>
      <c r="CI29" s="698"/>
      <c r="CK29" s="233"/>
      <c r="CL29" s="234"/>
      <c r="CM29" s="234"/>
      <c r="CO29" s="229"/>
    </row>
    <row r="30" spans="1:93" x14ac:dyDescent="0.3">
      <c r="A30" s="954"/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K30" s="56"/>
      <c r="CL30" s="57"/>
      <c r="CM30" s="57"/>
      <c r="CO30" s="149"/>
    </row>
    <row r="31" spans="1:93" s="225" customFormat="1" ht="9.6" x14ac:dyDescent="0.2">
      <c r="A31" s="699" t="s">
        <v>370</v>
      </c>
      <c r="B31" s="699"/>
      <c r="C31" s="699"/>
      <c r="D31" s="699"/>
      <c r="E31" s="699"/>
      <c r="F31" s="699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9"/>
      <c r="BL31" s="699"/>
      <c r="BM31" s="699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  <c r="BX31" s="699"/>
      <c r="BY31" s="699"/>
      <c r="BZ31" s="699"/>
      <c r="CA31" s="699"/>
      <c r="CB31" s="699"/>
      <c r="CC31" s="699"/>
      <c r="CD31" s="699"/>
      <c r="CE31" s="699"/>
      <c r="CF31" s="699"/>
      <c r="CG31" s="699"/>
      <c r="CH31" s="699"/>
      <c r="CI31" s="699"/>
      <c r="CO31" s="228"/>
    </row>
    <row r="32" spans="1:93" ht="14.4" customHeight="1" x14ac:dyDescent="0.3">
      <c r="A32" s="733" t="s">
        <v>367</v>
      </c>
      <c r="B32" s="733"/>
      <c r="C32" s="733"/>
      <c r="D32" s="733"/>
      <c r="E32" s="733"/>
      <c r="F32" s="733"/>
      <c r="G32" s="733"/>
      <c r="H32" s="733"/>
      <c r="I32" s="733"/>
      <c r="J32" s="733"/>
      <c r="K32" s="733"/>
      <c r="L32" s="954" t="str">
        <f ca="1">CONCATENATE(RANDBETWEEN(6,8),".",RANDBETWEEN(0,9.5))</f>
        <v>6.5</v>
      </c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733" t="s">
        <v>200</v>
      </c>
      <c r="X32" s="733"/>
      <c r="Y32" s="733"/>
      <c r="Z32" s="733"/>
      <c r="AA32" s="733"/>
      <c r="AB32" s="733"/>
      <c r="AC32" s="733"/>
      <c r="AD32" s="733"/>
      <c r="AE32" s="733"/>
      <c r="AF32" s="733"/>
      <c r="AG32" s="733"/>
      <c r="AH32" s="733"/>
      <c r="AI32" s="733"/>
      <c r="AJ32" s="733"/>
      <c r="AK32" s="733"/>
      <c r="AL32" s="733"/>
      <c r="AM32" s="733"/>
      <c r="AN32" s="733"/>
      <c r="AO32" s="733"/>
      <c r="AP32" s="733"/>
      <c r="AQ32" s="733"/>
      <c r="AR32" s="733"/>
      <c r="AS32" s="733"/>
      <c r="AT32" s="733"/>
      <c r="AU32" s="733"/>
      <c r="AV32" s="733"/>
      <c r="AW32" s="733"/>
      <c r="AX32" s="733"/>
      <c r="AY32" s="733"/>
      <c r="AZ32" s="733"/>
      <c r="BA32" s="733"/>
      <c r="BB32" s="733"/>
      <c r="BC32" s="733"/>
      <c r="BD32" s="733"/>
      <c r="BE32" s="733"/>
      <c r="BF32" s="733"/>
      <c r="BG32" s="733"/>
      <c r="BH32" s="733"/>
      <c r="BI32" s="733"/>
      <c r="BJ32" s="733"/>
      <c r="BK32" s="733"/>
      <c r="BL32" s="733"/>
      <c r="BM32" s="733"/>
      <c r="BN32" s="733"/>
      <c r="BO32" s="733"/>
      <c r="BP32" s="733"/>
      <c r="BQ32" s="733"/>
      <c r="BR32" s="733"/>
      <c r="BS32" s="733"/>
      <c r="BT32" s="733"/>
      <c r="BU32" s="733"/>
      <c r="BV32" s="733"/>
      <c r="BW32" s="733"/>
      <c r="BX32" s="733"/>
      <c r="BY32" s="733"/>
      <c r="BZ32" s="733"/>
      <c r="CA32" s="733"/>
      <c r="CB32" s="733"/>
      <c r="CC32" s="733"/>
      <c r="CD32" s="733"/>
      <c r="CE32" s="733"/>
      <c r="CF32" s="733"/>
      <c r="CG32" s="733"/>
      <c r="CH32" s="733"/>
      <c r="CI32" s="733"/>
      <c r="CO32" s="141"/>
    </row>
    <row r="33" spans="1:93" ht="14.4" customHeight="1" x14ac:dyDescent="0.3">
      <c r="A33" s="950" t="s">
        <v>371</v>
      </c>
      <c r="B33" s="950"/>
      <c r="C33" s="950"/>
      <c r="D33" s="950"/>
      <c r="E33" s="950"/>
      <c r="F33" s="950"/>
      <c r="G33" s="950"/>
      <c r="H33" s="950"/>
      <c r="I33" s="950"/>
      <c r="J33" s="950"/>
      <c r="K33" s="950"/>
      <c r="L33" s="950"/>
      <c r="M33" s="950"/>
      <c r="N33" s="950"/>
      <c r="O33" s="950"/>
      <c r="P33" s="950"/>
      <c r="Q33" s="950"/>
      <c r="R33" s="950"/>
      <c r="S33" s="950"/>
      <c r="T33" s="950"/>
      <c r="U33" s="950"/>
      <c r="V33" s="950"/>
      <c r="W33" s="950"/>
      <c r="X33" s="950"/>
      <c r="Y33" s="950"/>
      <c r="Z33" s="950"/>
      <c r="AA33" s="950"/>
      <c r="AB33" s="950"/>
      <c r="AC33" s="950"/>
      <c r="AD33" s="950"/>
      <c r="AE33" s="950"/>
      <c r="AF33" s="950"/>
      <c r="AG33" s="950"/>
      <c r="AH33" s="950"/>
      <c r="AI33" s="950"/>
      <c r="AJ33" s="950"/>
      <c r="AK33" s="950"/>
      <c r="AL33" s="950"/>
      <c r="AM33" s="950"/>
      <c r="AN33" s="950"/>
      <c r="AO33" s="950"/>
      <c r="AP33" s="950"/>
      <c r="AQ33" s="950"/>
      <c r="AR33" s="950"/>
      <c r="AS33" s="950"/>
      <c r="AT33" s="950"/>
      <c r="AU33" s="950"/>
      <c r="AV33" s="950"/>
      <c r="AW33" s="950"/>
      <c r="AX33" s="950"/>
      <c r="AY33" s="950"/>
      <c r="AZ33" s="950"/>
      <c r="BA33" s="950"/>
      <c r="BB33" s="950"/>
      <c r="BC33" s="950"/>
      <c r="BD33" s="950"/>
      <c r="BE33" s="950"/>
      <c r="BF33" s="950"/>
      <c r="BG33" s="831">
        <v>4</v>
      </c>
      <c r="BH33" s="831"/>
      <c r="BI33" s="831"/>
      <c r="BJ33" s="831"/>
      <c r="BK33" s="831"/>
      <c r="BL33" s="831"/>
      <c r="BM33" s="831"/>
      <c r="BN33" s="831"/>
      <c r="BO33" s="960" t="s">
        <v>372</v>
      </c>
      <c r="BP33" s="960"/>
      <c r="BQ33" s="960"/>
      <c r="BR33" s="960"/>
      <c r="BS33" s="960"/>
      <c r="BT33" s="960"/>
      <c r="BU33" s="960"/>
      <c r="BV33" s="960"/>
      <c r="BW33" s="960"/>
      <c r="BX33" s="960"/>
      <c r="BY33" s="960"/>
      <c r="BZ33" s="960"/>
      <c r="CA33" s="960"/>
      <c r="CB33" s="960"/>
      <c r="CC33" s="960"/>
      <c r="CD33" s="960"/>
      <c r="CE33" s="960"/>
      <c r="CF33" s="960"/>
      <c r="CG33" s="960"/>
      <c r="CH33" s="960"/>
      <c r="CI33" s="960"/>
    </row>
    <row r="34" spans="1:93" x14ac:dyDescent="0.25">
      <c r="A34" s="958" t="s">
        <v>373</v>
      </c>
      <c r="B34" s="958"/>
      <c r="C34" s="958"/>
      <c r="D34" s="958"/>
      <c r="E34" s="958"/>
      <c r="F34" s="958"/>
      <c r="G34" s="958"/>
      <c r="H34" s="958"/>
      <c r="I34" s="958"/>
      <c r="J34" s="958"/>
      <c r="K34" s="958"/>
      <c r="L34" s="958"/>
      <c r="M34" s="958"/>
      <c r="N34" s="958"/>
      <c r="O34" s="958"/>
      <c r="P34" s="958"/>
      <c r="Q34" s="958"/>
      <c r="R34" s="958"/>
      <c r="S34" s="958"/>
      <c r="T34" s="958"/>
      <c r="U34" s="958"/>
      <c r="V34" s="958"/>
      <c r="W34" s="958"/>
      <c r="X34" s="958"/>
      <c r="Y34" s="958"/>
      <c r="Z34" s="958"/>
      <c r="AA34" s="958"/>
      <c r="AB34" s="958"/>
      <c r="AC34" s="958"/>
      <c r="AD34" s="958"/>
      <c r="AE34" s="958"/>
      <c r="AF34" s="958"/>
      <c r="AG34" s="958"/>
      <c r="AH34" s="958"/>
      <c r="AI34" s="958"/>
      <c r="AJ34" s="958"/>
      <c r="AK34" s="958"/>
      <c r="AL34" s="958"/>
      <c r="AM34" s="958"/>
      <c r="AN34" s="958"/>
      <c r="AO34" s="958"/>
      <c r="AP34" s="959"/>
      <c r="AQ34" s="959"/>
      <c r="AR34" s="959"/>
      <c r="AS34" s="959"/>
      <c r="AT34" s="959"/>
      <c r="AU34" s="959"/>
      <c r="AV34" s="959"/>
      <c r="AW34" s="959"/>
      <c r="AX34" s="959"/>
      <c r="AY34" s="959"/>
      <c r="AZ34" s="959"/>
      <c r="BA34" s="959"/>
      <c r="BB34" s="959"/>
      <c r="BC34" s="959"/>
      <c r="BD34" s="959"/>
      <c r="BE34" s="959"/>
      <c r="BF34" s="959"/>
      <c r="BG34" s="959"/>
      <c r="BH34" s="959"/>
      <c r="BI34" s="959"/>
      <c r="BJ34" s="959"/>
      <c r="BK34" s="959"/>
      <c r="BL34" s="959"/>
      <c r="BM34" s="959"/>
      <c r="BN34" s="959"/>
      <c r="BO34" s="959"/>
      <c r="BP34" s="959"/>
      <c r="BQ34" s="959"/>
      <c r="BR34" s="959"/>
      <c r="BS34" s="959"/>
      <c r="BT34" s="959"/>
      <c r="BU34" s="959"/>
      <c r="BV34" s="959"/>
      <c r="BW34" s="959"/>
      <c r="BX34" s="959"/>
      <c r="BY34" s="959"/>
      <c r="BZ34" s="959"/>
      <c r="CA34" s="959"/>
      <c r="CB34" s="959"/>
      <c r="CC34" s="959"/>
      <c r="CD34" s="959"/>
      <c r="CE34" s="959"/>
      <c r="CF34" s="959"/>
      <c r="CG34" s="959"/>
      <c r="CH34" s="959"/>
      <c r="CI34" s="95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57" t="s">
        <v>374</v>
      </c>
      <c r="AQ35" s="957"/>
      <c r="AR35" s="957"/>
      <c r="AS35" s="957"/>
      <c r="AT35" s="957"/>
      <c r="AU35" s="957"/>
      <c r="AV35" s="957"/>
      <c r="AW35" s="957"/>
      <c r="AX35" s="957"/>
      <c r="AY35" s="957"/>
      <c r="AZ35" s="957"/>
      <c r="BA35" s="957"/>
      <c r="BB35" s="957"/>
      <c r="BC35" s="957"/>
      <c r="BD35" s="957"/>
      <c r="BE35" s="957"/>
      <c r="BF35" s="957"/>
      <c r="BG35" s="957"/>
      <c r="BH35" s="957"/>
      <c r="BI35" s="957"/>
      <c r="BJ35" s="957"/>
      <c r="BK35" s="957"/>
      <c r="BL35" s="957"/>
      <c r="BM35" s="957"/>
      <c r="BN35" s="957"/>
      <c r="BO35" s="957"/>
      <c r="BP35" s="957"/>
      <c r="BQ35" s="957"/>
      <c r="BR35" s="957"/>
      <c r="BS35" s="957"/>
      <c r="BT35" s="957"/>
      <c r="BU35" s="957"/>
      <c r="BV35" s="957"/>
      <c r="BW35" s="957"/>
      <c r="BX35" s="957"/>
      <c r="BY35" s="957"/>
      <c r="BZ35" s="957"/>
      <c r="CA35" s="957"/>
      <c r="CB35" s="957"/>
      <c r="CC35" s="957"/>
      <c r="CD35" s="957"/>
      <c r="CE35" s="957"/>
      <c r="CF35" s="957"/>
      <c r="CG35" s="957"/>
      <c r="CH35" s="957"/>
      <c r="CI35" s="957"/>
      <c r="CO35" s="141"/>
    </row>
    <row r="36" spans="1:93" ht="44.25" customHeight="1" x14ac:dyDescent="0.25">
      <c r="A36" s="956" t="s">
        <v>15</v>
      </c>
      <c r="B36" s="956"/>
      <c r="C36" s="956"/>
      <c r="D36" s="956"/>
      <c r="E36" s="956"/>
      <c r="F36" s="956"/>
      <c r="G36" s="956"/>
      <c r="H36" s="956"/>
      <c r="I36" s="956"/>
      <c r="J36" s="956"/>
      <c r="K36" s="956"/>
      <c r="L36" s="956"/>
      <c r="M36" s="956"/>
      <c r="N36" s="956"/>
      <c r="O36" s="956"/>
      <c r="P36" s="956"/>
      <c r="Q36" s="956"/>
      <c r="R36" s="956"/>
      <c r="S36" s="956"/>
      <c r="T36" s="956"/>
      <c r="U36" s="956"/>
      <c r="V36" s="956"/>
      <c r="W36" s="956"/>
      <c r="X36" s="956"/>
      <c r="Y36" s="956"/>
      <c r="Z36" s="956"/>
      <c r="AA36" s="956"/>
      <c r="AB36" s="956"/>
      <c r="AC36" s="956"/>
      <c r="AD36" s="741" t="str">
        <f>ПОДПИСИ!B6</f>
        <v>Начальник мастерского участка №1 Курортного РЭС ПАО «Россети Ленэнерго» «СЭС»</v>
      </c>
      <c r="AE36" s="741"/>
      <c r="AF36" s="741"/>
      <c r="AG36" s="741"/>
      <c r="AH36" s="741"/>
      <c r="AI36" s="741"/>
      <c r="AJ36" s="741"/>
      <c r="AK36" s="741"/>
      <c r="AL36" s="741"/>
      <c r="AM36" s="741"/>
      <c r="AN36" s="741"/>
      <c r="AO36" s="741"/>
      <c r="AP36" s="741"/>
      <c r="AQ36" s="741"/>
      <c r="AR36" s="741"/>
      <c r="AS36" s="741"/>
      <c r="AT36" s="741"/>
      <c r="AU36" s="741"/>
      <c r="AV36" s="741"/>
      <c r="AW36" s="741"/>
      <c r="AX36" s="741"/>
      <c r="AY36" s="741"/>
      <c r="AZ36" s="741"/>
      <c r="BA36" s="741"/>
      <c r="BB36" s="741"/>
      <c r="BC36" s="741"/>
      <c r="BD36" s="741"/>
      <c r="BE36" s="741"/>
      <c r="BF36" s="741"/>
      <c r="BG36" s="741"/>
      <c r="BH36" s="741"/>
      <c r="BI36" s="741"/>
      <c r="BJ36" s="741"/>
      <c r="BK36" s="741"/>
      <c r="BL36" s="23"/>
      <c r="BM36" s="23"/>
      <c r="BN36" s="23"/>
      <c r="BO36" s="704"/>
      <c r="BP36" s="704"/>
      <c r="BQ36" s="704"/>
      <c r="BR36" s="704"/>
      <c r="BS36" s="704"/>
      <c r="BT36" s="704"/>
      <c r="BU36" s="704"/>
      <c r="BV36" s="704"/>
      <c r="BW36" s="704"/>
      <c r="BX36" s="704"/>
      <c r="BY36" s="704"/>
      <c r="BZ36" s="704"/>
      <c r="CA36" s="704"/>
      <c r="CB36" s="704"/>
      <c r="CC36" s="704"/>
      <c r="CD36" s="70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99" t="s">
        <v>48</v>
      </c>
      <c r="AE37" s="699"/>
      <c r="AF37" s="699"/>
      <c r="AG37" s="699"/>
      <c r="AH37" s="699"/>
      <c r="AI37" s="699"/>
      <c r="AJ37" s="699"/>
      <c r="AK37" s="699"/>
      <c r="AL37" s="699"/>
      <c r="AM37" s="699"/>
      <c r="AN37" s="699"/>
      <c r="AO37" s="699"/>
      <c r="AP37" s="699"/>
      <c r="AQ37" s="699"/>
      <c r="AR37" s="699"/>
      <c r="AS37" s="699"/>
      <c r="AT37" s="699"/>
      <c r="AU37" s="699"/>
      <c r="AV37" s="699"/>
      <c r="AW37" s="699"/>
      <c r="AX37" s="699"/>
      <c r="AY37" s="699"/>
      <c r="AZ37" s="699"/>
      <c r="BA37" s="699"/>
      <c r="BB37" s="699"/>
      <c r="BC37" s="699"/>
      <c r="BD37" s="699"/>
      <c r="BE37" s="699"/>
      <c r="BF37" s="699"/>
      <c r="BG37" s="699"/>
      <c r="BH37" s="699"/>
      <c r="BI37" s="699"/>
      <c r="BJ37" s="699"/>
      <c r="BK37" s="699"/>
      <c r="BL37" s="227"/>
      <c r="BM37" s="227"/>
      <c r="BN37" s="227"/>
      <c r="BO37" s="699" t="s">
        <v>49</v>
      </c>
      <c r="BP37" s="699"/>
      <c r="BQ37" s="699"/>
      <c r="BR37" s="699"/>
      <c r="BS37" s="699"/>
      <c r="BT37" s="699"/>
      <c r="BU37" s="699"/>
      <c r="BV37" s="699"/>
      <c r="BW37" s="699"/>
      <c r="BX37" s="699"/>
      <c r="BY37" s="699"/>
      <c r="BZ37" s="699"/>
      <c r="CA37" s="699"/>
      <c r="CB37" s="699"/>
      <c r="CC37" s="699"/>
      <c r="CD37" s="699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35" t="s">
        <v>16</v>
      </c>
      <c r="B38" s="735"/>
      <c r="C38" s="735"/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5"/>
      <c r="AA38" s="735"/>
      <c r="AB38" s="735"/>
      <c r="AD38" s="741" t="str">
        <f>ПОДПИСИ!B12</f>
        <v>Начальник участка ООО «Электромонтаж-110»</v>
      </c>
      <c r="AE38" s="741"/>
      <c r="AF38" s="741"/>
      <c r="AG38" s="741"/>
      <c r="AH38" s="741"/>
      <c r="AI38" s="741"/>
      <c r="AJ38" s="741"/>
      <c r="AK38" s="741"/>
      <c r="AL38" s="741"/>
      <c r="AM38" s="741"/>
      <c r="AN38" s="741"/>
      <c r="AO38" s="741"/>
      <c r="AP38" s="741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23"/>
      <c r="BM38" s="23"/>
      <c r="BN38" s="23"/>
      <c r="BO38" s="704"/>
      <c r="BP38" s="704"/>
      <c r="BQ38" s="704"/>
      <c r="BR38" s="704"/>
      <c r="BS38" s="704"/>
      <c r="BT38" s="704"/>
      <c r="BU38" s="704"/>
      <c r="BV38" s="704"/>
      <c r="BW38" s="704"/>
      <c r="BX38" s="704"/>
      <c r="BY38" s="704"/>
      <c r="BZ38" s="704"/>
      <c r="CA38" s="704"/>
      <c r="CB38" s="704"/>
      <c r="CC38" s="704"/>
      <c r="CD38" s="704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98" t="s">
        <v>48</v>
      </c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698"/>
      <c r="BL39" s="227"/>
      <c r="BM39" s="227"/>
      <c r="BN39" s="227"/>
      <c r="BO39" s="699" t="s">
        <v>49</v>
      </c>
      <c r="BP39" s="699"/>
      <c r="BQ39" s="699"/>
      <c r="BR39" s="699"/>
      <c r="BS39" s="699"/>
      <c r="BT39" s="699"/>
      <c r="BU39" s="699"/>
      <c r="BV39" s="699"/>
      <c r="BW39" s="699"/>
      <c r="BX39" s="699"/>
      <c r="BY39" s="699"/>
      <c r="BZ39" s="699"/>
      <c r="CA39" s="699"/>
      <c r="CB39" s="699"/>
      <c r="CC39" s="699"/>
      <c r="CD39" s="699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AU2" s="740"/>
      <c r="AV2" s="740"/>
      <c r="BB2" s="704" t="str">
        <f>ФОРМА!G2</f>
        <v>Санкт-Петербург</v>
      </c>
      <c r="BC2" s="704"/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H2" s="142"/>
    </row>
    <row r="3" spans="1:112" s="50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739"/>
      <c r="AV3" s="739"/>
      <c r="AW3" s="21"/>
      <c r="AX3" s="21"/>
      <c r="AY3" s="21"/>
      <c r="AZ3" s="21"/>
      <c r="BA3" s="21"/>
      <c r="BB3" s="739" t="s">
        <v>0</v>
      </c>
      <c r="BC3" s="739"/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AV4" s="704"/>
      <c r="BB4" s="741" t="str">
        <f>ФОРМА!B2</f>
        <v>ПАО "Россети Ленэнерго"</v>
      </c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BB4</f>
        <v>ПАО "Россети Ленэнерго"</v>
      </c>
    </row>
    <row r="5" spans="1:112" ht="15" customHeight="1" x14ac:dyDescent="0.25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739"/>
      <c r="AV5" s="739"/>
      <c r="AW5" s="21"/>
      <c r="AX5" s="21"/>
      <c r="AY5" s="21"/>
      <c r="AZ5" s="21"/>
      <c r="BA5" s="21"/>
      <c r="BB5" s="739" t="s">
        <v>2</v>
      </c>
      <c r="BC5" s="739"/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2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742"/>
      <c r="AV6" s="742"/>
      <c r="AW6" s="21"/>
      <c r="AX6" s="21"/>
      <c r="AY6" s="21"/>
      <c r="AZ6" s="21"/>
      <c r="BA6" s="21"/>
      <c r="BB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41"/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739"/>
      <c r="AV7" s="739"/>
      <c r="AW7" s="21"/>
      <c r="AX7" s="21"/>
      <c r="AY7" s="21"/>
      <c r="AZ7" s="21"/>
      <c r="BA7" s="21"/>
      <c r="BB7" s="739" t="s">
        <v>38</v>
      </c>
      <c r="BC7" s="739"/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ht="13.8" x14ac:dyDescent="0.25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AU8" s="704"/>
      <c r="AV8" s="704"/>
      <c r="BB8" s="684">
        <f>ФОРМА!B13</f>
        <v>45625</v>
      </c>
      <c r="BC8" s="684"/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51"/>
      <c r="DH8" s="145"/>
    </row>
    <row r="9" spans="1:112" ht="10.5" customHeight="1" x14ac:dyDescent="0.25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739"/>
      <c r="AW9" s="21"/>
      <c r="AX9" s="21"/>
      <c r="AY9" s="21"/>
      <c r="AZ9" s="21"/>
      <c r="BA9" s="21"/>
      <c r="BB9" s="739" t="s">
        <v>3</v>
      </c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21.75" customHeight="1" x14ac:dyDescent="0.3">
      <c r="A10" s="756" t="s">
        <v>610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13.8" x14ac:dyDescent="0.25">
      <c r="A11" s="756" t="s">
        <v>762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ht="15" customHeight="1" x14ac:dyDescent="0.3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</row>
    <row r="13" spans="1:112" ht="30" customHeight="1" x14ac:dyDescent="0.3">
      <c r="A13" s="686" t="s">
        <v>729</v>
      </c>
      <c r="B13" s="686"/>
      <c r="C13" s="686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982" t="str">
        <f>ПОДПИСИ!B6</f>
        <v>Начальник мастерского участка №1 Курортного РЭС ПАО «Россети Ленэнерго» «СЭС»</v>
      </c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  <c r="BU13" s="982"/>
      <c r="BV13" s="982"/>
      <c r="BW13" s="982"/>
      <c r="BX13" s="982"/>
      <c r="BY13" s="982"/>
      <c r="BZ13" s="982"/>
      <c r="CA13" s="982"/>
      <c r="CB13" s="982"/>
      <c r="CC13" s="982"/>
      <c r="CD13" s="982"/>
      <c r="CE13" s="982"/>
      <c r="CF13" s="982"/>
      <c r="CG13" s="982"/>
      <c r="CH13" s="982"/>
      <c r="CI13" s="982"/>
      <c r="CJ13" s="982"/>
      <c r="CK13" s="982"/>
      <c r="CL13" s="982"/>
      <c r="CM13" s="982"/>
      <c r="CN13" s="982"/>
      <c r="CO13" s="982"/>
      <c r="CP13" s="982"/>
      <c r="CQ13" s="982"/>
      <c r="CR13" s="982"/>
      <c r="CS13" s="982"/>
      <c r="CT13" s="982"/>
      <c r="CU13" s="982"/>
      <c r="CV13" s="982"/>
      <c r="CW13" s="982"/>
      <c r="CX13" s="982"/>
      <c r="CY13" s="982"/>
      <c r="CZ13" s="982"/>
      <c r="DA13" s="982"/>
      <c r="DB13" s="98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85" t="s">
        <v>5</v>
      </c>
      <c r="AF14" s="685"/>
      <c r="AG14" s="685"/>
      <c r="AH14" s="685"/>
      <c r="AI14" s="685"/>
      <c r="AJ14" s="685"/>
      <c r="AK14" s="685"/>
      <c r="AL14" s="685"/>
      <c r="AM14" s="685"/>
      <c r="AN14" s="685"/>
      <c r="AO14" s="685"/>
      <c r="AP14" s="685"/>
      <c r="AQ14" s="685"/>
      <c r="AR14" s="685"/>
      <c r="AS14" s="685"/>
      <c r="AT14" s="685"/>
      <c r="AU14" s="685"/>
      <c r="AV14" s="685"/>
      <c r="AW14" s="685"/>
      <c r="AX14" s="685"/>
      <c r="AY14" s="685"/>
      <c r="AZ14" s="685"/>
      <c r="BA14" s="685"/>
      <c r="BB14" s="685"/>
      <c r="BC14" s="685"/>
      <c r="BD14" s="685"/>
      <c r="BE14" s="685"/>
      <c r="BF14" s="685"/>
      <c r="BG14" s="685"/>
      <c r="BH14" s="685"/>
      <c r="BI14" s="685"/>
      <c r="BJ14" s="685"/>
      <c r="BK14" s="685"/>
      <c r="BL14" s="685"/>
      <c r="BM14" s="685"/>
      <c r="BN14" s="685"/>
      <c r="BO14" s="685"/>
      <c r="BP14" s="685"/>
      <c r="BQ14" s="685"/>
      <c r="BR14" s="685"/>
      <c r="BS14" s="685"/>
      <c r="BT14" s="685"/>
      <c r="BU14" s="685"/>
      <c r="BV14" s="685"/>
      <c r="BW14" s="685"/>
      <c r="BX14" s="685"/>
      <c r="BY14" s="685"/>
      <c r="BZ14" s="685"/>
      <c r="CA14" s="685"/>
      <c r="CB14" s="685"/>
      <c r="CC14" s="685"/>
      <c r="CD14" s="685"/>
      <c r="CE14" s="685"/>
      <c r="CF14" s="685"/>
      <c r="CG14" s="685"/>
      <c r="CH14" s="685"/>
      <c r="CI14" s="685"/>
      <c r="CJ14" s="685"/>
      <c r="CK14" s="685"/>
      <c r="CL14" s="685"/>
      <c r="CM14" s="685"/>
      <c r="CN14" s="685"/>
      <c r="CO14" s="685"/>
      <c r="CP14" s="685"/>
      <c r="CQ14" s="685"/>
      <c r="CR14" s="685"/>
      <c r="CS14" s="685"/>
      <c r="CT14" s="685"/>
      <c r="CU14" s="685"/>
      <c r="CV14" s="685"/>
      <c r="CW14" s="685"/>
      <c r="CX14" s="685"/>
      <c r="CY14" s="685"/>
      <c r="CZ14" s="685"/>
      <c r="DA14" s="685"/>
      <c r="DB14" s="685"/>
    </row>
    <row r="15" spans="1:112" ht="15" customHeight="1" x14ac:dyDescent="0.3">
      <c r="A15" s="728" t="str">
        <f>ПОДПИСИ!C6</f>
        <v>Чечин Д.М.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  <c r="BX15" s="728"/>
      <c r="BY15" s="728"/>
      <c r="BZ15" s="728"/>
      <c r="CA15" s="728"/>
      <c r="CB15" s="728"/>
      <c r="CC15" s="728"/>
      <c r="CD15" s="728"/>
      <c r="CE15" s="728"/>
      <c r="CF15" s="728"/>
      <c r="CG15" s="728"/>
      <c r="CH15" s="728"/>
      <c r="CI15" s="728"/>
      <c r="CJ15" s="728"/>
      <c r="CK15" s="728"/>
      <c r="CL15" s="728"/>
      <c r="CM15" s="728"/>
      <c r="CN15" s="728"/>
      <c r="CO15" s="728"/>
      <c r="CP15" s="728"/>
      <c r="CQ15" s="728"/>
      <c r="CR15" s="728"/>
      <c r="CS15" s="728"/>
      <c r="CT15" s="728"/>
      <c r="CU15" s="728"/>
      <c r="CV15" s="728"/>
      <c r="CW15" s="728"/>
      <c r="CX15" s="728"/>
      <c r="CY15" s="728"/>
      <c r="CZ15" s="728"/>
      <c r="DA15" s="728"/>
      <c r="DB15" s="728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5" t="s">
        <v>732</v>
      </c>
      <c r="B17" s="735"/>
      <c r="C17" s="735"/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5"/>
      <c r="AA17" s="735"/>
      <c r="AB17" s="735"/>
      <c r="AC17" s="735"/>
      <c r="AD17" s="735"/>
      <c r="AE17" s="735"/>
      <c r="AF17" s="735"/>
      <c r="AG17" s="735"/>
      <c r="AH17" s="735"/>
      <c r="AI17" s="735"/>
      <c r="AJ17" s="735"/>
      <c r="AK17" s="735"/>
      <c r="AL17" s="735"/>
      <c r="AM17" s="735"/>
      <c r="AN17" s="735"/>
      <c r="AO17" s="735"/>
      <c r="AP17" s="735"/>
      <c r="AQ17" s="735"/>
      <c r="AR17" s="735"/>
      <c r="AS17" s="735"/>
      <c r="AT17" s="735"/>
      <c r="AU17" s="735"/>
      <c r="AV17" s="735"/>
      <c r="AW17" s="731" t="str">
        <f>ПОДПИСИ!B12</f>
        <v>Начальник участка ООО «Электромонтаж-110»</v>
      </c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  <c r="BX17" s="731"/>
      <c r="BY17" s="731"/>
      <c r="BZ17" s="731"/>
      <c r="CA17" s="731"/>
      <c r="CB17" s="731"/>
      <c r="CC17" s="731"/>
      <c r="CD17" s="731"/>
      <c r="CE17" s="731"/>
      <c r="CF17" s="731"/>
      <c r="CG17" s="731"/>
      <c r="CH17" s="731"/>
      <c r="CI17" s="731"/>
      <c r="CJ17" s="731"/>
      <c r="CK17" s="731"/>
      <c r="CL17" s="731"/>
      <c r="CM17" s="731"/>
      <c r="CN17" s="731"/>
      <c r="CO17" s="731"/>
      <c r="CP17" s="731"/>
      <c r="CQ17" s="731"/>
      <c r="CR17" s="731"/>
      <c r="CS17" s="731"/>
      <c r="CT17" s="731"/>
      <c r="CU17" s="731"/>
      <c r="CV17" s="731"/>
      <c r="CW17" s="731"/>
      <c r="CX17" s="731"/>
      <c r="CY17" s="731"/>
      <c r="CZ17" s="731"/>
      <c r="DA17" s="731"/>
      <c r="DB17" s="73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85" t="s">
        <v>5</v>
      </c>
      <c r="AX18" s="685"/>
      <c r="AY18" s="685"/>
      <c r="AZ18" s="685"/>
      <c r="BA18" s="685"/>
      <c r="BB18" s="685"/>
      <c r="BC18" s="685"/>
      <c r="BD18" s="685"/>
      <c r="BE18" s="685"/>
      <c r="BF18" s="685"/>
      <c r="BG18" s="685"/>
      <c r="BH18" s="685"/>
      <c r="BI18" s="685"/>
      <c r="BJ18" s="685"/>
      <c r="BK18" s="685"/>
      <c r="BL18" s="685"/>
      <c r="BM18" s="685"/>
      <c r="BN18" s="685"/>
      <c r="BO18" s="685"/>
      <c r="BP18" s="685"/>
      <c r="BQ18" s="685"/>
      <c r="BR18" s="685"/>
      <c r="BS18" s="685"/>
      <c r="BT18" s="685"/>
      <c r="BU18" s="685"/>
      <c r="BV18" s="685"/>
      <c r="BW18" s="685"/>
      <c r="BX18" s="685"/>
      <c r="BY18" s="685"/>
      <c r="BZ18" s="685"/>
      <c r="CA18" s="685"/>
      <c r="CB18" s="685"/>
      <c r="CC18" s="685"/>
      <c r="CD18" s="685"/>
      <c r="CE18" s="685"/>
      <c r="CF18" s="685"/>
      <c r="CG18" s="685"/>
      <c r="CH18" s="685"/>
      <c r="CI18" s="685"/>
      <c r="CJ18" s="685"/>
      <c r="CK18" s="685"/>
      <c r="CL18" s="685"/>
      <c r="CM18" s="685"/>
      <c r="CN18" s="685"/>
      <c r="CO18" s="685"/>
      <c r="CP18" s="685"/>
      <c r="CQ18" s="685"/>
      <c r="CR18" s="685"/>
      <c r="CS18" s="685"/>
      <c r="CT18" s="685"/>
      <c r="CU18" s="685"/>
      <c r="CV18" s="685"/>
      <c r="CW18" s="685"/>
      <c r="CX18" s="685"/>
      <c r="CY18" s="685"/>
      <c r="CZ18" s="685"/>
      <c r="DA18" s="685"/>
      <c r="DB18" s="685"/>
    </row>
    <row r="19" spans="1:112" ht="15" customHeight="1" x14ac:dyDescent="0.3">
      <c r="A19" s="728" t="str">
        <f>ПОДПИСИ!C12</f>
        <v>Курбатов А.В.</v>
      </c>
      <c r="B19" s="728"/>
      <c r="C19" s="728"/>
      <c r="D19" s="728"/>
      <c r="E19" s="728"/>
      <c r="F19" s="728"/>
      <c r="G19" s="728"/>
      <c r="H19" s="728"/>
      <c r="I19" s="728"/>
      <c r="J19" s="728"/>
      <c r="K19" s="728"/>
      <c r="L19" s="728"/>
      <c r="M19" s="728"/>
      <c r="N19" s="728"/>
      <c r="O19" s="728"/>
      <c r="P19" s="728"/>
      <c r="Q19" s="728"/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  <c r="BX19" s="728"/>
      <c r="BY19" s="728"/>
      <c r="BZ19" s="728"/>
      <c r="CA19" s="728"/>
      <c r="CB19" s="728"/>
      <c r="CC19" s="728"/>
      <c r="CD19" s="728"/>
      <c r="CE19" s="728"/>
      <c r="CF19" s="728"/>
      <c r="CG19" s="728"/>
      <c r="CH19" s="728"/>
      <c r="CI19" s="728"/>
      <c r="CJ19" s="728"/>
      <c r="CK19" s="728"/>
      <c r="CL19" s="728"/>
      <c r="CM19" s="728"/>
      <c r="CN19" s="728"/>
      <c r="CO19" s="728"/>
      <c r="CP19" s="728"/>
      <c r="CQ19" s="728"/>
      <c r="CR19" s="728"/>
      <c r="CS19" s="728"/>
      <c r="CT19" s="728"/>
      <c r="CU19" s="728"/>
      <c r="CV19" s="728"/>
      <c r="CW19" s="728"/>
      <c r="CX19" s="728"/>
      <c r="CY19" s="728"/>
      <c r="CZ19" s="728"/>
      <c r="DA19" s="728"/>
      <c r="DB19" s="728"/>
    </row>
    <row r="20" spans="1:112" ht="11.1" customHeight="1" x14ac:dyDescent="0.3">
      <c r="A20" s="685"/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685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  <c r="BX20" s="685"/>
      <c r="BY20" s="685"/>
      <c r="BZ20" s="685"/>
      <c r="CA20" s="685"/>
      <c r="CB20" s="685"/>
      <c r="CC20" s="685"/>
      <c r="CD20" s="685"/>
      <c r="CE20" s="685"/>
      <c r="CF20" s="685"/>
      <c r="CG20" s="685"/>
      <c r="CH20" s="685"/>
      <c r="CI20" s="685"/>
      <c r="CJ20" s="685"/>
      <c r="CK20" s="685"/>
      <c r="CL20" s="685"/>
      <c r="CM20" s="685"/>
      <c r="CN20" s="685"/>
      <c r="CO20" s="685"/>
      <c r="CP20" s="685"/>
      <c r="CQ20" s="685"/>
      <c r="CR20" s="685"/>
      <c r="CS20" s="685"/>
      <c r="CT20" s="685"/>
      <c r="CU20" s="685"/>
      <c r="CV20" s="685"/>
      <c r="CW20" s="685"/>
      <c r="CX20" s="685"/>
      <c r="CY20" s="685"/>
      <c r="CZ20" s="685"/>
      <c r="DA20" s="685"/>
      <c r="DB20" s="685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33" t="s">
        <v>232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33"/>
      <c r="Y23" s="733"/>
      <c r="Z23" s="733"/>
      <c r="AA23" s="733"/>
      <c r="AB23" s="733"/>
      <c r="AC23" s="733"/>
      <c r="AD23" s="733"/>
      <c r="AE23" s="733"/>
      <c r="AF23" s="733"/>
      <c r="AG23" s="733"/>
      <c r="AH23" s="733"/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733"/>
      <c r="BO23" s="733"/>
      <c r="BP23" s="733"/>
      <c r="BQ23" s="733"/>
      <c r="BR23" s="733"/>
      <c r="BS23" s="733"/>
      <c r="BT23" s="733"/>
      <c r="BU23" s="733"/>
      <c r="BV23" s="733"/>
      <c r="BW23" s="733"/>
      <c r="BX23" s="733"/>
      <c r="BY23" s="733"/>
      <c r="BZ23" s="733"/>
      <c r="CA23" s="733"/>
      <c r="CB23" s="733"/>
      <c r="CC23" s="733"/>
      <c r="CD23" s="733"/>
      <c r="CE23" s="733"/>
      <c r="CF23" s="733"/>
      <c r="CG23" s="733"/>
      <c r="CH23" s="733"/>
      <c r="CI23" s="733"/>
      <c r="CJ23" s="733"/>
      <c r="CK23" s="733"/>
      <c r="CL23" s="733"/>
      <c r="CM23" s="733"/>
      <c r="CN23" s="733"/>
      <c r="CO23" s="733"/>
      <c r="CP23" s="733"/>
      <c r="CQ23" s="733"/>
      <c r="CR23" s="733"/>
      <c r="CS23" s="733"/>
      <c r="CT23" s="733"/>
      <c r="CU23" s="733"/>
      <c r="CV23" s="733"/>
      <c r="CW23" s="733"/>
      <c r="CX23" s="733"/>
      <c r="CY23" s="733"/>
      <c r="CZ23" s="733"/>
      <c r="DA23" s="733"/>
      <c r="DB23" s="733"/>
    </row>
    <row r="24" spans="1:112" ht="37.950000000000003" customHeight="1" x14ac:dyDescent="0.3">
      <c r="A24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54"/>
      <c r="C24" s="754"/>
      <c r="D24" s="754"/>
      <c r="E24" s="754"/>
      <c r="F24" s="754"/>
      <c r="G24" s="754"/>
      <c r="H24" s="754"/>
      <c r="I24" s="754"/>
      <c r="J24" s="754"/>
      <c r="K24" s="754"/>
      <c r="L24" s="754"/>
      <c r="M24" s="754"/>
      <c r="N24" s="754"/>
      <c r="O24" s="754"/>
      <c r="P24" s="754"/>
      <c r="Q24" s="754"/>
      <c r="R24" s="754"/>
      <c r="S24" s="754"/>
      <c r="T24" s="754"/>
      <c r="U24" s="754"/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754"/>
      <c r="AI24" s="754"/>
      <c r="AJ24" s="754"/>
      <c r="AK24" s="754"/>
      <c r="AL24" s="754"/>
      <c r="AM24" s="754"/>
      <c r="AN24" s="754"/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</row>
    <row r="25" spans="1:112" s="24" customFormat="1" x14ac:dyDescent="0.3">
      <c r="A25" s="983" t="s">
        <v>233</v>
      </c>
      <c r="B25" s="983"/>
      <c r="C25" s="983"/>
      <c r="D25" s="983"/>
      <c r="E25" s="983"/>
      <c r="F25" s="983"/>
      <c r="G25" s="983"/>
      <c r="H25" s="983"/>
      <c r="I25" s="983"/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983"/>
      <c r="BD25" s="983"/>
      <c r="BE25" s="983"/>
      <c r="BF25" s="983"/>
      <c r="BG25" s="983"/>
      <c r="BH25" s="983"/>
      <c r="BI25" s="983"/>
      <c r="BJ25" s="983"/>
      <c r="BK25" s="983"/>
      <c r="BL25" s="983"/>
      <c r="BM25" s="983"/>
      <c r="BN25" s="983"/>
      <c r="BO25" s="983"/>
      <c r="BP25" s="983"/>
      <c r="BQ25" s="983"/>
      <c r="BR25" s="983"/>
      <c r="BS25" s="983"/>
      <c r="BT25" s="983"/>
      <c r="BU25" s="983"/>
      <c r="BV25" s="983"/>
      <c r="BW25" s="983"/>
      <c r="BX25" s="983"/>
      <c r="BY25" s="983"/>
      <c r="BZ25" s="983"/>
      <c r="CA25" s="983"/>
      <c r="CB25" s="983"/>
      <c r="CC25" s="983"/>
      <c r="CD25" s="983"/>
      <c r="CE25" s="983"/>
      <c r="CF25" s="983"/>
      <c r="CG25" s="983"/>
      <c r="CH25" s="983"/>
      <c r="CI25" s="983"/>
      <c r="CJ25" s="983"/>
      <c r="CK25" s="983"/>
      <c r="CL25" s="983"/>
      <c r="CM25" s="983"/>
      <c r="CN25" s="983"/>
      <c r="CO25" s="983"/>
      <c r="CP25" s="983"/>
      <c r="CQ25" s="983"/>
      <c r="CR25" s="983"/>
      <c r="CS25" s="983"/>
      <c r="CT25" s="983"/>
      <c r="CU25" s="983"/>
      <c r="CV25" s="983"/>
      <c r="CW25" s="983"/>
      <c r="CX25" s="983"/>
      <c r="CY25" s="983"/>
      <c r="CZ25" s="983"/>
      <c r="DA25" s="983"/>
      <c r="DB25" s="983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04" t="str">
        <f>IF(ФОРМА!B8=0," ",ФОРМА!B8)</f>
        <v>ООО «Строительные энергетические технологии»</v>
      </c>
      <c r="R26" s="704"/>
      <c r="S26" s="704"/>
      <c r="T26" s="704"/>
      <c r="U26" s="704"/>
      <c r="V26" s="704"/>
      <c r="W26" s="704"/>
      <c r="X26" s="704"/>
      <c r="Y26" s="704"/>
      <c r="Z26" s="704"/>
      <c r="AA26" s="704"/>
      <c r="AB26" s="704"/>
      <c r="AC26" s="704"/>
      <c r="AD26" s="704"/>
      <c r="AE26" s="704"/>
      <c r="AF26" s="704"/>
      <c r="AG26" s="704"/>
      <c r="AH26" s="704"/>
      <c r="AI26" s="704"/>
      <c r="AJ26" s="704"/>
      <c r="AK26" s="704"/>
      <c r="AL26" s="704"/>
      <c r="AM26" s="704"/>
      <c r="AN26" s="704"/>
      <c r="AO26" s="704"/>
      <c r="AP26" s="704"/>
      <c r="AQ26" s="704"/>
      <c r="AR26" s="704"/>
      <c r="AS26" s="704"/>
      <c r="AT26" s="704"/>
      <c r="AU26" s="704"/>
      <c r="AV26" s="704"/>
      <c r="AW26" s="704"/>
      <c r="AX26" s="704"/>
      <c r="AY26" s="704"/>
      <c r="AZ26" s="19" t="s">
        <v>235</v>
      </c>
      <c r="BN26" s="982" t="str">
        <f>IF(ФОРМА!B9=0," ",CONCATENATE("Шифр ",ФОРМА!B9))</f>
        <v>Шифр СЭС-23-32939-ЭС-ИЛО2</v>
      </c>
      <c r="BO26" s="982"/>
      <c r="BP26" s="982"/>
      <c r="BQ26" s="982"/>
      <c r="BR26" s="982"/>
      <c r="BS26" s="982"/>
      <c r="BT26" s="982"/>
      <c r="BU26" s="982"/>
      <c r="BV26" s="982"/>
      <c r="BW26" s="982"/>
      <c r="BX26" s="982"/>
      <c r="BY26" s="982"/>
      <c r="BZ26" s="982"/>
      <c r="CA26" s="982"/>
      <c r="CB26" s="982"/>
      <c r="CC26" s="982"/>
      <c r="CD26" s="982"/>
      <c r="CE26" s="982"/>
      <c r="CF26" s="982"/>
      <c r="CG26" s="982"/>
      <c r="CH26" s="982"/>
      <c r="CI26" s="982"/>
      <c r="CJ26" s="982"/>
      <c r="CK26" s="982"/>
      <c r="CL26" s="982"/>
      <c r="CM26" s="982"/>
      <c r="CN26" s="982"/>
      <c r="CO26" s="982"/>
      <c r="CP26" s="982"/>
      <c r="CQ26" s="982"/>
      <c r="CR26" s="982"/>
      <c r="CS26" s="982"/>
      <c r="CT26" s="982"/>
      <c r="CU26" s="982"/>
      <c r="CV26" s="982"/>
      <c r="CW26" s="982"/>
      <c r="CX26" s="982"/>
      <c r="CY26" s="982"/>
      <c r="CZ26" s="982"/>
      <c r="DA26" s="982"/>
      <c r="DB26" s="982"/>
      <c r="DH26" s="148"/>
    </row>
    <row r="27" spans="1:112" ht="10.5" customHeight="1" x14ac:dyDescent="0.3">
      <c r="Q27" s="685" t="s">
        <v>10</v>
      </c>
      <c r="R27" s="685"/>
      <c r="S27" s="685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685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BN27" s="685" t="s">
        <v>236</v>
      </c>
      <c r="BO27" s="685"/>
      <c r="BP27" s="685"/>
      <c r="BQ27" s="685"/>
      <c r="BR27" s="685"/>
      <c r="BS27" s="685"/>
      <c r="BT27" s="685"/>
      <c r="BU27" s="685"/>
      <c r="BV27" s="685"/>
      <c r="BW27" s="685"/>
      <c r="BX27" s="685"/>
      <c r="BY27" s="685"/>
      <c r="BZ27" s="685"/>
      <c r="CA27" s="685"/>
      <c r="CB27" s="685"/>
      <c r="CC27" s="685"/>
      <c r="CD27" s="685"/>
      <c r="CE27" s="685"/>
      <c r="CF27" s="685"/>
      <c r="CG27" s="685"/>
      <c r="CH27" s="685"/>
      <c r="CI27" s="685"/>
      <c r="CJ27" s="685"/>
      <c r="CK27" s="685"/>
      <c r="CL27" s="685"/>
      <c r="CM27" s="685"/>
      <c r="CN27" s="685"/>
      <c r="CO27" s="685"/>
      <c r="CP27" s="685"/>
      <c r="CQ27" s="685"/>
      <c r="CR27" s="685"/>
      <c r="CS27" s="685"/>
      <c r="CT27" s="685"/>
      <c r="CU27" s="685"/>
      <c r="CV27" s="685"/>
      <c r="CW27" s="685"/>
      <c r="CX27" s="685"/>
      <c r="CY27" s="685"/>
      <c r="CZ27" s="685"/>
      <c r="DA27" s="685"/>
      <c r="DB27" s="685"/>
    </row>
    <row r="28" spans="1:112" ht="15" customHeight="1" x14ac:dyDescent="0.3">
      <c r="A28" s="19" t="s">
        <v>237</v>
      </c>
      <c r="AB28" s="728" t="s">
        <v>401</v>
      </c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/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728"/>
      <c r="BL28" s="728"/>
      <c r="BM28" s="728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  <c r="BX28" s="728"/>
      <c r="BY28" s="728"/>
      <c r="BZ28" s="728"/>
      <c r="CA28" s="728"/>
      <c r="CB28" s="728"/>
      <c r="CC28" s="728"/>
      <c r="CD28" s="728"/>
      <c r="CE28" s="728"/>
      <c r="CF28" s="728"/>
      <c r="CG28" s="728"/>
      <c r="CH28" s="728"/>
      <c r="CI28" s="728"/>
      <c r="CJ28" s="728"/>
      <c r="CK28" s="728"/>
      <c r="CL28" s="728"/>
      <c r="CM28" s="728"/>
      <c r="CN28" s="728"/>
      <c r="CO28" s="728"/>
      <c r="CP28" s="728"/>
      <c r="CQ28" s="728"/>
      <c r="CR28" s="728"/>
      <c r="CS28" s="728"/>
      <c r="CT28" s="728"/>
      <c r="CU28" s="728"/>
      <c r="CV28" s="728"/>
      <c r="CW28" s="728"/>
      <c r="CX28" s="728"/>
      <c r="CY28" s="728"/>
      <c r="CZ28" s="728"/>
      <c r="DA28" s="728"/>
      <c r="DB28" s="728"/>
    </row>
    <row r="29" spans="1:112" ht="15" customHeight="1" x14ac:dyDescent="0.3">
      <c r="A29" s="19" t="s">
        <v>238</v>
      </c>
      <c r="P29" s="704" t="s">
        <v>65</v>
      </c>
      <c r="Q29" s="704"/>
      <c r="R29" s="704"/>
      <c r="S29" s="704"/>
      <c r="T29" s="704"/>
      <c r="U29" s="704"/>
      <c r="V29" s="704"/>
      <c r="W29" s="704"/>
      <c r="X29" s="704"/>
      <c r="Y29" s="704"/>
      <c r="Z29" s="704"/>
      <c r="AA29" s="704"/>
      <c r="AB29" s="704"/>
      <c r="AC29" s="704"/>
      <c r="AD29" s="704"/>
      <c r="AE29" s="704"/>
      <c r="AF29" s="704"/>
      <c r="AG29" s="704"/>
      <c r="AH29" s="704"/>
      <c r="AI29" s="704"/>
      <c r="AJ29" s="704"/>
      <c r="AK29" s="704"/>
      <c r="AL29" s="704"/>
      <c r="AM29" s="704"/>
      <c r="AN29" s="704"/>
      <c r="AO29" s="704"/>
      <c r="AP29" s="704"/>
      <c r="AQ29" s="704"/>
      <c r="AR29" s="704"/>
      <c r="AS29" s="704"/>
      <c r="AT29" s="704"/>
      <c r="AU29" s="704"/>
      <c r="AV29" s="704"/>
      <c r="AW29" s="704"/>
      <c r="AX29" s="704"/>
      <c r="AY29" s="704"/>
      <c r="AZ29" s="704"/>
      <c r="BA29" s="704"/>
      <c r="BB29" s="704"/>
      <c r="BC29" s="704"/>
      <c r="BD29" s="704"/>
      <c r="BE29" s="704"/>
      <c r="BF29" s="704"/>
      <c r="BG29" s="704"/>
      <c r="BH29" s="704"/>
      <c r="BI29" s="704"/>
      <c r="BJ29" s="704"/>
      <c r="BK29" s="704"/>
      <c r="BL29" s="704"/>
      <c r="BM29" s="704"/>
      <c r="BN29" s="704"/>
      <c r="BO29" s="704"/>
      <c r="BP29" s="704"/>
      <c r="BQ29" s="704"/>
      <c r="BR29" s="704"/>
      <c r="BS29" s="704"/>
      <c r="BT29" s="704"/>
      <c r="BU29" s="704"/>
      <c r="BV29" s="704"/>
      <c r="BW29" s="704"/>
      <c r="BX29" s="704"/>
      <c r="BY29" s="704"/>
      <c r="BZ29" s="704"/>
      <c r="CA29" s="704"/>
      <c r="CB29" s="704"/>
      <c r="CC29" s="704"/>
      <c r="CD29" s="704"/>
      <c r="CE29" s="704"/>
      <c r="CF29" s="704"/>
      <c r="CG29" s="704"/>
      <c r="CH29" s="704"/>
      <c r="CI29" s="704"/>
      <c r="CJ29" s="704"/>
      <c r="CK29" s="704"/>
      <c r="CL29" s="704"/>
      <c r="CM29" s="704"/>
      <c r="CN29" s="704"/>
      <c r="CO29" s="704"/>
      <c r="CP29" s="704"/>
      <c r="CQ29" s="704"/>
      <c r="CR29" s="704"/>
      <c r="CS29" s="704"/>
      <c r="CT29" s="704"/>
      <c r="CU29" s="704"/>
      <c r="CV29" s="704"/>
      <c r="CW29" s="704"/>
      <c r="CX29" s="704"/>
      <c r="CY29" s="704"/>
      <c r="CZ29" s="704"/>
      <c r="DA29" s="704"/>
      <c r="DB29" s="704"/>
    </row>
    <row r="30" spans="1:112" ht="11.25" customHeight="1" x14ac:dyDescent="0.3">
      <c r="P30" s="685" t="s">
        <v>240</v>
      </c>
      <c r="Q30" s="685"/>
      <c r="R30" s="685"/>
      <c r="S30" s="685"/>
      <c r="T30" s="685"/>
      <c r="U30" s="685"/>
      <c r="V30" s="685"/>
      <c r="W30" s="685"/>
      <c r="X30" s="685"/>
      <c r="Y30" s="685"/>
      <c r="Z30" s="685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85"/>
      <c r="BL30" s="685"/>
      <c r="BM30" s="685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  <c r="BX30" s="685"/>
      <c r="BY30" s="685"/>
      <c r="BZ30" s="685"/>
      <c r="CA30" s="685"/>
      <c r="CB30" s="685"/>
      <c r="CC30" s="685"/>
      <c r="CD30" s="685"/>
      <c r="CE30" s="685"/>
      <c r="CF30" s="685"/>
      <c r="CG30" s="685"/>
      <c r="CH30" s="685"/>
      <c r="CI30" s="685"/>
      <c r="CJ30" s="685"/>
      <c r="CK30" s="685"/>
      <c r="CL30" s="685"/>
      <c r="CM30" s="685"/>
      <c r="CN30" s="685"/>
      <c r="CO30" s="685"/>
      <c r="CP30" s="685"/>
      <c r="CQ30" s="685"/>
      <c r="CR30" s="685"/>
      <c r="CS30" s="685"/>
      <c r="CT30" s="685"/>
      <c r="CU30" s="685"/>
      <c r="CV30" s="685"/>
      <c r="CW30" s="685"/>
      <c r="CX30" s="685"/>
      <c r="CY30" s="685"/>
      <c r="CZ30" s="685"/>
      <c r="DA30" s="685"/>
      <c r="DB30" s="685"/>
    </row>
    <row r="31" spans="1:112" ht="15" customHeight="1" x14ac:dyDescent="0.25">
      <c r="A31" s="19" t="s">
        <v>239</v>
      </c>
      <c r="W31" s="704" t="s">
        <v>65</v>
      </c>
      <c r="X31" s="704"/>
      <c r="Y31" s="704"/>
      <c r="Z31" s="704"/>
      <c r="AA31" s="704"/>
      <c r="AB31" s="704"/>
      <c r="AC31" s="704"/>
      <c r="AD31" s="704"/>
      <c r="AE31" s="704"/>
      <c r="AF31" s="704"/>
      <c r="AG31" s="704"/>
      <c r="AH31" s="704"/>
      <c r="AI31" s="704"/>
      <c r="AJ31" s="704"/>
      <c r="AK31" s="704"/>
      <c r="AL31" s="704"/>
      <c r="AM31" s="704"/>
      <c r="AN31" s="704"/>
      <c r="AO31" s="704"/>
      <c r="AP31" s="704"/>
      <c r="AQ31" s="704"/>
      <c r="AR31" s="704"/>
      <c r="AS31" s="704"/>
      <c r="AT31" s="704"/>
      <c r="AU31" s="704"/>
      <c r="AV31" s="704"/>
      <c r="AW31" s="704"/>
      <c r="AX31" s="704"/>
      <c r="AY31" s="704"/>
      <c r="AZ31" s="704"/>
      <c r="BA31" s="704"/>
      <c r="BB31" s="704"/>
      <c r="BC31" s="704"/>
      <c r="BD31" s="704"/>
      <c r="BE31" s="704"/>
      <c r="BF31" s="704"/>
      <c r="BG31" s="704"/>
      <c r="BH31" s="704"/>
      <c r="BI31" s="704"/>
      <c r="BJ31" s="704"/>
      <c r="BK31" s="704"/>
      <c r="BL31" s="704"/>
      <c r="BM31" s="704"/>
      <c r="BN31" s="704"/>
      <c r="BO31" s="704"/>
      <c r="BP31" s="704"/>
      <c r="BQ31" s="704"/>
      <c r="BR31" s="704"/>
      <c r="BS31" s="704"/>
      <c r="BT31" s="704"/>
      <c r="BU31" s="704"/>
      <c r="BV31" s="704"/>
      <c r="BW31" s="704"/>
      <c r="BX31" s="704"/>
      <c r="BY31" s="704"/>
      <c r="BZ31" s="704"/>
      <c r="CA31" s="704"/>
      <c r="CB31" s="704"/>
      <c r="CC31" s="704"/>
      <c r="CD31" s="704"/>
      <c r="CE31" s="704"/>
      <c r="CF31" s="704"/>
      <c r="CG31" s="704"/>
      <c r="CH31" s="704"/>
      <c r="CI31" s="704"/>
      <c r="CJ31" s="704"/>
      <c r="CK31" s="704"/>
      <c r="CL31" s="704"/>
      <c r="CM31" s="704"/>
      <c r="CN31" s="704"/>
      <c r="CO31" s="704"/>
      <c r="CP31" s="704"/>
      <c r="CQ31" s="704"/>
      <c r="CR31" s="704"/>
      <c r="CS31" s="704"/>
      <c r="CT31" s="704"/>
      <c r="CU31" s="704"/>
      <c r="CV31" s="704"/>
      <c r="CW31" s="704"/>
      <c r="CX31" s="704"/>
      <c r="CY31" s="704"/>
      <c r="CZ31" s="704"/>
      <c r="DA31" s="704"/>
      <c r="DB31" s="704"/>
      <c r="DH31" s="141"/>
    </row>
    <row r="32" spans="1:112" ht="11.25" customHeight="1" x14ac:dyDescent="0.25">
      <c r="W32" s="685" t="s">
        <v>236</v>
      </c>
      <c r="X32" s="685"/>
      <c r="Y32" s="685"/>
      <c r="Z32" s="685"/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85"/>
      <c r="BL32" s="685"/>
      <c r="BM32" s="685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  <c r="BX32" s="685"/>
      <c r="BY32" s="685"/>
      <c r="BZ32" s="685"/>
      <c r="CA32" s="685"/>
      <c r="CB32" s="685"/>
      <c r="CC32" s="685"/>
      <c r="CD32" s="685"/>
      <c r="CE32" s="685"/>
      <c r="CF32" s="685"/>
      <c r="CG32" s="685"/>
      <c r="CH32" s="685"/>
      <c r="CI32" s="685"/>
      <c r="CJ32" s="685"/>
      <c r="CK32" s="685"/>
      <c r="CL32" s="685"/>
      <c r="CM32" s="685"/>
      <c r="CN32" s="685"/>
      <c r="CO32" s="685"/>
      <c r="CP32" s="685"/>
      <c r="CQ32" s="685"/>
      <c r="CR32" s="685"/>
      <c r="CS32" s="685"/>
      <c r="CT32" s="685"/>
      <c r="CU32" s="685"/>
      <c r="CV32" s="685"/>
      <c r="CW32" s="685"/>
      <c r="CX32" s="685"/>
      <c r="CY32" s="685"/>
      <c r="CZ32" s="685"/>
      <c r="DA32" s="685"/>
      <c r="DB32" s="685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77" t="s">
        <v>243</v>
      </c>
      <c r="B34" s="977"/>
      <c r="C34" s="977"/>
      <c r="D34" s="977"/>
      <c r="E34" s="977"/>
      <c r="F34" s="977" t="s">
        <v>242</v>
      </c>
      <c r="G34" s="977"/>
      <c r="H34" s="977"/>
      <c r="I34" s="977"/>
      <c r="J34" s="977"/>
      <c r="K34" s="977"/>
      <c r="L34" s="977"/>
      <c r="M34" s="977"/>
      <c r="N34" s="977"/>
      <c r="O34" s="977"/>
      <c r="P34" s="977"/>
      <c r="Q34" s="977"/>
      <c r="R34" s="977"/>
      <c r="S34" s="977"/>
      <c r="T34" s="977"/>
      <c r="U34" s="977"/>
      <c r="V34" s="977"/>
      <c r="W34" s="977"/>
      <c r="X34" s="977"/>
      <c r="Y34" s="977"/>
      <c r="Z34" s="977" t="s">
        <v>244</v>
      </c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  <c r="BU34" s="977"/>
      <c r="BV34" s="977"/>
      <c r="BW34" s="977"/>
      <c r="BX34" s="977"/>
      <c r="BY34" s="977"/>
      <c r="BZ34" s="977"/>
      <c r="CA34" s="977"/>
      <c r="CB34" s="977"/>
      <c r="CC34" s="977"/>
      <c r="CD34" s="977"/>
      <c r="CE34" s="977"/>
      <c r="CF34" s="977"/>
      <c r="CG34" s="977"/>
      <c r="CH34" s="977"/>
      <c r="CI34" s="977"/>
      <c r="CJ34" s="977"/>
      <c r="CK34" s="977"/>
      <c r="CL34" s="977"/>
      <c r="CM34" s="977"/>
      <c r="CN34" s="977"/>
      <c r="CO34" s="977" t="s">
        <v>27</v>
      </c>
      <c r="CP34" s="977"/>
      <c r="CQ34" s="977"/>
      <c r="CR34" s="977"/>
      <c r="CS34" s="977"/>
      <c r="CT34" s="977"/>
      <c r="CU34" s="977"/>
      <c r="CV34" s="977"/>
      <c r="CW34" s="977"/>
      <c r="CX34" s="977"/>
      <c r="CY34" s="977"/>
      <c r="CZ34" s="977"/>
      <c r="DA34" s="977"/>
      <c r="DB34" s="977"/>
      <c r="DH34" s="141"/>
    </row>
    <row r="35" spans="1:112" ht="27" customHeight="1" x14ac:dyDescent="0.3">
      <c r="A35" s="977"/>
      <c r="B35" s="977"/>
      <c r="C35" s="977"/>
      <c r="D35" s="977"/>
      <c r="E35" s="977"/>
      <c r="F35" s="977"/>
      <c r="G35" s="977"/>
      <c r="H35" s="977"/>
      <c r="I35" s="977"/>
      <c r="J35" s="977"/>
      <c r="K35" s="977"/>
      <c r="L35" s="977"/>
      <c r="M35" s="977"/>
      <c r="N35" s="977"/>
      <c r="O35" s="977"/>
      <c r="P35" s="977"/>
      <c r="Q35" s="977"/>
      <c r="R35" s="977"/>
      <c r="S35" s="977"/>
      <c r="T35" s="977"/>
      <c r="U35" s="977"/>
      <c r="V35" s="977"/>
      <c r="W35" s="977"/>
      <c r="X35" s="977"/>
      <c r="Y35" s="977"/>
      <c r="Z35" s="977" t="s">
        <v>245</v>
      </c>
      <c r="AA35" s="977"/>
      <c r="AB35" s="977"/>
      <c r="AC35" s="977"/>
      <c r="AD35" s="977"/>
      <c r="AE35" s="977"/>
      <c r="AF35" s="977"/>
      <c r="AG35" s="977"/>
      <c r="AH35" s="977"/>
      <c r="AI35" s="977"/>
      <c r="AJ35" s="977"/>
      <c r="AK35" s="977"/>
      <c r="AL35" s="977" t="s">
        <v>246</v>
      </c>
      <c r="AM35" s="977"/>
      <c r="AN35" s="977"/>
      <c r="AO35" s="977"/>
      <c r="AP35" s="977"/>
      <c r="AQ35" s="977"/>
      <c r="AR35" s="977"/>
      <c r="AS35" s="977"/>
      <c r="AT35" s="977"/>
      <c r="AU35" s="977"/>
      <c r="AV35" s="977"/>
      <c r="AW35" s="977"/>
      <c r="AX35" s="977"/>
      <c r="AY35" s="977"/>
      <c r="AZ35" s="977" t="s">
        <v>247</v>
      </c>
      <c r="BA35" s="977"/>
      <c r="BB35" s="977"/>
      <c r="BC35" s="977"/>
      <c r="BD35" s="977"/>
      <c r="BE35" s="977"/>
      <c r="BF35" s="977"/>
      <c r="BG35" s="977"/>
      <c r="BH35" s="977"/>
      <c r="BI35" s="977"/>
      <c r="BJ35" s="977"/>
      <c r="BK35" s="977"/>
      <c r="BL35" s="977"/>
      <c r="BM35" s="977" t="s">
        <v>248</v>
      </c>
      <c r="BN35" s="977"/>
      <c r="BO35" s="977"/>
      <c r="BP35" s="977"/>
      <c r="BQ35" s="977"/>
      <c r="BR35" s="977"/>
      <c r="BS35" s="977"/>
      <c r="BT35" s="977"/>
      <c r="BU35" s="977"/>
      <c r="BV35" s="977"/>
      <c r="BW35" s="977"/>
      <c r="BX35" s="977"/>
      <c r="BY35" s="977"/>
      <c r="BZ35" s="977" t="s">
        <v>249</v>
      </c>
      <c r="CA35" s="977"/>
      <c r="CB35" s="977"/>
      <c r="CC35" s="977"/>
      <c r="CD35" s="977"/>
      <c r="CE35" s="977"/>
      <c r="CF35" s="977"/>
      <c r="CG35" s="977"/>
      <c r="CH35" s="977"/>
      <c r="CI35" s="977"/>
      <c r="CJ35" s="977"/>
      <c r="CK35" s="977"/>
      <c r="CL35" s="977"/>
      <c r="CM35" s="977"/>
      <c r="CN35" s="977"/>
      <c r="CO35" s="977"/>
      <c r="CP35" s="977"/>
      <c r="CQ35" s="977"/>
      <c r="CR35" s="977"/>
      <c r="CS35" s="977"/>
      <c r="CT35" s="977"/>
      <c r="CU35" s="977"/>
      <c r="CV35" s="977"/>
      <c r="CW35" s="977"/>
      <c r="CX35" s="977"/>
      <c r="CY35" s="977"/>
      <c r="CZ35" s="977"/>
      <c r="DA35" s="977"/>
      <c r="DB35" s="977"/>
    </row>
    <row r="36" spans="1:112" ht="27" customHeight="1" x14ac:dyDescent="0.3">
      <c r="A36" s="769">
        <v>1</v>
      </c>
      <c r="B36" s="971"/>
      <c r="C36" s="971"/>
      <c r="D36" s="971"/>
      <c r="E36" s="770"/>
      <c r="F36" s="769" t="s">
        <v>375</v>
      </c>
      <c r="G36" s="971"/>
      <c r="H36" s="971"/>
      <c r="I36" s="971"/>
      <c r="J36" s="971"/>
      <c r="K36" s="971"/>
      <c r="L36" s="971"/>
      <c r="M36" s="971"/>
      <c r="N36" s="971"/>
      <c r="O36" s="971"/>
      <c r="P36" s="971"/>
      <c r="Q36" s="971"/>
      <c r="R36" s="971"/>
      <c r="S36" s="971"/>
      <c r="T36" s="971"/>
      <c r="U36" s="971"/>
      <c r="V36" s="971"/>
      <c r="W36" s="971"/>
      <c r="X36" s="971"/>
      <c r="Y36" s="770"/>
      <c r="Z36" s="769" t="s">
        <v>377</v>
      </c>
      <c r="AA36" s="971"/>
      <c r="AB36" s="971"/>
      <c r="AC36" s="971"/>
      <c r="AD36" s="971"/>
      <c r="AE36" s="971"/>
      <c r="AF36" s="971"/>
      <c r="AG36" s="971"/>
      <c r="AH36" s="971"/>
      <c r="AI36" s="971"/>
      <c r="AJ36" s="971"/>
      <c r="AK36" s="770"/>
      <c r="AL36" s="769" t="s">
        <v>380</v>
      </c>
      <c r="AM36" s="971"/>
      <c r="AN36" s="971"/>
      <c r="AO36" s="971"/>
      <c r="AP36" s="971"/>
      <c r="AQ36" s="971"/>
      <c r="AR36" s="971"/>
      <c r="AS36" s="971"/>
      <c r="AT36" s="971"/>
      <c r="AU36" s="971"/>
      <c r="AV36" s="971"/>
      <c r="AW36" s="971"/>
      <c r="AX36" s="971"/>
      <c r="AY36" s="770"/>
      <c r="AZ36" s="769" t="s">
        <v>917</v>
      </c>
      <c r="BA36" s="971"/>
      <c r="BB36" s="971"/>
      <c r="BC36" s="971"/>
      <c r="BD36" s="971"/>
      <c r="BE36" s="971"/>
      <c r="BF36" s="971"/>
      <c r="BG36" s="971"/>
      <c r="BH36" s="971"/>
      <c r="BI36" s="971"/>
      <c r="BJ36" s="971"/>
      <c r="BK36" s="971"/>
      <c r="BL36" s="770"/>
      <c r="BM36" s="979" t="s">
        <v>918</v>
      </c>
      <c r="BN36" s="980"/>
      <c r="BO36" s="980"/>
      <c r="BP36" s="980"/>
      <c r="BQ36" s="980"/>
      <c r="BR36" s="980"/>
      <c r="BS36" s="980"/>
      <c r="BT36" s="980"/>
      <c r="BU36" s="980"/>
      <c r="BV36" s="980"/>
      <c r="BW36" s="980"/>
      <c r="BX36" s="980"/>
      <c r="BY36" s="981"/>
      <c r="BZ36" s="968"/>
      <c r="CA36" s="969"/>
      <c r="CB36" s="969"/>
      <c r="CC36" s="969"/>
      <c r="CD36" s="969"/>
      <c r="CE36" s="969"/>
      <c r="CF36" s="969"/>
      <c r="CG36" s="969"/>
      <c r="CH36" s="969"/>
      <c r="CI36" s="969"/>
      <c r="CJ36" s="969"/>
      <c r="CK36" s="969"/>
      <c r="CL36" s="969"/>
      <c r="CM36" s="969"/>
      <c r="CN36" s="970"/>
      <c r="CO36" s="769" t="s">
        <v>379</v>
      </c>
      <c r="CP36" s="971"/>
      <c r="CQ36" s="971"/>
      <c r="CR36" s="971"/>
      <c r="CS36" s="971"/>
      <c r="CT36" s="971"/>
      <c r="CU36" s="971"/>
      <c r="CV36" s="971"/>
      <c r="CW36" s="971"/>
      <c r="CX36" s="971"/>
      <c r="CY36" s="971"/>
      <c r="CZ36" s="971"/>
      <c r="DA36" s="971"/>
      <c r="DB36" s="770"/>
    </row>
    <row r="37" spans="1:112" ht="30.75" customHeight="1" x14ac:dyDescent="0.25">
      <c r="A37" s="769">
        <v>2</v>
      </c>
      <c r="B37" s="971"/>
      <c r="C37" s="971"/>
      <c r="D37" s="971"/>
      <c r="E37" s="770"/>
      <c r="F37" s="968" t="s">
        <v>376</v>
      </c>
      <c r="G37" s="969"/>
      <c r="H37" s="969"/>
      <c r="I37" s="969"/>
      <c r="J37" s="969"/>
      <c r="K37" s="969"/>
      <c r="L37" s="969"/>
      <c r="M37" s="969"/>
      <c r="N37" s="969"/>
      <c r="O37" s="969"/>
      <c r="P37" s="969"/>
      <c r="Q37" s="969"/>
      <c r="R37" s="969"/>
      <c r="S37" s="969"/>
      <c r="T37" s="969"/>
      <c r="U37" s="969"/>
      <c r="V37" s="969"/>
      <c r="W37" s="969"/>
      <c r="X37" s="969"/>
      <c r="Y37" s="970"/>
      <c r="Z37" s="968" t="s">
        <v>377</v>
      </c>
      <c r="AA37" s="969"/>
      <c r="AB37" s="969"/>
      <c r="AC37" s="969"/>
      <c r="AD37" s="969"/>
      <c r="AE37" s="969"/>
      <c r="AF37" s="969"/>
      <c r="AG37" s="969"/>
      <c r="AH37" s="969"/>
      <c r="AI37" s="969"/>
      <c r="AJ37" s="969"/>
      <c r="AK37" s="970"/>
      <c r="AL37" s="968" t="s">
        <v>378</v>
      </c>
      <c r="AM37" s="969"/>
      <c r="AN37" s="969"/>
      <c r="AO37" s="969"/>
      <c r="AP37" s="969"/>
      <c r="AQ37" s="969"/>
      <c r="AR37" s="969"/>
      <c r="AS37" s="969"/>
      <c r="AT37" s="969"/>
      <c r="AU37" s="969"/>
      <c r="AV37" s="969"/>
      <c r="AW37" s="969"/>
      <c r="AX37" s="969"/>
      <c r="AY37" s="970"/>
      <c r="AZ37" s="769" t="s">
        <v>651</v>
      </c>
      <c r="BA37" s="971"/>
      <c r="BB37" s="971"/>
      <c r="BC37" s="971"/>
      <c r="BD37" s="971"/>
      <c r="BE37" s="971"/>
      <c r="BF37" s="971"/>
      <c r="BG37" s="971"/>
      <c r="BH37" s="971"/>
      <c r="BI37" s="971"/>
      <c r="BJ37" s="971"/>
      <c r="BK37" s="971"/>
      <c r="BL37" s="770"/>
      <c r="BM37" s="979" t="s">
        <v>891</v>
      </c>
      <c r="BN37" s="980"/>
      <c r="BO37" s="980"/>
      <c r="BP37" s="980"/>
      <c r="BQ37" s="980"/>
      <c r="BR37" s="980"/>
      <c r="BS37" s="980"/>
      <c r="BT37" s="980"/>
      <c r="BU37" s="980"/>
      <c r="BV37" s="980"/>
      <c r="BW37" s="980"/>
      <c r="BX37" s="980"/>
      <c r="BY37" s="981"/>
      <c r="BZ37" s="968">
        <v>0.7</v>
      </c>
      <c r="CA37" s="969"/>
      <c r="CB37" s="969"/>
      <c r="CC37" s="969"/>
      <c r="CD37" s="969"/>
      <c r="CE37" s="969"/>
      <c r="CF37" s="969"/>
      <c r="CG37" s="969"/>
      <c r="CH37" s="969"/>
      <c r="CI37" s="969"/>
      <c r="CJ37" s="969"/>
      <c r="CK37" s="969"/>
      <c r="CL37" s="969"/>
      <c r="CM37" s="969"/>
      <c r="CN37" s="970"/>
      <c r="CO37" s="769" t="s">
        <v>379</v>
      </c>
      <c r="CP37" s="971"/>
      <c r="CQ37" s="971"/>
      <c r="CR37" s="971"/>
      <c r="CS37" s="971"/>
      <c r="CT37" s="971"/>
      <c r="CU37" s="971"/>
      <c r="CV37" s="971"/>
      <c r="CW37" s="971"/>
      <c r="CX37" s="971"/>
      <c r="CY37" s="971"/>
      <c r="CZ37" s="971"/>
      <c r="DA37" s="971"/>
      <c r="DB37" s="770"/>
      <c r="DH37" s="149"/>
    </row>
    <row r="38" spans="1:112" ht="29.25" customHeight="1" x14ac:dyDescent="0.25">
      <c r="A38" s="972">
        <v>3</v>
      </c>
      <c r="B38" s="972"/>
      <c r="C38" s="972"/>
      <c r="D38" s="972"/>
      <c r="E38" s="972"/>
      <c r="F38" s="973" t="s">
        <v>572</v>
      </c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 t="s">
        <v>377</v>
      </c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 t="s">
        <v>573</v>
      </c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2" t="s">
        <v>571</v>
      </c>
      <c r="BA38" s="972"/>
      <c r="BB38" s="972"/>
      <c r="BC38" s="972"/>
      <c r="BD38" s="972"/>
      <c r="BE38" s="972"/>
      <c r="BF38" s="972"/>
      <c r="BG38" s="972"/>
      <c r="BH38" s="972"/>
      <c r="BI38" s="972"/>
      <c r="BJ38" s="972"/>
      <c r="BK38" s="972"/>
      <c r="BL38" s="972"/>
      <c r="BM38" s="978" t="s">
        <v>890</v>
      </c>
      <c r="BN38" s="978"/>
      <c r="BO38" s="978"/>
      <c r="BP38" s="978"/>
      <c r="BQ38" s="978"/>
      <c r="BR38" s="978"/>
      <c r="BS38" s="978"/>
      <c r="BT38" s="978"/>
      <c r="BU38" s="978"/>
      <c r="BV38" s="978"/>
      <c r="BW38" s="978"/>
      <c r="BX38" s="978"/>
      <c r="BY38" s="978"/>
      <c r="BZ38" s="973" t="s">
        <v>64</v>
      </c>
      <c r="CA38" s="973"/>
      <c r="CB38" s="973"/>
      <c r="CC38" s="973"/>
      <c r="CD38" s="973"/>
      <c r="CE38" s="973"/>
      <c r="CF38" s="973"/>
      <c r="CG38" s="973"/>
      <c r="CH38" s="973"/>
      <c r="CI38" s="973"/>
      <c r="CJ38" s="973"/>
      <c r="CK38" s="973"/>
      <c r="CL38" s="973"/>
      <c r="CM38" s="973"/>
      <c r="CN38" s="973"/>
      <c r="CO38" s="972" t="s">
        <v>379</v>
      </c>
      <c r="CP38" s="972"/>
      <c r="CQ38" s="972"/>
      <c r="CR38" s="972"/>
      <c r="CS38" s="972"/>
      <c r="CT38" s="972"/>
      <c r="CU38" s="972"/>
      <c r="CV38" s="972"/>
      <c r="CW38" s="972"/>
      <c r="CX38" s="972"/>
      <c r="CY38" s="972"/>
      <c r="CZ38" s="972"/>
      <c r="DA38" s="972"/>
      <c r="DB38" s="972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28" t="s">
        <v>414</v>
      </c>
      <c r="AS40" s="728"/>
      <c r="AT40" s="728"/>
      <c r="AU40" s="728"/>
      <c r="AV40" s="728"/>
      <c r="AW40" s="728"/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728"/>
      <c r="BL40" s="728"/>
      <c r="BM40" s="728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  <c r="BX40" s="728"/>
      <c r="BY40" s="728"/>
      <c r="BZ40" s="728"/>
      <c r="CA40" s="728"/>
      <c r="CB40" s="728"/>
      <c r="CC40" s="728"/>
      <c r="CD40" s="728"/>
      <c r="CE40" s="728"/>
      <c r="CF40" s="728"/>
      <c r="CG40" s="728"/>
      <c r="CH40" s="728"/>
      <c r="CI40" s="728"/>
      <c r="CJ40" s="728"/>
      <c r="CK40" s="728"/>
      <c r="CL40" s="728"/>
      <c r="CM40" s="728"/>
      <c r="CN40" s="728"/>
      <c r="CO40" s="728"/>
      <c r="CP40" s="728"/>
      <c r="CQ40" s="728"/>
      <c r="CR40" s="728"/>
      <c r="CS40" s="728"/>
      <c r="CT40" s="728"/>
      <c r="CU40" s="728"/>
      <c r="CV40" s="728"/>
      <c r="CW40" s="728"/>
      <c r="CX40" s="728"/>
      <c r="CY40" s="728"/>
      <c r="CZ40" s="728"/>
      <c r="DA40" s="728"/>
      <c r="DB40" s="728"/>
    </row>
    <row r="41" spans="1:112" ht="15" customHeight="1" x14ac:dyDescent="0.3">
      <c r="A41" s="704"/>
      <c r="B41" s="704"/>
      <c r="C41" s="704"/>
      <c r="D41" s="704"/>
      <c r="E41" s="704"/>
      <c r="F41" s="704"/>
      <c r="G41" s="704"/>
      <c r="H41" s="704"/>
      <c r="I41" s="704"/>
      <c r="J41" s="704"/>
      <c r="K41" s="704"/>
      <c r="L41" s="704"/>
      <c r="M41" s="704"/>
      <c r="N41" s="704"/>
      <c r="O41" s="704"/>
      <c r="P41" s="704"/>
      <c r="Q41" s="704"/>
      <c r="R41" s="704"/>
      <c r="S41" s="704"/>
      <c r="T41" s="704"/>
      <c r="U41" s="704"/>
      <c r="V41" s="704"/>
      <c r="W41" s="704"/>
      <c r="X41" s="704"/>
      <c r="Y41" s="704"/>
      <c r="Z41" s="704"/>
      <c r="AA41" s="704"/>
      <c r="AB41" s="704"/>
      <c r="AC41" s="704"/>
      <c r="AD41" s="704"/>
      <c r="AE41" s="704"/>
      <c r="AF41" s="704"/>
      <c r="AG41" s="704"/>
      <c r="AH41" s="704"/>
      <c r="AI41" s="704"/>
      <c r="AJ41" s="704"/>
      <c r="AK41" s="704"/>
      <c r="AL41" s="704"/>
      <c r="AM41" s="704"/>
      <c r="AN41" s="704"/>
      <c r="AO41" s="704"/>
      <c r="AP41" s="704"/>
      <c r="AQ41" s="704"/>
      <c r="AR41" s="704"/>
      <c r="AS41" s="704"/>
      <c r="AT41" s="704"/>
      <c r="AU41" s="704"/>
      <c r="AV41" s="704"/>
      <c r="AW41" s="704"/>
      <c r="AX41" s="704"/>
      <c r="AY41" s="704"/>
      <c r="AZ41" s="704"/>
      <c r="BA41" s="704"/>
      <c r="BB41" s="704"/>
      <c r="BC41" s="704"/>
      <c r="BD41" s="704"/>
      <c r="BE41" s="704"/>
      <c r="BF41" s="704"/>
      <c r="BG41" s="704"/>
      <c r="BH41" s="704"/>
      <c r="BI41" s="704"/>
      <c r="BJ41" s="704"/>
      <c r="BK41" s="704"/>
      <c r="BL41" s="704"/>
      <c r="BM41" s="704"/>
      <c r="BN41" s="704"/>
      <c r="BO41" s="704"/>
      <c r="BP41" s="704"/>
      <c r="BQ41" s="704"/>
      <c r="BR41" s="704"/>
      <c r="BS41" s="704"/>
      <c r="BT41" s="704"/>
      <c r="BU41" s="704"/>
      <c r="BV41" s="704"/>
      <c r="BW41" s="704"/>
      <c r="BX41" s="704"/>
      <c r="BY41" s="704"/>
      <c r="BZ41" s="704"/>
      <c r="CA41" s="704"/>
      <c r="CB41" s="704"/>
      <c r="CC41" s="704"/>
      <c r="CD41" s="704"/>
      <c r="CE41" s="704"/>
      <c r="CF41" s="704"/>
      <c r="CG41" s="704"/>
      <c r="CH41" s="704"/>
      <c r="CI41" s="704"/>
      <c r="CJ41" s="704"/>
      <c r="CK41" s="704"/>
      <c r="CL41" s="704"/>
      <c r="CM41" s="704"/>
      <c r="CN41" s="704"/>
      <c r="CO41" s="704"/>
      <c r="CP41" s="704"/>
      <c r="CQ41" s="704"/>
      <c r="CR41" s="704"/>
      <c r="CS41" s="704"/>
      <c r="CT41" s="704"/>
      <c r="CU41" s="704"/>
      <c r="CV41" s="704"/>
      <c r="CW41" s="704"/>
      <c r="CX41" s="704"/>
      <c r="CY41" s="704"/>
      <c r="CZ41" s="704"/>
      <c r="DA41" s="704"/>
      <c r="DB41" s="704"/>
    </row>
    <row r="42" spans="1:112" ht="15" customHeight="1" x14ac:dyDescent="0.25">
      <c r="A42" s="976" t="s">
        <v>252</v>
      </c>
      <c r="B42" s="976"/>
      <c r="C42" s="976"/>
      <c r="D42" s="976"/>
      <c r="E42" s="976"/>
      <c r="F42" s="976"/>
      <c r="G42" s="976"/>
      <c r="H42" s="976"/>
      <c r="I42" s="976"/>
      <c r="J42" s="976"/>
      <c r="K42" s="976"/>
      <c r="L42" s="976"/>
      <c r="M42" s="976"/>
      <c r="N42" s="976"/>
      <c r="O42" s="976"/>
      <c r="P42" s="976"/>
      <c r="Q42" s="976"/>
      <c r="R42" s="976"/>
      <c r="S42" s="976"/>
      <c r="T42" s="976"/>
      <c r="U42" s="976"/>
      <c r="V42" s="976"/>
      <c r="W42" s="976"/>
      <c r="X42" s="975" t="s">
        <v>256</v>
      </c>
      <c r="Y42" s="975"/>
      <c r="Z42" s="975"/>
      <c r="AA42" s="975"/>
      <c r="AB42" s="975"/>
      <c r="AC42" s="975"/>
      <c r="AD42" s="975"/>
      <c r="AE42" s="975"/>
      <c r="AF42" s="975"/>
      <c r="AG42" s="975"/>
      <c r="AH42" s="975"/>
      <c r="AI42" s="975"/>
      <c r="AJ42" s="975"/>
      <c r="AK42" s="975"/>
      <c r="AL42" s="975"/>
      <c r="AM42" s="975"/>
      <c r="AN42" s="975"/>
      <c r="AO42" s="975"/>
      <c r="AP42" s="975"/>
      <c r="AQ42" s="975"/>
      <c r="AR42" s="975"/>
      <c r="AS42" s="975"/>
      <c r="AT42" s="975"/>
      <c r="AU42" s="975"/>
      <c r="AV42" s="975"/>
      <c r="AW42" s="975"/>
      <c r="AX42" s="975"/>
      <c r="AY42" s="975"/>
      <c r="AZ42" s="975"/>
      <c r="BA42" s="975"/>
      <c r="BB42" s="975"/>
      <c r="BC42" s="975"/>
      <c r="BD42" s="975"/>
      <c r="BE42" s="975"/>
      <c r="BF42" s="975"/>
      <c r="BG42" s="975"/>
      <c r="BH42" s="975"/>
      <c r="BI42" s="975"/>
      <c r="BJ42" s="975"/>
      <c r="BK42" s="975"/>
      <c r="BL42" s="975"/>
      <c r="BM42" s="975"/>
      <c r="BN42" s="975"/>
      <c r="BO42" s="975"/>
      <c r="BP42" s="975"/>
      <c r="BQ42" s="975"/>
      <c r="BR42" s="975"/>
      <c r="BS42" s="975"/>
      <c r="BT42" s="975"/>
      <c r="BU42" s="975"/>
      <c r="BV42" s="975"/>
      <c r="BW42" s="975"/>
      <c r="BX42" s="975"/>
      <c r="BY42" s="975"/>
      <c r="BZ42" s="975"/>
      <c r="CA42" s="975"/>
      <c r="CB42" s="975"/>
      <c r="CC42" s="975"/>
      <c r="CD42" s="975"/>
      <c r="CE42" s="975"/>
      <c r="CF42" s="975"/>
      <c r="CG42" s="975"/>
      <c r="CH42" s="975"/>
      <c r="CI42" s="975"/>
      <c r="CJ42" s="975"/>
      <c r="CK42" s="975"/>
      <c r="CL42" s="975"/>
      <c r="CM42" s="975"/>
      <c r="CN42" s="975"/>
      <c r="CO42" s="975"/>
      <c r="CP42" s="975"/>
      <c r="CQ42" s="975"/>
      <c r="CR42" s="975"/>
      <c r="CS42" s="975"/>
      <c r="CT42" s="975"/>
      <c r="CU42" s="975"/>
      <c r="CV42" s="975"/>
      <c r="CW42" s="975"/>
      <c r="CX42" s="975"/>
      <c r="CY42" s="975"/>
      <c r="CZ42" s="975"/>
      <c r="DA42" s="975"/>
      <c r="DB42" s="975"/>
      <c r="DH42" s="141"/>
    </row>
    <row r="43" spans="1:112" ht="15" customHeight="1" x14ac:dyDescent="0.25">
      <c r="A43" s="736" t="s">
        <v>253</v>
      </c>
      <c r="B43" s="736"/>
      <c r="C43" s="736"/>
      <c r="D43" s="736"/>
      <c r="E43" s="736"/>
      <c r="F43" s="736"/>
      <c r="G43" s="736"/>
      <c r="H43" s="736"/>
      <c r="I43" s="736"/>
      <c r="J43" s="736"/>
      <c r="K43" s="736"/>
      <c r="L43" s="736"/>
      <c r="M43" s="736"/>
      <c r="N43" s="736"/>
      <c r="O43" s="736"/>
      <c r="P43" s="736"/>
      <c r="Q43" s="736"/>
      <c r="R43" s="704" t="s">
        <v>254</v>
      </c>
      <c r="S43" s="704"/>
      <c r="T43" s="704"/>
      <c r="U43" s="704"/>
      <c r="V43" s="704"/>
      <c r="W43" s="704"/>
      <c r="X43" s="704"/>
      <c r="Y43" s="704"/>
      <c r="Z43" s="704"/>
      <c r="AA43" s="704"/>
      <c r="AB43" s="704"/>
      <c r="AC43" s="704"/>
      <c r="AD43" s="704"/>
      <c r="AE43" s="704"/>
      <c r="AF43" s="704"/>
      <c r="AG43" s="704"/>
      <c r="AH43" s="704"/>
      <c r="AI43" s="704"/>
      <c r="AJ43" s="704"/>
      <c r="AK43" s="704"/>
      <c r="AL43" s="704"/>
      <c r="AM43" s="704"/>
      <c r="AN43" s="704"/>
      <c r="AO43" s="704"/>
      <c r="AP43" s="704"/>
      <c r="AQ43" s="704"/>
      <c r="AR43" s="704"/>
      <c r="AS43" s="704"/>
      <c r="AT43" s="704"/>
      <c r="AU43" s="704"/>
      <c r="AV43" s="704"/>
      <c r="AW43" s="704"/>
      <c r="AX43" s="704"/>
      <c r="AY43" s="704"/>
      <c r="AZ43" s="704"/>
      <c r="BA43" s="704"/>
      <c r="BB43" s="704"/>
      <c r="BC43" s="704"/>
      <c r="BD43" s="704"/>
      <c r="BE43" s="704"/>
      <c r="BF43" s="704"/>
      <c r="BG43" s="704"/>
      <c r="BH43" s="704"/>
      <c r="BI43" s="704"/>
      <c r="BJ43" s="704"/>
      <c r="BK43" s="704"/>
      <c r="BL43" s="704"/>
      <c r="BM43" s="704"/>
      <c r="BN43" s="704"/>
      <c r="BO43" s="704"/>
      <c r="BP43" s="704"/>
      <c r="BQ43" s="704"/>
      <c r="BR43" s="704"/>
      <c r="BS43" s="704"/>
      <c r="BT43" s="704"/>
      <c r="BU43" s="704"/>
      <c r="BV43" s="704"/>
      <c r="BW43" s="704"/>
      <c r="BX43" s="704"/>
      <c r="BY43" s="704"/>
      <c r="BZ43" s="704"/>
      <c r="CA43" s="704"/>
      <c r="CB43" s="704"/>
      <c r="CC43" s="704"/>
      <c r="CD43" s="704"/>
      <c r="CE43" s="704"/>
      <c r="CF43" s="704"/>
      <c r="CG43" s="704"/>
      <c r="CH43" s="704"/>
      <c r="CI43" s="704"/>
      <c r="CJ43" s="704"/>
      <c r="CK43" s="704"/>
      <c r="CL43" s="704"/>
      <c r="CM43" s="704"/>
      <c r="CN43" s="704"/>
      <c r="CO43" s="704"/>
      <c r="CP43" s="704"/>
      <c r="CQ43" s="704"/>
      <c r="CR43" s="704"/>
      <c r="CS43" s="704"/>
      <c r="CT43" s="704"/>
      <c r="CU43" s="704"/>
      <c r="CV43" s="704"/>
      <c r="CW43" s="704"/>
      <c r="CX43" s="704"/>
      <c r="CY43" s="704"/>
      <c r="CZ43" s="704"/>
      <c r="DA43" s="704"/>
      <c r="DB43" s="704"/>
      <c r="DH43" s="141"/>
    </row>
    <row r="44" spans="1:112" ht="9" customHeight="1" x14ac:dyDescent="0.3"/>
    <row r="45" spans="1:112" customFormat="1" ht="33.6" customHeight="1" x14ac:dyDescent="0.3">
      <c r="A45" s="735" t="s">
        <v>737</v>
      </c>
      <c r="B45" s="735"/>
      <c r="C45" s="735"/>
      <c r="D45" s="735"/>
      <c r="E45" s="735"/>
      <c r="F45" s="735"/>
      <c r="G45" s="735"/>
      <c r="H45" s="735"/>
      <c r="I45" s="735"/>
      <c r="J45" s="735"/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735"/>
      <c r="AA45" s="735"/>
      <c r="AB45" s="735"/>
      <c r="AC45" s="735"/>
      <c r="AD45" s="735"/>
      <c r="AE45" s="735"/>
      <c r="AF45" s="735"/>
      <c r="AG45" s="735"/>
      <c r="AH45" s="735"/>
      <c r="AI45" s="735"/>
      <c r="AJ45" s="735"/>
      <c r="AK45" s="735"/>
      <c r="AL45" s="735"/>
      <c r="AM45" s="73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29"/>
      <c r="BJ45" s="729"/>
      <c r="BK45" s="729"/>
      <c r="BL45" s="729"/>
      <c r="BM45" s="729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  <c r="BX45" s="729"/>
      <c r="BY45" s="729"/>
      <c r="BZ45" s="729"/>
      <c r="CA45" s="729"/>
      <c r="CB45" s="729"/>
      <c r="CC45" s="729"/>
      <c r="CD45" s="729"/>
      <c r="CE45" s="729"/>
      <c r="CF45" s="729"/>
      <c r="CG45" s="23"/>
      <c r="CH45" s="23"/>
      <c r="CI45" s="23"/>
      <c r="CJ45" s="704" t="str">
        <f>ПОДПИСИ!E6</f>
        <v>Д.М. Чечин</v>
      </c>
      <c r="CK45" s="704"/>
      <c r="CL45" s="704"/>
      <c r="CM45" s="704"/>
      <c r="CN45" s="704"/>
      <c r="CO45" s="704"/>
      <c r="CP45" s="704"/>
      <c r="CQ45" s="704"/>
      <c r="CR45" s="704"/>
      <c r="CS45" s="704"/>
      <c r="CT45" s="704"/>
      <c r="CU45" s="704"/>
      <c r="CV45" s="704"/>
      <c r="CW45" s="704"/>
      <c r="CX45" s="704"/>
      <c r="CY45" s="704"/>
      <c r="CZ45" s="704"/>
      <c r="DA45" s="704"/>
      <c r="DB45" s="70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85" t="s">
        <v>11</v>
      </c>
      <c r="BJ46" s="685"/>
      <c r="BK46" s="685"/>
      <c r="BL46" s="685"/>
      <c r="BM46" s="685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  <c r="BX46" s="685"/>
      <c r="BY46" s="685"/>
      <c r="BZ46" s="685"/>
      <c r="CA46" s="685"/>
      <c r="CB46" s="685"/>
      <c r="CC46" s="685"/>
      <c r="CD46" s="685"/>
      <c r="CE46" s="685"/>
      <c r="CF46" s="685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customFormat="1" ht="33.6" customHeight="1" x14ac:dyDescent="0.3">
      <c r="A47" s="735" t="s">
        <v>733</v>
      </c>
      <c r="B47" s="735"/>
      <c r="C47" s="735"/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/>
      <c r="P47" s="735"/>
      <c r="Q47" s="735"/>
      <c r="R47" s="735"/>
      <c r="S47" s="735"/>
      <c r="T47" s="735"/>
      <c r="U47" s="735"/>
      <c r="V47" s="735"/>
      <c r="W47" s="735"/>
      <c r="X47" s="735"/>
      <c r="Y47" s="735"/>
      <c r="Z47" s="735"/>
      <c r="AA47" s="735"/>
      <c r="AB47" s="735"/>
      <c r="AC47" s="735"/>
      <c r="AD47" s="735"/>
      <c r="AE47" s="735"/>
      <c r="AF47" s="735"/>
      <c r="AG47" s="735"/>
      <c r="AH47" s="735"/>
      <c r="AI47" s="735"/>
      <c r="AJ47" s="735"/>
      <c r="AK47" s="735"/>
      <c r="AL47" s="735"/>
      <c r="AM47" s="73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29"/>
      <c r="BJ47" s="729"/>
      <c r="BK47" s="729"/>
      <c r="BL47" s="729"/>
      <c r="BM47" s="729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  <c r="BX47" s="729"/>
      <c r="BY47" s="729"/>
      <c r="BZ47" s="729"/>
      <c r="CA47" s="729"/>
      <c r="CB47" s="729"/>
      <c r="CC47" s="729"/>
      <c r="CD47" s="729"/>
      <c r="CE47" s="729"/>
      <c r="CF47" s="729"/>
      <c r="CG47" s="19"/>
      <c r="CH47" s="19"/>
      <c r="CI47" s="19"/>
      <c r="CJ47" s="704" t="str">
        <f>ПОДПИСИ!E12</f>
        <v>А.В. Курбатов</v>
      </c>
      <c r="CK47" s="704"/>
      <c r="CL47" s="704"/>
      <c r="CM47" s="704"/>
      <c r="CN47" s="704"/>
      <c r="CO47" s="704"/>
      <c r="CP47" s="704"/>
      <c r="CQ47" s="704"/>
      <c r="CR47" s="704"/>
      <c r="CS47" s="704"/>
      <c r="CT47" s="704"/>
      <c r="CU47" s="704"/>
      <c r="CV47" s="704"/>
      <c r="CW47" s="704"/>
      <c r="CX47" s="704"/>
      <c r="CY47" s="704"/>
      <c r="CZ47" s="704"/>
      <c r="DA47" s="704"/>
      <c r="DB47" s="70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85" t="s">
        <v>11</v>
      </c>
      <c r="BJ48" s="685"/>
      <c r="BK48" s="685"/>
      <c r="BL48" s="685"/>
      <c r="BM48" s="685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  <c r="BX48" s="685"/>
      <c r="BY48" s="685"/>
      <c r="BZ48" s="685"/>
      <c r="CA48" s="685"/>
      <c r="CB48" s="685"/>
      <c r="CC48" s="685"/>
      <c r="CD48" s="685"/>
      <c r="CE48" s="685"/>
      <c r="CF48" s="685"/>
      <c r="CG48" s="21"/>
      <c r="CH48" s="21"/>
      <c r="CI48" s="21"/>
      <c r="CJ48" s="974" t="s">
        <v>50</v>
      </c>
      <c r="CK48" s="974"/>
      <c r="CL48" s="974"/>
      <c r="CM48" s="974"/>
      <c r="CN48" s="974"/>
      <c r="CO48" s="974"/>
      <c r="CP48" s="974"/>
      <c r="CQ48" s="974"/>
      <c r="CR48" s="974"/>
      <c r="CS48" s="974"/>
      <c r="CT48" s="974"/>
      <c r="CU48" s="974"/>
      <c r="CV48" s="974"/>
      <c r="CW48" s="974"/>
      <c r="CX48" s="974"/>
      <c r="CY48" s="974"/>
      <c r="CZ48" s="974"/>
      <c r="DA48" s="974"/>
      <c r="DB48" s="97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AU2" s="740"/>
      <c r="AV2" s="740"/>
      <c r="BB2" s="704" t="str">
        <f>ФОРМА!G2</f>
        <v>Санкт-Петербург</v>
      </c>
      <c r="BC2" s="704"/>
      <c r="BD2" s="704"/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H2" s="142"/>
    </row>
    <row r="3" spans="1:112" s="50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739"/>
      <c r="AV3" s="739"/>
      <c r="AW3" s="21"/>
      <c r="AX3" s="21"/>
      <c r="AY3" s="21"/>
      <c r="AZ3" s="21"/>
      <c r="BA3" s="21"/>
      <c r="BB3" s="739" t="s">
        <v>0</v>
      </c>
      <c r="BC3" s="739"/>
      <c r="BD3" s="739"/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AV4" s="704"/>
      <c r="BB4" s="741" t="str">
        <f>ФОРМА!B2</f>
        <v>ПАО "Россети Ленэнерго"</v>
      </c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BB4</f>
        <v>ПАО "Россети Ленэнерго"</v>
      </c>
    </row>
    <row r="5" spans="1:112" ht="15" customHeight="1" x14ac:dyDescent="0.25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739"/>
      <c r="AV5" s="739"/>
      <c r="AW5" s="21"/>
      <c r="AX5" s="21"/>
      <c r="AY5" s="21"/>
      <c r="AZ5" s="21"/>
      <c r="BA5" s="21"/>
      <c r="BB5" s="739" t="s">
        <v>2</v>
      </c>
      <c r="BC5" s="739"/>
      <c r="BD5" s="739"/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2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742"/>
      <c r="AV6" s="742"/>
      <c r="AW6" s="21"/>
      <c r="AX6" s="21"/>
      <c r="AY6" s="21"/>
      <c r="AZ6" s="21"/>
      <c r="BA6" s="21"/>
      <c r="BB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41"/>
      <c r="BD6" s="741"/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739"/>
      <c r="AV7" s="739"/>
      <c r="AW7" s="21"/>
      <c r="AX7" s="21"/>
      <c r="AY7" s="21"/>
      <c r="AZ7" s="21"/>
      <c r="BA7" s="21"/>
      <c r="BB7" s="739" t="s">
        <v>38</v>
      </c>
      <c r="BC7" s="739"/>
      <c r="BD7" s="739"/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ht="13.8" x14ac:dyDescent="0.25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AU8" s="704"/>
      <c r="AV8" s="704"/>
      <c r="BB8" s="684">
        <f>ФОРМА!B13</f>
        <v>45625</v>
      </c>
      <c r="BC8" s="684"/>
      <c r="BD8" s="684"/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51"/>
      <c r="DH8" s="145"/>
    </row>
    <row r="9" spans="1:112" ht="10.5" customHeight="1" x14ac:dyDescent="0.25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739"/>
      <c r="AW9" s="21"/>
      <c r="AX9" s="21"/>
      <c r="AY9" s="21"/>
      <c r="AZ9" s="21"/>
      <c r="BA9" s="21"/>
      <c r="BB9" s="739" t="s">
        <v>3</v>
      </c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21.75" customHeight="1" x14ac:dyDescent="0.3">
      <c r="A10" s="756" t="s">
        <v>610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13.8" x14ac:dyDescent="0.25">
      <c r="A11" s="756" t="s">
        <v>763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ht="15" customHeight="1" x14ac:dyDescent="0.3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</row>
    <row r="13" spans="1:112" ht="30" customHeight="1" x14ac:dyDescent="0.3">
      <c r="A13" s="686" t="s">
        <v>729</v>
      </c>
      <c r="B13" s="686"/>
      <c r="C13" s="686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982" t="str">
        <f>ПОДПИСИ!B6</f>
        <v>Начальник мастерского участка №1 Курортного РЭС ПАО «Россети Ленэнерго» «СЭС»</v>
      </c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  <c r="BU13" s="982"/>
      <c r="BV13" s="982"/>
      <c r="BW13" s="982"/>
      <c r="BX13" s="982"/>
      <c r="BY13" s="982"/>
      <c r="BZ13" s="982"/>
      <c r="CA13" s="982"/>
      <c r="CB13" s="982"/>
      <c r="CC13" s="982"/>
      <c r="CD13" s="982"/>
      <c r="CE13" s="982"/>
      <c r="CF13" s="982"/>
      <c r="CG13" s="982"/>
      <c r="CH13" s="982"/>
      <c r="CI13" s="982"/>
      <c r="CJ13" s="982"/>
      <c r="CK13" s="982"/>
      <c r="CL13" s="982"/>
      <c r="CM13" s="982"/>
      <c r="CN13" s="982"/>
      <c r="CO13" s="982"/>
      <c r="CP13" s="982"/>
      <c r="CQ13" s="982"/>
      <c r="CR13" s="982"/>
      <c r="CS13" s="982"/>
      <c r="CT13" s="982"/>
      <c r="CU13" s="982"/>
      <c r="CV13" s="982"/>
      <c r="CW13" s="982"/>
      <c r="CX13" s="982"/>
      <c r="CY13" s="982"/>
      <c r="CZ13" s="982"/>
      <c r="DA13" s="982"/>
      <c r="DB13" s="98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85" t="s">
        <v>5</v>
      </c>
      <c r="AF14" s="685"/>
      <c r="AG14" s="685"/>
      <c r="AH14" s="685"/>
      <c r="AI14" s="685"/>
      <c r="AJ14" s="685"/>
      <c r="AK14" s="685"/>
      <c r="AL14" s="685"/>
      <c r="AM14" s="685"/>
      <c r="AN14" s="685"/>
      <c r="AO14" s="685"/>
      <c r="AP14" s="685"/>
      <c r="AQ14" s="685"/>
      <c r="AR14" s="685"/>
      <c r="AS14" s="685"/>
      <c r="AT14" s="685"/>
      <c r="AU14" s="685"/>
      <c r="AV14" s="685"/>
      <c r="AW14" s="685"/>
      <c r="AX14" s="685"/>
      <c r="AY14" s="685"/>
      <c r="AZ14" s="685"/>
      <c r="BA14" s="685"/>
      <c r="BB14" s="685"/>
      <c r="BC14" s="685"/>
      <c r="BD14" s="685"/>
      <c r="BE14" s="685"/>
      <c r="BF14" s="685"/>
      <c r="BG14" s="685"/>
      <c r="BH14" s="685"/>
      <c r="BI14" s="685"/>
      <c r="BJ14" s="685"/>
      <c r="BK14" s="685"/>
      <c r="BL14" s="685"/>
      <c r="BM14" s="685"/>
      <c r="BN14" s="685"/>
      <c r="BO14" s="685"/>
      <c r="BP14" s="685"/>
      <c r="BQ14" s="685"/>
      <c r="BR14" s="685"/>
      <c r="BS14" s="685"/>
      <c r="BT14" s="685"/>
      <c r="BU14" s="685"/>
      <c r="BV14" s="685"/>
      <c r="BW14" s="685"/>
      <c r="BX14" s="685"/>
      <c r="BY14" s="685"/>
      <c r="BZ14" s="685"/>
      <c r="CA14" s="685"/>
      <c r="CB14" s="685"/>
      <c r="CC14" s="685"/>
      <c r="CD14" s="685"/>
      <c r="CE14" s="685"/>
      <c r="CF14" s="685"/>
      <c r="CG14" s="685"/>
      <c r="CH14" s="685"/>
      <c r="CI14" s="685"/>
      <c r="CJ14" s="685"/>
      <c r="CK14" s="685"/>
      <c r="CL14" s="685"/>
      <c r="CM14" s="685"/>
      <c r="CN14" s="685"/>
      <c r="CO14" s="685"/>
      <c r="CP14" s="685"/>
      <c r="CQ14" s="685"/>
      <c r="CR14" s="685"/>
      <c r="CS14" s="685"/>
      <c r="CT14" s="685"/>
      <c r="CU14" s="685"/>
      <c r="CV14" s="685"/>
      <c r="CW14" s="685"/>
      <c r="CX14" s="685"/>
      <c r="CY14" s="685"/>
      <c r="CZ14" s="685"/>
      <c r="DA14" s="685"/>
      <c r="DB14" s="685"/>
    </row>
    <row r="15" spans="1:112" ht="15" customHeight="1" x14ac:dyDescent="0.3">
      <c r="A15" s="728" t="str">
        <f>ПОДПИСИ!C6</f>
        <v>Чечин Д.М.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  <c r="BX15" s="728"/>
      <c r="BY15" s="728"/>
      <c r="BZ15" s="728"/>
      <c r="CA15" s="728"/>
      <c r="CB15" s="728"/>
      <c r="CC15" s="728"/>
      <c r="CD15" s="728"/>
      <c r="CE15" s="728"/>
      <c r="CF15" s="728"/>
      <c r="CG15" s="728"/>
      <c r="CH15" s="728"/>
      <c r="CI15" s="728"/>
      <c r="CJ15" s="728"/>
      <c r="CK15" s="728"/>
      <c r="CL15" s="728"/>
      <c r="CM15" s="728"/>
      <c r="CN15" s="728"/>
      <c r="CO15" s="728"/>
      <c r="CP15" s="728"/>
      <c r="CQ15" s="728"/>
      <c r="CR15" s="728"/>
      <c r="CS15" s="728"/>
      <c r="CT15" s="728"/>
      <c r="CU15" s="728"/>
      <c r="CV15" s="728"/>
      <c r="CW15" s="728"/>
      <c r="CX15" s="728"/>
      <c r="CY15" s="728"/>
      <c r="CZ15" s="728"/>
      <c r="DA15" s="728"/>
      <c r="DB15" s="728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5" t="s">
        <v>732</v>
      </c>
      <c r="B17" s="735"/>
      <c r="C17" s="735"/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5"/>
      <c r="AA17" s="735"/>
      <c r="AB17" s="735"/>
      <c r="AC17" s="735"/>
      <c r="AD17" s="735"/>
      <c r="AE17" s="735"/>
      <c r="AF17" s="735"/>
      <c r="AG17" s="735"/>
      <c r="AH17" s="735"/>
      <c r="AI17" s="735"/>
      <c r="AJ17" s="735"/>
      <c r="AK17" s="735"/>
      <c r="AL17" s="735"/>
      <c r="AM17" s="735"/>
      <c r="AN17" s="735"/>
      <c r="AO17" s="735"/>
      <c r="AP17" s="735"/>
      <c r="AQ17" s="735"/>
      <c r="AR17" s="735"/>
      <c r="AS17" s="735"/>
      <c r="AT17" s="735"/>
      <c r="AU17" s="735"/>
      <c r="AV17" s="735"/>
      <c r="AW17" s="731" t="str">
        <f>ПОДПИСИ!B12</f>
        <v>Начальник участка ООО «Электромонтаж-110»</v>
      </c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  <c r="BX17" s="731"/>
      <c r="BY17" s="731"/>
      <c r="BZ17" s="731"/>
      <c r="CA17" s="731"/>
      <c r="CB17" s="731"/>
      <c r="CC17" s="731"/>
      <c r="CD17" s="731"/>
      <c r="CE17" s="731"/>
      <c r="CF17" s="731"/>
      <c r="CG17" s="731"/>
      <c r="CH17" s="731"/>
      <c r="CI17" s="731"/>
      <c r="CJ17" s="731"/>
      <c r="CK17" s="731"/>
      <c r="CL17" s="731"/>
      <c r="CM17" s="731"/>
      <c r="CN17" s="731"/>
      <c r="CO17" s="731"/>
      <c r="CP17" s="731"/>
      <c r="CQ17" s="731"/>
      <c r="CR17" s="731"/>
      <c r="CS17" s="731"/>
      <c r="CT17" s="731"/>
      <c r="CU17" s="731"/>
      <c r="CV17" s="731"/>
      <c r="CW17" s="731"/>
      <c r="CX17" s="731"/>
      <c r="CY17" s="731"/>
      <c r="CZ17" s="731"/>
      <c r="DA17" s="731"/>
      <c r="DB17" s="73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85" t="s">
        <v>5</v>
      </c>
      <c r="AX18" s="685"/>
      <c r="AY18" s="685"/>
      <c r="AZ18" s="685"/>
      <c r="BA18" s="685"/>
      <c r="BB18" s="685"/>
      <c r="BC18" s="685"/>
      <c r="BD18" s="685"/>
      <c r="BE18" s="685"/>
      <c r="BF18" s="685"/>
      <c r="BG18" s="685"/>
      <c r="BH18" s="685"/>
      <c r="BI18" s="685"/>
      <c r="BJ18" s="685"/>
      <c r="BK18" s="685"/>
      <c r="BL18" s="685"/>
      <c r="BM18" s="685"/>
      <c r="BN18" s="685"/>
      <c r="BO18" s="685"/>
      <c r="BP18" s="685"/>
      <c r="BQ18" s="685"/>
      <c r="BR18" s="685"/>
      <c r="BS18" s="685"/>
      <c r="BT18" s="685"/>
      <c r="BU18" s="685"/>
      <c r="BV18" s="685"/>
      <c r="BW18" s="685"/>
      <c r="BX18" s="685"/>
      <c r="BY18" s="685"/>
      <c r="BZ18" s="685"/>
      <c r="CA18" s="685"/>
      <c r="CB18" s="685"/>
      <c r="CC18" s="685"/>
      <c r="CD18" s="685"/>
      <c r="CE18" s="685"/>
      <c r="CF18" s="685"/>
      <c r="CG18" s="685"/>
      <c r="CH18" s="685"/>
      <c r="CI18" s="685"/>
      <c r="CJ18" s="685"/>
      <c r="CK18" s="685"/>
      <c r="CL18" s="685"/>
      <c r="CM18" s="685"/>
      <c r="CN18" s="685"/>
      <c r="CO18" s="685"/>
      <c r="CP18" s="685"/>
      <c r="CQ18" s="685"/>
      <c r="CR18" s="685"/>
      <c r="CS18" s="685"/>
      <c r="CT18" s="685"/>
      <c r="CU18" s="685"/>
      <c r="CV18" s="685"/>
      <c r="CW18" s="685"/>
      <c r="CX18" s="685"/>
      <c r="CY18" s="685"/>
      <c r="CZ18" s="685"/>
      <c r="DA18" s="685"/>
      <c r="DB18" s="685"/>
    </row>
    <row r="19" spans="1:112" ht="15" customHeight="1" x14ac:dyDescent="0.3">
      <c r="A19" s="728" t="str">
        <f>ПОДПИСИ!C12</f>
        <v>Курбатов А.В.</v>
      </c>
      <c r="B19" s="728"/>
      <c r="C19" s="728"/>
      <c r="D19" s="728"/>
      <c r="E19" s="728"/>
      <c r="F19" s="728"/>
      <c r="G19" s="728"/>
      <c r="H19" s="728"/>
      <c r="I19" s="728"/>
      <c r="J19" s="728"/>
      <c r="K19" s="728"/>
      <c r="L19" s="728"/>
      <c r="M19" s="728"/>
      <c r="N19" s="728"/>
      <c r="O19" s="728"/>
      <c r="P19" s="728"/>
      <c r="Q19" s="728"/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8"/>
      <c r="AG19" s="728"/>
      <c r="AH19" s="728"/>
      <c r="AI19" s="728"/>
      <c r="AJ19" s="728"/>
      <c r="AK19" s="728"/>
      <c r="AL19" s="728"/>
      <c r="AM19" s="728"/>
      <c r="AN19" s="728"/>
      <c r="AO19" s="728"/>
      <c r="AP19" s="728"/>
      <c r="AQ19" s="728"/>
      <c r="AR19" s="728"/>
      <c r="AS19" s="728"/>
      <c r="AT19" s="728"/>
      <c r="AU19" s="728"/>
      <c r="AV19" s="728"/>
      <c r="AW19" s="728"/>
      <c r="AX19" s="728"/>
      <c r="AY19" s="728"/>
      <c r="AZ19" s="728"/>
      <c r="BA19" s="728"/>
      <c r="BB19" s="728"/>
      <c r="BC19" s="728"/>
      <c r="BD19" s="728"/>
      <c r="BE19" s="728"/>
      <c r="BF19" s="728"/>
      <c r="BG19" s="728"/>
      <c r="BH19" s="728"/>
      <c r="BI19" s="728"/>
      <c r="BJ19" s="728"/>
      <c r="BK19" s="728"/>
      <c r="BL19" s="728"/>
      <c r="BM19" s="728"/>
      <c r="BN19" s="728"/>
      <c r="BO19" s="728"/>
      <c r="BP19" s="728"/>
      <c r="BQ19" s="728"/>
      <c r="BR19" s="728"/>
      <c r="BS19" s="728"/>
      <c r="BT19" s="728"/>
      <c r="BU19" s="728"/>
      <c r="BV19" s="728"/>
      <c r="BW19" s="728"/>
      <c r="BX19" s="728"/>
      <c r="BY19" s="728"/>
      <c r="BZ19" s="728"/>
      <c r="CA19" s="728"/>
      <c r="CB19" s="728"/>
      <c r="CC19" s="728"/>
      <c r="CD19" s="728"/>
      <c r="CE19" s="728"/>
      <c r="CF19" s="728"/>
      <c r="CG19" s="728"/>
      <c r="CH19" s="728"/>
      <c r="CI19" s="728"/>
      <c r="CJ19" s="728"/>
      <c r="CK19" s="728"/>
      <c r="CL19" s="728"/>
      <c r="CM19" s="728"/>
      <c r="CN19" s="728"/>
      <c r="CO19" s="728"/>
      <c r="CP19" s="728"/>
      <c r="CQ19" s="728"/>
      <c r="CR19" s="728"/>
      <c r="CS19" s="728"/>
      <c r="CT19" s="728"/>
      <c r="CU19" s="728"/>
      <c r="CV19" s="728"/>
      <c r="CW19" s="728"/>
      <c r="CX19" s="728"/>
      <c r="CY19" s="728"/>
      <c r="CZ19" s="728"/>
      <c r="DA19" s="728"/>
      <c r="DB19" s="728"/>
    </row>
    <row r="20" spans="1:112" ht="11.1" customHeight="1" x14ac:dyDescent="0.3">
      <c r="A20" s="685"/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685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  <c r="BX20" s="685"/>
      <c r="BY20" s="685"/>
      <c r="BZ20" s="685"/>
      <c r="CA20" s="685"/>
      <c r="CB20" s="685"/>
      <c r="CC20" s="685"/>
      <c r="CD20" s="685"/>
      <c r="CE20" s="685"/>
      <c r="CF20" s="685"/>
      <c r="CG20" s="685"/>
      <c r="CH20" s="685"/>
      <c r="CI20" s="685"/>
      <c r="CJ20" s="685"/>
      <c r="CK20" s="685"/>
      <c r="CL20" s="685"/>
      <c r="CM20" s="685"/>
      <c r="CN20" s="685"/>
      <c r="CO20" s="685"/>
      <c r="CP20" s="685"/>
      <c r="CQ20" s="685"/>
      <c r="CR20" s="685"/>
      <c r="CS20" s="685"/>
      <c r="CT20" s="685"/>
      <c r="CU20" s="685"/>
      <c r="CV20" s="685"/>
      <c r="CW20" s="685"/>
      <c r="CX20" s="685"/>
      <c r="CY20" s="685"/>
      <c r="CZ20" s="685"/>
      <c r="DA20" s="685"/>
      <c r="DB20" s="685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33" t="s">
        <v>232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33"/>
      <c r="Y23" s="733"/>
      <c r="Z23" s="733"/>
      <c r="AA23" s="733"/>
      <c r="AB23" s="733"/>
      <c r="AC23" s="733"/>
      <c r="AD23" s="733"/>
      <c r="AE23" s="733"/>
      <c r="AF23" s="733"/>
      <c r="AG23" s="733"/>
      <c r="AH23" s="733"/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733"/>
      <c r="BO23" s="733"/>
      <c r="BP23" s="733"/>
      <c r="BQ23" s="733"/>
      <c r="BR23" s="733"/>
      <c r="BS23" s="733"/>
      <c r="BT23" s="733"/>
      <c r="BU23" s="733"/>
      <c r="BV23" s="733"/>
      <c r="BW23" s="733"/>
      <c r="BX23" s="733"/>
      <c r="BY23" s="733"/>
      <c r="BZ23" s="733"/>
      <c r="CA23" s="733"/>
      <c r="CB23" s="733"/>
      <c r="CC23" s="733"/>
      <c r="CD23" s="733"/>
      <c r="CE23" s="733"/>
      <c r="CF23" s="733"/>
      <c r="CG23" s="733"/>
      <c r="CH23" s="733"/>
      <c r="CI23" s="733"/>
      <c r="CJ23" s="733"/>
      <c r="CK23" s="733"/>
      <c r="CL23" s="733"/>
      <c r="CM23" s="733"/>
      <c r="CN23" s="733"/>
      <c r="CO23" s="733"/>
      <c r="CP23" s="733"/>
      <c r="CQ23" s="733"/>
      <c r="CR23" s="733"/>
      <c r="CS23" s="733"/>
      <c r="CT23" s="733"/>
      <c r="CU23" s="733"/>
      <c r="CV23" s="733"/>
      <c r="CW23" s="733"/>
      <c r="CX23" s="733"/>
      <c r="CY23" s="733"/>
      <c r="CZ23" s="733"/>
      <c r="DA23" s="733"/>
      <c r="DB23" s="733"/>
    </row>
    <row r="24" spans="1:112" ht="52.2" customHeight="1" x14ac:dyDescent="0.3">
      <c r="A24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54"/>
      <c r="C24" s="754"/>
      <c r="D24" s="754"/>
      <c r="E24" s="754"/>
      <c r="F24" s="754"/>
      <c r="G24" s="754"/>
      <c r="H24" s="754"/>
      <c r="I24" s="754"/>
      <c r="J24" s="754"/>
      <c r="K24" s="754"/>
      <c r="L24" s="754"/>
      <c r="M24" s="754"/>
      <c r="N24" s="754"/>
      <c r="O24" s="754"/>
      <c r="P24" s="754"/>
      <c r="Q24" s="754"/>
      <c r="R24" s="754"/>
      <c r="S24" s="754"/>
      <c r="T24" s="754"/>
      <c r="U24" s="754"/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754"/>
      <c r="AI24" s="754"/>
      <c r="AJ24" s="754"/>
      <c r="AK24" s="754"/>
      <c r="AL24" s="754"/>
      <c r="AM24" s="754"/>
      <c r="AN24" s="754"/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</row>
    <row r="25" spans="1:112" s="24" customFormat="1" ht="11.4" customHeight="1" x14ac:dyDescent="0.3">
      <c r="A25" s="983" t="s">
        <v>233</v>
      </c>
      <c r="B25" s="983"/>
      <c r="C25" s="983"/>
      <c r="D25" s="983"/>
      <c r="E25" s="983"/>
      <c r="F25" s="983"/>
      <c r="G25" s="983"/>
      <c r="H25" s="983"/>
      <c r="I25" s="983"/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983"/>
      <c r="BD25" s="983"/>
      <c r="BE25" s="983"/>
      <c r="BF25" s="983"/>
      <c r="BG25" s="983"/>
      <c r="BH25" s="983"/>
      <c r="BI25" s="983"/>
      <c r="BJ25" s="983"/>
      <c r="BK25" s="983"/>
      <c r="BL25" s="983"/>
      <c r="BM25" s="983"/>
      <c r="BN25" s="983"/>
      <c r="BO25" s="983"/>
      <c r="BP25" s="983"/>
      <c r="BQ25" s="983"/>
      <c r="BR25" s="983"/>
      <c r="BS25" s="983"/>
      <c r="BT25" s="983"/>
      <c r="BU25" s="983"/>
      <c r="BV25" s="983"/>
      <c r="BW25" s="983"/>
      <c r="BX25" s="983"/>
      <c r="BY25" s="983"/>
      <c r="BZ25" s="983"/>
      <c r="CA25" s="983"/>
      <c r="CB25" s="983"/>
      <c r="CC25" s="983"/>
      <c r="CD25" s="983"/>
      <c r="CE25" s="983"/>
      <c r="CF25" s="983"/>
      <c r="CG25" s="983"/>
      <c r="CH25" s="983"/>
      <c r="CI25" s="983"/>
      <c r="CJ25" s="983"/>
      <c r="CK25" s="983"/>
      <c r="CL25" s="983"/>
      <c r="CM25" s="983"/>
      <c r="CN25" s="983"/>
      <c r="CO25" s="983"/>
      <c r="CP25" s="983"/>
      <c r="CQ25" s="983"/>
      <c r="CR25" s="983"/>
      <c r="CS25" s="983"/>
      <c r="CT25" s="983"/>
      <c r="CU25" s="983"/>
      <c r="CV25" s="983"/>
      <c r="CW25" s="983"/>
      <c r="CX25" s="983"/>
      <c r="CY25" s="983"/>
      <c r="CZ25" s="983"/>
      <c r="DA25" s="983"/>
      <c r="DB25" s="983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04" t="str">
        <f>IF(ФОРМА!B8=0," ",ФОРМА!B8)</f>
        <v>ООО «Строительные энергетические технологии»</v>
      </c>
      <c r="R26" s="704"/>
      <c r="S26" s="704"/>
      <c r="T26" s="704"/>
      <c r="U26" s="704"/>
      <c r="V26" s="704"/>
      <c r="W26" s="704"/>
      <c r="X26" s="704"/>
      <c r="Y26" s="704"/>
      <c r="Z26" s="704"/>
      <c r="AA26" s="704"/>
      <c r="AB26" s="704"/>
      <c r="AC26" s="704"/>
      <c r="AD26" s="704"/>
      <c r="AE26" s="704"/>
      <c r="AF26" s="704"/>
      <c r="AG26" s="704"/>
      <c r="AH26" s="704"/>
      <c r="AI26" s="704"/>
      <c r="AJ26" s="704"/>
      <c r="AK26" s="704"/>
      <c r="AL26" s="704"/>
      <c r="AM26" s="704"/>
      <c r="AN26" s="704"/>
      <c r="AO26" s="704"/>
      <c r="AP26" s="704"/>
      <c r="AQ26" s="704"/>
      <c r="AR26" s="704"/>
      <c r="AS26" s="704"/>
      <c r="AT26" s="704"/>
      <c r="AU26" s="704"/>
      <c r="AV26" s="704"/>
      <c r="AW26" s="704"/>
      <c r="AX26" s="704"/>
      <c r="AY26" s="704"/>
      <c r="AZ26" s="19" t="s">
        <v>235</v>
      </c>
      <c r="BN26" s="982" t="str">
        <f>IF(ФОРМА!B9=0," ",CONCATENATE("Шифр ",ФОРМА!B9))</f>
        <v>Шифр СЭС-23-32939-ЭС-ИЛО2</v>
      </c>
      <c r="BO26" s="982"/>
      <c r="BP26" s="982"/>
      <c r="BQ26" s="982"/>
      <c r="BR26" s="982"/>
      <c r="BS26" s="982"/>
      <c r="BT26" s="982"/>
      <c r="BU26" s="982"/>
      <c r="BV26" s="982"/>
      <c r="BW26" s="982"/>
      <c r="BX26" s="982"/>
      <c r="BY26" s="982"/>
      <c r="BZ26" s="982"/>
      <c r="CA26" s="982"/>
      <c r="CB26" s="982"/>
      <c r="CC26" s="982"/>
      <c r="CD26" s="982"/>
      <c r="CE26" s="982"/>
      <c r="CF26" s="982"/>
      <c r="CG26" s="982"/>
      <c r="CH26" s="982"/>
      <c r="CI26" s="982"/>
      <c r="CJ26" s="982"/>
      <c r="CK26" s="982"/>
      <c r="CL26" s="982"/>
      <c r="CM26" s="982"/>
      <c r="CN26" s="982"/>
      <c r="CO26" s="982"/>
      <c r="CP26" s="982"/>
      <c r="CQ26" s="982"/>
      <c r="CR26" s="982"/>
      <c r="CS26" s="982"/>
      <c r="CT26" s="982"/>
      <c r="CU26" s="982"/>
      <c r="CV26" s="982"/>
      <c r="CW26" s="982"/>
      <c r="CX26" s="982"/>
      <c r="CY26" s="982"/>
      <c r="CZ26" s="982"/>
      <c r="DA26" s="982"/>
      <c r="DB26" s="982"/>
      <c r="DH26" s="148"/>
    </row>
    <row r="27" spans="1:112" ht="10.5" customHeight="1" x14ac:dyDescent="0.3">
      <c r="Q27" s="685" t="s">
        <v>10</v>
      </c>
      <c r="R27" s="685"/>
      <c r="S27" s="685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685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BN27" s="685" t="s">
        <v>236</v>
      </c>
      <c r="BO27" s="685"/>
      <c r="BP27" s="685"/>
      <c r="BQ27" s="685"/>
      <c r="BR27" s="685"/>
      <c r="BS27" s="685"/>
      <c r="BT27" s="685"/>
      <c r="BU27" s="685"/>
      <c r="BV27" s="685"/>
      <c r="BW27" s="685"/>
      <c r="BX27" s="685"/>
      <c r="BY27" s="685"/>
      <c r="BZ27" s="685"/>
      <c r="CA27" s="685"/>
      <c r="CB27" s="685"/>
      <c r="CC27" s="685"/>
      <c r="CD27" s="685"/>
      <c r="CE27" s="685"/>
      <c r="CF27" s="685"/>
      <c r="CG27" s="685"/>
      <c r="CH27" s="685"/>
      <c r="CI27" s="685"/>
      <c r="CJ27" s="685"/>
      <c r="CK27" s="685"/>
      <c r="CL27" s="685"/>
      <c r="CM27" s="685"/>
      <c r="CN27" s="685"/>
      <c r="CO27" s="685"/>
      <c r="CP27" s="685"/>
      <c r="CQ27" s="685"/>
      <c r="CR27" s="685"/>
      <c r="CS27" s="685"/>
      <c r="CT27" s="685"/>
      <c r="CU27" s="685"/>
      <c r="CV27" s="685"/>
      <c r="CW27" s="685"/>
      <c r="CX27" s="685"/>
      <c r="CY27" s="685"/>
      <c r="CZ27" s="685"/>
      <c r="DA27" s="685"/>
      <c r="DB27" s="685"/>
    </row>
    <row r="28" spans="1:112" ht="15" customHeight="1" x14ac:dyDescent="0.3">
      <c r="A28" s="19" t="s">
        <v>237</v>
      </c>
      <c r="AB28" s="728" t="s">
        <v>401</v>
      </c>
      <c r="AC28" s="728"/>
      <c r="AD28" s="728"/>
      <c r="AE28" s="728"/>
      <c r="AF28" s="728"/>
      <c r="AG28" s="728"/>
      <c r="AH28" s="728"/>
      <c r="AI28" s="728"/>
      <c r="AJ28" s="728"/>
      <c r="AK28" s="728"/>
      <c r="AL28" s="728"/>
      <c r="AM28" s="728"/>
      <c r="AN28" s="728"/>
      <c r="AO28" s="728"/>
      <c r="AP28" s="728"/>
      <c r="AQ28" s="728"/>
      <c r="AR28" s="728"/>
      <c r="AS28" s="728"/>
      <c r="AT28" s="728"/>
      <c r="AU28" s="728"/>
      <c r="AV28" s="728"/>
      <c r="AW28" s="728"/>
      <c r="AX28" s="728"/>
      <c r="AY28" s="728"/>
      <c r="AZ28" s="728"/>
      <c r="BA28" s="728"/>
      <c r="BB28" s="728"/>
      <c r="BC28" s="728"/>
      <c r="BD28" s="728"/>
      <c r="BE28" s="728"/>
      <c r="BF28" s="728"/>
      <c r="BG28" s="728"/>
      <c r="BH28" s="728"/>
      <c r="BI28" s="728"/>
      <c r="BJ28" s="728"/>
      <c r="BK28" s="728"/>
      <c r="BL28" s="728"/>
      <c r="BM28" s="728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  <c r="BX28" s="728"/>
      <c r="BY28" s="728"/>
      <c r="BZ28" s="728"/>
      <c r="CA28" s="728"/>
      <c r="CB28" s="728"/>
      <c r="CC28" s="728"/>
      <c r="CD28" s="728"/>
      <c r="CE28" s="728"/>
      <c r="CF28" s="728"/>
      <c r="CG28" s="728"/>
      <c r="CH28" s="728"/>
      <c r="CI28" s="728"/>
      <c r="CJ28" s="728"/>
      <c r="CK28" s="728"/>
      <c r="CL28" s="728"/>
      <c r="CM28" s="728"/>
      <c r="CN28" s="728"/>
      <c r="CO28" s="728"/>
      <c r="CP28" s="728"/>
      <c r="CQ28" s="728"/>
      <c r="CR28" s="728"/>
      <c r="CS28" s="728"/>
      <c r="CT28" s="728"/>
      <c r="CU28" s="728"/>
      <c r="CV28" s="728"/>
      <c r="CW28" s="728"/>
      <c r="CX28" s="728"/>
      <c r="CY28" s="728"/>
      <c r="CZ28" s="728"/>
      <c r="DA28" s="728"/>
      <c r="DB28" s="728"/>
    </row>
    <row r="29" spans="1:112" ht="15" customHeight="1" x14ac:dyDescent="0.3">
      <c r="A29" s="19" t="s">
        <v>238</v>
      </c>
      <c r="P29" s="704" t="s">
        <v>65</v>
      </c>
      <c r="Q29" s="704"/>
      <c r="R29" s="704"/>
      <c r="S29" s="704"/>
      <c r="T29" s="704"/>
      <c r="U29" s="704"/>
      <c r="V29" s="704"/>
      <c r="W29" s="704"/>
      <c r="X29" s="704"/>
      <c r="Y29" s="704"/>
      <c r="Z29" s="704"/>
      <c r="AA29" s="704"/>
      <c r="AB29" s="704"/>
      <c r="AC29" s="704"/>
      <c r="AD29" s="704"/>
      <c r="AE29" s="704"/>
      <c r="AF29" s="704"/>
      <c r="AG29" s="704"/>
      <c r="AH29" s="704"/>
      <c r="AI29" s="704"/>
      <c r="AJ29" s="704"/>
      <c r="AK29" s="704"/>
      <c r="AL29" s="704"/>
      <c r="AM29" s="704"/>
      <c r="AN29" s="704"/>
      <c r="AO29" s="704"/>
      <c r="AP29" s="704"/>
      <c r="AQ29" s="704"/>
      <c r="AR29" s="704"/>
      <c r="AS29" s="704"/>
      <c r="AT29" s="704"/>
      <c r="AU29" s="704"/>
      <c r="AV29" s="704"/>
      <c r="AW29" s="704"/>
      <c r="AX29" s="704"/>
      <c r="AY29" s="704"/>
      <c r="AZ29" s="704"/>
      <c r="BA29" s="704"/>
      <c r="BB29" s="704"/>
      <c r="BC29" s="704"/>
      <c r="BD29" s="704"/>
      <c r="BE29" s="704"/>
      <c r="BF29" s="704"/>
      <c r="BG29" s="704"/>
      <c r="BH29" s="704"/>
      <c r="BI29" s="704"/>
      <c r="BJ29" s="704"/>
      <c r="BK29" s="704"/>
      <c r="BL29" s="704"/>
      <c r="BM29" s="704"/>
      <c r="BN29" s="704"/>
      <c r="BO29" s="704"/>
      <c r="BP29" s="704"/>
      <c r="BQ29" s="704"/>
      <c r="BR29" s="704"/>
      <c r="BS29" s="704"/>
      <c r="BT29" s="704"/>
      <c r="BU29" s="704"/>
      <c r="BV29" s="704"/>
      <c r="BW29" s="704"/>
      <c r="BX29" s="704"/>
      <c r="BY29" s="704"/>
      <c r="BZ29" s="704"/>
      <c r="CA29" s="704"/>
      <c r="CB29" s="704"/>
      <c r="CC29" s="704"/>
      <c r="CD29" s="704"/>
      <c r="CE29" s="704"/>
      <c r="CF29" s="704"/>
      <c r="CG29" s="704"/>
      <c r="CH29" s="704"/>
      <c r="CI29" s="704"/>
      <c r="CJ29" s="704"/>
      <c r="CK29" s="704"/>
      <c r="CL29" s="704"/>
      <c r="CM29" s="704"/>
      <c r="CN29" s="704"/>
      <c r="CO29" s="704"/>
      <c r="CP29" s="704"/>
      <c r="CQ29" s="704"/>
      <c r="CR29" s="704"/>
      <c r="CS29" s="704"/>
      <c r="CT29" s="704"/>
      <c r="CU29" s="704"/>
      <c r="CV29" s="704"/>
      <c r="CW29" s="704"/>
      <c r="CX29" s="704"/>
      <c r="CY29" s="704"/>
      <c r="CZ29" s="704"/>
      <c r="DA29" s="704"/>
      <c r="DB29" s="704"/>
    </row>
    <row r="30" spans="1:112" ht="11.25" customHeight="1" x14ac:dyDescent="0.3">
      <c r="P30" s="685" t="s">
        <v>240</v>
      </c>
      <c r="Q30" s="685"/>
      <c r="R30" s="685"/>
      <c r="S30" s="685"/>
      <c r="T30" s="685"/>
      <c r="U30" s="685"/>
      <c r="V30" s="685"/>
      <c r="W30" s="685"/>
      <c r="X30" s="685"/>
      <c r="Y30" s="685"/>
      <c r="Z30" s="685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685"/>
      <c r="BL30" s="685"/>
      <c r="BM30" s="685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  <c r="BX30" s="685"/>
      <c r="BY30" s="685"/>
      <c r="BZ30" s="685"/>
      <c r="CA30" s="685"/>
      <c r="CB30" s="685"/>
      <c r="CC30" s="685"/>
      <c r="CD30" s="685"/>
      <c r="CE30" s="685"/>
      <c r="CF30" s="685"/>
      <c r="CG30" s="685"/>
      <c r="CH30" s="685"/>
      <c r="CI30" s="685"/>
      <c r="CJ30" s="685"/>
      <c r="CK30" s="685"/>
      <c r="CL30" s="685"/>
      <c r="CM30" s="685"/>
      <c r="CN30" s="685"/>
      <c r="CO30" s="685"/>
      <c r="CP30" s="685"/>
      <c r="CQ30" s="685"/>
      <c r="CR30" s="685"/>
      <c r="CS30" s="685"/>
      <c r="CT30" s="685"/>
      <c r="CU30" s="685"/>
      <c r="CV30" s="685"/>
      <c r="CW30" s="685"/>
      <c r="CX30" s="685"/>
      <c r="CY30" s="685"/>
      <c r="CZ30" s="685"/>
      <c r="DA30" s="685"/>
      <c r="DB30" s="685"/>
    </row>
    <row r="31" spans="1:112" ht="15" customHeight="1" x14ac:dyDescent="0.25">
      <c r="A31" s="19" t="s">
        <v>239</v>
      </c>
      <c r="W31" s="704" t="s">
        <v>65</v>
      </c>
      <c r="X31" s="704"/>
      <c r="Y31" s="704"/>
      <c r="Z31" s="704"/>
      <c r="AA31" s="704"/>
      <c r="AB31" s="704"/>
      <c r="AC31" s="704"/>
      <c r="AD31" s="704"/>
      <c r="AE31" s="704"/>
      <c r="AF31" s="704"/>
      <c r="AG31" s="704"/>
      <c r="AH31" s="704"/>
      <c r="AI31" s="704"/>
      <c r="AJ31" s="704"/>
      <c r="AK31" s="704"/>
      <c r="AL31" s="704"/>
      <c r="AM31" s="704"/>
      <c r="AN31" s="704"/>
      <c r="AO31" s="704"/>
      <c r="AP31" s="704"/>
      <c r="AQ31" s="704"/>
      <c r="AR31" s="704"/>
      <c r="AS31" s="704"/>
      <c r="AT31" s="704"/>
      <c r="AU31" s="704"/>
      <c r="AV31" s="704"/>
      <c r="AW31" s="704"/>
      <c r="AX31" s="704"/>
      <c r="AY31" s="704"/>
      <c r="AZ31" s="704"/>
      <c r="BA31" s="704"/>
      <c r="BB31" s="704"/>
      <c r="BC31" s="704"/>
      <c r="BD31" s="704"/>
      <c r="BE31" s="704"/>
      <c r="BF31" s="704"/>
      <c r="BG31" s="704"/>
      <c r="BH31" s="704"/>
      <c r="BI31" s="704"/>
      <c r="BJ31" s="704"/>
      <c r="BK31" s="704"/>
      <c r="BL31" s="704"/>
      <c r="BM31" s="704"/>
      <c r="BN31" s="704"/>
      <c r="BO31" s="704"/>
      <c r="BP31" s="704"/>
      <c r="BQ31" s="704"/>
      <c r="BR31" s="704"/>
      <c r="BS31" s="704"/>
      <c r="BT31" s="704"/>
      <c r="BU31" s="704"/>
      <c r="BV31" s="704"/>
      <c r="BW31" s="704"/>
      <c r="BX31" s="704"/>
      <c r="BY31" s="704"/>
      <c r="BZ31" s="704"/>
      <c r="CA31" s="704"/>
      <c r="CB31" s="704"/>
      <c r="CC31" s="704"/>
      <c r="CD31" s="704"/>
      <c r="CE31" s="704"/>
      <c r="CF31" s="704"/>
      <c r="CG31" s="704"/>
      <c r="CH31" s="704"/>
      <c r="CI31" s="704"/>
      <c r="CJ31" s="704"/>
      <c r="CK31" s="704"/>
      <c r="CL31" s="704"/>
      <c r="CM31" s="704"/>
      <c r="CN31" s="704"/>
      <c r="CO31" s="704"/>
      <c r="CP31" s="704"/>
      <c r="CQ31" s="704"/>
      <c r="CR31" s="704"/>
      <c r="CS31" s="704"/>
      <c r="CT31" s="704"/>
      <c r="CU31" s="704"/>
      <c r="CV31" s="704"/>
      <c r="CW31" s="704"/>
      <c r="CX31" s="704"/>
      <c r="CY31" s="704"/>
      <c r="CZ31" s="704"/>
      <c r="DA31" s="704"/>
      <c r="DB31" s="704"/>
      <c r="DH31" s="141"/>
    </row>
    <row r="32" spans="1:112" ht="11.25" customHeight="1" x14ac:dyDescent="0.25">
      <c r="W32" s="685" t="s">
        <v>236</v>
      </c>
      <c r="X32" s="685"/>
      <c r="Y32" s="685"/>
      <c r="Z32" s="685"/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85"/>
      <c r="BL32" s="685"/>
      <c r="BM32" s="685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  <c r="BX32" s="685"/>
      <c r="BY32" s="685"/>
      <c r="BZ32" s="685"/>
      <c r="CA32" s="685"/>
      <c r="CB32" s="685"/>
      <c r="CC32" s="685"/>
      <c r="CD32" s="685"/>
      <c r="CE32" s="685"/>
      <c r="CF32" s="685"/>
      <c r="CG32" s="685"/>
      <c r="CH32" s="685"/>
      <c r="CI32" s="685"/>
      <c r="CJ32" s="685"/>
      <c r="CK32" s="685"/>
      <c r="CL32" s="685"/>
      <c r="CM32" s="685"/>
      <c r="CN32" s="685"/>
      <c r="CO32" s="685"/>
      <c r="CP32" s="685"/>
      <c r="CQ32" s="685"/>
      <c r="CR32" s="685"/>
      <c r="CS32" s="685"/>
      <c r="CT32" s="685"/>
      <c r="CU32" s="685"/>
      <c r="CV32" s="685"/>
      <c r="CW32" s="685"/>
      <c r="CX32" s="685"/>
      <c r="CY32" s="685"/>
      <c r="CZ32" s="685"/>
      <c r="DA32" s="685"/>
      <c r="DB32" s="685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77" t="s">
        <v>243</v>
      </c>
      <c r="B34" s="977"/>
      <c r="C34" s="977"/>
      <c r="D34" s="977"/>
      <c r="E34" s="977"/>
      <c r="F34" s="977" t="s">
        <v>242</v>
      </c>
      <c r="G34" s="977"/>
      <c r="H34" s="977"/>
      <c r="I34" s="977"/>
      <c r="J34" s="977"/>
      <c r="K34" s="977"/>
      <c r="L34" s="977"/>
      <c r="M34" s="977"/>
      <c r="N34" s="977"/>
      <c r="O34" s="977"/>
      <c r="P34" s="977"/>
      <c r="Q34" s="977"/>
      <c r="R34" s="977"/>
      <c r="S34" s="977"/>
      <c r="T34" s="977"/>
      <c r="U34" s="977"/>
      <c r="V34" s="977"/>
      <c r="W34" s="977"/>
      <c r="X34" s="977"/>
      <c r="Y34" s="977"/>
      <c r="Z34" s="977" t="s">
        <v>244</v>
      </c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  <c r="BU34" s="977"/>
      <c r="BV34" s="977"/>
      <c r="BW34" s="977"/>
      <c r="BX34" s="977"/>
      <c r="BY34" s="977"/>
      <c r="BZ34" s="977"/>
      <c r="CA34" s="977"/>
      <c r="CB34" s="977"/>
      <c r="CC34" s="977"/>
      <c r="CD34" s="977"/>
      <c r="CE34" s="977"/>
      <c r="CF34" s="977"/>
      <c r="CG34" s="977"/>
      <c r="CH34" s="977"/>
      <c r="CI34" s="977"/>
      <c r="CJ34" s="977"/>
      <c r="CK34" s="977"/>
      <c r="CL34" s="977"/>
      <c r="CM34" s="977"/>
      <c r="CN34" s="977"/>
      <c r="CO34" s="977" t="s">
        <v>27</v>
      </c>
      <c r="CP34" s="977"/>
      <c r="CQ34" s="977"/>
      <c r="CR34" s="977"/>
      <c r="CS34" s="977"/>
      <c r="CT34" s="977"/>
      <c r="CU34" s="977"/>
      <c r="CV34" s="977"/>
      <c r="CW34" s="977"/>
      <c r="CX34" s="977"/>
      <c r="CY34" s="977"/>
      <c r="CZ34" s="977"/>
      <c r="DA34" s="977"/>
      <c r="DB34" s="977"/>
      <c r="DH34" s="141"/>
    </row>
    <row r="35" spans="1:112" ht="27" customHeight="1" x14ac:dyDescent="0.3">
      <c r="A35" s="977"/>
      <c r="B35" s="977"/>
      <c r="C35" s="977"/>
      <c r="D35" s="977"/>
      <c r="E35" s="977"/>
      <c r="F35" s="977"/>
      <c r="G35" s="977"/>
      <c r="H35" s="977"/>
      <c r="I35" s="977"/>
      <c r="J35" s="977"/>
      <c r="K35" s="977"/>
      <c r="L35" s="977"/>
      <c r="M35" s="977"/>
      <c r="N35" s="977"/>
      <c r="O35" s="977"/>
      <c r="P35" s="977"/>
      <c r="Q35" s="977"/>
      <c r="R35" s="977"/>
      <c r="S35" s="977"/>
      <c r="T35" s="977"/>
      <c r="U35" s="977"/>
      <c r="V35" s="977"/>
      <c r="W35" s="977"/>
      <c r="X35" s="977"/>
      <c r="Y35" s="977"/>
      <c r="Z35" s="977" t="s">
        <v>245</v>
      </c>
      <c r="AA35" s="977"/>
      <c r="AB35" s="977"/>
      <c r="AC35" s="977"/>
      <c r="AD35" s="977"/>
      <c r="AE35" s="977"/>
      <c r="AF35" s="977"/>
      <c r="AG35" s="977"/>
      <c r="AH35" s="977"/>
      <c r="AI35" s="977"/>
      <c r="AJ35" s="977"/>
      <c r="AK35" s="977"/>
      <c r="AL35" s="977" t="s">
        <v>246</v>
      </c>
      <c r="AM35" s="977"/>
      <c r="AN35" s="977"/>
      <c r="AO35" s="977"/>
      <c r="AP35" s="977"/>
      <c r="AQ35" s="977"/>
      <c r="AR35" s="977"/>
      <c r="AS35" s="977"/>
      <c r="AT35" s="977"/>
      <c r="AU35" s="977"/>
      <c r="AV35" s="977"/>
      <c r="AW35" s="977"/>
      <c r="AX35" s="977"/>
      <c r="AY35" s="977"/>
      <c r="AZ35" s="977" t="s">
        <v>247</v>
      </c>
      <c r="BA35" s="977"/>
      <c r="BB35" s="977"/>
      <c r="BC35" s="977"/>
      <c r="BD35" s="977"/>
      <c r="BE35" s="977"/>
      <c r="BF35" s="977"/>
      <c r="BG35" s="977"/>
      <c r="BH35" s="977"/>
      <c r="BI35" s="977"/>
      <c r="BJ35" s="977"/>
      <c r="BK35" s="977"/>
      <c r="BL35" s="977"/>
      <c r="BM35" s="977" t="s">
        <v>248</v>
      </c>
      <c r="BN35" s="977"/>
      <c r="BO35" s="977"/>
      <c r="BP35" s="977"/>
      <c r="BQ35" s="977"/>
      <c r="BR35" s="977"/>
      <c r="BS35" s="977"/>
      <c r="BT35" s="977"/>
      <c r="BU35" s="977"/>
      <c r="BV35" s="977"/>
      <c r="BW35" s="977"/>
      <c r="BX35" s="977"/>
      <c r="BY35" s="977"/>
      <c r="BZ35" s="977" t="s">
        <v>249</v>
      </c>
      <c r="CA35" s="977"/>
      <c r="CB35" s="977"/>
      <c r="CC35" s="977"/>
      <c r="CD35" s="977"/>
      <c r="CE35" s="977"/>
      <c r="CF35" s="977"/>
      <c r="CG35" s="977"/>
      <c r="CH35" s="977"/>
      <c r="CI35" s="977"/>
      <c r="CJ35" s="977"/>
      <c r="CK35" s="977"/>
      <c r="CL35" s="977"/>
      <c r="CM35" s="977"/>
      <c r="CN35" s="977"/>
      <c r="CO35" s="977"/>
      <c r="CP35" s="977"/>
      <c r="CQ35" s="977"/>
      <c r="CR35" s="977"/>
      <c r="CS35" s="977"/>
      <c r="CT35" s="977"/>
      <c r="CU35" s="977"/>
      <c r="CV35" s="977"/>
      <c r="CW35" s="977"/>
      <c r="CX35" s="977"/>
      <c r="CY35" s="977"/>
      <c r="CZ35" s="977"/>
      <c r="DA35" s="977"/>
      <c r="DB35" s="977"/>
    </row>
    <row r="36" spans="1:112" ht="27" customHeight="1" x14ac:dyDescent="0.3">
      <c r="A36" s="769">
        <v>1</v>
      </c>
      <c r="B36" s="971"/>
      <c r="C36" s="971"/>
      <c r="D36" s="971"/>
      <c r="E36" s="770"/>
      <c r="F36" s="769" t="s">
        <v>375</v>
      </c>
      <c r="G36" s="971"/>
      <c r="H36" s="971"/>
      <c r="I36" s="971"/>
      <c r="J36" s="971"/>
      <c r="K36" s="971"/>
      <c r="L36" s="971"/>
      <c r="M36" s="971"/>
      <c r="N36" s="971"/>
      <c r="O36" s="971"/>
      <c r="P36" s="971"/>
      <c r="Q36" s="971"/>
      <c r="R36" s="971"/>
      <c r="S36" s="971"/>
      <c r="T36" s="971"/>
      <c r="U36" s="971"/>
      <c r="V36" s="971"/>
      <c r="W36" s="971"/>
      <c r="X36" s="971"/>
      <c r="Y36" s="770"/>
      <c r="Z36" s="769" t="s">
        <v>377</v>
      </c>
      <c r="AA36" s="971"/>
      <c r="AB36" s="971"/>
      <c r="AC36" s="971"/>
      <c r="AD36" s="971"/>
      <c r="AE36" s="971"/>
      <c r="AF36" s="971"/>
      <c r="AG36" s="971"/>
      <c r="AH36" s="971"/>
      <c r="AI36" s="971"/>
      <c r="AJ36" s="971"/>
      <c r="AK36" s="770"/>
      <c r="AL36" s="769" t="s">
        <v>380</v>
      </c>
      <c r="AM36" s="971"/>
      <c r="AN36" s="971"/>
      <c r="AO36" s="971"/>
      <c r="AP36" s="971"/>
      <c r="AQ36" s="971"/>
      <c r="AR36" s="971"/>
      <c r="AS36" s="971"/>
      <c r="AT36" s="971"/>
      <c r="AU36" s="971"/>
      <c r="AV36" s="971"/>
      <c r="AW36" s="971"/>
      <c r="AX36" s="971"/>
      <c r="AY36" s="770"/>
      <c r="AZ36" s="769" t="s">
        <v>917</v>
      </c>
      <c r="BA36" s="971"/>
      <c r="BB36" s="971"/>
      <c r="BC36" s="971"/>
      <c r="BD36" s="971"/>
      <c r="BE36" s="971"/>
      <c r="BF36" s="971"/>
      <c r="BG36" s="971"/>
      <c r="BH36" s="971"/>
      <c r="BI36" s="971"/>
      <c r="BJ36" s="971"/>
      <c r="BK36" s="971"/>
      <c r="BL36" s="770"/>
      <c r="BM36" s="979" t="s">
        <v>889</v>
      </c>
      <c r="BN36" s="980"/>
      <c r="BO36" s="980"/>
      <c r="BP36" s="980"/>
      <c r="BQ36" s="980"/>
      <c r="BR36" s="980"/>
      <c r="BS36" s="980"/>
      <c r="BT36" s="980"/>
      <c r="BU36" s="980"/>
      <c r="BV36" s="980"/>
      <c r="BW36" s="980"/>
      <c r="BX36" s="980"/>
      <c r="BY36" s="981"/>
      <c r="BZ36" s="968"/>
      <c r="CA36" s="969"/>
      <c r="CB36" s="969"/>
      <c r="CC36" s="969"/>
      <c r="CD36" s="969"/>
      <c r="CE36" s="969"/>
      <c r="CF36" s="969"/>
      <c r="CG36" s="969"/>
      <c r="CH36" s="969"/>
      <c r="CI36" s="969"/>
      <c r="CJ36" s="969"/>
      <c r="CK36" s="969"/>
      <c r="CL36" s="969"/>
      <c r="CM36" s="969"/>
      <c r="CN36" s="970"/>
      <c r="CO36" s="769" t="s">
        <v>379</v>
      </c>
      <c r="CP36" s="971"/>
      <c r="CQ36" s="971"/>
      <c r="CR36" s="971"/>
      <c r="CS36" s="971"/>
      <c r="CT36" s="971"/>
      <c r="CU36" s="971"/>
      <c r="CV36" s="971"/>
      <c r="CW36" s="971"/>
      <c r="CX36" s="971"/>
      <c r="CY36" s="971"/>
      <c r="CZ36" s="971"/>
      <c r="DA36" s="971"/>
      <c r="DB36" s="770"/>
    </row>
    <row r="37" spans="1:112" ht="30.75" customHeight="1" x14ac:dyDescent="0.25">
      <c r="A37" s="769">
        <v>2</v>
      </c>
      <c r="B37" s="971"/>
      <c r="C37" s="971"/>
      <c r="D37" s="971"/>
      <c r="E37" s="770"/>
      <c r="F37" s="968" t="s">
        <v>376</v>
      </c>
      <c r="G37" s="969"/>
      <c r="H37" s="969"/>
      <c r="I37" s="969"/>
      <c r="J37" s="969"/>
      <c r="K37" s="969"/>
      <c r="L37" s="969"/>
      <c r="M37" s="969"/>
      <c r="N37" s="969"/>
      <c r="O37" s="969"/>
      <c r="P37" s="969"/>
      <c r="Q37" s="969"/>
      <c r="R37" s="969"/>
      <c r="S37" s="969"/>
      <c r="T37" s="969"/>
      <c r="U37" s="969"/>
      <c r="V37" s="969"/>
      <c r="W37" s="969"/>
      <c r="X37" s="969"/>
      <c r="Y37" s="970"/>
      <c r="Z37" s="968" t="s">
        <v>377</v>
      </c>
      <c r="AA37" s="969"/>
      <c r="AB37" s="969"/>
      <c r="AC37" s="969"/>
      <c r="AD37" s="969"/>
      <c r="AE37" s="969"/>
      <c r="AF37" s="969"/>
      <c r="AG37" s="969"/>
      <c r="AH37" s="969"/>
      <c r="AI37" s="969"/>
      <c r="AJ37" s="969"/>
      <c r="AK37" s="970"/>
      <c r="AL37" s="968" t="s">
        <v>378</v>
      </c>
      <c r="AM37" s="969"/>
      <c r="AN37" s="969"/>
      <c r="AO37" s="969"/>
      <c r="AP37" s="969"/>
      <c r="AQ37" s="969"/>
      <c r="AR37" s="969"/>
      <c r="AS37" s="969"/>
      <c r="AT37" s="969"/>
      <c r="AU37" s="969"/>
      <c r="AV37" s="969"/>
      <c r="AW37" s="969"/>
      <c r="AX37" s="969"/>
      <c r="AY37" s="970"/>
      <c r="AZ37" s="769" t="s">
        <v>651</v>
      </c>
      <c r="BA37" s="971"/>
      <c r="BB37" s="971"/>
      <c r="BC37" s="971"/>
      <c r="BD37" s="971"/>
      <c r="BE37" s="971"/>
      <c r="BF37" s="971"/>
      <c r="BG37" s="971"/>
      <c r="BH37" s="971"/>
      <c r="BI37" s="971"/>
      <c r="BJ37" s="971"/>
      <c r="BK37" s="971"/>
      <c r="BL37" s="770"/>
      <c r="BM37" s="979" t="s">
        <v>893</v>
      </c>
      <c r="BN37" s="980"/>
      <c r="BO37" s="980"/>
      <c r="BP37" s="980"/>
      <c r="BQ37" s="980"/>
      <c r="BR37" s="980"/>
      <c r="BS37" s="980"/>
      <c r="BT37" s="980"/>
      <c r="BU37" s="980"/>
      <c r="BV37" s="980"/>
      <c r="BW37" s="980"/>
      <c r="BX37" s="980"/>
      <c r="BY37" s="981"/>
      <c r="BZ37" s="968">
        <v>0.7</v>
      </c>
      <c r="CA37" s="969"/>
      <c r="CB37" s="969"/>
      <c r="CC37" s="969"/>
      <c r="CD37" s="969"/>
      <c r="CE37" s="969"/>
      <c r="CF37" s="969"/>
      <c r="CG37" s="969"/>
      <c r="CH37" s="969"/>
      <c r="CI37" s="969"/>
      <c r="CJ37" s="969"/>
      <c r="CK37" s="969"/>
      <c r="CL37" s="969"/>
      <c r="CM37" s="969"/>
      <c r="CN37" s="970"/>
      <c r="CO37" s="769" t="s">
        <v>379</v>
      </c>
      <c r="CP37" s="971"/>
      <c r="CQ37" s="971"/>
      <c r="CR37" s="971"/>
      <c r="CS37" s="971"/>
      <c r="CT37" s="971"/>
      <c r="CU37" s="971"/>
      <c r="CV37" s="971"/>
      <c r="CW37" s="971"/>
      <c r="CX37" s="971"/>
      <c r="CY37" s="971"/>
      <c r="CZ37" s="971"/>
      <c r="DA37" s="971"/>
      <c r="DB37" s="770"/>
      <c r="DH37" s="149"/>
    </row>
    <row r="38" spans="1:112" ht="29.25" customHeight="1" x14ac:dyDescent="0.25">
      <c r="A38" s="972">
        <v>3</v>
      </c>
      <c r="B38" s="972"/>
      <c r="C38" s="972"/>
      <c r="D38" s="972"/>
      <c r="E38" s="972"/>
      <c r="F38" s="973" t="s">
        <v>572</v>
      </c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3"/>
      <c r="U38" s="973"/>
      <c r="V38" s="973"/>
      <c r="W38" s="973"/>
      <c r="X38" s="973"/>
      <c r="Y38" s="973"/>
      <c r="Z38" s="973" t="s">
        <v>377</v>
      </c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 t="s">
        <v>573</v>
      </c>
      <c r="AM38" s="973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2" t="s">
        <v>571</v>
      </c>
      <c r="BA38" s="972"/>
      <c r="BB38" s="972"/>
      <c r="BC38" s="972"/>
      <c r="BD38" s="972"/>
      <c r="BE38" s="972"/>
      <c r="BF38" s="972"/>
      <c r="BG38" s="972"/>
      <c r="BH38" s="972"/>
      <c r="BI38" s="972"/>
      <c r="BJ38" s="972"/>
      <c r="BK38" s="972"/>
      <c r="BL38" s="972"/>
      <c r="BM38" s="978" t="s">
        <v>892</v>
      </c>
      <c r="BN38" s="978"/>
      <c r="BO38" s="978"/>
      <c r="BP38" s="978"/>
      <c r="BQ38" s="978"/>
      <c r="BR38" s="978"/>
      <c r="BS38" s="978"/>
      <c r="BT38" s="978"/>
      <c r="BU38" s="978"/>
      <c r="BV38" s="978"/>
      <c r="BW38" s="978"/>
      <c r="BX38" s="978"/>
      <c r="BY38" s="978"/>
      <c r="BZ38" s="973" t="s">
        <v>64</v>
      </c>
      <c r="CA38" s="973"/>
      <c r="CB38" s="973"/>
      <c r="CC38" s="973"/>
      <c r="CD38" s="973"/>
      <c r="CE38" s="973"/>
      <c r="CF38" s="973"/>
      <c r="CG38" s="973"/>
      <c r="CH38" s="973"/>
      <c r="CI38" s="973"/>
      <c r="CJ38" s="973"/>
      <c r="CK38" s="973"/>
      <c r="CL38" s="973"/>
      <c r="CM38" s="973"/>
      <c r="CN38" s="973"/>
      <c r="CO38" s="972" t="s">
        <v>379</v>
      </c>
      <c r="CP38" s="972"/>
      <c r="CQ38" s="972"/>
      <c r="CR38" s="972"/>
      <c r="CS38" s="972"/>
      <c r="CT38" s="972"/>
      <c r="CU38" s="972"/>
      <c r="CV38" s="972"/>
      <c r="CW38" s="972"/>
      <c r="CX38" s="972"/>
      <c r="CY38" s="972"/>
      <c r="CZ38" s="972"/>
      <c r="DA38" s="972"/>
      <c r="DB38" s="972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28" t="s">
        <v>414</v>
      </c>
      <c r="AS40" s="728"/>
      <c r="AT40" s="728"/>
      <c r="AU40" s="728"/>
      <c r="AV40" s="728"/>
      <c r="AW40" s="728"/>
      <c r="AX40" s="728"/>
      <c r="AY40" s="728"/>
      <c r="AZ40" s="728"/>
      <c r="BA40" s="728"/>
      <c r="BB40" s="728"/>
      <c r="BC40" s="728"/>
      <c r="BD40" s="728"/>
      <c r="BE40" s="728"/>
      <c r="BF40" s="728"/>
      <c r="BG40" s="728"/>
      <c r="BH40" s="728"/>
      <c r="BI40" s="728"/>
      <c r="BJ40" s="728"/>
      <c r="BK40" s="728"/>
      <c r="BL40" s="728"/>
      <c r="BM40" s="728"/>
      <c r="BN40" s="728"/>
      <c r="BO40" s="728"/>
      <c r="BP40" s="728"/>
      <c r="BQ40" s="728"/>
      <c r="BR40" s="728"/>
      <c r="BS40" s="728"/>
      <c r="BT40" s="728"/>
      <c r="BU40" s="728"/>
      <c r="BV40" s="728"/>
      <c r="BW40" s="728"/>
      <c r="BX40" s="728"/>
      <c r="BY40" s="728"/>
      <c r="BZ40" s="728"/>
      <c r="CA40" s="728"/>
      <c r="CB40" s="728"/>
      <c r="CC40" s="728"/>
      <c r="CD40" s="728"/>
      <c r="CE40" s="728"/>
      <c r="CF40" s="728"/>
      <c r="CG40" s="728"/>
      <c r="CH40" s="728"/>
      <c r="CI40" s="728"/>
      <c r="CJ40" s="728"/>
      <c r="CK40" s="728"/>
      <c r="CL40" s="728"/>
      <c r="CM40" s="728"/>
      <c r="CN40" s="728"/>
      <c r="CO40" s="728"/>
      <c r="CP40" s="728"/>
      <c r="CQ40" s="728"/>
      <c r="CR40" s="728"/>
      <c r="CS40" s="728"/>
      <c r="CT40" s="728"/>
      <c r="CU40" s="728"/>
      <c r="CV40" s="728"/>
      <c r="CW40" s="728"/>
      <c r="CX40" s="728"/>
      <c r="CY40" s="728"/>
      <c r="CZ40" s="728"/>
      <c r="DA40" s="728"/>
      <c r="DB40" s="728"/>
    </row>
    <row r="41" spans="1:112" ht="15" customHeight="1" x14ac:dyDescent="0.3">
      <c r="A41" s="704"/>
      <c r="B41" s="704"/>
      <c r="C41" s="704"/>
      <c r="D41" s="704"/>
      <c r="E41" s="704"/>
      <c r="F41" s="704"/>
      <c r="G41" s="704"/>
      <c r="H41" s="704"/>
      <c r="I41" s="704"/>
      <c r="J41" s="704"/>
      <c r="K41" s="704"/>
      <c r="L41" s="704"/>
      <c r="M41" s="704"/>
      <c r="N41" s="704"/>
      <c r="O41" s="704"/>
      <c r="P41" s="704"/>
      <c r="Q41" s="704"/>
      <c r="R41" s="704"/>
      <c r="S41" s="704"/>
      <c r="T41" s="704"/>
      <c r="U41" s="704"/>
      <c r="V41" s="704"/>
      <c r="W41" s="704"/>
      <c r="X41" s="704"/>
      <c r="Y41" s="704"/>
      <c r="Z41" s="704"/>
      <c r="AA41" s="704"/>
      <c r="AB41" s="704"/>
      <c r="AC41" s="704"/>
      <c r="AD41" s="704"/>
      <c r="AE41" s="704"/>
      <c r="AF41" s="704"/>
      <c r="AG41" s="704"/>
      <c r="AH41" s="704"/>
      <c r="AI41" s="704"/>
      <c r="AJ41" s="704"/>
      <c r="AK41" s="704"/>
      <c r="AL41" s="704"/>
      <c r="AM41" s="704"/>
      <c r="AN41" s="704"/>
      <c r="AO41" s="704"/>
      <c r="AP41" s="704"/>
      <c r="AQ41" s="704"/>
      <c r="AR41" s="704"/>
      <c r="AS41" s="704"/>
      <c r="AT41" s="704"/>
      <c r="AU41" s="704"/>
      <c r="AV41" s="704"/>
      <c r="AW41" s="704"/>
      <c r="AX41" s="704"/>
      <c r="AY41" s="704"/>
      <c r="AZ41" s="704"/>
      <c r="BA41" s="704"/>
      <c r="BB41" s="704"/>
      <c r="BC41" s="704"/>
      <c r="BD41" s="704"/>
      <c r="BE41" s="704"/>
      <c r="BF41" s="704"/>
      <c r="BG41" s="704"/>
      <c r="BH41" s="704"/>
      <c r="BI41" s="704"/>
      <c r="BJ41" s="704"/>
      <c r="BK41" s="704"/>
      <c r="BL41" s="704"/>
      <c r="BM41" s="704"/>
      <c r="BN41" s="704"/>
      <c r="BO41" s="704"/>
      <c r="BP41" s="704"/>
      <c r="BQ41" s="704"/>
      <c r="BR41" s="704"/>
      <c r="BS41" s="704"/>
      <c r="BT41" s="704"/>
      <c r="BU41" s="704"/>
      <c r="BV41" s="704"/>
      <c r="BW41" s="704"/>
      <c r="BX41" s="704"/>
      <c r="BY41" s="704"/>
      <c r="BZ41" s="704"/>
      <c r="CA41" s="704"/>
      <c r="CB41" s="704"/>
      <c r="CC41" s="704"/>
      <c r="CD41" s="704"/>
      <c r="CE41" s="704"/>
      <c r="CF41" s="704"/>
      <c r="CG41" s="704"/>
      <c r="CH41" s="704"/>
      <c r="CI41" s="704"/>
      <c r="CJ41" s="704"/>
      <c r="CK41" s="704"/>
      <c r="CL41" s="704"/>
      <c r="CM41" s="704"/>
      <c r="CN41" s="704"/>
      <c r="CO41" s="704"/>
      <c r="CP41" s="704"/>
      <c r="CQ41" s="704"/>
      <c r="CR41" s="704"/>
      <c r="CS41" s="704"/>
      <c r="CT41" s="704"/>
      <c r="CU41" s="704"/>
      <c r="CV41" s="704"/>
      <c r="CW41" s="704"/>
      <c r="CX41" s="704"/>
      <c r="CY41" s="704"/>
      <c r="CZ41" s="704"/>
      <c r="DA41" s="704"/>
      <c r="DB41" s="704"/>
    </row>
    <row r="42" spans="1:112" ht="15" customHeight="1" x14ac:dyDescent="0.25">
      <c r="A42" s="976" t="s">
        <v>252</v>
      </c>
      <c r="B42" s="976"/>
      <c r="C42" s="976"/>
      <c r="D42" s="976"/>
      <c r="E42" s="976"/>
      <c r="F42" s="976"/>
      <c r="G42" s="976"/>
      <c r="H42" s="976"/>
      <c r="I42" s="976"/>
      <c r="J42" s="976"/>
      <c r="K42" s="976"/>
      <c r="L42" s="976"/>
      <c r="M42" s="976"/>
      <c r="N42" s="976"/>
      <c r="O42" s="976"/>
      <c r="P42" s="976"/>
      <c r="Q42" s="976"/>
      <c r="R42" s="976"/>
      <c r="S42" s="976"/>
      <c r="T42" s="976"/>
      <c r="U42" s="976"/>
      <c r="V42" s="976"/>
      <c r="W42" s="976"/>
      <c r="X42" s="975" t="s">
        <v>256</v>
      </c>
      <c r="Y42" s="975"/>
      <c r="Z42" s="975"/>
      <c r="AA42" s="975"/>
      <c r="AB42" s="975"/>
      <c r="AC42" s="975"/>
      <c r="AD42" s="975"/>
      <c r="AE42" s="975"/>
      <c r="AF42" s="975"/>
      <c r="AG42" s="975"/>
      <c r="AH42" s="975"/>
      <c r="AI42" s="975"/>
      <c r="AJ42" s="975"/>
      <c r="AK42" s="975"/>
      <c r="AL42" s="975"/>
      <c r="AM42" s="975"/>
      <c r="AN42" s="975"/>
      <c r="AO42" s="975"/>
      <c r="AP42" s="975"/>
      <c r="AQ42" s="975"/>
      <c r="AR42" s="975"/>
      <c r="AS42" s="975"/>
      <c r="AT42" s="975"/>
      <c r="AU42" s="975"/>
      <c r="AV42" s="975"/>
      <c r="AW42" s="975"/>
      <c r="AX42" s="975"/>
      <c r="AY42" s="975"/>
      <c r="AZ42" s="975"/>
      <c r="BA42" s="975"/>
      <c r="BB42" s="975"/>
      <c r="BC42" s="975"/>
      <c r="BD42" s="975"/>
      <c r="BE42" s="975"/>
      <c r="BF42" s="975"/>
      <c r="BG42" s="975"/>
      <c r="BH42" s="975"/>
      <c r="BI42" s="975"/>
      <c r="BJ42" s="975"/>
      <c r="BK42" s="975"/>
      <c r="BL42" s="975"/>
      <c r="BM42" s="975"/>
      <c r="BN42" s="975"/>
      <c r="BO42" s="975"/>
      <c r="BP42" s="975"/>
      <c r="BQ42" s="975"/>
      <c r="BR42" s="975"/>
      <c r="BS42" s="975"/>
      <c r="BT42" s="975"/>
      <c r="BU42" s="975"/>
      <c r="BV42" s="975"/>
      <c r="BW42" s="975"/>
      <c r="BX42" s="975"/>
      <c r="BY42" s="975"/>
      <c r="BZ42" s="975"/>
      <c r="CA42" s="975"/>
      <c r="CB42" s="975"/>
      <c r="CC42" s="975"/>
      <c r="CD42" s="975"/>
      <c r="CE42" s="975"/>
      <c r="CF42" s="975"/>
      <c r="CG42" s="975"/>
      <c r="CH42" s="975"/>
      <c r="CI42" s="975"/>
      <c r="CJ42" s="975"/>
      <c r="CK42" s="975"/>
      <c r="CL42" s="975"/>
      <c r="CM42" s="975"/>
      <c r="CN42" s="975"/>
      <c r="CO42" s="975"/>
      <c r="CP42" s="975"/>
      <c r="CQ42" s="975"/>
      <c r="CR42" s="975"/>
      <c r="CS42" s="975"/>
      <c r="CT42" s="975"/>
      <c r="CU42" s="975"/>
      <c r="CV42" s="975"/>
      <c r="CW42" s="975"/>
      <c r="CX42" s="975"/>
      <c r="CY42" s="975"/>
      <c r="CZ42" s="975"/>
      <c r="DA42" s="975"/>
      <c r="DB42" s="975"/>
      <c r="DH42" s="141"/>
    </row>
    <row r="43" spans="1:112" ht="15" customHeight="1" x14ac:dyDescent="0.25">
      <c r="A43" s="736" t="s">
        <v>253</v>
      </c>
      <c r="B43" s="736"/>
      <c r="C43" s="736"/>
      <c r="D43" s="736"/>
      <c r="E43" s="736"/>
      <c r="F43" s="736"/>
      <c r="G43" s="736"/>
      <c r="H43" s="736"/>
      <c r="I43" s="736"/>
      <c r="J43" s="736"/>
      <c r="K43" s="736"/>
      <c r="L43" s="736"/>
      <c r="M43" s="736"/>
      <c r="N43" s="736"/>
      <c r="O43" s="736"/>
      <c r="P43" s="736"/>
      <c r="Q43" s="736"/>
      <c r="R43" s="704" t="s">
        <v>254</v>
      </c>
      <c r="S43" s="704"/>
      <c r="T43" s="704"/>
      <c r="U43" s="704"/>
      <c r="V43" s="704"/>
      <c r="W43" s="704"/>
      <c r="X43" s="704"/>
      <c r="Y43" s="704"/>
      <c r="Z43" s="704"/>
      <c r="AA43" s="704"/>
      <c r="AB43" s="704"/>
      <c r="AC43" s="704"/>
      <c r="AD43" s="704"/>
      <c r="AE43" s="704"/>
      <c r="AF43" s="704"/>
      <c r="AG43" s="704"/>
      <c r="AH43" s="704"/>
      <c r="AI43" s="704"/>
      <c r="AJ43" s="704"/>
      <c r="AK43" s="704"/>
      <c r="AL43" s="704"/>
      <c r="AM43" s="704"/>
      <c r="AN43" s="704"/>
      <c r="AO43" s="704"/>
      <c r="AP43" s="704"/>
      <c r="AQ43" s="704"/>
      <c r="AR43" s="704"/>
      <c r="AS43" s="704"/>
      <c r="AT43" s="704"/>
      <c r="AU43" s="704"/>
      <c r="AV43" s="704"/>
      <c r="AW43" s="704"/>
      <c r="AX43" s="704"/>
      <c r="AY43" s="704"/>
      <c r="AZ43" s="704"/>
      <c r="BA43" s="704"/>
      <c r="BB43" s="704"/>
      <c r="BC43" s="704"/>
      <c r="BD43" s="704"/>
      <c r="BE43" s="704"/>
      <c r="BF43" s="704"/>
      <c r="BG43" s="704"/>
      <c r="BH43" s="704"/>
      <c r="BI43" s="704"/>
      <c r="BJ43" s="704"/>
      <c r="BK43" s="704"/>
      <c r="BL43" s="704"/>
      <c r="BM43" s="704"/>
      <c r="BN43" s="704"/>
      <c r="BO43" s="704"/>
      <c r="BP43" s="704"/>
      <c r="BQ43" s="704"/>
      <c r="BR43" s="704"/>
      <c r="BS43" s="704"/>
      <c r="BT43" s="704"/>
      <c r="BU43" s="704"/>
      <c r="BV43" s="704"/>
      <c r="BW43" s="704"/>
      <c r="BX43" s="704"/>
      <c r="BY43" s="704"/>
      <c r="BZ43" s="704"/>
      <c r="CA43" s="704"/>
      <c r="CB43" s="704"/>
      <c r="CC43" s="704"/>
      <c r="CD43" s="704"/>
      <c r="CE43" s="704"/>
      <c r="CF43" s="704"/>
      <c r="CG43" s="704"/>
      <c r="CH43" s="704"/>
      <c r="CI43" s="704"/>
      <c r="CJ43" s="704"/>
      <c r="CK43" s="704"/>
      <c r="CL43" s="704"/>
      <c r="CM43" s="704"/>
      <c r="CN43" s="704"/>
      <c r="CO43" s="704"/>
      <c r="CP43" s="704"/>
      <c r="CQ43" s="704"/>
      <c r="CR43" s="704"/>
      <c r="CS43" s="704"/>
      <c r="CT43" s="704"/>
      <c r="CU43" s="704"/>
      <c r="CV43" s="704"/>
      <c r="CW43" s="704"/>
      <c r="CX43" s="704"/>
      <c r="CY43" s="704"/>
      <c r="CZ43" s="704"/>
      <c r="DA43" s="704"/>
      <c r="DB43" s="704"/>
      <c r="DH43" s="141"/>
    </row>
    <row r="44" spans="1:112" ht="9" customHeight="1" x14ac:dyDescent="0.3"/>
    <row r="45" spans="1:112" customFormat="1" ht="50.25" customHeight="1" x14ac:dyDescent="0.3">
      <c r="A45" s="735" t="s">
        <v>737</v>
      </c>
      <c r="B45" s="735"/>
      <c r="C45" s="735"/>
      <c r="D45" s="735"/>
      <c r="E45" s="735"/>
      <c r="F45" s="735"/>
      <c r="G45" s="735"/>
      <c r="H45" s="735"/>
      <c r="I45" s="735"/>
      <c r="J45" s="735"/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735"/>
      <c r="AA45" s="735"/>
      <c r="AB45" s="735"/>
      <c r="AC45" s="735"/>
      <c r="AD45" s="735"/>
      <c r="AE45" s="735"/>
      <c r="AF45" s="735"/>
      <c r="AG45" s="735"/>
      <c r="AH45" s="735"/>
      <c r="AI45" s="735"/>
      <c r="AJ45" s="735"/>
      <c r="AK45" s="735"/>
      <c r="AL45" s="735"/>
      <c r="AM45" s="73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29"/>
      <c r="BJ45" s="729"/>
      <c r="BK45" s="729"/>
      <c r="BL45" s="729"/>
      <c r="BM45" s="729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  <c r="BX45" s="729"/>
      <c r="BY45" s="729"/>
      <c r="BZ45" s="729"/>
      <c r="CA45" s="729"/>
      <c r="CB45" s="729"/>
      <c r="CC45" s="729"/>
      <c r="CD45" s="729"/>
      <c r="CE45" s="729"/>
      <c r="CF45" s="729"/>
      <c r="CG45" s="23"/>
      <c r="CH45" s="23"/>
      <c r="CI45" s="23"/>
      <c r="CJ45" s="704" t="str">
        <f>ПОДПИСИ!E6</f>
        <v>Д.М. Чечин</v>
      </c>
      <c r="CK45" s="704"/>
      <c r="CL45" s="704"/>
      <c r="CM45" s="704"/>
      <c r="CN45" s="704"/>
      <c r="CO45" s="704"/>
      <c r="CP45" s="704"/>
      <c r="CQ45" s="704"/>
      <c r="CR45" s="704"/>
      <c r="CS45" s="704"/>
      <c r="CT45" s="704"/>
      <c r="CU45" s="704"/>
      <c r="CV45" s="704"/>
      <c r="CW45" s="704"/>
      <c r="CX45" s="704"/>
      <c r="CY45" s="704"/>
      <c r="CZ45" s="704"/>
      <c r="DA45" s="704"/>
      <c r="DB45" s="704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85" t="s">
        <v>11</v>
      </c>
      <c r="BJ46" s="685"/>
      <c r="BK46" s="685"/>
      <c r="BL46" s="685"/>
      <c r="BM46" s="685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  <c r="BX46" s="685"/>
      <c r="BY46" s="685"/>
      <c r="BZ46" s="685"/>
      <c r="CA46" s="685"/>
      <c r="CB46" s="685"/>
      <c r="CC46" s="685"/>
      <c r="CD46" s="685"/>
      <c r="CE46" s="685"/>
      <c r="CF46" s="685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customFormat="1" ht="48" customHeight="1" x14ac:dyDescent="0.3">
      <c r="A47" s="735" t="s">
        <v>733</v>
      </c>
      <c r="B47" s="735"/>
      <c r="C47" s="735"/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/>
      <c r="P47" s="735"/>
      <c r="Q47" s="735"/>
      <c r="R47" s="735"/>
      <c r="S47" s="735"/>
      <c r="T47" s="735"/>
      <c r="U47" s="735"/>
      <c r="V47" s="735"/>
      <c r="W47" s="735"/>
      <c r="X47" s="735"/>
      <c r="Y47" s="735"/>
      <c r="Z47" s="735"/>
      <c r="AA47" s="735"/>
      <c r="AB47" s="735"/>
      <c r="AC47" s="735"/>
      <c r="AD47" s="735"/>
      <c r="AE47" s="735"/>
      <c r="AF47" s="735"/>
      <c r="AG47" s="735"/>
      <c r="AH47" s="735"/>
      <c r="AI47" s="735"/>
      <c r="AJ47" s="735"/>
      <c r="AK47" s="735"/>
      <c r="AL47" s="735"/>
      <c r="AM47" s="73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29"/>
      <c r="BJ47" s="729"/>
      <c r="BK47" s="729"/>
      <c r="BL47" s="729"/>
      <c r="BM47" s="729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  <c r="BX47" s="729"/>
      <c r="BY47" s="729"/>
      <c r="BZ47" s="729"/>
      <c r="CA47" s="729"/>
      <c r="CB47" s="729"/>
      <c r="CC47" s="729"/>
      <c r="CD47" s="729"/>
      <c r="CE47" s="729"/>
      <c r="CF47" s="729"/>
      <c r="CG47" s="19"/>
      <c r="CH47" s="19"/>
      <c r="CI47" s="19"/>
      <c r="CJ47" s="704" t="str">
        <f>ПОДПИСИ!E12</f>
        <v>А.В. Курбатов</v>
      </c>
      <c r="CK47" s="704"/>
      <c r="CL47" s="704"/>
      <c r="CM47" s="704"/>
      <c r="CN47" s="704"/>
      <c r="CO47" s="704"/>
      <c r="CP47" s="704"/>
      <c r="CQ47" s="704"/>
      <c r="CR47" s="704"/>
      <c r="CS47" s="704"/>
      <c r="CT47" s="704"/>
      <c r="CU47" s="704"/>
      <c r="CV47" s="704"/>
      <c r="CW47" s="704"/>
      <c r="CX47" s="704"/>
      <c r="CY47" s="704"/>
      <c r="CZ47" s="704"/>
      <c r="DA47" s="704"/>
      <c r="DB47" s="704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85" t="s">
        <v>11</v>
      </c>
      <c r="BJ48" s="685"/>
      <c r="BK48" s="685"/>
      <c r="BL48" s="685"/>
      <c r="BM48" s="685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  <c r="BX48" s="685"/>
      <c r="BY48" s="685"/>
      <c r="BZ48" s="685"/>
      <c r="CA48" s="685"/>
      <c r="CB48" s="685"/>
      <c r="CC48" s="685"/>
      <c r="CD48" s="685"/>
      <c r="CE48" s="685"/>
      <c r="CF48" s="685"/>
      <c r="CG48" s="21"/>
      <c r="CH48" s="21"/>
      <c r="CI48" s="21"/>
      <c r="CJ48" s="974" t="s">
        <v>50</v>
      </c>
      <c r="CK48" s="974"/>
      <c r="CL48" s="974"/>
      <c r="CM48" s="974"/>
      <c r="CN48" s="974"/>
      <c r="CO48" s="974"/>
      <c r="CP48" s="974"/>
      <c r="CQ48" s="974"/>
      <c r="CR48" s="974"/>
      <c r="CS48" s="974"/>
      <c r="CT48" s="974"/>
      <c r="CU48" s="974"/>
      <c r="CV48" s="974"/>
      <c r="CW48" s="974"/>
      <c r="CX48" s="974"/>
      <c r="CY48" s="974"/>
      <c r="CZ48" s="974"/>
      <c r="DA48" s="974"/>
      <c r="DB48" s="97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AO2" s="740"/>
      <c r="AP2" s="740"/>
      <c r="AQ2" s="740"/>
      <c r="AR2" s="740"/>
      <c r="AS2" s="740"/>
      <c r="AT2" s="740"/>
      <c r="BD2" s="704" t="str">
        <f>ФОРМА!G2</f>
        <v>Санкт-Петербург</v>
      </c>
      <c r="BE2" s="704"/>
      <c r="BF2" s="704"/>
      <c r="BG2" s="704"/>
      <c r="BH2" s="704"/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H2" s="142"/>
    </row>
    <row r="3" spans="1:112" s="50" customFormat="1" ht="15" customHeight="1" x14ac:dyDescent="0.3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AO3" s="739"/>
      <c r="AP3" s="739"/>
      <c r="AQ3" s="739"/>
      <c r="AR3" s="739"/>
      <c r="AS3" s="739"/>
      <c r="AT3" s="739"/>
      <c r="AU3" s="21"/>
      <c r="AV3" s="21"/>
      <c r="AW3" s="21"/>
      <c r="AX3" s="21"/>
      <c r="AY3" s="21"/>
      <c r="AZ3" s="21"/>
      <c r="BA3" s="21"/>
      <c r="BB3" s="21"/>
      <c r="BC3" s="21"/>
      <c r="BD3" s="739" t="s">
        <v>0</v>
      </c>
      <c r="BE3" s="739"/>
      <c r="BF3" s="739"/>
      <c r="BG3" s="739"/>
      <c r="BH3" s="739"/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H3" s="143"/>
    </row>
    <row r="4" spans="1:112" ht="22.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BD4" s="741" t="str">
        <f>ФОРМА!B2</f>
        <v>ПАО "Россети Ленэнерго"</v>
      </c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  <c r="BQ4" s="741"/>
      <c r="BR4" s="741"/>
      <c r="BS4" s="741"/>
      <c r="BT4" s="741"/>
      <c r="BU4" s="741"/>
      <c r="BV4" s="741"/>
      <c r="BW4" s="741"/>
      <c r="BX4" s="741"/>
      <c r="BY4" s="741"/>
      <c r="BZ4" s="741"/>
      <c r="CA4" s="741"/>
      <c r="CB4" s="741"/>
      <c r="CC4" s="741"/>
      <c r="CD4" s="741"/>
      <c r="CE4" s="741"/>
      <c r="CF4" s="741"/>
      <c r="CG4" s="741"/>
      <c r="CH4" s="741"/>
      <c r="CI4" s="741"/>
      <c r="CJ4" s="741"/>
      <c r="CK4" s="741"/>
      <c r="CL4" s="741"/>
      <c r="CM4" s="741"/>
      <c r="CN4" s="741"/>
      <c r="CO4" s="741"/>
      <c r="CP4" s="741"/>
      <c r="CQ4" s="741"/>
      <c r="CR4" s="741"/>
      <c r="CS4" s="741"/>
      <c r="CT4" s="741"/>
      <c r="CU4" s="741"/>
      <c r="CV4" s="741"/>
      <c r="CW4" s="741"/>
      <c r="CX4" s="741"/>
      <c r="CY4" s="741"/>
      <c r="CZ4" s="741"/>
      <c r="DA4" s="741"/>
      <c r="DB4" s="741"/>
      <c r="DH4" s="144" t="str">
        <f>BD4</f>
        <v>ПАО "Россети Ленэнерго"</v>
      </c>
    </row>
    <row r="5" spans="1:112" ht="15" customHeight="1" x14ac:dyDescent="0.25">
      <c r="A5" s="739" t="s">
        <v>44</v>
      </c>
      <c r="B5" s="739"/>
      <c r="C5" s="739"/>
      <c r="D5" s="739"/>
      <c r="E5" s="739"/>
      <c r="F5" s="739"/>
      <c r="G5" s="739"/>
      <c r="H5" s="739"/>
      <c r="I5" s="739"/>
      <c r="J5" s="739"/>
      <c r="K5" s="739"/>
      <c r="L5" s="739"/>
      <c r="M5" s="739"/>
      <c r="N5" s="739"/>
      <c r="O5" s="739"/>
      <c r="P5" s="739"/>
      <c r="Q5" s="739"/>
      <c r="R5" s="739"/>
      <c r="S5" s="739"/>
      <c r="T5" s="739"/>
      <c r="U5" s="739"/>
      <c r="V5" s="739"/>
      <c r="W5" s="739"/>
      <c r="X5" s="739"/>
      <c r="Y5" s="739"/>
      <c r="Z5" s="739"/>
      <c r="AA5" s="739"/>
      <c r="AB5" s="739"/>
      <c r="AC5" s="739"/>
      <c r="AD5" s="739"/>
      <c r="AE5" s="739"/>
      <c r="AF5" s="739"/>
      <c r="AG5" s="739"/>
      <c r="AH5" s="739"/>
      <c r="AI5" s="739"/>
      <c r="AJ5" s="739"/>
      <c r="AK5" s="739"/>
      <c r="AL5" s="739"/>
      <c r="AM5" s="739"/>
      <c r="AN5" s="739"/>
      <c r="AO5" s="739"/>
      <c r="AP5" s="739"/>
      <c r="AQ5" s="739"/>
      <c r="AR5" s="739"/>
      <c r="AS5" s="739"/>
      <c r="AT5" s="739"/>
      <c r="AU5" s="21"/>
      <c r="AV5" s="21"/>
      <c r="AW5" s="21"/>
      <c r="AX5" s="21"/>
      <c r="AY5" s="21"/>
      <c r="AZ5" s="21"/>
      <c r="BA5" s="21"/>
      <c r="BB5" s="21"/>
      <c r="BC5" s="21"/>
      <c r="BD5" s="739" t="s">
        <v>2</v>
      </c>
      <c r="BE5" s="739"/>
      <c r="BF5" s="739"/>
      <c r="BG5" s="739"/>
      <c r="BH5" s="739"/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24.2" x14ac:dyDescent="0.25">
      <c r="A6" s="742"/>
      <c r="B6" s="742"/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42"/>
      <c r="AM6" s="742"/>
      <c r="AN6" s="742"/>
      <c r="AO6" s="742"/>
      <c r="AP6" s="742"/>
      <c r="AQ6" s="742"/>
      <c r="AR6" s="742"/>
      <c r="AS6" s="742"/>
      <c r="AT6" s="742"/>
      <c r="AU6" s="21"/>
      <c r="AV6" s="21"/>
      <c r="AW6" s="21"/>
      <c r="AX6" s="21"/>
      <c r="AY6" s="21"/>
      <c r="AZ6" s="21"/>
      <c r="BA6" s="21"/>
      <c r="BB6" s="21"/>
      <c r="BC6" s="21"/>
      <c r="BD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41"/>
      <c r="BF6" s="741"/>
      <c r="BG6" s="741"/>
      <c r="BH6" s="741"/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BD6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739"/>
      <c r="AP7" s="739"/>
      <c r="AQ7" s="739"/>
      <c r="AR7" s="739"/>
      <c r="AS7" s="739"/>
      <c r="AT7" s="739"/>
      <c r="AU7" s="21"/>
      <c r="AV7" s="21"/>
      <c r="AW7" s="21"/>
      <c r="AX7" s="21"/>
      <c r="AY7" s="21"/>
      <c r="AZ7" s="21"/>
      <c r="BA7" s="21"/>
      <c r="BB7" s="21"/>
      <c r="BC7" s="21"/>
      <c r="BD7" s="739" t="s">
        <v>38</v>
      </c>
      <c r="BE7" s="739"/>
      <c r="BF7" s="739"/>
      <c r="BG7" s="739"/>
      <c r="BH7" s="739"/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143"/>
    </row>
    <row r="8" spans="1:112" ht="13.8" x14ac:dyDescent="0.25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AO8" s="704"/>
      <c r="AP8" s="704"/>
      <c r="AQ8" s="704"/>
      <c r="AR8" s="704"/>
      <c r="AS8" s="704"/>
      <c r="AT8" s="704"/>
      <c r="BD8" s="684">
        <f>ФОРМА!B13</f>
        <v>45625</v>
      </c>
      <c r="BE8" s="684"/>
      <c r="BF8" s="684"/>
      <c r="BG8" s="684"/>
      <c r="BH8" s="684"/>
      <c r="BI8" s="684"/>
      <c r="BJ8" s="684"/>
      <c r="BK8" s="684"/>
      <c r="BL8" s="684"/>
      <c r="BM8" s="684"/>
      <c r="BN8" s="684"/>
      <c r="BO8" s="684"/>
      <c r="BP8" s="684"/>
      <c r="BQ8" s="684"/>
      <c r="BR8" s="684"/>
      <c r="BS8" s="684"/>
      <c r="BT8" s="684"/>
      <c r="BU8" s="684"/>
      <c r="BV8" s="684"/>
      <c r="BW8" s="684"/>
      <c r="BX8" s="684"/>
      <c r="BY8" s="684"/>
      <c r="BZ8" s="684"/>
      <c r="CA8" s="684"/>
      <c r="CB8" s="684"/>
      <c r="CC8" s="684"/>
      <c r="CD8" s="684"/>
      <c r="CE8" s="684"/>
      <c r="CF8" s="684"/>
      <c r="CG8" s="684"/>
      <c r="CH8" s="684"/>
      <c r="CI8" s="684"/>
      <c r="CJ8" s="684"/>
      <c r="CK8" s="684"/>
      <c r="CL8" s="684"/>
      <c r="CM8" s="684"/>
      <c r="CN8" s="684"/>
      <c r="CO8" s="684"/>
      <c r="CP8" s="684"/>
      <c r="CQ8" s="684"/>
      <c r="CR8" s="684"/>
      <c r="CS8" s="684"/>
      <c r="CT8" s="684"/>
      <c r="CU8" s="684"/>
      <c r="CV8" s="684"/>
      <c r="CW8" s="684"/>
      <c r="CX8" s="684"/>
      <c r="CY8" s="684"/>
      <c r="CZ8" s="684"/>
      <c r="DA8" s="684"/>
      <c r="DB8" s="684"/>
      <c r="DC8" s="51"/>
      <c r="DH8" s="145"/>
    </row>
    <row r="9" spans="1:112" ht="10.5" customHeight="1" x14ac:dyDescent="0.25">
      <c r="A9" s="739" t="s">
        <v>1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21"/>
      <c r="AV9" s="21"/>
      <c r="AW9" s="21"/>
      <c r="AX9" s="21"/>
      <c r="AY9" s="21"/>
      <c r="AZ9" s="21"/>
      <c r="BA9" s="21"/>
      <c r="BB9" s="21"/>
      <c r="BC9" s="21"/>
      <c r="BD9" s="739" t="s">
        <v>3</v>
      </c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739"/>
      <c r="DH9" s="146"/>
    </row>
    <row r="10" spans="1:112" ht="21.75" customHeight="1" x14ac:dyDescent="0.3">
      <c r="A10" s="756" t="s">
        <v>610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13.8" x14ac:dyDescent="0.25">
      <c r="A11" s="756" t="s">
        <v>965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 ht="15" customHeight="1" x14ac:dyDescent="0.3">
      <c r="A12" s="736" t="s">
        <v>4</v>
      </c>
      <c r="B12" s="736"/>
      <c r="C12" s="736"/>
      <c r="D12" s="736"/>
      <c r="E12" s="736"/>
      <c r="F12" s="736"/>
      <c r="G12" s="736"/>
      <c r="H12" s="736"/>
      <c r="I12" s="736"/>
      <c r="J12" s="736"/>
      <c r="K12" s="736"/>
      <c r="L12" s="736"/>
      <c r="M12" s="736"/>
      <c r="N12" s="736"/>
      <c r="O12" s="736"/>
      <c r="P12" s="736"/>
      <c r="Q12" s="736"/>
      <c r="R12" s="736"/>
      <c r="S12" s="736"/>
      <c r="T12" s="736"/>
      <c r="U12" s="736"/>
      <c r="V12" s="736"/>
      <c r="W12" s="736"/>
      <c r="X12" s="736"/>
      <c r="Y12" s="736"/>
      <c r="Z12" s="736"/>
      <c r="AA12" s="736"/>
      <c r="AB12" s="736"/>
      <c r="AC12" s="736"/>
      <c r="AD12" s="736"/>
      <c r="AE12" s="736"/>
      <c r="AF12" s="736"/>
    </row>
    <row r="13" spans="1:112" ht="30" customHeight="1" x14ac:dyDescent="0.3">
      <c r="A13" s="736" t="s">
        <v>741</v>
      </c>
      <c r="B13" s="736"/>
      <c r="C13" s="736"/>
      <c r="D13" s="736"/>
      <c r="E13" s="736"/>
      <c r="F13" s="736"/>
      <c r="G13" s="736"/>
      <c r="H13" s="736"/>
      <c r="I13" s="736"/>
      <c r="J13" s="736"/>
      <c r="K13" s="736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982" t="str">
        <f>ПОДПИСИ!B5</f>
        <v>Начальник мастерского участка №1 Курортного РЭС ПАО «Россети Ленэнерго» «СЭС»</v>
      </c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  <c r="BU13" s="982"/>
      <c r="BV13" s="982"/>
      <c r="BW13" s="982"/>
      <c r="BX13" s="982"/>
      <c r="BY13" s="982"/>
      <c r="BZ13" s="982"/>
      <c r="CA13" s="982"/>
      <c r="CB13" s="982"/>
      <c r="CC13" s="982"/>
      <c r="CD13" s="982"/>
      <c r="CE13" s="982"/>
      <c r="CF13" s="982"/>
      <c r="CG13" s="982"/>
      <c r="CH13" s="982"/>
      <c r="CI13" s="982"/>
      <c r="CJ13" s="982"/>
      <c r="CK13" s="982"/>
      <c r="CL13" s="982"/>
      <c r="CM13" s="982"/>
      <c r="CN13" s="982"/>
      <c r="CO13" s="982"/>
      <c r="CP13" s="982"/>
      <c r="CQ13" s="982"/>
      <c r="CR13" s="982"/>
      <c r="CS13" s="982"/>
      <c r="CT13" s="982"/>
      <c r="CU13" s="982"/>
      <c r="CV13" s="982"/>
      <c r="CW13" s="982"/>
      <c r="CX13" s="982"/>
      <c r="CY13" s="982"/>
      <c r="CZ13" s="982"/>
      <c r="DA13" s="982"/>
      <c r="DB13" s="98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39" t="s">
        <v>5</v>
      </c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R14" s="739"/>
      <c r="BS14" s="739"/>
      <c r="BT14" s="739"/>
      <c r="BU14" s="739"/>
      <c r="BV14" s="739"/>
      <c r="BW14" s="739"/>
      <c r="BX14" s="739"/>
      <c r="BY14" s="739"/>
      <c r="BZ14" s="739"/>
      <c r="CA14" s="739"/>
      <c r="CB14" s="739"/>
      <c r="CC14" s="739"/>
      <c r="CD14" s="739"/>
      <c r="CE14" s="739"/>
      <c r="CF14" s="739"/>
      <c r="CG14" s="739"/>
      <c r="CH14" s="739"/>
      <c r="CI14" s="739"/>
      <c r="CJ14" s="739"/>
      <c r="CK14" s="739"/>
      <c r="CL14" s="739"/>
      <c r="CM14" s="739"/>
      <c r="CN14" s="739"/>
      <c r="CO14" s="739"/>
      <c r="CP14" s="739"/>
      <c r="CQ14" s="739"/>
      <c r="CR14" s="739"/>
      <c r="CS14" s="739"/>
      <c r="CT14" s="739"/>
      <c r="CU14" s="739"/>
      <c r="CV14" s="739"/>
      <c r="CW14" s="739"/>
      <c r="CX14" s="739"/>
      <c r="CY14" s="739"/>
      <c r="CZ14" s="739"/>
      <c r="DA14" s="739"/>
      <c r="DB14" s="739"/>
    </row>
    <row r="15" spans="1:112" ht="15" customHeight="1" x14ac:dyDescent="0.3">
      <c r="A15" s="728" t="str">
        <f>ПОДПИСИ!C5</f>
        <v>Чечин Д.М.</v>
      </c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8"/>
      <c r="AG15" s="728"/>
      <c r="AH15" s="728"/>
      <c r="AI15" s="728"/>
      <c r="AJ15" s="728"/>
      <c r="AK15" s="728"/>
      <c r="AL15" s="728"/>
      <c r="AM15" s="728"/>
      <c r="AN15" s="728"/>
      <c r="AO15" s="728"/>
      <c r="AP15" s="728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728"/>
      <c r="BV15" s="728"/>
      <c r="BW15" s="728"/>
      <c r="BX15" s="728"/>
      <c r="BY15" s="728"/>
      <c r="BZ15" s="728"/>
      <c r="CA15" s="728"/>
      <c r="CB15" s="728"/>
      <c r="CC15" s="728"/>
      <c r="CD15" s="728"/>
      <c r="CE15" s="728"/>
      <c r="CF15" s="728"/>
      <c r="CG15" s="728"/>
      <c r="CH15" s="728"/>
      <c r="CI15" s="728"/>
      <c r="CJ15" s="728"/>
      <c r="CK15" s="728"/>
      <c r="CL15" s="728"/>
      <c r="CM15" s="728"/>
      <c r="CN15" s="728"/>
      <c r="CO15" s="728"/>
      <c r="CP15" s="728"/>
      <c r="CQ15" s="728"/>
      <c r="CR15" s="728"/>
      <c r="CS15" s="728"/>
      <c r="CT15" s="728"/>
      <c r="CU15" s="728"/>
      <c r="CV15" s="728"/>
      <c r="CW15" s="728"/>
      <c r="CX15" s="728"/>
      <c r="CY15" s="728"/>
      <c r="CZ15" s="728"/>
      <c r="DA15" s="728"/>
      <c r="DB15" s="728"/>
    </row>
    <row r="16" spans="1:112" ht="28.5" customHeight="1" x14ac:dyDescent="0.3">
      <c r="A16" s="785" t="s">
        <v>13</v>
      </c>
      <c r="B16" s="785"/>
      <c r="C16" s="785"/>
      <c r="D16" s="785"/>
      <c r="E16" s="785"/>
      <c r="F16" s="785"/>
      <c r="G16" s="785"/>
      <c r="H16" s="785"/>
      <c r="I16" s="785"/>
      <c r="J16" s="785"/>
      <c r="K16" s="785"/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  <c r="AF16" s="785"/>
      <c r="AG16" s="785"/>
      <c r="AH16" s="785"/>
      <c r="AI16" s="785"/>
      <c r="AJ16" s="785"/>
      <c r="AK16" s="785"/>
      <c r="AL16" s="785"/>
      <c r="AM16" s="785"/>
      <c r="AN16" s="785"/>
      <c r="AO16" s="785"/>
      <c r="AP16" s="785"/>
      <c r="AQ16" s="785"/>
      <c r="AR16" s="785"/>
      <c r="AS16" s="785"/>
      <c r="AT16" s="785"/>
      <c r="AU16" s="785"/>
      <c r="AV16" s="785"/>
      <c r="AW16" s="785"/>
      <c r="AX16" s="785"/>
      <c r="AY16" s="785"/>
      <c r="AZ16" s="785"/>
      <c r="BA16" s="785"/>
      <c r="BB16" s="785"/>
      <c r="BC16" s="984" t="str">
        <f>ПОДПИСИ!B13</f>
        <v>Заместитель генерального директора по капитальному  строительству ООО «Электромонтаж-110»</v>
      </c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  <c r="BT16" s="984"/>
      <c r="BU16" s="984"/>
      <c r="BV16" s="984"/>
      <c r="BW16" s="984"/>
      <c r="BX16" s="984"/>
      <c r="BY16" s="984"/>
      <c r="BZ16" s="984"/>
      <c r="CA16" s="984"/>
      <c r="CB16" s="984"/>
      <c r="CC16" s="984"/>
      <c r="CD16" s="984"/>
      <c r="CE16" s="984"/>
      <c r="CF16" s="984"/>
      <c r="CG16" s="984"/>
      <c r="CH16" s="984"/>
      <c r="CI16" s="984"/>
      <c r="CJ16" s="984"/>
      <c r="CK16" s="984"/>
      <c r="CL16" s="984"/>
      <c r="CM16" s="984"/>
      <c r="CN16" s="984"/>
      <c r="CO16" s="984"/>
      <c r="CP16" s="984"/>
      <c r="CQ16" s="984"/>
      <c r="CR16" s="984"/>
      <c r="CS16" s="984"/>
      <c r="CT16" s="984"/>
      <c r="CU16" s="984"/>
      <c r="CV16" s="984"/>
      <c r="CW16" s="984"/>
      <c r="CX16" s="984"/>
      <c r="CY16" s="984"/>
      <c r="CZ16" s="984"/>
      <c r="DA16" s="984"/>
      <c r="DB16" s="98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39" t="s">
        <v>5</v>
      </c>
      <c r="AB17" s="739"/>
      <c r="AC17" s="739"/>
      <c r="AD17" s="739"/>
      <c r="AE17" s="739"/>
      <c r="AF17" s="739"/>
      <c r="AG17" s="739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AV17" s="739"/>
      <c r="AW17" s="739"/>
      <c r="AX17" s="739"/>
      <c r="AY17" s="739"/>
      <c r="AZ17" s="739"/>
      <c r="BA17" s="739"/>
      <c r="BB17" s="739"/>
      <c r="BC17" s="739"/>
      <c r="BD17" s="739"/>
      <c r="BE17" s="739"/>
      <c r="BF17" s="739"/>
      <c r="BG17" s="739"/>
      <c r="BH17" s="739"/>
      <c r="BI17" s="739"/>
      <c r="BJ17" s="739"/>
      <c r="BK17" s="739"/>
      <c r="BL17" s="739"/>
      <c r="BM17" s="739"/>
      <c r="BN17" s="739"/>
      <c r="BO17" s="739"/>
      <c r="BP17" s="739"/>
      <c r="BQ17" s="739"/>
      <c r="BR17" s="739"/>
      <c r="BS17" s="739"/>
      <c r="BT17" s="739"/>
      <c r="BU17" s="739"/>
      <c r="BV17" s="739"/>
      <c r="BW17" s="739"/>
      <c r="BX17" s="739"/>
      <c r="BY17" s="739"/>
      <c r="BZ17" s="739"/>
      <c r="CA17" s="739"/>
      <c r="CB17" s="739"/>
      <c r="CC17" s="739"/>
      <c r="CD17" s="739"/>
      <c r="CE17" s="739"/>
      <c r="CF17" s="739"/>
      <c r="CG17" s="739"/>
      <c r="CH17" s="739"/>
      <c r="CI17" s="739"/>
      <c r="CJ17" s="739"/>
      <c r="CK17" s="739"/>
      <c r="CL17" s="739"/>
      <c r="CM17" s="739"/>
      <c r="CN17" s="739"/>
      <c r="CO17" s="739"/>
      <c r="CP17" s="739"/>
      <c r="CQ17" s="739"/>
      <c r="CR17" s="739"/>
      <c r="CS17" s="739"/>
      <c r="CT17" s="739"/>
      <c r="CU17" s="739"/>
      <c r="CV17" s="739"/>
      <c r="CW17" s="739"/>
      <c r="CX17" s="739"/>
      <c r="CY17" s="739"/>
      <c r="CZ17" s="739"/>
      <c r="DA17" s="739"/>
      <c r="DB17" s="739"/>
    </row>
    <row r="18" spans="1:112" ht="15" customHeight="1" x14ac:dyDescent="0.3">
      <c r="A18" s="728" t="str">
        <f>ПОДПИСИ!C12</f>
        <v>Курбатов А.В.</v>
      </c>
      <c r="B18" s="728"/>
      <c r="C18" s="728"/>
      <c r="D18" s="728"/>
      <c r="E18" s="728"/>
      <c r="F18" s="728"/>
      <c r="G18" s="728"/>
      <c r="H18" s="728"/>
      <c r="I18" s="728"/>
      <c r="J18" s="728"/>
      <c r="K18" s="728"/>
      <c r="L18" s="728"/>
      <c r="M18" s="728"/>
      <c r="N18" s="728"/>
      <c r="O18" s="728"/>
      <c r="P18" s="728"/>
      <c r="Q18" s="728"/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8"/>
      <c r="AG18" s="728"/>
      <c r="AH18" s="728"/>
      <c r="AI18" s="728"/>
      <c r="AJ18" s="728"/>
      <c r="AK18" s="728"/>
      <c r="AL18" s="728"/>
      <c r="AM18" s="728"/>
      <c r="AN18" s="728"/>
      <c r="AO18" s="728"/>
      <c r="AP18" s="728"/>
      <c r="AQ18" s="728"/>
      <c r="AR18" s="728"/>
      <c r="AS18" s="728"/>
      <c r="AT18" s="728"/>
      <c r="AU18" s="728"/>
      <c r="AV18" s="728"/>
      <c r="AW18" s="728"/>
      <c r="AX18" s="728"/>
      <c r="AY18" s="728"/>
      <c r="AZ18" s="728"/>
      <c r="BA18" s="728"/>
      <c r="BB18" s="728"/>
      <c r="BC18" s="728"/>
      <c r="BD18" s="728"/>
      <c r="BE18" s="728"/>
      <c r="BF18" s="728"/>
      <c r="BG18" s="728"/>
      <c r="BH18" s="728"/>
      <c r="BI18" s="728"/>
      <c r="BJ18" s="728"/>
      <c r="BK18" s="728"/>
      <c r="BL18" s="728"/>
      <c r="BM18" s="728"/>
      <c r="BN18" s="728"/>
      <c r="BO18" s="728"/>
      <c r="BP18" s="728"/>
      <c r="BQ18" s="728"/>
      <c r="BR18" s="728"/>
      <c r="BS18" s="728"/>
      <c r="BT18" s="728"/>
      <c r="BU18" s="728"/>
      <c r="BV18" s="728"/>
      <c r="BW18" s="728"/>
      <c r="BX18" s="728"/>
      <c r="BY18" s="728"/>
      <c r="BZ18" s="728"/>
      <c r="CA18" s="728"/>
      <c r="CB18" s="728"/>
      <c r="CC18" s="728"/>
      <c r="CD18" s="728"/>
      <c r="CE18" s="728"/>
      <c r="CF18" s="728"/>
      <c r="CG18" s="728"/>
      <c r="CH18" s="728"/>
      <c r="CI18" s="728"/>
      <c r="CJ18" s="728"/>
      <c r="CK18" s="728"/>
      <c r="CL18" s="728"/>
      <c r="CM18" s="728"/>
      <c r="CN18" s="728"/>
      <c r="CO18" s="728"/>
      <c r="CP18" s="728"/>
      <c r="CQ18" s="728"/>
      <c r="CR18" s="728"/>
      <c r="CS18" s="728"/>
      <c r="CT18" s="728"/>
      <c r="CU18" s="728"/>
      <c r="CV18" s="728"/>
      <c r="CW18" s="728"/>
      <c r="CX18" s="728"/>
      <c r="CY18" s="728"/>
      <c r="CZ18" s="728"/>
      <c r="DA18" s="728"/>
      <c r="DB18" s="728"/>
    </row>
    <row r="19" spans="1:112" ht="11.1" customHeight="1" x14ac:dyDescent="0.3">
      <c r="A19" s="685"/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  <c r="BX19" s="685"/>
      <c r="BY19" s="685"/>
      <c r="BZ19" s="685"/>
      <c r="CA19" s="685"/>
      <c r="CB19" s="685"/>
      <c r="CC19" s="685"/>
      <c r="CD19" s="685"/>
      <c r="CE19" s="685"/>
      <c r="CF19" s="685"/>
      <c r="CG19" s="685"/>
      <c r="CH19" s="685"/>
      <c r="CI19" s="685"/>
      <c r="CJ19" s="685"/>
      <c r="CK19" s="685"/>
      <c r="CL19" s="685"/>
      <c r="CM19" s="685"/>
      <c r="CN19" s="685"/>
      <c r="CO19" s="685"/>
      <c r="CP19" s="685"/>
      <c r="CQ19" s="685"/>
      <c r="CR19" s="685"/>
      <c r="CS19" s="685"/>
      <c r="CT19" s="685"/>
      <c r="CU19" s="685"/>
      <c r="CV19" s="685"/>
      <c r="CW19" s="685"/>
      <c r="CX19" s="685"/>
      <c r="CY19" s="685"/>
      <c r="CZ19" s="685"/>
      <c r="DA19" s="685"/>
      <c r="DB19" s="685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33" t="s">
        <v>232</v>
      </c>
      <c r="B22" s="733"/>
      <c r="C22" s="733"/>
      <c r="D22" s="733"/>
      <c r="E22" s="733"/>
      <c r="F22" s="733"/>
      <c r="G22" s="733"/>
      <c r="H22" s="733"/>
      <c r="I22" s="733"/>
      <c r="J22" s="733"/>
      <c r="K22" s="733"/>
      <c r="L22" s="733"/>
      <c r="M22" s="733"/>
      <c r="N22" s="733"/>
      <c r="O22" s="733"/>
      <c r="P22" s="733"/>
      <c r="Q22" s="733"/>
      <c r="R22" s="733"/>
      <c r="S22" s="733"/>
      <c r="T22" s="733"/>
      <c r="U22" s="733"/>
      <c r="V22" s="733"/>
      <c r="W22" s="733"/>
      <c r="X22" s="733"/>
      <c r="Y22" s="733"/>
      <c r="Z22" s="733"/>
      <c r="AA22" s="733"/>
      <c r="AB22" s="733"/>
      <c r="AC22" s="733"/>
      <c r="AD22" s="733"/>
      <c r="AE22" s="733"/>
      <c r="AF22" s="733"/>
      <c r="AG22" s="733"/>
      <c r="AH22" s="733"/>
      <c r="AI22" s="733"/>
      <c r="AJ22" s="733"/>
      <c r="AK22" s="733"/>
      <c r="AL22" s="733"/>
      <c r="AM22" s="733"/>
      <c r="AN22" s="733"/>
      <c r="AO22" s="733"/>
      <c r="AP22" s="733"/>
      <c r="AQ22" s="733"/>
      <c r="AR22" s="733"/>
      <c r="AS22" s="733"/>
      <c r="AT22" s="733"/>
      <c r="AU22" s="733"/>
      <c r="AV22" s="733"/>
      <c r="AW22" s="733"/>
      <c r="AX22" s="733"/>
      <c r="AY22" s="733"/>
      <c r="AZ22" s="733"/>
      <c r="BA22" s="733"/>
      <c r="BB22" s="733"/>
      <c r="BC22" s="733"/>
      <c r="BD22" s="733"/>
      <c r="BE22" s="733"/>
      <c r="BF22" s="733"/>
      <c r="BG22" s="733"/>
      <c r="BH22" s="733"/>
      <c r="BI22" s="733"/>
      <c r="BJ22" s="733"/>
      <c r="BK22" s="733"/>
      <c r="BL22" s="733"/>
      <c r="BM22" s="733"/>
      <c r="BN22" s="733"/>
      <c r="BO22" s="733"/>
      <c r="BP22" s="733"/>
      <c r="BQ22" s="733"/>
      <c r="BR22" s="733"/>
      <c r="BS22" s="733"/>
      <c r="BT22" s="733"/>
      <c r="BU22" s="733"/>
      <c r="BV22" s="733"/>
      <c r="BW22" s="733"/>
      <c r="BX22" s="733"/>
      <c r="BY22" s="733"/>
      <c r="BZ22" s="733"/>
      <c r="CA22" s="733"/>
      <c r="CB22" s="733"/>
      <c r="CC22" s="733"/>
      <c r="CD22" s="733"/>
      <c r="CE22" s="733"/>
      <c r="CF22" s="733"/>
      <c r="CG22" s="733"/>
      <c r="CH22" s="733"/>
      <c r="CI22" s="733"/>
      <c r="CJ22" s="733"/>
      <c r="CK22" s="733"/>
      <c r="CL22" s="733"/>
      <c r="CM22" s="733"/>
      <c r="CN22" s="733"/>
      <c r="CO22" s="733"/>
      <c r="CP22" s="733"/>
      <c r="CQ22" s="733"/>
      <c r="CR22" s="733"/>
      <c r="CS22" s="733"/>
      <c r="CT22" s="733"/>
      <c r="CU22" s="733"/>
      <c r="CV22" s="733"/>
      <c r="CW22" s="733"/>
      <c r="CX22" s="733"/>
      <c r="CY22" s="733"/>
      <c r="CZ22" s="733"/>
      <c r="DA22" s="733"/>
      <c r="DB22" s="733"/>
    </row>
    <row r="23" spans="1:112" ht="44.4" customHeight="1" x14ac:dyDescent="0.3">
      <c r="A23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754"/>
      <c r="C23" s="754"/>
      <c r="D23" s="754"/>
      <c r="E23" s="754"/>
      <c r="F23" s="754"/>
      <c r="G23" s="754"/>
      <c r="H23" s="754"/>
      <c r="I23" s="754"/>
      <c r="J23" s="754"/>
      <c r="K23" s="754"/>
      <c r="L23" s="754"/>
      <c r="M23" s="754"/>
      <c r="N23" s="754"/>
      <c r="O23" s="754"/>
      <c r="P23" s="754"/>
      <c r="Q23" s="754"/>
      <c r="R23" s="754"/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  <c r="DD23" s="56"/>
      <c r="DE23" s="57"/>
      <c r="DF23" s="57"/>
    </row>
    <row r="24" spans="1:112" s="24" customFormat="1" ht="10.199999999999999" customHeight="1" x14ac:dyDescent="0.3">
      <c r="A24" s="983" t="s">
        <v>233</v>
      </c>
      <c r="B24" s="983"/>
      <c r="C24" s="983"/>
      <c r="D24" s="983"/>
      <c r="E24" s="983"/>
      <c r="F24" s="983"/>
      <c r="G24" s="983"/>
      <c r="H24" s="983"/>
      <c r="I24" s="983"/>
      <c r="J24" s="983"/>
      <c r="K24" s="983"/>
      <c r="L24" s="983"/>
      <c r="M24" s="983"/>
      <c r="N24" s="983"/>
      <c r="O24" s="983"/>
      <c r="P24" s="983"/>
      <c r="Q24" s="983"/>
      <c r="R24" s="983"/>
      <c r="S24" s="983"/>
      <c r="T24" s="983"/>
      <c r="U24" s="983"/>
      <c r="V24" s="983"/>
      <c r="W24" s="983"/>
      <c r="X24" s="983"/>
      <c r="Y24" s="983"/>
      <c r="Z24" s="983"/>
      <c r="AA24" s="983"/>
      <c r="AB24" s="983"/>
      <c r="AC24" s="983"/>
      <c r="AD24" s="983"/>
      <c r="AE24" s="983"/>
      <c r="AF24" s="983"/>
      <c r="AG24" s="983"/>
      <c r="AH24" s="983"/>
      <c r="AI24" s="983"/>
      <c r="AJ24" s="983"/>
      <c r="AK24" s="983"/>
      <c r="AL24" s="983"/>
      <c r="AM24" s="983"/>
      <c r="AN24" s="983"/>
      <c r="AO24" s="983"/>
      <c r="AP24" s="983"/>
      <c r="AQ24" s="983"/>
      <c r="AR24" s="983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3"/>
      <c r="BD24" s="983"/>
      <c r="BE24" s="983"/>
      <c r="BF24" s="983"/>
      <c r="BG24" s="983"/>
      <c r="BH24" s="983"/>
      <c r="BI24" s="983"/>
      <c r="BJ24" s="983"/>
      <c r="BK24" s="983"/>
      <c r="BL24" s="983"/>
      <c r="BM24" s="983"/>
      <c r="BN24" s="983"/>
      <c r="BO24" s="983"/>
      <c r="BP24" s="983"/>
      <c r="BQ24" s="983"/>
      <c r="BR24" s="983"/>
      <c r="BS24" s="983"/>
      <c r="BT24" s="983"/>
      <c r="BU24" s="983"/>
      <c r="BV24" s="983"/>
      <c r="BW24" s="983"/>
      <c r="BX24" s="983"/>
      <c r="BY24" s="983"/>
      <c r="BZ24" s="983"/>
      <c r="CA24" s="983"/>
      <c r="CB24" s="983"/>
      <c r="CC24" s="983"/>
      <c r="CD24" s="983"/>
      <c r="CE24" s="983"/>
      <c r="CF24" s="983"/>
      <c r="CG24" s="983"/>
      <c r="CH24" s="983"/>
      <c r="CI24" s="983"/>
      <c r="CJ24" s="983"/>
      <c r="CK24" s="983"/>
      <c r="CL24" s="983"/>
      <c r="CM24" s="983"/>
      <c r="CN24" s="983"/>
      <c r="CO24" s="983"/>
      <c r="CP24" s="983"/>
      <c r="CQ24" s="983"/>
      <c r="CR24" s="983"/>
      <c r="CS24" s="983"/>
      <c r="CT24" s="983"/>
      <c r="CU24" s="983"/>
      <c r="CV24" s="983"/>
      <c r="CW24" s="983"/>
      <c r="CX24" s="983"/>
      <c r="CY24" s="983"/>
      <c r="CZ24" s="983"/>
      <c r="DA24" s="983"/>
      <c r="DB24" s="983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704" t="str">
        <f>IF(ФОРМА!B8=0," ",ФОРМА!B8)</f>
        <v>ООО «Строительные энергетические технологии»</v>
      </c>
      <c r="R25" s="704"/>
      <c r="S25" s="704"/>
      <c r="T25" s="704"/>
      <c r="U25" s="704"/>
      <c r="V25" s="704"/>
      <c r="W25" s="704"/>
      <c r="X25" s="704"/>
      <c r="Y25" s="704"/>
      <c r="Z25" s="704"/>
      <c r="AA25" s="704"/>
      <c r="AB25" s="704"/>
      <c r="AC25" s="704"/>
      <c r="AD25" s="704"/>
      <c r="AE25" s="704"/>
      <c r="AF25" s="704"/>
      <c r="AG25" s="704"/>
      <c r="AH25" s="704"/>
      <c r="AI25" s="704"/>
      <c r="AJ25" s="704"/>
      <c r="AK25" s="704"/>
      <c r="AL25" s="704"/>
      <c r="AM25" s="704"/>
      <c r="AN25" s="704"/>
      <c r="AO25" s="704"/>
      <c r="AP25" s="704"/>
      <c r="AQ25" s="704"/>
      <c r="AR25" s="704"/>
      <c r="AS25" s="704"/>
      <c r="AT25" s="704"/>
      <c r="AU25" s="704"/>
      <c r="AV25" s="704"/>
      <c r="AW25" s="704"/>
      <c r="AX25" s="704"/>
      <c r="AY25" s="704"/>
      <c r="AZ25" s="19" t="s">
        <v>235</v>
      </c>
      <c r="BN25" s="982" t="str">
        <f>IF(ФОРМА!B9=0," ",CONCATENATE("Шифр ",ФОРМА!B9))</f>
        <v>Шифр СЭС-23-32939-ЭС-ИЛО2</v>
      </c>
      <c r="BO25" s="982"/>
      <c r="BP25" s="982"/>
      <c r="BQ25" s="982"/>
      <c r="BR25" s="982"/>
      <c r="BS25" s="982"/>
      <c r="BT25" s="982"/>
      <c r="BU25" s="982"/>
      <c r="BV25" s="982"/>
      <c r="BW25" s="982"/>
      <c r="BX25" s="982"/>
      <c r="BY25" s="982"/>
      <c r="BZ25" s="982"/>
      <c r="CA25" s="982"/>
      <c r="CB25" s="982"/>
      <c r="CC25" s="982"/>
      <c r="CD25" s="982"/>
      <c r="CE25" s="982"/>
      <c r="CF25" s="982"/>
      <c r="CG25" s="982"/>
      <c r="CH25" s="982"/>
      <c r="CI25" s="982"/>
      <c r="CJ25" s="982"/>
      <c r="CK25" s="982"/>
      <c r="CL25" s="982"/>
      <c r="CM25" s="982"/>
      <c r="CN25" s="982"/>
      <c r="CO25" s="982"/>
      <c r="CP25" s="982"/>
      <c r="CQ25" s="982"/>
      <c r="CR25" s="982"/>
      <c r="CS25" s="982"/>
      <c r="CT25" s="982"/>
      <c r="CU25" s="982"/>
      <c r="CV25" s="982"/>
      <c r="CW25" s="982"/>
      <c r="CX25" s="982"/>
      <c r="CY25" s="982"/>
      <c r="CZ25" s="982"/>
      <c r="DA25" s="982"/>
      <c r="DB25" s="982"/>
      <c r="DH25" s="148"/>
    </row>
    <row r="26" spans="1:112" ht="10.5" customHeight="1" x14ac:dyDescent="0.3">
      <c r="Q26" s="685" t="s">
        <v>10</v>
      </c>
      <c r="R26" s="685"/>
      <c r="S26" s="685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68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BN26" s="685" t="s">
        <v>236</v>
      </c>
      <c r="BO26" s="685"/>
      <c r="BP26" s="685"/>
      <c r="BQ26" s="685"/>
      <c r="BR26" s="685"/>
      <c r="BS26" s="685"/>
      <c r="BT26" s="685"/>
      <c r="BU26" s="685"/>
      <c r="BV26" s="685"/>
      <c r="BW26" s="685"/>
      <c r="BX26" s="685"/>
      <c r="BY26" s="685"/>
      <c r="BZ26" s="685"/>
      <c r="CA26" s="685"/>
      <c r="CB26" s="685"/>
      <c r="CC26" s="685"/>
      <c r="CD26" s="685"/>
      <c r="CE26" s="685"/>
      <c r="CF26" s="685"/>
      <c r="CG26" s="685"/>
      <c r="CH26" s="685"/>
      <c r="CI26" s="685"/>
      <c r="CJ26" s="685"/>
      <c r="CK26" s="685"/>
      <c r="CL26" s="685"/>
      <c r="CM26" s="685"/>
      <c r="CN26" s="685"/>
      <c r="CO26" s="685"/>
      <c r="CP26" s="685"/>
      <c r="CQ26" s="685"/>
      <c r="CR26" s="685"/>
      <c r="CS26" s="685"/>
      <c r="CT26" s="685"/>
      <c r="CU26" s="685"/>
      <c r="CV26" s="685"/>
      <c r="CW26" s="685"/>
      <c r="CX26" s="685"/>
      <c r="CY26" s="685"/>
      <c r="CZ26" s="685"/>
      <c r="DA26" s="685"/>
      <c r="DB26" s="685"/>
    </row>
    <row r="27" spans="1:112" ht="15" customHeight="1" x14ac:dyDescent="0.3">
      <c r="A27" s="19" t="s">
        <v>237</v>
      </c>
      <c r="AB27" s="728" t="s">
        <v>401</v>
      </c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8"/>
      <c r="AR27" s="728"/>
      <c r="AS27" s="728"/>
      <c r="AT27" s="728"/>
      <c r="AU27" s="728"/>
      <c r="AV27" s="728"/>
      <c r="AW27" s="728"/>
      <c r="AX27" s="728"/>
      <c r="AY27" s="728"/>
      <c r="AZ27" s="728"/>
      <c r="BA27" s="728"/>
      <c r="BB27" s="728"/>
      <c r="BC27" s="728"/>
      <c r="BD27" s="728"/>
      <c r="BE27" s="728"/>
      <c r="BF27" s="728"/>
      <c r="BG27" s="728"/>
      <c r="BH27" s="728"/>
      <c r="BI27" s="728"/>
      <c r="BJ27" s="728"/>
      <c r="BK27" s="728"/>
      <c r="BL27" s="728"/>
      <c r="BM27" s="728"/>
      <c r="BN27" s="728"/>
      <c r="BO27" s="728"/>
      <c r="BP27" s="728"/>
      <c r="BQ27" s="728"/>
      <c r="BR27" s="728"/>
      <c r="BS27" s="728"/>
      <c r="BT27" s="728"/>
      <c r="BU27" s="728"/>
      <c r="BV27" s="728"/>
      <c r="BW27" s="728"/>
      <c r="BX27" s="728"/>
      <c r="BY27" s="728"/>
      <c r="BZ27" s="728"/>
      <c r="CA27" s="728"/>
      <c r="CB27" s="728"/>
      <c r="CC27" s="728"/>
      <c r="CD27" s="728"/>
      <c r="CE27" s="728"/>
      <c r="CF27" s="728"/>
      <c r="CG27" s="728"/>
      <c r="CH27" s="728"/>
      <c r="CI27" s="728"/>
      <c r="CJ27" s="728"/>
      <c r="CK27" s="728"/>
      <c r="CL27" s="728"/>
      <c r="CM27" s="728"/>
      <c r="CN27" s="728"/>
      <c r="CO27" s="728"/>
      <c r="CP27" s="728"/>
      <c r="CQ27" s="728"/>
      <c r="CR27" s="728"/>
      <c r="CS27" s="728"/>
      <c r="CT27" s="728"/>
      <c r="CU27" s="728"/>
      <c r="CV27" s="728"/>
      <c r="CW27" s="728"/>
      <c r="CX27" s="728"/>
      <c r="CY27" s="728"/>
      <c r="CZ27" s="728"/>
      <c r="DA27" s="728"/>
      <c r="DB27" s="728"/>
    </row>
    <row r="28" spans="1:112" ht="15" customHeight="1" x14ac:dyDescent="0.3">
      <c r="A28" s="19" t="s">
        <v>238</v>
      </c>
      <c r="P28" s="704" t="s">
        <v>65</v>
      </c>
      <c r="Q28" s="704"/>
      <c r="R28" s="704"/>
      <c r="S28" s="704"/>
      <c r="T28" s="704"/>
      <c r="U28" s="704"/>
      <c r="V28" s="704"/>
      <c r="W28" s="704"/>
      <c r="X28" s="704"/>
      <c r="Y28" s="704"/>
      <c r="Z28" s="704"/>
      <c r="AA28" s="704"/>
      <c r="AB28" s="704"/>
      <c r="AC28" s="704"/>
      <c r="AD28" s="704"/>
      <c r="AE28" s="704"/>
      <c r="AF28" s="704"/>
      <c r="AG28" s="704"/>
      <c r="AH28" s="704"/>
      <c r="AI28" s="704"/>
      <c r="AJ28" s="704"/>
      <c r="AK28" s="704"/>
      <c r="AL28" s="704"/>
      <c r="AM28" s="704"/>
      <c r="AN28" s="704"/>
      <c r="AO28" s="704"/>
      <c r="AP28" s="704"/>
      <c r="AQ28" s="704"/>
      <c r="AR28" s="704"/>
      <c r="AS28" s="704"/>
      <c r="AT28" s="704"/>
      <c r="AU28" s="704"/>
      <c r="AV28" s="704"/>
      <c r="AW28" s="704"/>
      <c r="AX28" s="704"/>
      <c r="AY28" s="704"/>
      <c r="AZ28" s="704"/>
      <c r="BA28" s="704"/>
      <c r="BB28" s="704"/>
      <c r="BC28" s="704"/>
      <c r="BD28" s="704"/>
      <c r="BE28" s="704"/>
      <c r="BF28" s="704"/>
      <c r="BG28" s="704"/>
      <c r="BH28" s="704"/>
      <c r="BI28" s="704"/>
      <c r="BJ28" s="704"/>
      <c r="BK28" s="704"/>
      <c r="BL28" s="704"/>
      <c r="BM28" s="704"/>
      <c r="BN28" s="704"/>
      <c r="BO28" s="704"/>
      <c r="BP28" s="704"/>
      <c r="BQ28" s="704"/>
      <c r="BR28" s="704"/>
      <c r="BS28" s="704"/>
      <c r="BT28" s="704"/>
      <c r="BU28" s="704"/>
      <c r="BV28" s="704"/>
      <c r="BW28" s="704"/>
      <c r="BX28" s="704"/>
      <c r="BY28" s="704"/>
      <c r="BZ28" s="704"/>
      <c r="CA28" s="704"/>
      <c r="CB28" s="704"/>
      <c r="CC28" s="704"/>
      <c r="CD28" s="704"/>
      <c r="CE28" s="704"/>
      <c r="CF28" s="704"/>
      <c r="CG28" s="704"/>
      <c r="CH28" s="704"/>
      <c r="CI28" s="704"/>
      <c r="CJ28" s="704"/>
      <c r="CK28" s="704"/>
      <c r="CL28" s="704"/>
      <c r="CM28" s="704"/>
      <c r="CN28" s="704"/>
      <c r="CO28" s="704"/>
      <c r="CP28" s="704"/>
      <c r="CQ28" s="704"/>
      <c r="CR28" s="704"/>
      <c r="CS28" s="704"/>
      <c r="CT28" s="704"/>
      <c r="CU28" s="704"/>
      <c r="CV28" s="704"/>
      <c r="CW28" s="704"/>
      <c r="CX28" s="704"/>
      <c r="CY28" s="704"/>
      <c r="CZ28" s="704"/>
      <c r="DA28" s="704"/>
      <c r="DB28" s="704"/>
    </row>
    <row r="29" spans="1:112" ht="11.25" customHeight="1" x14ac:dyDescent="0.3">
      <c r="P29" s="685" t="s">
        <v>240</v>
      </c>
      <c r="Q29" s="685"/>
      <c r="R29" s="685"/>
      <c r="S29" s="685"/>
      <c r="T29" s="685"/>
      <c r="U29" s="685"/>
      <c r="V29" s="685"/>
      <c r="W29" s="685"/>
      <c r="X29" s="685"/>
      <c r="Y29" s="685"/>
      <c r="Z29" s="685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685"/>
      <c r="BL29" s="685"/>
      <c r="BM29" s="685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  <c r="BX29" s="685"/>
      <c r="BY29" s="685"/>
      <c r="BZ29" s="685"/>
      <c r="CA29" s="685"/>
      <c r="CB29" s="685"/>
      <c r="CC29" s="685"/>
      <c r="CD29" s="685"/>
      <c r="CE29" s="685"/>
      <c r="CF29" s="685"/>
      <c r="CG29" s="685"/>
      <c r="CH29" s="685"/>
      <c r="CI29" s="685"/>
      <c r="CJ29" s="685"/>
      <c r="CK29" s="685"/>
      <c r="CL29" s="685"/>
      <c r="CM29" s="685"/>
      <c r="CN29" s="685"/>
      <c r="CO29" s="685"/>
      <c r="CP29" s="685"/>
      <c r="CQ29" s="685"/>
      <c r="CR29" s="685"/>
      <c r="CS29" s="685"/>
      <c r="CT29" s="685"/>
      <c r="CU29" s="685"/>
      <c r="CV29" s="685"/>
      <c r="CW29" s="685"/>
      <c r="CX29" s="685"/>
      <c r="CY29" s="685"/>
      <c r="CZ29" s="685"/>
      <c r="DA29" s="685"/>
      <c r="DB29" s="685"/>
    </row>
    <row r="30" spans="1:112" ht="15" customHeight="1" x14ac:dyDescent="0.25">
      <c r="A30" s="19" t="s">
        <v>239</v>
      </c>
      <c r="W30" s="704" t="s">
        <v>65</v>
      </c>
      <c r="X30" s="704"/>
      <c r="Y30" s="704"/>
      <c r="Z30" s="704"/>
      <c r="AA30" s="704"/>
      <c r="AB30" s="704"/>
      <c r="AC30" s="704"/>
      <c r="AD30" s="704"/>
      <c r="AE30" s="704"/>
      <c r="AF30" s="704"/>
      <c r="AG30" s="704"/>
      <c r="AH30" s="704"/>
      <c r="AI30" s="704"/>
      <c r="AJ30" s="704"/>
      <c r="AK30" s="704"/>
      <c r="AL30" s="704"/>
      <c r="AM30" s="704"/>
      <c r="AN30" s="704"/>
      <c r="AO30" s="704"/>
      <c r="AP30" s="704"/>
      <c r="AQ30" s="704"/>
      <c r="AR30" s="704"/>
      <c r="AS30" s="704"/>
      <c r="AT30" s="704"/>
      <c r="AU30" s="704"/>
      <c r="AV30" s="704"/>
      <c r="AW30" s="704"/>
      <c r="AX30" s="704"/>
      <c r="AY30" s="704"/>
      <c r="AZ30" s="704"/>
      <c r="BA30" s="704"/>
      <c r="BB30" s="704"/>
      <c r="BC30" s="704"/>
      <c r="BD30" s="704"/>
      <c r="BE30" s="704"/>
      <c r="BF30" s="704"/>
      <c r="BG30" s="704"/>
      <c r="BH30" s="704"/>
      <c r="BI30" s="704"/>
      <c r="BJ30" s="704"/>
      <c r="BK30" s="704"/>
      <c r="BL30" s="704"/>
      <c r="BM30" s="704"/>
      <c r="BN30" s="704"/>
      <c r="BO30" s="704"/>
      <c r="BP30" s="704"/>
      <c r="BQ30" s="704"/>
      <c r="BR30" s="704"/>
      <c r="BS30" s="704"/>
      <c r="BT30" s="704"/>
      <c r="BU30" s="704"/>
      <c r="BV30" s="704"/>
      <c r="BW30" s="704"/>
      <c r="BX30" s="704"/>
      <c r="BY30" s="704"/>
      <c r="BZ30" s="704"/>
      <c r="CA30" s="704"/>
      <c r="CB30" s="704"/>
      <c r="CC30" s="704"/>
      <c r="CD30" s="704"/>
      <c r="CE30" s="704"/>
      <c r="CF30" s="704"/>
      <c r="CG30" s="704"/>
      <c r="CH30" s="704"/>
      <c r="CI30" s="704"/>
      <c r="CJ30" s="704"/>
      <c r="CK30" s="704"/>
      <c r="CL30" s="704"/>
      <c r="CM30" s="704"/>
      <c r="CN30" s="704"/>
      <c r="CO30" s="704"/>
      <c r="CP30" s="704"/>
      <c r="CQ30" s="704"/>
      <c r="CR30" s="704"/>
      <c r="CS30" s="704"/>
      <c r="CT30" s="704"/>
      <c r="CU30" s="704"/>
      <c r="CV30" s="704"/>
      <c r="CW30" s="704"/>
      <c r="CX30" s="704"/>
      <c r="CY30" s="704"/>
      <c r="CZ30" s="704"/>
      <c r="DA30" s="704"/>
      <c r="DB30" s="704"/>
      <c r="DH30" s="141"/>
    </row>
    <row r="31" spans="1:112" ht="11.25" customHeight="1" x14ac:dyDescent="0.25">
      <c r="W31" s="685" t="s">
        <v>236</v>
      </c>
      <c r="X31" s="685"/>
      <c r="Y31" s="685"/>
      <c r="Z31" s="685"/>
      <c r="AA31" s="685"/>
      <c r="AB31" s="685"/>
      <c r="AC31" s="685"/>
      <c r="AD31" s="685"/>
      <c r="AE31" s="685"/>
      <c r="AF31" s="685"/>
      <c r="AG31" s="685"/>
      <c r="AH31" s="685"/>
      <c r="AI31" s="685"/>
      <c r="AJ31" s="685"/>
      <c r="AK31" s="685"/>
      <c r="AL31" s="685"/>
      <c r="AM31" s="685"/>
      <c r="AN31" s="685"/>
      <c r="AO31" s="685"/>
      <c r="AP31" s="685"/>
      <c r="AQ31" s="685"/>
      <c r="AR31" s="685"/>
      <c r="AS31" s="685"/>
      <c r="AT31" s="685"/>
      <c r="AU31" s="685"/>
      <c r="AV31" s="685"/>
      <c r="AW31" s="685"/>
      <c r="AX31" s="685"/>
      <c r="AY31" s="685"/>
      <c r="AZ31" s="685"/>
      <c r="BA31" s="685"/>
      <c r="BB31" s="685"/>
      <c r="BC31" s="685"/>
      <c r="BD31" s="685"/>
      <c r="BE31" s="685"/>
      <c r="BF31" s="685"/>
      <c r="BG31" s="685"/>
      <c r="BH31" s="685"/>
      <c r="BI31" s="685"/>
      <c r="BJ31" s="685"/>
      <c r="BK31" s="685"/>
      <c r="BL31" s="685"/>
      <c r="BM31" s="685"/>
      <c r="BN31" s="685"/>
      <c r="BO31" s="685"/>
      <c r="BP31" s="685"/>
      <c r="BQ31" s="685"/>
      <c r="BR31" s="685"/>
      <c r="BS31" s="685"/>
      <c r="BT31" s="685"/>
      <c r="BU31" s="685"/>
      <c r="BV31" s="685"/>
      <c r="BW31" s="685"/>
      <c r="BX31" s="685"/>
      <c r="BY31" s="685"/>
      <c r="BZ31" s="685"/>
      <c r="CA31" s="685"/>
      <c r="CB31" s="685"/>
      <c r="CC31" s="685"/>
      <c r="CD31" s="685"/>
      <c r="CE31" s="685"/>
      <c r="CF31" s="685"/>
      <c r="CG31" s="685"/>
      <c r="CH31" s="685"/>
      <c r="CI31" s="685"/>
      <c r="CJ31" s="685"/>
      <c r="CK31" s="685"/>
      <c r="CL31" s="685"/>
      <c r="CM31" s="685"/>
      <c r="CN31" s="685"/>
      <c r="CO31" s="685"/>
      <c r="CP31" s="685"/>
      <c r="CQ31" s="685"/>
      <c r="CR31" s="685"/>
      <c r="CS31" s="685"/>
      <c r="CT31" s="685"/>
      <c r="CU31" s="685"/>
      <c r="CV31" s="685"/>
      <c r="CW31" s="685"/>
      <c r="CX31" s="685"/>
      <c r="CY31" s="685"/>
      <c r="CZ31" s="685"/>
      <c r="DA31" s="685"/>
      <c r="DB31" s="685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977" t="s">
        <v>243</v>
      </c>
      <c r="B33" s="977"/>
      <c r="C33" s="977"/>
      <c r="D33" s="977"/>
      <c r="E33" s="977"/>
      <c r="F33" s="977" t="s">
        <v>242</v>
      </c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 t="s">
        <v>244</v>
      </c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  <c r="BU33" s="977"/>
      <c r="BV33" s="977"/>
      <c r="BW33" s="977"/>
      <c r="BX33" s="977"/>
      <c r="BY33" s="977"/>
      <c r="BZ33" s="977"/>
      <c r="CA33" s="977"/>
      <c r="CB33" s="977"/>
      <c r="CC33" s="977"/>
      <c r="CD33" s="977"/>
      <c r="CE33" s="977"/>
      <c r="CF33" s="977"/>
      <c r="CG33" s="977"/>
      <c r="CH33" s="977"/>
      <c r="CI33" s="977"/>
      <c r="CJ33" s="977"/>
      <c r="CK33" s="977"/>
      <c r="CL33" s="977"/>
      <c r="CM33" s="977"/>
      <c r="CN33" s="977"/>
      <c r="CO33" s="977" t="s">
        <v>27</v>
      </c>
      <c r="CP33" s="977"/>
      <c r="CQ33" s="977"/>
      <c r="CR33" s="977"/>
      <c r="CS33" s="977"/>
      <c r="CT33" s="977"/>
      <c r="CU33" s="977"/>
      <c r="CV33" s="977"/>
      <c r="CW33" s="977"/>
      <c r="CX33" s="977"/>
      <c r="CY33" s="977"/>
      <c r="CZ33" s="977"/>
      <c r="DA33" s="977"/>
      <c r="DB33" s="977"/>
      <c r="DH33" s="141"/>
    </row>
    <row r="34" spans="1:112" ht="27" customHeight="1" x14ac:dyDescent="0.3">
      <c r="A34" s="977"/>
      <c r="B34" s="977"/>
      <c r="C34" s="977"/>
      <c r="D34" s="977"/>
      <c r="E34" s="977"/>
      <c r="F34" s="977"/>
      <c r="G34" s="977"/>
      <c r="H34" s="977"/>
      <c r="I34" s="977"/>
      <c r="J34" s="977"/>
      <c r="K34" s="977"/>
      <c r="L34" s="977"/>
      <c r="M34" s="977"/>
      <c r="N34" s="977"/>
      <c r="O34" s="977"/>
      <c r="P34" s="977"/>
      <c r="Q34" s="977"/>
      <c r="R34" s="977"/>
      <c r="S34" s="977"/>
      <c r="T34" s="977"/>
      <c r="U34" s="977"/>
      <c r="V34" s="977"/>
      <c r="W34" s="977"/>
      <c r="X34" s="977"/>
      <c r="Y34" s="977"/>
      <c r="Z34" s="977" t="s">
        <v>245</v>
      </c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 t="s">
        <v>246</v>
      </c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 t="s">
        <v>247</v>
      </c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 t="s">
        <v>248</v>
      </c>
      <c r="BN34" s="977"/>
      <c r="BO34" s="977"/>
      <c r="BP34" s="977"/>
      <c r="BQ34" s="977"/>
      <c r="BR34" s="977"/>
      <c r="BS34" s="977"/>
      <c r="BT34" s="977"/>
      <c r="BU34" s="977"/>
      <c r="BV34" s="977"/>
      <c r="BW34" s="977"/>
      <c r="BX34" s="977"/>
      <c r="BY34" s="977"/>
      <c r="BZ34" s="977" t="s">
        <v>249</v>
      </c>
      <c r="CA34" s="977"/>
      <c r="CB34" s="977"/>
      <c r="CC34" s="977"/>
      <c r="CD34" s="977"/>
      <c r="CE34" s="977"/>
      <c r="CF34" s="977"/>
      <c r="CG34" s="977"/>
      <c r="CH34" s="977"/>
      <c r="CI34" s="977"/>
      <c r="CJ34" s="977"/>
      <c r="CK34" s="977"/>
      <c r="CL34" s="977"/>
      <c r="CM34" s="977"/>
      <c r="CN34" s="977"/>
      <c r="CO34" s="977"/>
      <c r="CP34" s="977"/>
      <c r="CQ34" s="977"/>
      <c r="CR34" s="977"/>
      <c r="CS34" s="977"/>
      <c r="CT34" s="977"/>
      <c r="CU34" s="977"/>
      <c r="CV34" s="977"/>
      <c r="CW34" s="977"/>
      <c r="CX34" s="977"/>
      <c r="CY34" s="977"/>
      <c r="CZ34" s="977"/>
      <c r="DA34" s="977"/>
      <c r="DB34" s="977"/>
    </row>
    <row r="35" spans="1:112" ht="27" customHeight="1" x14ac:dyDescent="0.3">
      <c r="A35" s="972">
        <v>1</v>
      </c>
      <c r="B35" s="972"/>
      <c r="C35" s="972"/>
      <c r="D35" s="972"/>
      <c r="E35" s="972"/>
      <c r="F35" s="972" t="s">
        <v>375</v>
      </c>
      <c r="G35" s="972"/>
      <c r="H35" s="972"/>
      <c r="I35" s="972"/>
      <c r="J35" s="972"/>
      <c r="K35" s="972"/>
      <c r="L35" s="972"/>
      <c r="M35" s="972"/>
      <c r="N35" s="972"/>
      <c r="O35" s="972"/>
      <c r="P35" s="972"/>
      <c r="Q35" s="972"/>
      <c r="R35" s="972"/>
      <c r="S35" s="972"/>
      <c r="T35" s="972"/>
      <c r="U35" s="972"/>
      <c r="V35" s="972"/>
      <c r="W35" s="972"/>
      <c r="X35" s="972"/>
      <c r="Y35" s="972"/>
      <c r="Z35" s="972" t="s">
        <v>377</v>
      </c>
      <c r="AA35" s="972"/>
      <c r="AB35" s="972"/>
      <c r="AC35" s="972"/>
      <c r="AD35" s="972"/>
      <c r="AE35" s="972"/>
      <c r="AF35" s="972"/>
      <c r="AG35" s="972"/>
      <c r="AH35" s="972"/>
      <c r="AI35" s="972"/>
      <c r="AJ35" s="972"/>
      <c r="AK35" s="972"/>
      <c r="AL35" s="972" t="s">
        <v>380</v>
      </c>
      <c r="AM35" s="972"/>
      <c r="AN35" s="972"/>
      <c r="AO35" s="972"/>
      <c r="AP35" s="972"/>
      <c r="AQ35" s="972"/>
      <c r="AR35" s="972"/>
      <c r="AS35" s="972"/>
      <c r="AT35" s="972"/>
      <c r="AU35" s="972"/>
      <c r="AV35" s="972"/>
      <c r="AW35" s="972"/>
      <c r="AX35" s="972"/>
      <c r="AY35" s="972"/>
      <c r="AZ35" s="972" t="s">
        <v>1051</v>
      </c>
      <c r="BA35" s="972"/>
      <c r="BB35" s="972"/>
      <c r="BC35" s="972"/>
      <c r="BD35" s="972"/>
      <c r="BE35" s="972"/>
      <c r="BF35" s="972"/>
      <c r="BG35" s="972"/>
      <c r="BH35" s="972"/>
      <c r="BI35" s="972"/>
      <c r="BJ35" s="972"/>
      <c r="BK35" s="972"/>
      <c r="BL35" s="972"/>
      <c r="BM35" s="978" t="s">
        <v>647</v>
      </c>
      <c r="BN35" s="978"/>
      <c r="BO35" s="978"/>
      <c r="BP35" s="978"/>
      <c r="BQ35" s="978"/>
      <c r="BR35" s="978"/>
      <c r="BS35" s="978"/>
      <c r="BT35" s="978"/>
      <c r="BU35" s="978"/>
      <c r="BV35" s="978"/>
      <c r="BW35" s="978"/>
      <c r="BX35" s="978"/>
      <c r="BY35" s="978"/>
      <c r="BZ35" s="972">
        <v>0.7</v>
      </c>
      <c r="CA35" s="972"/>
      <c r="CB35" s="972"/>
      <c r="CC35" s="972"/>
      <c r="CD35" s="972"/>
      <c r="CE35" s="972"/>
      <c r="CF35" s="972"/>
      <c r="CG35" s="972"/>
      <c r="CH35" s="972"/>
      <c r="CI35" s="972"/>
      <c r="CJ35" s="972"/>
      <c r="CK35" s="972"/>
      <c r="CL35" s="972"/>
      <c r="CM35" s="972"/>
      <c r="CN35" s="972"/>
      <c r="CO35" s="972" t="s">
        <v>379</v>
      </c>
      <c r="CP35" s="972"/>
      <c r="CQ35" s="972"/>
      <c r="CR35" s="972"/>
      <c r="CS35" s="972"/>
      <c r="CT35" s="972"/>
      <c r="CU35" s="972"/>
      <c r="CV35" s="972"/>
      <c r="CW35" s="972"/>
      <c r="CX35" s="972"/>
      <c r="CY35" s="972"/>
      <c r="CZ35" s="972"/>
      <c r="DA35" s="972"/>
      <c r="DB35" s="972"/>
    </row>
    <row r="36" spans="1:112" ht="27" customHeight="1" x14ac:dyDescent="0.3">
      <c r="A36" s="972">
        <v>2</v>
      </c>
      <c r="B36" s="972"/>
      <c r="C36" s="972"/>
      <c r="D36" s="972"/>
      <c r="E36" s="972"/>
      <c r="F36" s="972" t="s">
        <v>376</v>
      </c>
      <c r="G36" s="972"/>
      <c r="H36" s="972"/>
      <c r="I36" s="972"/>
      <c r="J36" s="972"/>
      <c r="K36" s="972"/>
      <c r="L36" s="972"/>
      <c r="M36" s="972"/>
      <c r="N36" s="972"/>
      <c r="O36" s="972"/>
      <c r="P36" s="972"/>
      <c r="Q36" s="972"/>
      <c r="R36" s="972"/>
      <c r="S36" s="972"/>
      <c r="T36" s="972"/>
      <c r="U36" s="972"/>
      <c r="V36" s="972"/>
      <c r="W36" s="972"/>
      <c r="X36" s="972"/>
      <c r="Y36" s="972"/>
      <c r="Z36" s="972" t="s">
        <v>377</v>
      </c>
      <c r="AA36" s="972"/>
      <c r="AB36" s="972"/>
      <c r="AC36" s="972"/>
      <c r="AD36" s="972"/>
      <c r="AE36" s="972"/>
      <c r="AF36" s="972"/>
      <c r="AG36" s="972"/>
      <c r="AH36" s="972"/>
      <c r="AI36" s="972"/>
      <c r="AJ36" s="972"/>
      <c r="AK36" s="972"/>
      <c r="AL36" s="972" t="s">
        <v>378</v>
      </c>
      <c r="AM36" s="972"/>
      <c r="AN36" s="972"/>
      <c r="AO36" s="972"/>
      <c r="AP36" s="972"/>
      <c r="AQ36" s="972"/>
      <c r="AR36" s="972"/>
      <c r="AS36" s="972"/>
      <c r="AT36" s="972"/>
      <c r="AU36" s="972"/>
      <c r="AV36" s="972"/>
      <c r="AW36" s="972"/>
      <c r="AX36" s="972"/>
      <c r="AY36" s="972"/>
      <c r="AZ36" s="972" t="s">
        <v>651</v>
      </c>
      <c r="BA36" s="972"/>
      <c r="BB36" s="972"/>
      <c r="BC36" s="972"/>
      <c r="BD36" s="972"/>
      <c r="BE36" s="972"/>
      <c r="BF36" s="972"/>
      <c r="BG36" s="972"/>
      <c r="BH36" s="972"/>
      <c r="BI36" s="972"/>
      <c r="BJ36" s="972"/>
      <c r="BK36" s="972"/>
      <c r="BL36" s="972"/>
      <c r="BM36" s="978">
        <v>6</v>
      </c>
      <c r="BN36" s="978"/>
      <c r="BO36" s="978"/>
      <c r="BP36" s="978"/>
      <c r="BQ36" s="978"/>
      <c r="BR36" s="978"/>
      <c r="BS36" s="978"/>
      <c r="BT36" s="978"/>
      <c r="BU36" s="978"/>
      <c r="BV36" s="978"/>
      <c r="BW36" s="978"/>
      <c r="BX36" s="978"/>
      <c r="BY36" s="978"/>
      <c r="BZ36" s="972">
        <v>0.7</v>
      </c>
      <c r="CA36" s="972"/>
      <c r="CB36" s="972"/>
      <c r="CC36" s="972"/>
      <c r="CD36" s="972"/>
      <c r="CE36" s="972"/>
      <c r="CF36" s="972"/>
      <c r="CG36" s="972"/>
      <c r="CH36" s="972"/>
      <c r="CI36" s="972"/>
      <c r="CJ36" s="972"/>
      <c r="CK36" s="972"/>
      <c r="CL36" s="972"/>
      <c r="CM36" s="972"/>
      <c r="CN36" s="972"/>
      <c r="CO36" s="972" t="s">
        <v>379</v>
      </c>
      <c r="CP36" s="972"/>
      <c r="CQ36" s="972"/>
      <c r="CR36" s="972"/>
      <c r="CS36" s="972"/>
      <c r="CT36" s="972"/>
      <c r="CU36" s="972"/>
      <c r="CV36" s="972"/>
      <c r="CW36" s="972"/>
      <c r="CX36" s="972"/>
      <c r="CY36" s="972"/>
      <c r="CZ36" s="972"/>
      <c r="DA36" s="972"/>
      <c r="DB36" s="972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28" t="s">
        <v>414</v>
      </c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728"/>
      <c r="BL38" s="728"/>
      <c r="BM38" s="728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  <c r="BX38" s="728"/>
      <c r="BY38" s="728"/>
      <c r="BZ38" s="728"/>
      <c r="CA38" s="728"/>
      <c r="CB38" s="728"/>
      <c r="CC38" s="728"/>
      <c r="CD38" s="728"/>
      <c r="CE38" s="728"/>
      <c r="CF38" s="728"/>
      <c r="CG38" s="728"/>
      <c r="CH38" s="728"/>
      <c r="CI38" s="728"/>
      <c r="CJ38" s="728"/>
      <c r="CK38" s="728"/>
      <c r="CL38" s="728"/>
      <c r="CM38" s="728"/>
      <c r="CN38" s="728"/>
      <c r="CO38" s="728"/>
      <c r="CP38" s="728"/>
      <c r="CQ38" s="728"/>
      <c r="CR38" s="728"/>
      <c r="CS38" s="728"/>
      <c r="CT38" s="728"/>
      <c r="CU38" s="728"/>
      <c r="CV38" s="728"/>
      <c r="CW38" s="728"/>
      <c r="CX38" s="728"/>
      <c r="CY38" s="728"/>
      <c r="CZ38" s="728"/>
      <c r="DA38" s="728"/>
      <c r="DB38" s="728"/>
    </row>
    <row r="39" spans="1:112" ht="15" customHeight="1" x14ac:dyDescent="0.3">
      <c r="A39" s="704"/>
      <c r="B39" s="704"/>
      <c r="C39" s="704"/>
      <c r="D39" s="704"/>
      <c r="E39" s="704"/>
      <c r="F39" s="704"/>
      <c r="G39" s="704"/>
      <c r="H39" s="704"/>
      <c r="I39" s="704"/>
      <c r="J39" s="704"/>
      <c r="K39" s="704"/>
      <c r="L39" s="704"/>
      <c r="M39" s="704"/>
      <c r="N39" s="704"/>
      <c r="O39" s="704"/>
      <c r="P39" s="704"/>
      <c r="Q39" s="704"/>
      <c r="R39" s="704"/>
      <c r="S39" s="704"/>
      <c r="T39" s="704"/>
      <c r="U39" s="704"/>
      <c r="V39" s="704"/>
      <c r="W39" s="704"/>
      <c r="X39" s="704"/>
      <c r="Y39" s="704"/>
      <c r="Z39" s="704"/>
      <c r="AA39" s="704"/>
      <c r="AB39" s="704"/>
      <c r="AC39" s="704"/>
      <c r="AD39" s="704"/>
      <c r="AE39" s="704"/>
      <c r="AF39" s="704"/>
      <c r="AG39" s="704"/>
      <c r="AH39" s="704"/>
      <c r="AI39" s="704"/>
      <c r="AJ39" s="704"/>
      <c r="AK39" s="704"/>
      <c r="AL39" s="704"/>
      <c r="AM39" s="704"/>
      <c r="AN39" s="704"/>
      <c r="AO39" s="704"/>
      <c r="AP39" s="704"/>
      <c r="AQ39" s="704"/>
      <c r="AR39" s="704"/>
      <c r="AS39" s="704"/>
      <c r="AT39" s="704"/>
      <c r="AU39" s="704"/>
      <c r="AV39" s="704"/>
      <c r="AW39" s="704"/>
      <c r="AX39" s="704"/>
      <c r="AY39" s="704"/>
      <c r="AZ39" s="704"/>
      <c r="BA39" s="704"/>
      <c r="BB39" s="704"/>
      <c r="BC39" s="704"/>
      <c r="BD39" s="704"/>
      <c r="BE39" s="704"/>
      <c r="BF39" s="704"/>
      <c r="BG39" s="704"/>
      <c r="BH39" s="704"/>
      <c r="BI39" s="704"/>
      <c r="BJ39" s="704"/>
      <c r="BK39" s="704"/>
      <c r="BL39" s="704"/>
      <c r="BM39" s="704"/>
      <c r="BN39" s="704"/>
      <c r="BO39" s="704"/>
      <c r="BP39" s="704"/>
      <c r="BQ39" s="704"/>
      <c r="BR39" s="704"/>
      <c r="BS39" s="704"/>
      <c r="BT39" s="704"/>
      <c r="BU39" s="704"/>
      <c r="BV39" s="704"/>
      <c r="BW39" s="704"/>
      <c r="BX39" s="704"/>
      <c r="BY39" s="704"/>
      <c r="BZ39" s="704"/>
      <c r="CA39" s="704"/>
      <c r="CB39" s="704"/>
      <c r="CC39" s="704"/>
      <c r="CD39" s="704"/>
      <c r="CE39" s="704"/>
      <c r="CF39" s="704"/>
      <c r="CG39" s="704"/>
      <c r="CH39" s="704"/>
      <c r="CI39" s="704"/>
      <c r="CJ39" s="704"/>
      <c r="CK39" s="704"/>
      <c r="CL39" s="704"/>
      <c r="CM39" s="704"/>
      <c r="CN39" s="704"/>
      <c r="CO39" s="704"/>
      <c r="CP39" s="704"/>
      <c r="CQ39" s="704"/>
      <c r="CR39" s="704"/>
      <c r="CS39" s="704"/>
      <c r="CT39" s="704"/>
      <c r="CU39" s="704"/>
      <c r="CV39" s="704"/>
      <c r="CW39" s="704"/>
      <c r="CX39" s="704"/>
      <c r="CY39" s="704"/>
      <c r="CZ39" s="704"/>
      <c r="DA39" s="704"/>
      <c r="DB39" s="704"/>
    </row>
    <row r="40" spans="1:112" ht="15" customHeight="1" x14ac:dyDescent="0.25">
      <c r="A40" s="976" t="s">
        <v>252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5" t="s">
        <v>256</v>
      </c>
      <c r="Y40" s="975"/>
      <c r="Z40" s="975"/>
      <c r="AA40" s="975"/>
      <c r="AB40" s="975"/>
      <c r="AC40" s="975"/>
      <c r="AD40" s="975"/>
      <c r="AE40" s="975"/>
      <c r="AF40" s="975"/>
      <c r="AG40" s="975"/>
      <c r="AH40" s="975"/>
      <c r="AI40" s="975"/>
      <c r="AJ40" s="975"/>
      <c r="AK40" s="975"/>
      <c r="AL40" s="975"/>
      <c r="AM40" s="975"/>
      <c r="AN40" s="975"/>
      <c r="AO40" s="975"/>
      <c r="AP40" s="975"/>
      <c r="AQ40" s="975"/>
      <c r="AR40" s="975"/>
      <c r="AS40" s="975"/>
      <c r="AT40" s="975"/>
      <c r="AU40" s="975"/>
      <c r="AV40" s="975"/>
      <c r="AW40" s="975"/>
      <c r="AX40" s="975"/>
      <c r="AY40" s="975"/>
      <c r="AZ40" s="975"/>
      <c r="BA40" s="975"/>
      <c r="BB40" s="975"/>
      <c r="BC40" s="975"/>
      <c r="BD40" s="975"/>
      <c r="BE40" s="975"/>
      <c r="BF40" s="975"/>
      <c r="BG40" s="975"/>
      <c r="BH40" s="975"/>
      <c r="BI40" s="975"/>
      <c r="BJ40" s="975"/>
      <c r="BK40" s="975"/>
      <c r="BL40" s="975"/>
      <c r="BM40" s="975"/>
      <c r="BN40" s="975"/>
      <c r="BO40" s="975"/>
      <c r="BP40" s="975"/>
      <c r="BQ40" s="975"/>
      <c r="BR40" s="975"/>
      <c r="BS40" s="975"/>
      <c r="BT40" s="975"/>
      <c r="BU40" s="975"/>
      <c r="BV40" s="975"/>
      <c r="BW40" s="975"/>
      <c r="BX40" s="975"/>
      <c r="BY40" s="975"/>
      <c r="BZ40" s="975"/>
      <c r="CA40" s="975"/>
      <c r="CB40" s="975"/>
      <c r="CC40" s="975"/>
      <c r="CD40" s="975"/>
      <c r="CE40" s="975"/>
      <c r="CF40" s="975"/>
      <c r="CG40" s="975"/>
      <c r="CH40" s="975"/>
      <c r="CI40" s="975"/>
      <c r="CJ40" s="975"/>
      <c r="CK40" s="975"/>
      <c r="CL40" s="975"/>
      <c r="CM40" s="975"/>
      <c r="CN40" s="975"/>
      <c r="CO40" s="975"/>
      <c r="CP40" s="975"/>
      <c r="CQ40" s="975"/>
      <c r="CR40" s="975"/>
      <c r="CS40" s="975"/>
      <c r="CT40" s="975"/>
      <c r="CU40" s="975"/>
      <c r="CV40" s="975"/>
      <c r="CW40" s="975"/>
      <c r="CX40" s="975"/>
      <c r="CY40" s="975"/>
      <c r="CZ40" s="975"/>
      <c r="DA40" s="975"/>
      <c r="DB40" s="975"/>
      <c r="DH40" s="141"/>
    </row>
    <row r="41" spans="1:112" ht="15" customHeight="1" x14ac:dyDescent="0.25">
      <c r="A41" s="736" t="s">
        <v>253</v>
      </c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04" t="s">
        <v>254</v>
      </c>
      <c r="S41" s="704"/>
      <c r="T41" s="704"/>
      <c r="U41" s="704"/>
      <c r="V41" s="704"/>
      <c r="W41" s="704"/>
      <c r="X41" s="704"/>
      <c r="Y41" s="704"/>
      <c r="Z41" s="704"/>
      <c r="AA41" s="704"/>
      <c r="AB41" s="704"/>
      <c r="AC41" s="704"/>
      <c r="AD41" s="704"/>
      <c r="AE41" s="704"/>
      <c r="AF41" s="704"/>
      <c r="AG41" s="704"/>
      <c r="AH41" s="704"/>
      <c r="AI41" s="704"/>
      <c r="AJ41" s="704"/>
      <c r="AK41" s="704"/>
      <c r="AL41" s="704"/>
      <c r="AM41" s="704"/>
      <c r="AN41" s="704"/>
      <c r="AO41" s="704"/>
      <c r="AP41" s="704"/>
      <c r="AQ41" s="704"/>
      <c r="AR41" s="704"/>
      <c r="AS41" s="704"/>
      <c r="AT41" s="704"/>
      <c r="AU41" s="704"/>
      <c r="AV41" s="704"/>
      <c r="AW41" s="704"/>
      <c r="AX41" s="704"/>
      <c r="AY41" s="704"/>
      <c r="AZ41" s="704"/>
      <c r="BA41" s="704"/>
      <c r="BB41" s="704"/>
      <c r="BC41" s="704"/>
      <c r="BD41" s="704"/>
      <c r="BE41" s="704"/>
      <c r="BF41" s="704"/>
      <c r="BG41" s="704"/>
      <c r="BH41" s="704"/>
      <c r="BI41" s="704"/>
      <c r="BJ41" s="704"/>
      <c r="BK41" s="704"/>
      <c r="BL41" s="704"/>
      <c r="BM41" s="704"/>
      <c r="BN41" s="704"/>
      <c r="BO41" s="704"/>
      <c r="BP41" s="704"/>
      <c r="BQ41" s="704"/>
      <c r="BR41" s="704"/>
      <c r="BS41" s="704"/>
      <c r="BT41" s="704"/>
      <c r="BU41" s="704"/>
      <c r="BV41" s="704"/>
      <c r="BW41" s="704"/>
      <c r="BX41" s="704"/>
      <c r="BY41" s="704"/>
      <c r="BZ41" s="704"/>
      <c r="CA41" s="704"/>
      <c r="CB41" s="704"/>
      <c r="CC41" s="704"/>
      <c r="CD41" s="704"/>
      <c r="CE41" s="704"/>
      <c r="CF41" s="704"/>
      <c r="CG41" s="704"/>
      <c r="CH41" s="704"/>
      <c r="CI41" s="704"/>
      <c r="CJ41" s="704"/>
      <c r="CK41" s="704"/>
      <c r="CL41" s="704"/>
      <c r="CM41" s="704"/>
      <c r="CN41" s="704"/>
      <c r="CO41" s="704"/>
      <c r="CP41" s="704"/>
      <c r="CQ41" s="704"/>
      <c r="CR41" s="704"/>
      <c r="CS41" s="704"/>
      <c r="CT41" s="704"/>
      <c r="CU41" s="704"/>
      <c r="CV41" s="704"/>
      <c r="CW41" s="704"/>
      <c r="CX41" s="704"/>
      <c r="CY41" s="704"/>
      <c r="CZ41" s="704"/>
      <c r="DA41" s="704"/>
      <c r="DB41" s="704"/>
      <c r="DH41" s="141"/>
    </row>
    <row r="42" spans="1:112" ht="9" customHeight="1" x14ac:dyDescent="0.3"/>
    <row r="43" spans="1:112" customFormat="1" ht="41.25" customHeight="1" x14ac:dyDescent="0.3">
      <c r="A43" s="736" t="s">
        <v>740</v>
      </c>
      <c r="B43" s="736"/>
      <c r="C43" s="736"/>
      <c r="D43" s="736"/>
      <c r="E43" s="736"/>
      <c r="F43" s="736"/>
      <c r="G43" s="736"/>
      <c r="H43" s="736"/>
      <c r="I43" s="736"/>
      <c r="J43" s="736"/>
      <c r="K43" s="736"/>
      <c r="L43" s="736"/>
      <c r="M43" s="736"/>
      <c r="N43" s="736"/>
      <c r="O43" s="736"/>
      <c r="P43" s="736"/>
      <c r="Q43" s="736"/>
      <c r="R43" s="736"/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19"/>
      <c r="BH43" s="19"/>
      <c r="BI43" s="729"/>
      <c r="BJ43" s="729"/>
      <c r="BK43" s="729"/>
      <c r="BL43" s="729"/>
      <c r="BM43" s="729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  <c r="BX43" s="729"/>
      <c r="BY43" s="729"/>
      <c r="BZ43" s="729"/>
      <c r="CA43" s="729"/>
      <c r="CB43" s="729"/>
      <c r="CC43" s="729"/>
      <c r="CD43" s="729"/>
      <c r="CE43" s="729"/>
      <c r="CF43" s="729"/>
      <c r="CG43" s="23"/>
      <c r="CH43" s="23"/>
      <c r="CI43" s="23"/>
      <c r="CJ43" s="704" t="str">
        <f>ПОДПИСИ!E4</f>
        <v>С.В. Алексеев</v>
      </c>
      <c r="CK43" s="704"/>
      <c r="CL43" s="704"/>
      <c r="CM43" s="704"/>
      <c r="CN43" s="704"/>
      <c r="CO43" s="704"/>
      <c r="CP43" s="704"/>
      <c r="CQ43" s="704"/>
      <c r="CR43" s="704"/>
      <c r="CS43" s="704"/>
      <c r="CT43" s="704"/>
      <c r="CU43" s="704"/>
      <c r="CV43" s="704"/>
      <c r="CW43" s="704"/>
      <c r="CX43" s="704"/>
      <c r="CY43" s="704"/>
      <c r="CZ43" s="704"/>
      <c r="DA43" s="704"/>
      <c r="DB43" s="704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685" t="s">
        <v>11</v>
      </c>
      <c r="BJ44" s="685"/>
      <c r="BK44" s="685"/>
      <c r="BL44" s="685"/>
      <c r="BM44" s="685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  <c r="BX44" s="685"/>
      <c r="BY44" s="685"/>
      <c r="BZ44" s="685"/>
      <c r="CA44" s="685"/>
      <c r="CB44" s="685"/>
      <c r="CC44" s="685"/>
      <c r="CD44" s="685"/>
      <c r="CE44" s="685"/>
      <c r="CF44" s="685"/>
      <c r="CG44" s="21"/>
      <c r="CH44" s="21"/>
      <c r="CI44" s="21"/>
      <c r="CJ44" s="974" t="s">
        <v>50</v>
      </c>
      <c r="CK44" s="974"/>
      <c r="CL44" s="974"/>
      <c r="CM44" s="974"/>
      <c r="CN44" s="974"/>
      <c r="CO44" s="974"/>
      <c r="CP44" s="974"/>
      <c r="CQ44" s="974"/>
      <c r="CR44" s="974"/>
      <c r="CS44" s="974"/>
      <c r="CT44" s="974"/>
      <c r="CU44" s="974"/>
      <c r="CV44" s="974"/>
      <c r="CW44" s="974"/>
      <c r="CX44" s="974"/>
      <c r="CY44" s="974"/>
      <c r="CZ44" s="974"/>
      <c r="DA44" s="974"/>
      <c r="DB44" s="974"/>
      <c r="DH44" s="141"/>
    </row>
    <row r="45" spans="1:112" customFormat="1" ht="40.5" customHeight="1" x14ac:dyDescent="0.3">
      <c r="A45" s="736" t="s">
        <v>16</v>
      </c>
      <c r="B45" s="736"/>
      <c r="C45" s="736"/>
      <c r="D45" s="736"/>
      <c r="E45" s="736"/>
      <c r="F45" s="736"/>
      <c r="G45" s="736"/>
      <c r="H45" s="736"/>
      <c r="I45" s="736"/>
      <c r="J45" s="736"/>
      <c r="K45" s="736"/>
      <c r="L45" s="736"/>
      <c r="M45" s="736"/>
      <c r="N45" s="736"/>
      <c r="O45" s="736"/>
      <c r="P45" s="736"/>
      <c r="Q45" s="736"/>
      <c r="R45" s="736"/>
      <c r="S45" s="736"/>
      <c r="T45" s="736"/>
      <c r="U45" s="736"/>
      <c r="V45" s="736"/>
      <c r="W45" s="736"/>
      <c r="X45" s="736"/>
      <c r="Y45" s="736"/>
      <c r="Z45" s="736"/>
      <c r="AA45" s="736"/>
      <c r="AB45" s="736"/>
      <c r="AC45" s="736"/>
      <c r="AD45" s="736"/>
      <c r="AE45" s="736"/>
      <c r="AF45" s="736"/>
      <c r="AG45" s="736"/>
      <c r="AH45" s="736"/>
      <c r="AI45" s="736"/>
      <c r="AJ45" s="736"/>
      <c r="AK45" s="736"/>
      <c r="AL45" s="736"/>
      <c r="AM45" s="736"/>
      <c r="AN45" s="736"/>
      <c r="AO45" s="736"/>
      <c r="AP45" s="736"/>
      <c r="AQ45" s="736"/>
      <c r="AR45" s="736"/>
      <c r="AS45" s="736"/>
      <c r="AT45" s="736"/>
      <c r="AU45" s="736"/>
      <c r="AV45" s="736"/>
      <c r="AW45" s="736"/>
      <c r="AX45" s="736"/>
      <c r="AY45" s="736"/>
      <c r="AZ45" s="736"/>
      <c r="BA45" s="736"/>
      <c r="BB45" s="736"/>
      <c r="BC45" s="736"/>
      <c r="BD45" s="736"/>
      <c r="BE45" s="736"/>
      <c r="BF45" s="19"/>
      <c r="BG45" s="19"/>
      <c r="BH45" s="19"/>
      <c r="BI45" s="729"/>
      <c r="BJ45" s="729"/>
      <c r="BK45" s="729"/>
      <c r="BL45" s="729"/>
      <c r="BM45" s="729"/>
      <c r="BN45" s="729"/>
      <c r="BO45" s="729"/>
      <c r="BP45" s="729"/>
      <c r="BQ45" s="729"/>
      <c r="BR45" s="729"/>
      <c r="BS45" s="729"/>
      <c r="BT45" s="729"/>
      <c r="BU45" s="729"/>
      <c r="BV45" s="729"/>
      <c r="BW45" s="729"/>
      <c r="BX45" s="729"/>
      <c r="BY45" s="729"/>
      <c r="BZ45" s="729"/>
      <c r="CA45" s="729"/>
      <c r="CB45" s="729"/>
      <c r="CC45" s="729"/>
      <c r="CD45" s="729"/>
      <c r="CE45" s="729"/>
      <c r="CF45" s="729"/>
      <c r="CG45" s="19"/>
      <c r="CH45" s="19"/>
      <c r="CI45" s="19"/>
      <c r="CJ45" s="704" t="str">
        <f>ПОДПИСИ!E10</f>
        <v>А.А. Величко</v>
      </c>
      <c r="CK45" s="704"/>
      <c r="CL45" s="704"/>
      <c r="CM45" s="704"/>
      <c r="CN45" s="704"/>
      <c r="CO45" s="704"/>
      <c r="CP45" s="704"/>
      <c r="CQ45" s="704"/>
      <c r="CR45" s="704"/>
      <c r="CS45" s="704"/>
      <c r="CT45" s="704"/>
      <c r="CU45" s="704"/>
      <c r="CV45" s="704"/>
      <c r="CW45" s="704"/>
      <c r="CX45" s="704"/>
      <c r="CY45" s="704"/>
      <c r="CZ45" s="704"/>
      <c r="DA45" s="704"/>
      <c r="DB45" s="704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685" t="s">
        <v>11</v>
      </c>
      <c r="BJ46" s="685"/>
      <c r="BK46" s="685"/>
      <c r="BL46" s="685"/>
      <c r="BM46" s="685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  <c r="BX46" s="685"/>
      <c r="BY46" s="685"/>
      <c r="BZ46" s="685"/>
      <c r="CA46" s="685"/>
      <c r="CB46" s="685"/>
      <c r="CC46" s="685"/>
      <c r="CD46" s="685"/>
      <c r="CE46" s="685"/>
      <c r="CF46" s="685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55" customWidth="1"/>
    <col min="2" max="8" width="5.5546875" style="455" customWidth="1"/>
    <col min="9" max="17" width="7.44140625" style="455" customWidth="1"/>
    <col min="18" max="18" width="1.33203125" style="455" customWidth="1"/>
    <col min="19" max="16384" width="9.109375" style="451"/>
  </cols>
  <sheetData>
    <row r="1" spans="1:18" ht="14.4" x14ac:dyDescent="0.3">
      <c r="A1" s="464"/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5"/>
      <c r="O1" s="464"/>
      <c r="P1" s="464"/>
      <c r="Q1" s="465"/>
      <c r="R1" s="464"/>
    </row>
    <row r="2" spans="1:18" x14ac:dyDescent="0.3">
      <c r="A2" s="989" t="str">
        <f>ФОРМА!B3</f>
        <v>ООО «Электромонтаж-110»</v>
      </c>
      <c r="B2" s="989"/>
      <c r="C2" s="989"/>
      <c r="D2" s="989"/>
      <c r="E2" s="989"/>
      <c r="F2" s="989"/>
      <c r="G2" s="989"/>
      <c r="H2" s="466"/>
      <c r="I2" s="467"/>
      <c r="J2" s="467"/>
      <c r="K2" s="467"/>
      <c r="L2" s="990" t="str">
        <f>ФОРМА!G2</f>
        <v>Санкт-Петербург</v>
      </c>
      <c r="M2" s="990"/>
      <c r="N2" s="990"/>
      <c r="O2" s="990"/>
      <c r="P2" s="990"/>
      <c r="Q2" s="990"/>
      <c r="R2" s="468"/>
    </row>
    <row r="3" spans="1:18" ht="14.4" x14ac:dyDescent="0.3">
      <c r="A3" s="988" t="s">
        <v>1117</v>
      </c>
      <c r="B3" s="988"/>
      <c r="C3" s="988"/>
      <c r="D3" s="988"/>
      <c r="E3" s="988"/>
      <c r="F3" s="988"/>
      <c r="G3" s="988"/>
      <c r="H3" s="469"/>
      <c r="I3" s="469"/>
      <c r="J3" s="469"/>
      <c r="K3" s="469"/>
      <c r="L3" s="988" t="s">
        <v>1118</v>
      </c>
      <c r="M3" s="988"/>
      <c r="N3" s="988"/>
      <c r="O3" s="988"/>
      <c r="P3" s="988"/>
      <c r="Q3" s="988"/>
      <c r="R3" s="464"/>
    </row>
    <row r="4" spans="1:18" ht="15.75" customHeight="1" x14ac:dyDescent="0.3">
      <c r="A4" s="991" t="str">
        <f>ФОРМА!B4</f>
        <v>ООО «Электромонтаж-110»</v>
      </c>
      <c r="B4" s="991"/>
      <c r="C4" s="991"/>
      <c r="D4" s="991"/>
      <c r="E4" s="991"/>
      <c r="F4" s="991"/>
      <c r="G4" s="991"/>
      <c r="H4" s="468"/>
      <c r="I4" s="470"/>
      <c r="J4" s="470"/>
      <c r="K4" s="470"/>
      <c r="L4" s="992" t="str">
        <f>ФОРМА!B2</f>
        <v>ПАО "Россети Ленэнерго"</v>
      </c>
      <c r="M4" s="992"/>
      <c r="N4" s="992"/>
      <c r="O4" s="992"/>
      <c r="P4" s="992"/>
      <c r="Q4" s="992"/>
      <c r="R4" s="468"/>
    </row>
    <row r="5" spans="1:18" ht="14.4" x14ac:dyDescent="0.3">
      <c r="A5" s="988" t="s">
        <v>1119</v>
      </c>
      <c r="B5" s="988"/>
      <c r="C5" s="988"/>
      <c r="D5" s="988"/>
      <c r="E5" s="988"/>
      <c r="F5" s="988"/>
      <c r="G5" s="988"/>
      <c r="H5" s="464"/>
      <c r="I5" s="471"/>
      <c r="J5" s="471"/>
      <c r="K5" s="471"/>
      <c r="L5" s="989"/>
      <c r="M5" s="989"/>
      <c r="N5" s="989"/>
      <c r="O5" s="989"/>
      <c r="P5" s="989"/>
      <c r="Q5" s="989"/>
      <c r="R5" s="464"/>
    </row>
    <row r="6" spans="1:18" ht="14.4" x14ac:dyDescent="0.3">
      <c r="A6" s="469"/>
      <c r="B6" s="469"/>
      <c r="C6" s="469"/>
      <c r="D6" s="469"/>
      <c r="E6" s="469"/>
      <c r="F6" s="469"/>
      <c r="G6" s="469"/>
      <c r="H6" s="464"/>
      <c r="I6" s="471"/>
      <c r="J6" s="471"/>
      <c r="K6" s="471"/>
      <c r="L6" s="986" t="s">
        <v>73</v>
      </c>
      <c r="M6" s="986"/>
      <c r="N6" s="986"/>
      <c r="O6" s="986"/>
      <c r="P6" s="986"/>
      <c r="Q6" s="986"/>
      <c r="R6" s="464"/>
    </row>
    <row r="7" spans="1:18" ht="138.75" customHeight="1" x14ac:dyDescent="0.3">
      <c r="A7" s="468"/>
      <c r="B7" s="468"/>
      <c r="C7" s="468"/>
      <c r="D7" s="468"/>
      <c r="E7" s="468"/>
      <c r="F7" s="468"/>
      <c r="G7" s="468"/>
      <c r="H7" s="468"/>
      <c r="I7" s="499"/>
      <c r="J7" s="467"/>
      <c r="K7" s="467"/>
      <c r="L7" s="987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987"/>
      <c r="N7" s="987"/>
      <c r="O7" s="987"/>
      <c r="P7" s="987"/>
      <c r="Q7" s="987"/>
      <c r="R7" s="468"/>
    </row>
    <row r="8" spans="1:18" ht="14.4" x14ac:dyDescent="0.3">
      <c r="A8" s="464"/>
      <c r="B8" s="464"/>
      <c r="C8" s="464"/>
      <c r="D8" s="464"/>
      <c r="E8" s="464"/>
      <c r="F8" s="464"/>
      <c r="G8" s="464"/>
      <c r="H8" s="464"/>
      <c r="I8" s="469"/>
      <c r="J8" s="469"/>
      <c r="K8" s="469"/>
      <c r="L8" s="988" t="s">
        <v>1120</v>
      </c>
      <c r="M8" s="988"/>
      <c r="N8" s="988"/>
      <c r="O8" s="988"/>
      <c r="P8" s="988"/>
      <c r="Q8" s="988"/>
      <c r="R8" s="464"/>
    </row>
    <row r="9" spans="1:18" x14ac:dyDescent="0.3">
      <c r="A9" s="468"/>
      <c r="B9" s="468"/>
      <c r="C9" s="468"/>
      <c r="D9" s="468"/>
      <c r="E9" s="468"/>
      <c r="F9" s="468"/>
      <c r="G9" s="468"/>
      <c r="H9" s="468"/>
      <c r="I9" s="468"/>
      <c r="J9" s="468"/>
      <c r="K9" s="468"/>
      <c r="L9" s="993">
        <f>ФОРМА!D14</f>
        <v>45320</v>
      </c>
      <c r="M9" s="993"/>
      <c r="N9" s="993"/>
      <c r="O9" s="993"/>
      <c r="P9" s="993"/>
      <c r="Q9" s="993"/>
      <c r="R9" s="472"/>
    </row>
    <row r="10" spans="1:18" ht="17.399999999999999" x14ac:dyDescent="0.3">
      <c r="A10" s="994" t="s">
        <v>1121</v>
      </c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468"/>
    </row>
    <row r="11" spans="1:18" x14ac:dyDescent="0.3">
      <c r="A11" s="995" t="s">
        <v>1122</v>
      </c>
      <c r="B11" s="995"/>
      <c r="C11" s="995"/>
      <c r="D11" s="995"/>
      <c r="E11" s="995"/>
      <c r="F11" s="995"/>
      <c r="G11" s="995"/>
      <c r="H11" s="995"/>
      <c r="I11" s="995"/>
      <c r="J11" s="995"/>
      <c r="K11" s="995"/>
      <c r="L11" s="995"/>
      <c r="M11" s="995"/>
      <c r="N11" s="995"/>
      <c r="O11" s="995"/>
      <c r="P11" s="995"/>
      <c r="Q11" s="995"/>
      <c r="R11" s="468"/>
    </row>
    <row r="12" spans="1:18" x14ac:dyDescent="0.3">
      <c r="A12" s="468"/>
      <c r="B12" s="468"/>
      <c r="C12" s="468"/>
      <c r="D12" s="468"/>
      <c r="E12" s="468"/>
      <c r="F12" s="468"/>
      <c r="G12" s="468"/>
      <c r="H12" s="468"/>
      <c r="I12" s="468"/>
      <c r="J12" s="468"/>
      <c r="K12" s="468"/>
      <c r="L12" s="468"/>
      <c r="M12" s="468"/>
      <c r="N12" s="468"/>
      <c r="O12" s="468"/>
      <c r="P12" s="468"/>
      <c r="Q12" s="468"/>
      <c r="R12" s="468"/>
    </row>
    <row r="13" spans="1:18" x14ac:dyDescent="0.3">
      <c r="A13" s="468" t="s">
        <v>4</v>
      </c>
      <c r="B13" s="468"/>
      <c r="C13" s="468"/>
      <c r="D13" s="468"/>
      <c r="E13" s="468"/>
      <c r="F13" s="468"/>
      <c r="G13" s="468"/>
      <c r="H13" s="468"/>
      <c r="I13" s="468"/>
      <c r="J13" s="468"/>
      <c r="K13" s="468"/>
      <c r="L13" s="468"/>
      <c r="M13" s="468"/>
      <c r="N13" s="468"/>
      <c r="O13" s="468"/>
      <c r="P13" s="468"/>
      <c r="Q13" s="468"/>
      <c r="R13" s="468"/>
    </row>
    <row r="14" spans="1:18" x14ac:dyDescent="0.3">
      <c r="A14" s="473" t="s">
        <v>1123</v>
      </c>
      <c r="B14" s="474"/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  <c r="R14" s="468"/>
    </row>
    <row r="15" spans="1:18" x14ac:dyDescent="0.3">
      <c r="A15" s="985" t="str">
        <f>ПОДПИСИ!B7</f>
        <v>Начальник мастерского участка №1 Курортного РЭС ПАО «Россети Ленэнерго» «СЭС»</v>
      </c>
      <c r="B15" s="985"/>
      <c r="C15" s="985"/>
      <c r="D15" s="985"/>
      <c r="E15" s="985"/>
      <c r="F15" s="985"/>
      <c r="G15" s="985"/>
      <c r="H15" s="985"/>
      <c r="I15" s="985"/>
      <c r="J15" s="985"/>
      <c r="K15" s="985"/>
      <c r="L15" s="985"/>
      <c r="M15" s="985"/>
      <c r="N15" s="985"/>
      <c r="O15" s="985"/>
      <c r="P15" s="985"/>
      <c r="Q15" s="985"/>
      <c r="R15" s="468"/>
    </row>
    <row r="16" spans="1:18" x14ac:dyDescent="0.3">
      <c r="A16" s="985" t="str">
        <f>ПОДПИСИ!C7</f>
        <v>Чечин Д.М.</v>
      </c>
      <c r="B16" s="985"/>
      <c r="C16" s="985"/>
      <c r="D16" s="985"/>
      <c r="E16" s="985"/>
      <c r="F16" s="985"/>
      <c r="G16" s="985"/>
      <c r="H16" s="985"/>
      <c r="I16" s="985"/>
      <c r="J16" s="985"/>
      <c r="K16" s="985"/>
      <c r="L16" s="985"/>
      <c r="M16" s="985"/>
      <c r="N16" s="985"/>
      <c r="O16" s="985"/>
      <c r="P16" s="985"/>
      <c r="Q16" s="985"/>
      <c r="R16" s="468"/>
    </row>
    <row r="17" spans="1:18" s="452" customFormat="1" ht="10.199999999999999" x14ac:dyDescent="0.2">
      <c r="A17" s="996" t="s">
        <v>1124</v>
      </c>
      <c r="B17" s="996"/>
      <c r="C17" s="996"/>
      <c r="D17" s="996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475"/>
    </row>
    <row r="18" spans="1:18" ht="14.4" x14ac:dyDescent="0.3">
      <c r="A18" s="476"/>
      <c r="B18" s="47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476"/>
      <c r="R18" s="472"/>
    </row>
    <row r="19" spans="1:18" x14ac:dyDescent="0.3">
      <c r="A19" s="477" t="s">
        <v>1142</v>
      </c>
      <c r="B19" s="466"/>
      <c r="C19" s="466"/>
      <c r="D19" s="466"/>
      <c r="E19" s="466"/>
      <c r="F19" s="466"/>
      <c r="G19" s="466"/>
      <c r="H19" s="466"/>
      <c r="I19" s="466"/>
      <c r="J19" s="466"/>
      <c r="K19" s="466"/>
      <c r="L19" s="466"/>
      <c r="M19" s="466"/>
      <c r="N19" s="466"/>
      <c r="O19" s="466"/>
      <c r="P19" s="466"/>
      <c r="Q19" s="466"/>
      <c r="R19" s="468"/>
    </row>
    <row r="20" spans="1:18" x14ac:dyDescent="0.3">
      <c r="A20" s="997" t="str">
        <f>CONCATENATE(ПОДПИСИ!B12,", ",ПОДПИСИ!C12)</f>
        <v>Начальник участка ООО «Электромонтаж-110», Курбатов А.В.</v>
      </c>
      <c r="B20" s="997"/>
      <c r="C20" s="997"/>
      <c r="D20" s="997"/>
      <c r="E20" s="997"/>
      <c r="F20" s="997"/>
      <c r="G20" s="997"/>
      <c r="H20" s="997"/>
      <c r="I20" s="997"/>
      <c r="J20" s="997"/>
      <c r="K20" s="997"/>
      <c r="L20" s="997"/>
      <c r="M20" s="997"/>
      <c r="N20" s="997"/>
      <c r="O20" s="997"/>
      <c r="P20" s="997"/>
      <c r="Q20" s="997"/>
      <c r="R20" s="468"/>
    </row>
    <row r="21" spans="1:18" ht="14.4" x14ac:dyDescent="0.3">
      <c r="A21" s="996" t="s">
        <v>1124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475"/>
    </row>
    <row r="22" spans="1:18" ht="14.4" x14ac:dyDescent="0.3">
      <c r="A22" s="476"/>
      <c r="B22" s="476"/>
      <c r="C22" s="476"/>
      <c r="D22" s="476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6"/>
      <c r="Q22" s="476"/>
      <c r="R22" s="472"/>
    </row>
    <row r="23" spans="1:18" ht="16.2" x14ac:dyDescent="0.35">
      <c r="A23" s="478" t="s">
        <v>1125</v>
      </c>
      <c r="B23" s="468"/>
      <c r="C23" s="468"/>
      <c r="D23" s="468"/>
      <c r="E23" s="468"/>
      <c r="F23" s="468"/>
      <c r="G23" s="468"/>
      <c r="H23" s="468"/>
      <c r="I23" s="998" t="str">
        <f>ФОРМА!B4</f>
        <v>ООО «Электромонтаж-110»</v>
      </c>
      <c r="J23" s="998"/>
      <c r="K23" s="998"/>
      <c r="L23" s="998"/>
      <c r="M23" s="478" t="s">
        <v>1126</v>
      </c>
      <c r="N23" s="478"/>
      <c r="O23" s="468"/>
      <c r="P23" s="468"/>
      <c r="Q23" s="468"/>
      <c r="R23" s="472"/>
    </row>
    <row r="24" spans="1:18" s="452" customFormat="1" ht="10.199999999999999" x14ac:dyDescent="0.2">
      <c r="A24" s="999"/>
      <c r="B24" s="999"/>
      <c r="C24" s="999"/>
      <c r="D24" s="999"/>
      <c r="E24" s="999"/>
      <c r="F24" s="999"/>
      <c r="G24" s="999"/>
      <c r="H24" s="999"/>
      <c r="I24" s="999" t="s">
        <v>1127</v>
      </c>
      <c r="J24" s="999"/>
      <c r="K24" s="999"/>
      <c r="L24" s="999"/>
      <c r="M24" s="480"/>
      <c r="N24" s="479"/>
      <c r="O24" s="479"/>
      <c r="P24" s="479"/>
      <c r="Q24" s="479"/>
      <c r="R24" s="464"/>
    </row>
    <row r="25" spans="1:18" x14ac:dyDescent="0.3">
      <c r="A25" s="1001"/>
      <c r="B25" s="1001"/>
      <c r="C25" s="1001"/>
      <c r="D25" s="1001"/>
      <c r="E25" s="1001"/>
      <c r="F25" s="1001"/>
      <c r="G25" s="1001"/>
      <c r="H25" s="1001"/>
      <c r="I25" s="481"/>
      <c r="J25" s="481"/>
      <c r="K25" s="482"/>
      <c r="L25" s="482"/>
      <c r="M25" s="482"/>
      <c r="N25" s="482"/>
      <c r="O25" s="482"/>
      <c r="P25" s="482"/>
      <c r="Q25" s="482"/>
      <c r="R25" s="483"/>
    </row>
    <row r="26" spans="1:18" x14ac:dyDescent="0.3">
      <c r="A26" s="484" t="s">
        <v>1128</v>
      </c>
      <c r="B26" s="468" t="s">
        <v>1129</v>
      </c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468"/>
      <c r="Q26" s="468"/>
      <c r="R26" s="482"/>
    </row>
    <row r="27" spans="1:18" x14ac:dyDescent="0.3">
      <c r="A27" s="485"/>
      <c r="B27" s="1002" t="s">
        <v>1130</v>
      </c>
      <c r="C27" s="1003"/>
      <c r="D27" s="1003"/>
      <c r="E27" s="1003"/>
      <c r="F27" s="1003"/>
      <c r="G27" s="1003"/>
      <c r="H27" s="1003"/>
      <c r="I27" s="1003"/>
      <c r="J27" s="1003"/>
      <c r="K27" s="1003"/>
      <c r="L27" s="1003"/>
      <c r="M27" s="1003"/>
      <c r="N27" s="1003"/>
      <c r="O27" s="1003"/>
      <c r="P27" s="1003"/>
      <c r="Q27" s="1003"/>
      <c r="R27" s="468"/>
    </row>
    <row r="28" spans="1:18" x14ac:dyDescent="0.3">
      <c r="A28" s="485"/>
      <c r="B28" s="1003"/>
      <c r="C28" s="1003"/>
      <c r="D28" s="1003"/>
      <c r="E28" s="1003"/>
      <c r="F28" s="1003"/>
      <c r="G28" s="1003"/>
      <c r="H28" s="1003"/>
      <c r="I28" s="1003"/>
      <c r="J28" s="1003"/>
      <c r="K28" s="1003"/>
      <c r="L28" s="1003"/>
      <c r="M28" s="1003"/>
      <c r="N28" s="1003"/>
      <c r="O28" s="1003"/>
      <c r="P28" s="1003"/>
      <c r="Q28" s="1003"/>
      <c r="R28" s="468"/>
    </row>
    <row r="29" spans="1:18" s="452" customFormat="1" ht="10.199999999999999" x14ac:dyDescent="0.2">
      <c r="A29" s="486"/>
      <c r="B29" s="1004" t="s">
        <v>1131</v>
      </c>
      <c r="C29" s="1004"/>
      <c r="D29" s="1004"/>
      <c r="E29" s="1004"/>
      <c r="F29" s="1004"/>
      <c r="G29" s="1004"/>
      <c r="H29" s="1004"/>
      <c r="I29" s="1004"/>
      <c r="J29" s="1004"/>
      <c r="K29" s="1004"/>
      <c r="L29" s="1004"/>
      <c r="M29" s="1004"/>
      <c r="N29" s="1004"/>
      <c r="O29" s="1004"/>
      <c r="P29" s="1004"/>
      <c r="Q29" s="1004"/>
      <c r="R29" s="464"/>
    </row>
    <row r="30" spans="1:18" x14ac:dyDescent="0.3">
      <c r="A30" s="487"/>
      <c r="B30" s="1005"/>
      <c r="C30" s="1005"/>
      <c r="D30" s="1005"/>
      <c r="E30" s="1005"/>
      <c r="F30" s="1005"/>
      <c r="G30" s="1005"/>
      <c r="H30" s="1005"/>
      <c r="I30" s="1005"/>
      <c r="J30" s="1005"/>
      <c r="K30" s="1005"/>
      <c r="L30" s="1005"/>
      <c r="M30" s="1005"/>
      <c r="N30" s="1005"/>
      <c r="O30" s="468"/>
      <c r="P30" s="468"/>
      <c r="Q30" s="468"/>
      <c r="R30" s="472"/>
    </row>
    <row r="31" spans="1:18" x14ac:dyDescent="0.3">
      <c r="A31" s="487" t="s">
        <v>1132</v>
      </c>
      <c r="B31" s="484" t="s">
        <v>1133</v>
      </c>
      <c r="C31" s="484"/>
      <c r="D31" s="484"/>
      <c r="E31" s="484"/>
      <c r="F31" s="484"/>
      <c r="G31" s="484"/>
      <c r="H31" s="484"/>
      <c r="I31" s="484"/>
      <c r="J31" s="484"/>
      <c r="K31" s="484"/>
      <c r="L31" s="484"/>
      <c r="M31" s="484"/>
      <c r="N31" s="484"/>
      <c r="O31" s="468"/>
      <c r="P31" s="468"/>
      <c r="Q31" s="468"/>
      <c r="R31" s="472"/>
    </row>
    <row r="32" spans="1:18" x14ac:dyDescent="0.3">
      <c r="A32" s="487"/>
      <c r="B32" s="995" t="str">
        <f>ФОРМА!B8</f>
        <v>ООО «Строительные энергетические технологии»</v>
      </c>
      <c r="C32" s="995"/>
      <c r="D32" s="995"/>
      <c r="E32" s="995"/>
      <c r="F32" s="995"/>
      <c r="G32" s="995"/>
      <c r="H32" s="995"/>
      <c r="I32" s="995"/>
      <c r="J32" s="995"/>
      <c r="K32" s="995"/>
      <c r="L32" s="995"/>
      <c r="M32" s="488"/>
      <c r="N32" s="995" t="str">
        <f>ФОРМА!B9</f>
        <v>СЭС-23-32939-ЭС-ИЛО2</v>
      </c>
      <c r="O32" s="995"/>
      <c r="P32" s="995"/>
      <c r="Q32" s="995"/>
      <c r="R32" s="468"/>
    </row>
    <row r="33" spans="1:18" s="452" customFormat="1" ht="10.199999999999999" x14ac:dyDescent="0.2">
      <c r="A33" s="489"/>
      <c r="B33" s="986" t="s">
        <v>1134</v>
      </c>
      <c r="C33" s="986"/>
      <c r="D33" s="986"/>
      <c r="E33" s="986"/>
      <c r="F33" s="986"/>
      <c r="G33" s="986"/>
      <c r="H33" s="986"/>
      <c r="I33" s="986"/>
      <c r="J33" s="986"/>
      <c r="K33" s="986"/>
      <c r="L33" s="986"/>
      <c r="M33" s="471"/>
      <c r="N33" s="986" t="s">
        <v>1135</v>
      </c>
      <c r="O33" s="986"/>
      <c r="P33" s="986"/>
      <c r="Q33" s="986"/>
      <c r="R33" s="464"/>
    </row>
    <row r="34" spans="1:18" ht="14.4" x14ac:dyDescent="0.3">
      <c r="A34" s="490"/>
      <c r="B34" s="491"/>
      <c r="C34" s="491"/>
      <c r="D34" s="491"/>
      <c r="E34" s="491"/>
      <c r="F34" s="491"/>
      <c r="G34" s="491"/>
      <c r="H34" s="491"/>
      <c r="I34" s="491"/>
      <c r="J34" s="491"/>
      <c r="K34" s="491"/>
      <c r="L34" s="491"/>
      <c r="M34" s="491"/>
      <c r="N34" s="491"/>
      <c r="O34" s="491"/>
      <c r="P34" s="491"/>
      <c r="Q34" s="491"/>
      <c r="R34" s="472"/>
    </row>
    <row r="35" spans="1:18" x14ac:dyDescent="0.3">
      <c r="A35" s="487" t="s">
        <v>1136</v>
      </c>
      <c r="B35" s="1005" t="s">
        <v>1137</v>
      </c>
      <c r="C35" s="1005"/>
      <c r="D35" s="1005"/>
      <c r="E35" s="1005"/>
      <c r="F35" s="1005"/>
      <c r="G35" s="1005"/>
      <c r="H35" s="1005"/>
      <c r="I35" s="1005"/>
      <c r="J35" s="1005"/>
      <c r="K35" s="1005"/>
      <c r="L35" s="1005"/>
      <c r="M35" s="1005"/>
      <c r="N35" s="1005"/>
      <c r="O35" s="492"/>
      <c r="P35" s="492"/>
      <c r="Q35" s="492"/>
      <c r="R35" s="472"/>
    </row>
    <row r="36" spans="1:18" s="452" customFormat="1" ht="10.199999999999999" x14ac:dyDescent="0.2">
      <c r="A36" s="489"/>
      <c r="B36" s="493"/>
      <c r="C36" s="493"/>
      <c r="D36" s="493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64"/>
    </row>
    <row r="37" spans="1:18" x14ac:dyDescent="0.3">
      <c r="A37" s="487" t="s">
        <v>1138</v>
      </c>
      <c r="B37" s="1005" t="s">
        <v>1139</v>
      </c>
      <c r="C37" s="1005"/>
      <c r="D37" s="1005"/>
      <c r="E37" s="1005"/>
      <c r="F37" s="1005"/>
      <c r="G37" s="1005"/>
      <c r="H37" s="1005"/>
      <c r="I37" s="1005"/>
      <c r="J37" s="1005"/>
      <c r="K37" s="1005"/>
      <c r="L37" s="1005"/>
      <c r="M37" s="1005"/>
      <c r="N37" s="1005"/>
      <c r="O37" s="468"/>
      <c r="P37" s="468"/>
      <c r="Q37" s="468"/>
      <c r="R37" s="468"/>
    </row>
    <row r="38" spans="1:18" s="453" customFormat="1" x14ac:dyDescent="0.3">
      <c r="A38" s="486"/>
      <c r="B38" s="484" t="s">
        <v>1140</v>
      </c>
      <c r="C38" s="484"/>
      <c r="D38" s="484"/>
      <c r="E38" s="484"/>
      <c r="F38" s="484"/>
      <c r="G38" s="484"/>
      <c r="H38" s="484"/>
      <c r="I38" s="484"/>
      <c r="J38" s="484"/>
      <c r="K38" s="484"/>
      <c r="L38" s="484"/>
      <c r="M38" s="484"/>
      <c r="N38" s="484"/>
      <c r="O38" s="486"/>
      <c r="P38" s="486"/>
      <c r="Q38" s="486"/>
      <c r="R38" s="494"/>
    </row>
    <row r="39" spans="1:18" s="453" customFormat="1" ht="10.199999999999999" x14ac:dyDescent="0.2">
      <c r="A39" s="486"/>
      <c r="B39" s="486"/>
      <c r="C39" s="486"/>
      <c r="D39" s="486"/>
      <c r="E39" s="486"/>
      <c r="F39" s="486"/>
      <c r="G39" s="486"/>
      <c r="H39" s="486"/>
      <c r="I39" s="495"/>
      <c r="J39" s="496"/>
      <c r="K39" s="495"/>
      <c r="L39" s="486"/>
      <c r="M39" s="486"/>
      <c r="N39" s="486"/>
      <c r="O39" s="486"/>
      <c r="P39" s="486"/>
      <c r="Q39" s="486"/>
      <c r="R39" s="494"/>
    </row>
    <row r="40" spans="1:18" s="454" customFormat="1" x14ac:dyDescent="0.3">
      <c r="A40" s="481"/>
      <c r="B40" s="1006" t="s">
        <v>229</v>
      </c>
      <c r="C40" s="1006"/>
      <c r="D40" s="1006"/>
      <c r="E40" s="481"/>
      <c r="F40" s="481"/>
      <c r="G40" s="481"/>
      <c r="H40" s="481"/>
      <c r="I40" s="481"/>
      <c r="J40" s="481"/>
      <c r="K40" s="481"/>
      <c r="L40" s="481"/>
      <c r="M40" s="481"/>
      <c r="N40" s="481"/>
      <c r="O40" s="481"/>
      <c r="P40" s="481"/>
      <c r="Q40" s="481"/>
      <c r="R40" s="482"/>
    </row>
    <row r="41" spans="1:18" s="454" customFormat="1" ht="15.75" customHeight="1" x14ac:dyDescent="0.3">
      <c r="A41" s="481"/>
      <c r="B41" s="1000" t="s">
        <v>1141</v>
      </c>
      <c r="C41" s="1000"/>
      <c r="D41" s="1000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482"/>
    </row>
    <row r="42" spans="1:18" s="454" customFormat="1" x14ac:dyDescent="0.3">
      <c r="A42" s="481"/>
      <c r="B42" s="1000"/>
      <c r="C42" s="1000"/>
      <c r="D42" s="1000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482"/>
    </row>
    <row r="43" spans="1:18" x14ac:dyDescent="0.3">
      <c r="A43" s="468"/>
      <c r="B43" s="468"/>
      <c r="C43" s="468"/>
      <c r="D43" s="468"/>
      <c r="E43" s="468"/>
      <c r="F43" s="468"/>
      <c r="G43" s="468"/>
      <c r="H43" s="468"/>
      <c r="I43" s="468"/>
      <c r="J43" s="468"/>
      <c r="K43" s="468"/>
      <c r="L43" s="468"/>
      <c r="M43" s="468"/>
      <c r="N43" s="468"/>
      <c r="O43" s="468"/>
      <c r="P43" s="468"/>
      <c r="Q43" s="468"/>
      <c r="R43" s="468"/>
    </row>
    <row r="44" spans="1:18" x14ac:dyDescent="0.3">
      <c r="A44" s="1007" t="str">
        <f>ПОДПИСИ!B7</f>
        <v>Начальник мастерского участка №1 Курортного РЭС ПАО «Россети Ленэнерго» «СЭС»</v>
      </c>
      <c r="B44" s="1007"/>
      <c r="C44" s="1007"/>
      <c r="D44" s="1007"/>
      <c r="E44" s="1007"/>
      <c r="F44" s="1007"/>
      <c r="G44" s="1007"/>
      <c r="H44" s="1007"/>
      <c r="I44" s="1007"/>
      <c r="J44" s="1007"/>
      <c r="K44" s="1007"/>
      <c r="L44" s="1007"/>
      <c r="M44" s="1007"/>
      <c r="N44" s="466"/>
      <c r="O44" s="1008" t="str">
        <f>ПОДПИСИ!E7</f>
        <v>Д.М. Чечин</v>
      </c>
      <c r="P44" s="1008"/>
      <c r="Q44" s="1008"/>
      <c r="R44" s="468"/>
    </row>
    <row r="45" spans="1:18" x14ac:dyDescent="0.3">
      <c r="A45" s="1007"/>
      <c r="B45" s="1007"/>
      <c r="C45" s="1007"/>
      <c r="D45" s="1007"/>
      <c r="E45" s="1007"/>
      <c r="F45" s="1007"/>
      <c r="G45" s="1007"/>
      <c r="H45" s="1007"/>
      <c r="I45" s="1007"/>
      <c r="J45" s="1007"/>
      <c r="K45" s="1007"/>
      <c r="L45" s="1007"/>
      <c r="M45" s="1007"/>
      <c r="N45" s="466"/>
      <c r="O45" s="1008"/>
      <c r="P45" s="1008"/>
      <c r="Q45" s="1008"/>
      <c r="R45" s="468"/>
    </row>
    <row r="46" spans="1:18" ht="14.4" x14ac:dyDescent="0.3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988" t="s">
        <v>49</v>
      </c>
      <c r="N46" s="988"/>
      <c r="O46" s="469"/>
      <c r="P46" s="988"/>
      <c r="Q46" s="988"/>
      <c r="R46" s="464"/>
    </row>
    <row r="47" spans="1:18" x14ac:dyDescent="0.3">
      <c r="A47" s="1009" t="str">
        <f>ПОДПИСИ!B12</f>
        <v>Начальник участка ООО «Электромонтаж-110»</v>
      </c>
      <c r="B47" s="1009"/>
      <c r="C47" s="1009"/>
      <c r="D47" s="1009"/>
      <c r="E47" s="1009"/>
      <c r="F47" s="1009"/>
      <c r="G47" s="1009"/>
      <c r="H47" s="1009"/>
      <c r="I47" s="1009"/>
      <c r="J47" s="1009"/>
      <c r="K47" s="1009"/>
      <c r="L47" s="1009"/>
      <c r="M47" s="1009"/>
      <c r="N47" s="466"/>
      <c r="O47" s="1008" t="str">
        <f>ПОДПИСИ!E12</f>
        <v>А.В. Курбатов</v>
      </c>
      <c r="P47" s="1008"/>
      <c r="Q47" s="1008"/>
      <c r="R47" s="468"/>
    </row>
    <row r="48" spans="1:18" x14ac:dyDescent="0.3">
      <c r="A48" s="1009"/>
      <c r="B48" s="1009"/>
      <c r="C48" s="1009"/>
      <c r="D48" s="1009"/>
      <c r="E48" s="1009"/>
      <c r="F48" s="1009"/>
      <c r="G48" s="1009"/>
      <c r="H48" s="1009"/>
      <c r="I48" s="1009"/>
      <c r="J48" s="1009"/>
      <c r="K48" s="1009"/>
      <c r="L48" s="1009"/>
      <c r="M48" s="1009"/>
      <c r="N48" s="466"/>
      <c r="O48" s="1008"/>
      <c r="P48" s="1008"/>
      <c r="Q48" s="1008"/>
      <c r="R48" s="468"/>
    </row>
    <row r="49" spans="1:18" ht="14.4" x14ac:dyDescent="0.3">
      <c r="A49" s="497"/>
      <c r="B49" s="497"/>
      <c r="C49" s="497"/>
      <c r="D49" s="497"/>
      <c r="E49" s="497"/>
      <c r="F49" s="497"/>
      <c r="G49" s="497"/>
      <c r="H49" s="497"/>
      <c r="I49" s="497"/>
      <c r="J49" s="497"/>
      <c r="K49" s="497"/>
      <c r="L49" s="497"/>
      <c r="M49" s="988" t="s">
        <v>49</v>
      </c>
      <c r="N49" s="988"/>
      <c r="O49" s="465"/>
      <c r="P49" s="988"/>
      <c r="Q49" s="988"/>
      <c r="R49" s="464"/>
    </row>
    <row r="50" spans="1:18" x14ac:dyDescent="0.3">
      <c r="A50" s="498"/>
      <c r="B50" s="498"/>
      <c r="C50" s="498"/>
      <c r="D50" s="498"/>
      <c r="E50" s="468"/>
      <c r="F50" s="468"/>
      <c r="G50" s="468"/>
      <c r="H50" s="468"/>
      <c r="I50" s="468"/>
      <c r="J50" s="468"/>
      <c r="K50" s="468"/>
      <c r="L50" s="468"/>
      <c r="M50" s="468"/>
      <c r="N50" s="468"/>
      <c r="O50" s="468"/>
      <c r="P50" s="468"/>
      <c r="Q50" s="468"/>
      <c r="R50" s="468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1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39" t="s">
        <v>559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 s="839"/>
      <c r="CK1" s="839"/>
      <c r="CL1" s="839"/>
      <c r="CM1" s="839"/>
      <c r="CN1" s="839"/>
      <c r="CO1" s="839"/>
      <c r="CP1" s="839"/>
      <c r="CQ1" s="839"/>
      <c r="CR1" s="839"/>
      <c r="CS1" s="839"/>
      <c r="CT1" s="839"/>
      <c r="CU1" s="839"/>
      <c r="CV1" s="839"/>
      <c r="CW1" s="839"/>
      <c r="CX1" s="839"/>
      <c r="CY1" s="839"/>
      <c r="CZ1" s="839"/>
      <c r="DA1" s="839"/>
      <c r="DB1" s="839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H2" s="704" t="str">
        <f>ФОРМА!G2</f>
        <v>Санкт-Петербург</v>
      </c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G2"/>
      <c r="DH2" s="142"/>
    </row>
    <row r="3" spans="1:112" s="21" customFormat="1" ht="10.199999999999999" x14ac:dyDescent="0.2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H3" s="739" t="s">
        <v>0</v>
      </c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C3" s="1"/>
      <c r="DD3" s="1"/>
      <c r="DE3" s="1"/>
      <c r="DF3" s="1"/>
      <c r="DG3" s="1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H4" s="704" t="str">
        <f>ФОРМА!B2</f>
        <v>ПАО "Россети Ленэнерго"</v>
      </c>
      <c r="BI4" s="704"/>
      <c r="BJ4" s="704"/>
      <c r="BK4" s="704"/>
      <c r="BL4" s="704"/>
      <c r="BM4" s="704"/>
      <c r="BN4" s="704"/>
      <c r="BO4" s="704"/>
      <c r="BP4" s="704"/>
      <c r="BQ4" s="704"/>
      <c r="BR4" s="704"/>
      <c r="BS4" s="704"/>
      <c r="BT4" s="704"/>
      <c r="BU4" s="704"/>
      <c r="BV4" s="704"/>
      <c r="BW4" s="704"/>
      <c r="BX4" s="704"/>
      <c r="BY4" s="704"/>
      <c r="BZ4" s="704"/>
      <c r="CA4" s="704"/>
      <c r="CB4" s="704"/>
      <c r="CC4" s="704"/>
      <c r="CD4" s="704"/>
      <c r="CE4" s="704"/>
      <c r="CF4" s="704"/>
      <c r="CG4" s="704"/>
      <c r="CH4" s="704"/>
      <c r="CI4" s="704"/>
      <c r="CJ4" s="704"/>
      <c r="CK4" s="704"/>
      <c r="CL4" s="704"/>
      <c r="CM4" s="704"/>
      <c r="CN4" s="704"/>
      <c r="CO4" s="704"/>
      <c r="CP4" s="704"/>
      <c r="CQ4" s="704"/>
      <c r="CR4" s="704"/>
      <c r="CS4" s="704"/>
      <c r="CT4" s="704"/>
      <c r="CU4" s="704"/>
      <c r="CV4" s="704"/>
      <c r="CW4" s="704"/>
      <c r="CX4" s="704"/>
      <c r="CY4" s="704"/>
      <c r="CZ4" s="704"/>
      <c r="DA4" s="704"/>
      <c r="DB4" s="704"/>
      <c r="DH4" s="144" t="str">
        <f>BH4</f>
        <v>ПАО "Россети Ленэнерго"</v>
      </c>
    </row>
    <row r="5" spans="1:112" s="24" customFormat="1" ht="10.199999999999999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9" t="s">
        <v>2</v>
      </c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38" x14ac:dyDescent="0.25">
      <c r="A6" s="704"/>
      <c r="B6" s="704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4"/>
      <c r="AD6" s="704"/>
      <c r="AE6" s="704"/>
      <c r="AF6" s="704"/>
      <c r="AG6" s="704"/>
      <c r="AH6" s="704"/>
      <c r="AI6" s="704"/>
      <c r="AJ6" s="704"/>
      <c r="AK6" s="704"/>
      <c r="AL6" s="704"/>
      <c r="AM6" s="704"/>
      <c r="AN6" s="70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9" t="s">
        <v>38</v>
      </c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235"/>
    </row>
    <row r="8" spans="1:112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H8" s="684">
        <f>ФОРМА!B13</f>
        <v>45625</v>
      </c>
      <c r="BI8" s="704"/>
      <c r="BJ8" s="704"/>
      <c r="BK8" s="704"/>
      <c r="BL8" s="704"/>
      <c r="BM8" s="704"/>
      <c r="BN8" s="704"/>
      <c r="BO8" s="704"/>
      <c r="BP8" s="704"/>
      <c r="BQ8" s="704"/>
      <c r="BR8" s="704"/>
      <c r="BS8" s="704"/>
      <c r="BT8" s="704"/>
      <c r="BU8" s="704"/>
      <c r="BV8" s="704"/>
      <c r="BW8" s="704"/>
      <c r="BX8" s="704"/>
      <c r="BY8" s="704"/>
      <c r="BZ8" s="704"/>
      <c r="CA8" s="704"/>
      <c r="CB8" s="704"/>
      <c r="CC8" s="704"/>
      <c r="CD8" s="704"/>
      <c r="CE8" s="704"/>
      <c r="CF8" s="704"/>
      <c r="CG8" s="704"/>
      <c r="CH8" s="704"/>
      <c r="CI8" s="704"/>
      <c r="CJ8" s="704"/>
      <c r="CK8" s="704"/>
      <c r="CL8" s="704"/>
      <c r="CM8" s="704"/>
      <c r="CN8" s="704"/>
      <c r="CO8" s="704"/>
      <c r="CP8" s="704"/>
      <c r="CQ8" s="704"/>
      <c r="CR8" s="704"/>
      <c r="CS8" s="704"/>
      <c r="CT8" s="704"/>
      <c r="CU8" s="704"/>
      <c r="CV8" s="704"/>
      <c r="CW8" s="704"/>
      <c r="CX8" s="704"/>
      <c r="CY8" s="704"/>
      <c r="CZ8" s="704"/>
      <c r="DA8" s="704"/>
      <c r="DB8" s="704"/>
      <c r="DC8" s="51"/>
    </row>
    <row r="9" spans="1:112" s="24" customFormat="1" ht="10.199999999999999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5" t="s">
        <v>3</v>
      </c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  <c r="BX9" s="685"/>
      <c r="BY9" s="685"/>
      <c r="BZ9" s="685"/>
      <c r="CA9" s="685"/>
      <c r="CB9" s="685"/>
      <c r="CC9" s="685"/>
      <c r="CD9" s="685"/>
      <c r="CE9" s="685"/>
      <c r="CF9" s="685"/>
      <c r="CG9" s="685"/>
      <c r="CH9" s="685"/>
      <c r="CI9" s="685"/>
      <c r="CJ9" s="685"/>
      <c r="CK9" s="685"/>
      <c r="CL9" s="685"/>
      <c r="CM9" s="685"/>
      <c r="CN9" s="685"/>
      <c r="CO9" s="685"/>
      <c r="CP9" s="685"/>
      <c r="CQ9" s="685"/>
      <c r="CR9" s="685"/>
      <c r="CS9" s="685"/>
      <c r="CT9" s="685"/>
      <c r="CU9" s="685"/>
      <c r="CV9" s="685"/>
      <c r="CW9" s="685"/>
      <c r="CX9" s="685"/>
      <c r="CY9" s="685"/>
      <c r="CZ9" s="685"/>
      <c r="DA9" s="685"/>
      <c r="DB9" s="68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  <c r="CJ11" s="687"/>
      <c r="CK11" s="687"/>
      <c r="CL11" s="687"/>
      <c r="CM11" s="687"/>
      <c r="CN11" s="687"/>
      <c r="CO11" s="687"/>
      <c r="CP11" s="687"/>
      <c r="CQ11" s="687"/>
      <c r="CR11" s="687"/>
      <c r="CS11" s="687"/>
      <c r="CT11" s="687"/>
      <c r="CU11" s="687"/>
      <c r="CV11" s="687"/>
      <c r="CW11" s="687"/>
      <c r="CX11" s="687"/>
      <c r="CY11" s="687"/>
      <c r="CZ11" s="687"/>
      <c r="DA11" s="687"/>
      <c r="DB11" s="687"/>
      <c r="DH11" s="229"/>
    </row>
    <row r="12" spans="1:112" ht="20.399999999999999" customHeight="1" x14ac:dyDescent="0.3">
      <c r="A12" s="687" t="s">
        <v>415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  <c r="CJ12" s="687"/>
      <c r="CK12" s="687"/>
      <c r="CL12" s="687"/>
      <c r="CM12" s="687"/>
      <c r="CN12" s="687"/>
      <c r="CO12" s="687"/>
      <c r="CP12" s="687"/>
      <c r="CQ12" s="687"/>
      <c r="CR12" s="687"/>
      <c r="CS12" s="687"/>
      <c r="CT12" s="687"/>
      <c r="CU12" s="687"/>
      <c r="CV12" s="687"/>
      <c r="CW12" s="687"/>
      <c r="CX12" s="687"/>
      <c r="CY12" s="687"/>
      <c r="CZ12" s="687"/>
      <c r="DA12" s="687"/>
      <c r="DB12" s="687"/>
    </row>
    <row r="13" spans="1:112" ht="15" customHeight="1" x14ac:dyDescent="0.25">
      <c r="A13" s="736" t="s">
        <v>4</v>
      </c>
      <c r="B13" s="736"/>
      <c r="C13" s="736"/>
      <c r="D13" s="736"/>
      <c r="E13" s="736"/>
      <c r="F13" s="736"/>
      <c r="G13" s="736"/>
      <c r="H13" s="736"/>
      <c r="I13" s="736"/>
      <c r="J13" s="736"/>
      <c r="K13" s="736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X13" s="736"/>
      <c r="Y13" s="736"/>
      <c r="DH13" s="229"/>
    </row>
    <row r="14" spans="1:112" ht="30" customHeight="1" x14ac:dyDescent="0.25">
      <c r="A14" s="735" t="s">
        <v>122</v>
      </c>
      <c r="B14" s="735"/>
      <c r="C14" s="735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735"/>
      <c r="AB14" s="735"/>
      <c r="AC14" s="735"/>
      <c r="AD14" s="735"/>
      <c r="AE14" s="735"/>
      <c r="AF14" s="731" t="str">
        <f>ПОДПИСИ!B6</f>
        <v>Начальник мастерского участка №1 Курортного РЭС ПАО «Россети Ленэнерго» «СЭС»</v>
      </c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39" t="s">
        <v>5</v>
      </c>
      <c r="AH15" s="739"/>
      <c r="AI15" s="739"/>
      <c r="AJ15" s="739"/>
      <c r="AK15" s="739"/>
      <c r="AL15" s="739"/>
      <c r="AM15" s="739"/>
      <c r="AN15" s="739"/>
      <c r="AO15" s="739"/>
      <c r="AP15" s="739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R15" s="739"/>
      <c r="BS15" s="739"/>
      <c r="BT15" s="739"/>
      <c r="BU15" s="739"/>
      <c r="BV15" s="739"/>
      <c r="BW15" s="739"/>
      <c r="BX15" s="739"/>
      <c r="BY15" s="739"/>
      <c r="BZ15" s="739"/>
      <c r="CA15" s="739"/>
      <c r="CB15" s="739"/>
      <c r="CC15" s="739"/>
      <c r="CD15" s="739"/>
      <c r="CE15" s="739"/>
      <c r="CF15" s="739"/>
      <c r="CG15" s="739"/>
      <c r="CH15" s="739"/>
      <c r="CI15" s="739"/>
      <c r="CJ15" s="739"/>
      <c r="CK15" s="739"/>
      <c r="CL15" s="739"/>
      <c r="CM15" s="739"/>
      <c r="CN15" s="739"/>
      <c r="CO15" s="739"/>
      <c r="CP15" s="739"/>
      <c r="CQ15" s="739"/>
      <c r="CR15" s="739"/>
      <c r="CS15" s="739"/>
      <c r="CT15" s="739"/>
      <c r="CU15" s="739"/>
      <c r="CV15" s="739"/>
      <c r="CW15" s="739"/>
      <c r="CX15" s="739"/>
      <c r="CY15" s="739"/>
      <c r="CZ15" s="739"/>
      <c r="DA15" s="739"/>
      <c r="DB15" s="739"/>
    </row>
    <row r="16" spans="1:112" ht="15" customHeight="1" x14ac:dyDescent="0.3">
      <c r="A16" s="1011" t="str">
        <f>ПОДПИСИ!C6</f>
        <v>Чечин Д.М.</v>
      </c>
      <c r="B16" s="1011"/>
      <c r="C16" s="1011"/>
      <c r="D16" s="1011"/>
      <c r="E16" s="1011"/>
      <c r="F16" s="1011"/>
      <c r="G16" s="1011"/>
      <c r="H16" s="1011"/>
      <c r="I16" s="1011"/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1"/>
      <c r="AT16" s="1011"/>
      <c r="AU16" s="1011"/>
      <c r="AV16" s="1011"/>
      <c r="AW16" s="1011"/>
      <c r="AX16" s="1011"/>
      <c r="AY16" s="1011"/>
      <c r="AZ16" s="1011"/>
      <c r="BA16" s="1011"/>
      <c r="BB16" s="1011"/>
      <c r="BC16" s="1011"/>
      <c r="BD16" s="1011"/>
      <c r="BE16" s="1011"/>
      <c r="BF16" s="1011"/>
      <c r="BG16" s="1011"/>
      <c r="BH16" s="1011"/>
      <c r="BI16" s="1011"/>
      <c r="BJ16" s="1011"/>
      <c r="BK16" s="1011"/>
      <c r="BL16" s="1011"/>
      <c r="BM16" s="1011"/>
      <c r="BN16" s="1011"/>
      <c r="BO16" s="1011"/>
      <c r="BP16" s="1011"/>
      <c r="BQ16" s="1011"/>
      <c r="BR16" s="1011"/>
      <c r="BS16" s="1011"/>
      <c r="BT16" s="1011"/>
      <c r="BU16" s="1011"/>
      <c r="BV16" s="1011"/>
      <c r="BW16" s="1011"/>
      <c r="BX16" s="1011"/>
      <c r="BY16" s="1011"/>
      <c r="BZ16" s="1011"/>
      <c r="CA16" s="1011"/>
      <c r="CB16" s="1011"/>
      <c r="CC16" s="1011"/>
      <c r="CD16" s="1011"/>
      <c r="CE16" s="1011"/>
      <c r="CF16" s="1011"/>
      <c r="CG16" s="1011"/>
      <c r="CH16" s="1011"/>
      <c r="CI16" s="1011"/>
      <c r="CJ16" s="1011"/>
      <c r="CK16" s="1011"/>
      <c r="CL16" s="1011"/>
      <c r="CM16" s="1011"/>
      <c r="CN16" s="1011"/>
      <c r="CO16" s="1011"/>
      <c r="CP16" s="1011"/>
      <c r="CQ16" s="1011"/>
      <c r="CR16" s="1011"/>
      <c r="CS16" s="1011"/>
      <c r="CT16" s="1011"/>
      <c r="CU16" s="1011"/>
      <c r="CV16" s="1011"/>
      <c r="CW16" s="1011"/>
      <c r="CX16" s="1011"/>
      <c r="CY16" s="1011"/>
      <c r="CZ16" s="1011"/>
      <c r="DA16" s="1011"/>
      <c r="DB16" s="1011"/>
    </row>
    <row r="17" spans="1:112" ht="15" customHeight="1" x14ac:dyDescent="0.3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 x14ac:dyDescent="0.25">
      <c r="A18" s="735" t="s">
        <v>732</v>
      </c>
      <c r="B18" s="735"/>
      <c r="C18" s="735"/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5"/>
      <c r="AA18" s="735"/>
      <c r="AB18" s="735"/>
      <c r="AC18" s="735"/>
      <c r="AD18" s="735"/>
      <c r="AE18" s="735"/>
      <c r="AF18" s="735"/>
      <c r="AG18" s="735"/>
      <c r="AH18" s="735"/>
      <c r="AI18" s="735"/>
      <c r="AJ18" s="735"/>
      <c r="AK18" s="735"/>
      <c r="AL18" s="735"/>
      <c r="AM18" s="735"/>
      <c r="AN18" s="735"/>
      <c r="AO18" s="735"/>
      <c r="AP18" s="735"/>
      <c r="AQ18" s="735"/>
      <c r="AR18" s="735"/>
      <c r="AS18" s="735"/>
      <c r="AT18" s="735"/>
      <c r="AU18" s="735"/>
      <c r="AV18" s="735"/>
      <c r="AW18" s="731" t="str">
        <f>ПОДПИСИ!B12</f>
        <v>Начальник участка ООО «Электромонтаж-110»</v>
      </c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  <c r="BX18" s="731"/>
      <c r="BY18" s="731"/>
      <c r="BZ18" s="731"/>
      <c r="CA18" s="731"/>
      <c r="CB18" s="731"/>
      <c r="CC18" s="731"/>
      <c r="CD18" s="731"/>
      <c r="CE18" s="731"/>
      <c r="CF18" s="731"/>
      <c r="CG18" s="731"/>
      <c r="CH18" s="731"/>
      <c r="CI18" s="731"/>
      <c r="CJ18" s="731"/>
      <c r="CK18" s="731"/>
      <c r="CL18" s="731"/>
      <c r="CM18" s="731"/>
      <c r="CN18" s="731"/>
      <c r="CO18" s="731"/>
      <c r="CP18" s="731"/>
      <c r="CQ18" s="731"/>
      <c r="CR18" s="731"/>
      <c r="CS18" s="731"/>
      <c r="CT18" s="731"/>
      <c r="CU18" s="731"/>
      <c r="CV18" s="731"/>
      <c r="CW18" s="731"/>
      <c r="CX18" s="731"/>
      <c r="CY18" s="731"/>
      <c r="CZ18" s="731"/>
      <c r="DA18" s="731"/>
      <c r="DB18" s="731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39" t="s">
        <v>5</v>
      </c>
      <c r="AX19" s="739"/>
      <c r="AY19" s="739"/>
      <c r="AZ19" s="739"/>
      <c r="BA19" s="739"/>
      <c r="BB19" s="739"/>
      <c r="BC19" s="739"/>
      <c r="BD19" s="739"/>
      <c r="BE19" s="739"/>
      <c r="BF19" s="739"/>
      <c r="BG19" s="739"/>
      <c r="BH19" s="739"/>
      <c r="BI19" s="739"/>
      <c r="BJ19" s="739"/>
      <c r="BK19" s="739"/>
      <c r="BL19" s="739"/>
      <c r="BM19" s="739"/>
      <c r="BN19" s="739"/>
      <c r="BO19" s="739"/>
      <c r="BP19" s="739"/>
      <c r="BQ19" s="739"/>
      <c r="BR19" s="739"/>
      <c r="BS19" s="739"/>
      <c r="BT19" s="739"/>
      <c r="BU19" s="739"/>
      <c r="BV19" s="739"/>
      <c r="BW19" s="739"/>
      <c r="BX19" s="739"/>
      <c r="BY19" s="739"/>
      <c r="BZ19" s="739"/>
      <c r="CA19" s="739"/>
      <c r="CB19" s="739"/>
      <c r="CC19" s="739"/>
      <c r="CD19" s="739"/>
      <c r="CE19" s="739"/>
      <c r="CF19" s="739"/>
      <c r="CG19" s="739"/>
      <c r="CH19" s="739"/>
      <c r="CI19" s="739"/>
      <c r="CJ19" s="739"/>
      <c r="CK19" s="739"/>
      <c r="CL19" s="739"/>
      <c r="CM19" s="739"/>
      <c r="CN19" s="739"/>
      <c r="CO19" s="739"/>
      <c r="CP19" s="739"/>
      <c r="CQ19" s="739"/>
      <c r="CR19" s="739"/>
      <c r="CS19" s="739"/>
      <c r="CT19" s="739"/>
      <c r="CU19" s="739"/>
      <c r="CV19" s="739"/>
      <c r="CW19" s="739"/>
      <c r="CX19" s="739"/>
      <c r="CY19" s="739"/>
      <c r="CZ19" s="739"/>
      <c r="DA19" s="739"/>
      <c r="DB19" s="739"/>
    </row>
    <row r="20" spans="1:112" ht="15" customHeight="1" x14ac:dyDescent="0.25">
      <c r="A20" s="728" t="str">
        <f>ПОДПИСИ!C12</f>
        <v>Курбатов А.В.</v>
      </c>
      <c r="B20" s="728"/>
      <c r="C20" s="728"/>
      <c r="D20" s="728"/>
      <c r="E20" s="728"/>
      <c r="F20" s="728"/>
      <c r="G20" s="728"/>
      <c r="H20" s="728"/>
      <c r="I20" s="728"/>
      <c r="J20" s="728"/>
      <c r="K20" s="728"/>
      <c r="L20" s="728"/>
      <c r="M20" s="728"/>
      <c r="N20" s="728"/>
      <c r="O20" s="728"/>
      <c r="P20" s="728"/>
      <c r="Q20" s="728"/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  <c r="BX20" s="728"/>
      <c r="BY20" s="728"/>
      <c r="BZ20" s="728"/>
      <c r="CA20" s="728"/>
      <c r="CB20" s="728"/>
      <c r="CC20" s="728"/>
      <c r="CD20" s="728"/>
      <c r="CE20" s="728"/>
      <c r="CF20" s="728"/>
      <c r="CG20" s="728"/>
      <c r="CH20" s="728"/>
      <c r="CI20" s="728"/>
      <c r="CJ20" s="728"/>
      <c r="CK20" s="728"/>
      <c r="CL20" s="728"/>
      <c r="CM20" s="728"/>
      <c r="CN20" s="728"/>
      <c r="CO20" s="728"/>
      <c r="CP20" s="728"/>
      <c r="CQ20" s="728"/>
      <c r="CR20" s="728"/>
      <c r="CS20" s="728"/>
      <c r="CT20" s="728"/>
      <c r="CU20" s="728"/>
      <c r="CV20" s="728"/>
      <c r="CW20" s="728"/>
      <c r="CX20" s="728"/>
      <c r="CY20" s="728"/>
      <c r="CZ20" s="728"/>
      <c r="DA20" s="728"/>
      <c r="DB20" s="728"/>
      <c r="DH20" s="141"/>
    </row>
    <row r="21" spans="1:112" x14ac:dyDescent="0.3">
      <c r="A21" s="19" t="s">
        <v>416</v>
      </c>
    </row>
    <row r="22" spans="1:112" ht="13.8" x14ac:dyDescent="0.25">
      <c r="A22" s="19" t="s">
        <v>231</v>
      </c>
      <c r="DH22" s="141"/>
    </row>
    <row r="23" spans="1:112" ht="17.399999999999999" customHeight="1" x14ac:dyDescent="0.3">
      <c r="A23" s="19" t="s">
        <v>417</v>
      </c>
      <c r="AN23" s="54"/>
      <c r="AO23" s="54"/>
      <c r="AP23" s="704" t="s">
        <v>652</v>
      </c>
      <c r="AQ23" s="704"/>
      <c r="AR23" s="704"/>
      <c r="AS23" s="704"/>
      <c r="AT23" s="704"/>
      <c r="AU23" s="704"/>
      <c r="AV23" s="704"/>
      <c r="AW23" s="704"/>
      <c r="AX23" s="704"/>
      <c r="AY23" s="704"/>
      <c r="AZ23" s="704"/>
      <c r="BA23" s="704"/>
      <c r="BB23" s="704"/>
      <c r="BC23" s="704"/>
      <c r="BD23" s="704"/>
      <c r="BE23" s="704"/>
      <c r="BF23" s="704"/>
      <c r="BG23" s="704"/>
      <c r="BH23" s="704"/>
      <c r="BI23" s="704"/>
      <c r="BJ23" s="704"/>
      <c r="BK23" s="704"/>
      <c r="BL23" s="704"/>
      <c r="BM23" s="704"/>
      <c r="BN23" s="704"/>
      <c r="BO23" s="704"/>
      <c r="BP23" s="704"/>
      <c r="BQ23" s="704"/>
      <c r="BR23" s="704"/>
      <c r="BS23" s="704"/>
      <c r="BT23" s="704"/>
      <c r="BU23" s="704"/>
      <c r="BV23" s="704"/>
      <c r="BW23" s="704"/>
      <c r="BX23" s="704"/>
      <c r="BY23" s="704"/>
      <c r="BZ23" s="704"/>
      <c r="CA23" s="704"/>
      <c r="CB23" s="704"/>
      <c r="CC23" s="704"/>
      <c r="CD23" s="704"/>
      <c r="CE23" s="704"/>
      <c r="CF23" s="704"/>
      <c r="CG23" s="704"/>
      <c r="CH23" s="704"/>
      <c r="CI23" s="704"/>
      <c r="CJ23" s="704"/>
      <c r="CK23" s="704"/>
      <c r="CL23" s="704"/>
      <c r="CM23" s="704"/>
      <c r="CN23" s="704"/>
      <c r="CO23" s="704"/>
      <c r="CP23" s="704"/>
      <c r="CQ23" s="704"/>
      <c r="CR23" s="704"/>
      <c r="CS23" s="704"/>
      <c r="CT23" s="704"/>
      <c r="CU23" s="704"/>
      <c r="CV23" s="704"/>
      <c r="CW23" s="704"/>
      <c r="CX23" s="704"/>
      <c r="CY23" s="704"/>
      <c r="CZ23" s="704"/>
      <c r="DA23" s="704"/>
      <c r="DB23" s="704"/>
    </row>
    <row r="24" spans="1:112" ht="10.5" customHeight="1" x14ac:dyDescent="0.25">
      <c r="AN24" s="685" t="s">
        <v>418</v>
      </c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  <c r="BX24" s="685"/>
      <c r="BY24" s="685"/>
      <c r="BZ24" s="685"/>
      <c r="CA24" s="685"/>
      <c r="CB24" s="685"/>
      <c r="CC24" s="685"/>
      <c r="CD24" s="685"/>
      <c r="CE24" s="685"/>
      <c r="CF24" s="685"/>
      <c r="CG24" s="685"/>
      <c r="CH24" s="685"/>
      <c r="CI24" s="685"/>
      <c r="CJ24" s="685"/>
      <c r="CK24" s="685"/>
      <c r="CL24" s="685"/>
      <c r="CM24" s="685"/>
      <c r="CN24" s="685"/>
      <c r="CO24" s="685"/>
      <c r="CP24" s="685"/>
      <c r="CQ24" s="685"/>
      <c r="CR24" s="685"/>
      <c r="CS24" s="685"/>
      <c r="CT24" s="685"/>
      <c r="CU24" s="685"/>
      <c r="CV24" s="685"/>
      <c r="CW24" s="685"/>
      <c r="CX24" s="685"/>
      <c r="CY24" s="685"/>
      <c r="CZ24" s="685"/>
      <c r="DA24" s="685"/>
      <c r="DB24" s="685"/>
      <c r="DD24" s="56"/>
      <c r="DE24" s="57"/>
      <c r="DF24" s="57"/>
      <c r="DH24" s="229"/>
    </row>
    <row r="25" spans="1:112" ht="15" customHeight="1" x14ac:dyDescent="0.25">
      <c r="A25" s="19" t="s">
        <v>419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04" t="s">
        <v>420</v>
      </c>
      <c r="AR25" s="704"/>
      <c r="AS25" s="704"/>
      <c r="AT25" s="704"/>
      <c r="AU25" s="704"/>
      <c r="AV25" s="704"/>
      <c r="AW25" s="704"/>
      <c r="AX25" s="704"/>
      <c r="AY25" s="704"/>
      <c r="AZ25" s="704"/>
      <c r="BA25" s="704"/>
      <c r="BB25" s="704"/>
      <c r="BC25" s="704"/>
      <c r="BD25" s="704"/>
      <c r="BE25" s="704"/>
      <c r="BF25" s="704"/>
      <c r="BG25" s="704"/>
      <c r="BH25" s="704"/>
      <c r="BI25" s="704"/>
      <c r="BJ25" s="704"/>
      <c r="BK25" s="704"/>
      <c r="BL25" s="704"/>
      <c r="BM25" s="704"/>
      <c r="BN25" s="704"/>
      <c r="BO25" s="704"/>
      <c r="BP25" s="704"/>
      <c r="BQ25" s="704"/>
      <c r="BR25" s="704"/>
      <c r="BS25" s="704"/>
      <c r="BT25" s="704"/>
      <c r="BU25" s="704"/>
      <c r="BV25" s="704"/>
      <c r="BW25" s="704"/>
      <c r="BX25" s="704"/>
      <c r="BY25" s="704"/>
      <c r="BZ25" s="704"/>
      <c r="CA25" s="704"/>
      <c r="CB25" s="704"/>
      <c r="CC25" s="704"/>
      <c r="CD25" s="704"/>
      <c r="CE25" s="704"/>
      <c r="CF25" s="704"/>
      <c r="CG25" s="704"/>
      <c r="CH25" s="704"/>
      <c r="CI25" s="704"/>
      <c r="CJ25" s="704"/>
      <c r="CK25" s="704"/>
      <c r="CL25" s="704"/>
      <c r="CM25" s="704"/>
      <c r="CN25" s="704"/>
      <c r="CO25" s="704"/>
      <c r="CP25" s="704"/>
      <c r="CQ25" s="704"/>
      <c r="CR25" s="704"/>
      <c r="CS25" s="704"/>
      <c r="CT25" s="704"/>
      <c r="CU25" s="704"/>
      <c r="CV25" s="704"/>
      <c r="CW25" s="704"/>
      <c r="CX25" s="704"/>
      <c r="CY25" s="704"/>
      <c r="CZ25" s="704"/>
      <c r="DA25" s="704"/>
      <c r="DB25" s="704"/>
      <c r="DH25" s="149"/>
    </row>
    <row r="26" spans="1:112" ht="15" customHeight="1" x14ac:dyDescent="0.25">
      <c r="A26" s="19" t="s">
        <v>421</v>
      </c>
      <c r="X26" s="975" t="s">
        <v>256</v>
      </c>
      <c r="Y26" s="975"/>
      <c r="Z26" s="975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975"/>
      <c r="BM26" s="975"/>
      <c r="BN26" s="975"/>
      <c r="BO26" s="975"/>
      <c r="BP26" s="975"/>
      <c r="BQ26" s="975"/>
      <c r="BR26" s="975"/>
      <c r="BS26" s="975"/>
      <c r="BT26" s="975"/>
      <c r="BU26" s="975"/>
      <c r="BV26" s="975"/>
      <c r="BW26" s="975"/>
      <c r="BX26" s="975"/>
      <c r="BY26" s="975"/>
      <c r="BZ26" s="975"/>
      <c r="CA26" s="975"/>
      <c r="CB26" s="975"/>
      <c r="CC26" s="975"/>
      <c r="CD26" s="975"/>
      <c r="CE26" s="975"/>
      <c r="CF26" s="975"/>
      <c r="CG26" s="975"/>
      <c r="CH26" s="975"/>
      <c r="CI26" s="975"/>
      <c r="CJ26" s="975"/>
      <c r="CK26" s="975"/>
      <c r="CL26" s="975"/>
      <c r="CM26" s="975"/>
      <c r="CN26" s="975"/>
      <c r="CO26" s="975"/>
      <c r="CP26" s="975"/>
      <c r="CQ26" s="975"/>
      <c r="CR26" s="975"/>
      <c r="CS26" s="975"/>
      <c r="CT26" s="975"/>
      <c r="CU26" s="975"/>
      <c r="CV26" s="975"/>
      <c r="CW26" s="975"/>
      <c r="CX26" s="975"/>
      <c r="CY26" s="975"/>
      <c r="CZ26" s="975"/>
      <c r="DA26" s="975"/>
      <c r="DB26" s="975"/>
      <c r="DH26" s="228"/>
    </row>
    <row r="27" spans="1:112" ht="25.2" customHeight="1" x14ac:dyDescent="0.25">
      <c r="A27" s="30" t="s">
        <v>422</v>
      </c>
      <c r="R27" s="1010" t="s">
        <v>494</v>
      </c>
      <c r="S27" s="1010"/>
      <c r="T27" s="1010"/>
      <c r="U27" s="1010"/>
      <c r="V27" s="1010"/>
      <c r="W27" s="1010"/>
      <c r="X27" s="1010"/>
      <c r="Y27" s="1010"/>
      <c r="Z27" s="1010"/>
      <c r="AA27" s="1010"/>
      <c r="AB27" s="1010"/>
      <c r="AC27" s="1010"/>
      <c r="AD27" s="1010"/>
      <c r="AE27" s="1010"/>
      <c r="AF27" s="1010"/>
      <c r="AG27" s="1010"/>
      <c r="AH27" s="1010"/>
      <c r="AI27" s="1010"/>
      <c r="AJ27" s="1010"/>
      <c r="AK27" s="1010"/>
      <c r="AL27" s="1010"/>
      <c r="AM27" s="1010"/>
      <c r="AN27" s="1010"/>
      <c r="AO27" s="1010"/>
      <c r="AP27" s="1010"/>
      <c r="AQ27" s="1010"/>
      <c r="AR27" s="1010"/>
      <c r="AS27" s="1010"/>
      <c r="AT27" s="1010"/>
      <c r="AU27" s="1010"/>
      <c r="AV27" s="1010"/>
      <c r="AW27" s="1010"/>
      <c r="AX27" s="1010"/>
      <c r="AY27" s="1010"/>
      <c r="AZ27" s="1010"/>
      <c r="BA27" s="1010"/>
      <c r="BB27" s="1010"/>
      <c r="BC27" s="1010"/>
      <c r="BD27" s="1010"/>
      <c r="BE27" s="1010"/>
      <c r="BF27" s="1010"/>
      <c r="BG27" s="1010"/>
      <c r="BH27" s="1010"/>
      <c r="BI27" s="1010"/>
      <c r="BJ27" s="1010"/>
      <c r="BK27" s="1010"/>
      <c r="BL27" s="1010"/>
      <c r="BM27" s="1010"/>
      <c r="BN27" s="1010"/>
      <c r="BO27" s="1010"/>
      <c r="BP27" s="1010"/>
      <c r="BQ27" s="1010"/>
      <c r="BR27" s="1010"/>
      <c r="BS27" s="1010"/>
      <c r="BT27" s="1010"/>
      <c r="BU27" s="1010"/>
      <c r="BV27" s="1010"/>
      <c r="BW27" s="1010"/>
      <c r="BX27" s="1010"/>
      <c r="BY27" s="1010"/>
      <c r="BZ27" s="1010"/>
      <c r="CA27" s="1010"/>
      <c r="CB27" s="1010"/>
      <c r="CC27" s="1010"/>
      <c r="CD27" s="1010"/>
      <c r="CE27" s="1010"/>
      <c r="CF27" s="1010"/>
      <c r="CG27" s="1010"/>
      <c r="CH27" s="1010"/>
      <c r="CI27" s="1010"/>
      <c r="CJ27" s="1010"/>
      <c r="CK27" s="1010"/>
      <c r="CL27" s="1010"/>
      <c r="CM27" s="1010"/>
      <c r="CN27" s="1010"/>
      <c r="CO27" s="1010"/>
      <c r="CP27" s="1010"/>
      <c r="CQ27" s="1010"/>
      <c r="CR27" s="1010"/>
      <c r="CS27" s="1010"/>
      <c r="CT27" s="1010"/>
      <c r="CU27" s="1010"/>
      <c r="CV27" s="1010"/>
      <c r="CW27" s="1010"/>
      <c r="CX27" s="1010"/>
      <c r="CY27" s="1010"/>
      <c r="CZ27" s="1010"/>
      <c r="DA27" s="1010"/>
      <c r="DB27" s="1010"/>
      <c r="DH27" s="141"/>
    </row>
    <row r="28" spans="1:112" customFormat="1" ht="45.75" customHeight="1" x14ac:dyDescent="0.3">
      <c r="A28" s="735" t="s">
        <v>737</v>
      </c>
      <c r="B28" s="736"/>
      <c r="C28" s="736"/>
      <c r="D28" s="736"/>
      <c r="E28" s="736"/>
      <c r="F28" s="736"/>
      <c r="G28" s="736"/>
      <c r="H28" s="736"/>
      <c r="I28" s="736"/>
      <c r="J28" s="736"/>
      <c r="K28" s="736"/>
      <c r="L28" s="736"/>
      <c r="M28" s="736"/>
      <c r="N28" s="736"/>
      <c r="O28" s="736"/>
      <c r="P28" s="736"/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29"/>
      <c r="BJ28" s="729"/>
      <c r="BK28" s="729"/>
      <c r="BL28" s="729"/>
      <c r="BM28" s="729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  <c r="BX28" s="729"/>
      <c r="BY28" s="729"/>
      <c r="BZ28" s="729"/>
      <c r="CA28" s="729"/>
      <c r="CB28" s="729"/>
      <c r="CC28" s="729"/>
      <c r="CD28" s="729"/>
      <c r="CE28" s="729"/>
      <c r="CF28" s="729"/>
      <c r="CG28" s="23"/>
      <c r="CH28" s="23"/>
      <c r="CI28" s="23"/>
      <c r="CJ28" s="704" t="str">
        <f>ПОДПИСИ!E6</f>
        <v>Д.М. Чечин</v>
      </c>
      <c r="CK28" s="704"/>
      <c r="CL28" s="704"/>
      <c r="CM28" s="704"/>
      <c r="CN28" s="704"/>
      <c r="CO28" s="704"/>
      <c r="CP28" s="704"/>
      <c r="CQ28" s="704"/>
      <c r="CR28" s="704"/>
      <c r="CS28" s="704"/>
      <c r="CT28" s="704"/>
      <c r="CU28" s="704"/>
      <c r="CV28" s="704"/>
      <c r="CW28" s="704"/>
      <c r="CX28" s="704"/>
      <c r="CY28" s="704"/>
      <c r="CZ28" s="704"/>
      <c r="DA28" s="704"/>
      <c r="DB28" s="704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685" t="s">
        <v>11</v>
      </c>
      <c r="BJ29" s="685"/>
      <c r="BK29" s="685"/>
      <c r="BL29" s="685"/>
      <c r="BM29" s="685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  <c r="BX29" s="685"/>
      <c r="BY29" s="685"/>
      <c r="BZ29" s="685"/>
      <c r="CA29" s="685"/>
      <c r="CB29" s="685"/>
      <c r="CC29" s="685"/>
      <c r="CD29" s="685"/>
      <c r="CE29" s="685"/>
      <c r="CF29" s="685"/>
      <c r="CG29" s="21"/>
      <c r="CH29" s="21"/>
      <c r="CI29" s="21"/>
      <c r="CJ29" s="739" t="s">
        <v>50</v>
      </c>
      <c r="CK29" s="739"/>
      <c r="CL29" s="739"/>
      <c r="CM29" s="739"/>
      <c r="CN29" s="739"/>
      <c r="CO29" s="739"/>
      <c r="CP29" s="739"/>
      <c r="CQ29" s="739"/>
      <c r="CR29" s="739"/>
      <c r="CS29" s="739"/>
      <c r="CT29" s="739"/>
      <c r="CU29" s="739"/>
      <c r="CV29" s="739"/>
      <c r="CW29" s="739"/>
      <c r="CX29" s="739"/>
      <c r="CY29" s="739"/>
      <c r="CZ29" s="739"/>
      <c r="DA29" s="739"/>
      <c r="DB29" s="739"/>
      <c r="DH29" s="148"/>
    </row>
    <row r="30" spans="1:112" customFormat="1" ht="48.75" customHeight="1" x14ac:dyDescent="0.3">
      <c r="A30" s="735" t="s">
        <v>731</v>
      </c>
      <c r="B30" s="736"/>
      <c r="C30" s="736"/>
      <c r="D30" s="736"/>
      <c r="E30" s="736"/>
      <c r="F30" s="736"/>
      <c r="G30" s="736"/>
      <c r="H30" s="736"/>
      <c r="I30" s="736"/>
      <c r="J30" s="736"/>
      <c r="K30" s="736"/>
      <c r="L30" s="736"/>
      <c r="M30" s="736"/>
      <c r="N30" s="736"/>
      <c r="O30" s="736"/>
      <c r="P30" s="736"/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9"/>
      <c r="BJ30" s="729"/>
      <c r="BK30" s="729"/>
      <c r="BL30" s="729"/>
      <c r="BM30" s="729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  <c r="BX30" s="729"/>
      <c r="BY30" s="729"/>
      <c r="BZ30" s="729"/>
      <c r="CA30" s="729"/>
      <c r="CB30" s="729"/>
      <c r="CC30" s="729"/>
      <c r="CD30" s="729"/>
      <c r="CE30" s="729"/>
      <c r="CF30" s="729"/>
      <c r="CG30" s="19"/>
      <c r="CH30" s="19"/>
      <c r="CI30" s="19"/>
      <c r="CJ30" s="704" t="str">
        <f>ПОДПИСИ!E12</f>
        <v>А.В. Курбатов</v>
      </c>
      <c r="CK30" s="704"/>
      <c r="CL30" s="704"/>
      <c r="CM30" s="704"/>
      <c r="CN30" s="704"/>
      <c r="CO30" s="704"/>
      <c r="CP30" s="704"/>
      <c r="CQ30" s="704"/>
      <c r="CR30" s="704"/>
      <c r="CS30" s="704"/>
      <c r="CT30" s="704"/>
      <c r="CU30" s="704"/>
      <c r="CV30" s="704"/>
      <c r="CW30" s="704"/>
      <c r="CX30" s="704"/>
      <c r="CY30" s="704"/>
      <c r="CZ30" s="704"/>
      <c r="DA30" s="704"/>
      <c r="DB30" s="704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685" t="s">
        <v>11</v>
      </c>
      <c r="BJ31" s="685"/>
      <c r="BK31" s="685"/>
      <c r="BL31" s="685"/>
      <c r="BM31" s="685"/>
      <c r="BN31" s="685"/>
      <c r="BO31" s="685"/>
      <c r="BP31" s="685"/>
      <c r="BQ31" s="685"/>
      <c r="BR31" s="685"/>
      <c r="BS31" s="685"/>
      <c r="BT31" s="685"/>
      <c r="BU31" s="685"/>
      <c r="BV31" s="685"/>
      <c r="BW31" s="685"/>
      <c r="BX31" s="685"/>
      <c r="BY31" s="685"/>
      <c r="BZ31" s="685"/>
      <c r="CA31" s="685"/>
      <c r="CB31" s="685"/>
      <c r="CC31" s="685"/>
      <c r="CD31" s="685"/>
      <c r="CE31" s="685"/>
      <c r="CF31" s="685"/>
      <c r="CG31" s="21"/>
      <c r="CH31" s="21"/>
      <c r="CI31" s="21"/>
      <c r="CJ31" s="739" t="s">
        <v>50</v>
      </c>
      <c r="CK31" s="739"/>
      <c r="CL31" s="739"/>
      <c r="CM31" s="739"/>
      <c r="CN31" s="739"/>
      <c r="CO31" s="739"/>
      <c r="CP31" s="739"/>
      <c r="CQ31" s="739"/>
      <c r="CR31" s="739"/>
      <c r="CS31" s="739"/>
      <c r="CT31" s="739"/>
      <c r="CU31" s="739"/>
      <c r="CV31" s="739"/>
      <c r="CW31" s="739"/>
      <c r="CX31" s="739"/>
      <c r="CY31" s="739"/>
      <c r="CZ31" s="739"/>
      <c r="DA31" s="739"/>
      <c r="DB31" s="739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38" outlineLevel="1" x14ac:dyDescent="0.25">
      <c r="A5" s="742"/>
      <c r="B5" s="742"/>
      <c r="C5" s="742"/>
      <c r="D5" s="742"/>
      <c r="E5" s="21"/>
      <c r="F5" s="21"/>
      <c r="G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41"/>
      <c r="I5" s="741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511</v>
      </c>
      <c r="B10" s="756"/>
      <c r="C10" s="756"/>
      <c r="D10" s="756"/>
      <c r="E10" s="756"/>
      <c r="F10" s="756"/>
      <c r="G10" s="756"/>
      <c r="H10" s="756"/>
      <c r="I10" s="756"/>
    </row>
    <row r="11" spans="1:17" ht="15" customHeight="1" x14ac:dyDescent="0.25">
      <c r="A11" s="736" t="s">
        <v>4</v>
      </c>
      <c r="B11" s="736"/>
      <c r="C11" s="736"/>
      <c r="D11" s="736"/>
      <c r="E11" s="736"/>
      <c r="F11" s="736"/>
      <c r="G11" s="736"/>
      <c r="H11" s="736"/>
      <c r="I11" s="736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14"/>
      <c r="B13" s="1014"/>
      <c r="C13" s="1014"/>
      <c r="D13" s="1014"/>
      <c r="E13" s="1014"/>
      <c r="F13" s="739" t="s">
        <v>5</v>
      </c>
      <c r="G13" s="739"/>
      <c r="H13" s="739"/>
      <c r="I13" s="739"/>
    </row>
    <row r="14" spans="1:17" ht="15" customHeight="1" x14ac:dyDescent="0.25">
      <c r="A14" s="728" t="str">
        <f>ПОДПИСИ!C6</f>
        <v>Чечин Д.М.</v>
      </c>
      <c r="B14" s="728"/>
      <c r="C14" s="728"/>
      <c r="D14" s="728"/>
      <c r="E14" s="728"/>
      <c r="F14" s="728"/>
      <c r="G14" s="728"/>
      <c r="H14" s="728"/>
      <c r="I14" s="72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5" t="s">
        <v>732</v>
      </c>
      <c r="B16" s="735"/>
      <c r="C16" s="735"/>
      <c r="D16" s="735"/>
      <c r="E16" s="735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39"/>
      <c r="B17" s="739"/>
      <c r="C17" s="739"/>
      <c r="D17" s="739" t="s">
        <v>5</v>
      </c>
      <c r="E17" s="739"/>
      <c r="F17" s="739"/>
      <c r="G17" s="739"/>
      <c r="H17" s="739"/>
      <c r="I17" s="739"/>
    </row>
    <row r="18" spans="1:17" ht="15" customHeight="1" x14ac:dyDescent="0.25">
      <c r="A18" s="728" t="str">
        <f>ПОДПИСИ!C12</f>
        <v>Курбатов А.В.</v>
      </c>
      <c r="B18" s="728"/>
      <c r="C18" s="728"/>
      <c r="D18" s="728"/>
      <c r="E18" s="728"/>
      <c r="F18" s="728"/>
      <c r="G18" s="728"/>
      <c r="H18" s="728"/>
      <c r="I18" s="728"/>
    </row>
    <row r="19" spans="1:17" x14ac:dyDescent="0.25">
      <c r="A19" s="733" t="s">
        <v>416</v>
      </c>
      <c r="B19" s="733"/>
      <c r="C19" s="733"/>
      <c r="D19" s="733"/>
      <c r="E19" s="733"/>
      <c r="F19" s="733"/>
      <c r="G19" s="733"/>
      <c r="H19" s="733"/>
      <c r="I19" s="733"/>
    </row>
    <row r="20" spans="1:17" ht="15.6" customHeight="1" x14ac:dyDescent="0.25">
      <c r="A20" s="733" t="s">
        <v>231</v>
      </c>
      <c r="B20" s="733"/>
      <c r="C20" s="733"/>
      <c r="D20" s="733"/>
      <c r="E20" s="733"/>
      <c r="F20" s="733"/>
      <c r="G20" s="733"/>
      <c r="H20" s="733"/>
      <c r="I20" s="733"/>
    </row>
    <row r="21" spans="1:17" ht="17.399999999999999" customHeight="1" x14ac:dyDescent="0.25">
      <c r="A21" s="733" t="s">
        <v>417</v>
      </c>
      <c r="B21" s="733"/>
      <c r="C21" s="733"/>
      <c r="D21" s="733"/>
      <c r="E21" s="704" t="s">
        <v>882</v>
      </c>
      <c r="F21" s="704"/>
      <c r="G21" s="704"/>
      <c r="H21" s="704"/>
      <c r="I21" s="704"/>
    </row>
    <row r="22" spans="1:17" ht="10.5" customHeight="1" x14ac:dyDescent="0.25">
      <c r="A22" s="733"/>
      <c r="B22" s="733"/>
      <c r="C22" s="733"/>
      <c r="D22" s="733"/>
      <c r="E22" s="685" t="s">
        <v>418</v>
      </c>
      <c r="F22" s="685"/>
      <c r="G22" s="685"/>
      <c r="H22" s="685"/>
      <c r="I22" s="685"/>
      <c r="K22" s="56"/>
      <c r="L22" s="57"/>
      <c r="M22" s="57"/>
    </row>
    <row r="23" spans="1:17" ht="17.399999999999999" customHeight="1" x14ac:dyDescent="0.25">
      <c r="A23" s="733" t="s">
        <v>423</v>
      </c>
      <c r="B23" s="733"/>
      <c r="C23" s="728" t="s">
        <v>256</v>
      </c>
      <c r="D23" s="728"/>
      <c r="E23" s="728"/>
      <c r="F23" s="728"/>
      <c r="G23" s="728"/>
      <c r="H23" s="728"/>
      <c r="I23" s="728"/>
    </row>
    <row r="24" spans="1:17" ht="17.25" customHeight="1" x14ac:dyDescent="0.25">
      <c r="A24" s="113" t="s">
        <v>424</v>
      </c>
      <c r="B24" s="704" t="str">
        <f>CONCATENATE(E21," к эксплуатации допускаются")</f>
        <v>ОПН-П-10/12/10/500 УХЛ1 к эксплуатации допускаются</v>
      </c>
      <c r="C24" s="704"/>
      <c r="D24" s="704"/>
      <c r="E24" s="704"/>
      <c r="F24" s="704"/>
      <c r="G24" s="704"/>
      <c r="H24" s="704"/>
      <c r="I24" s="704"/>
    </row>
    <row r="25" spans="1:17" customFormat="1" ht="38.25" customHeight="1" x14ac:dyDescent="0.3">
      <c r="A25" s="736" t="s">
        <v>730</v>
      </c>
      <c r="B25" s="736"/>
      <c r="C25" s="736"/>
      <c r="D25" s="736"/>
      <c r="E25" s="736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35" t="s">
        <v>731</v>
      </c>
      <c r="B27" s="736"/>
      <c r="C27" s="736"/>
      <c r="D27" s="736"/>
      <c r="E27" s="736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39" t="s">
        <v>559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 s="839"/>
      <c r="CK1" s="839"/>
      <c r="CL1" s="839"/>
      <c r="CM1" s="839"/>
      <c r="CN1" s="839"/>
      <c r="CO1" s="839"/>
      <c r="CP1" s="839"/>
      <c r="CQ1" s="839"/>
      <c r="CR1" s="839"/>
      <c r="CS1" s="839"/>
      <c r="CT1" s="839"/>
      <c r="CU1" s="839"/>
      <c r="CV1" s="839"/>
      <c r="CW1" s="839"/>
      <c r="CX1" s="839"/>
      <c r="CY1" s="839"/>
      <c r="CZ1" s="839"/>
      <c r="DA1" s="839"/>
      <c r="DB1" s="839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H2" s="704" t="str">
        <f>ФОРМА!G2</f>
        <v>Санкт-Петербург</v>
      </c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G2"/>
      <c r="DH2" s="142"/>
    </row>
    <row r="3" spans="1:112" s="21" customFormat="1" ht="10.199999999999999" x14ac:dyDescent="0.2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H3" s="739" t="s">
        <v>0</v>
      </c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C3" s="1"/>
      <c r="DD3" s="1"/>
      <c r="DE3" s="1"/>
      <c r="DF3" s="1"/>
      <c r="DG3" s="1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H4" s="704" t="str">
        <f>ФОРМА!B2</f>
        <v>ПАО "Россети Ленэнерго"</v>
      </c>
      <c r="BI4" s="704"/>
      <c r="BJ4" s="704"/>
      <c r="BK4" s="704"/>
      <c r="BL4" s="704"/>
      <c r="BM4" s="704"/>
      <c r="BN4" s="704"/>
      <c r="BO4" s="704"/>
      <c r="BP4" s="704"/>
      <c r="BQ4" s="704"/>
      <c r="BR4" s="704"/>
      <c r="BS4" s="704"/>
      <c r="BT4" s="704"/>
      <c r="BU4" s="704"/>
      <c r="BV4" s="704"/>
      <c r="BW4" s="704"/>
      <c r="BX4" s="704"/>
      <c r="BY4" s="704"/>
      <c r="BZ4" s="704"/>
      <c r="CA4" s="704"/>
      <c r="CB4" s="704"/>
      <c r="CC4" s="704"/>
      <c r="CD4" s="704"/>
      <c r="CE4" s="704"/>
      <c r="CF4" s="704"/>
      <c r="CG4" s="704"/>
      <c r="CH4" s="704"/>
      <c r="CI4" s="704"/>
      <c r="CJ4" s="704"/>
      <c r="CK4" s="704"/>
      <c r="CL4" s="704"/>
      <c r="CM4" s="704"/>
      <c r="CN4" s="704"/>
      <c r="CO4" s="704"/>
      <c r="CP4" s="704"/>
      <c r="CQ4" s="704"/>
      <c r="CR4" s="704"/>
      <c r="CS4" s="704"/>
      <c r="CT4" s="704"/>
      <c r="CU4" s="704"/>
      <c r="CV4" s="704"/>
      <c r="CW4" s="704"/>
      <c r="CX4" s="704"/>
      <c r="CY4" s="704"/>
      <c r="CZ4" s="704"/>
      <c r="DA4" s="704"/>
      <c r="DB4" s="704"/>
      <c r="DH4" s="144" t="str">
        <f>BH4</f>
        <v>ПАО "Россети Ленэнерго"</v>
      </c>
    </row>
    <row r="5" spans="1:112" s="24" customFormat="1" ht="10.199999999999999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9" t="s">
        <v>2</v>
      </c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38" x14ac:dyDescent="0.25">
      <c r="A6" s="704"/>
      <c r="B6" s="704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4"/>
      <c r="AD6" s="704"/>
      <c r="AE6" s="704"/>
      <c r="AF6" s="704"/>
      <c r="AG6" s="704"/>
      <c r="AH6" s="704"/>
      <c r="AI6" s="704"/>
      <c r="AJ6" s="704"/>
      <c r="AK6" s="704"/>
      <c r="AL6" s="704"/>
      <c r="AM6" s="704"/>
      <c r="AN6" s="70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9" t="s">
        <v>38</v>
      </c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235"/>
    </row>
    <row r="8" spans="1:112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H8" s="684">
        <f>ФОРМА!B13</f>
        <v>45625</v>
      </c>
      <c r="BI8" s="704"/>
      <c r="BJ8" s="704"/>
      <c r="BK8" s="704"/>
      <c r="BL8" s="704"/>
      <c r="BM8" s="704"/>
      <c r="BN8" s="704"/>
      <c r="BO8" s="704"/>
      <c r="BP8" s="704"/>
      <c r="BQ8" s="704"/>
      <c r="BR8" s="704"/>
      <c r="BS8" s="704"/>
      <c r="BT8" s="704"/>
      <c r="BU8" s="704"/>
      <c r="BV8" s="704"/>
      <c r="BW8" s="704"/>
      <c r="BX8" s="704"/>
      <c r="BY8" s="704"/>
      <c r="BZ8" s="704"/>
      <c r="CA8" s="704"/>
      <c r="CB8" s="704"/>
      <c r="CC8" s="704"/>
      <c r="CD8" s="704"/>
      <c r="CE8" s="704"/>
      <c r="CF8" s="704"/>
      <c r="CG8" s="704"/>
      <c r="CH8" s="704"/>
      <c r="CI8" s="704"/>
      <c r="CJ8" s="704"/>
      <c r="CK8" s="704"/>
      <c r="CL8" s="704"/>
      <c r="CM8" s="704"/>
      <c r="CN8" s="704"/>
      <c r="CO8" s="704"/>
      <c r="CP8" s="704"/>
      <c r="CQ8" s="704"/>
      <c r="CR8" s="704"/>
      <c r="CS8" s="704"/>
      <c r="CT8" s="704"/>
      <c r="CU8" s="704"/>
      <c r="CV8" s="704"/>
      <c r="CW8" s="704"/>
      <c r="CX8" s="704"/>
      <c r="CY8" s="704"/>
      <c r="CZ8" s="704"/>
      <c r="DA8" s="704"/>
      <c r="DB8" s="704"/>
      <c r="DC8" s="51"/>
    </row>
    <row r="9" spans="1:112" s="24" customFormat="1" ht="10.199999999999999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5" t="s">
        <v>3</v>
      </c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  <c r="BX9" s="685"/>
      <c r="BY9" s="685"/>
      <c r="BZ9" s="685"/>
      <c r="CA9" s="685"/>
      <c r="CB9" s="685"/>
      <c r="CC9" s="685"/>
      <c r="CD9" s="685"/>
      <c r="CE9" s="685"/>
      <c r="CF9" s="685"/>
      <c r="CG9" s="685"/>
      <c r="CH9" s="685"/>
      <c r="CI9" s="685"/>
      <c r="CJ9" s="685"/>
      <c r="CK9" s="685"/>
      <c r="CL9" s="685"/>
      <c r="CM9" s="685"/>
      <c r="CN9" s="685"/>
      <c r="CO9" s="685"/>
      <c r="CP9" s="685"/>
      <c r="CQ9" s="685"/>
      <c r="CR9" s="685"/>
      <c r="CS9" s="685"/>
      <c r="CT9" s="685"/>
      <c r="CU9" s="685"/>
      <c r="CV9" s="685"/>
      <c r="CW9" s="685"/>
      <c r="CX9" s="685"/>
      <c r="CY9" s="685"/>
      <c r="CZ9" s="685"/>
      <c r="DA9" s="685"/>
      <c r="DB9" s="68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  <c r="CJ11" s="687"/>
      <c r="CK11" s="687"/>
      <c r="CL11" s="687"/>
      <c r="CM11" s="687"/>
      <c r="CN11" s="687"/>
      <c r="CO11" s="687"/>
      <c r="CP11" s="687"/>
      <c r="CQ11" s="687"/>
      <c r="CR11" s="687"/>
      <c r="CS11" s="687"/>
      <c r="CT11" s="687"/>
      <c r="CU11" s="687"/>
      <c r="CV11" s="687"/>
      <c r="CW11" s="687"/>
      <c r="CX11" s="687"/>
      <c r="CY11" s="687"/>
      <c r="CZ11" s="687"/>
      <c r="DA11" s="687"/>
      <c r="DB11" s="687"/>
      <c r="DH11" s="229"/>
    </row>
    <row r="12" spans="1:112" x14ac:dyDescent="0.3">
      <c r="A12" s="687" t="s">
        <v>855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  <c r="CJ12" s="687"/>
      <c r="CK12" s="687"/>
      <c r="CL12" s="687"/>
      <c r="CM12" s="687"/>
      <c r="CN12" s="687"/>
      <c r="CO12" s="687"/>
      <c r="CP12" s="687"/>
      <c r="CQ12" s="687"/>
      <c r="CR12" s="687"/>
      <c r="CS12" s="687"/>
      <c r="CT12" s="687"/>
      <c r="CU12" s="687"/>
      <c r="CV12" s="687"/>
      <c r="CW12" s="687"/>
      <c r="CX12" s="687"/>
      <c r="CY12" s="687"/>
      <c r="CZ12" s="687"/>
      <c r="DA12" s="687"/>
      <c r="DB12" s="68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6" t="s">
        <v>4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6"/>
      <c r="X14" s="736"/>
      <c r="Y14" s="736"/>
      <c r="DH14" s="229"/>
    </row>
    <row r="15" spans="1:112" ht="30" customHeight="1" x14ac:dyDescent="0.25">
      <c r="A15" s="735" t="s">
        <v>122</v>
      </c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1" t="str">
        <f>ПОДПИСИ!B6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9" t="s">
        <v>5</v>
      </c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O16" s="739"/>
      <c r="CP16" s="739"/>
      <c r="CQ16" s="739"/>
      <c r="CR16" s="739"/>
      <c r="CS16" s="739"/>
      <c r="CT16" s="739"/>
      <c r="CU16" s="739"/>
      <c r="CV16" s="739"/>
      <c r="CW16" s="739"/>
      <c r="CX16" s="739"/>
      <c r="CY16" s="739"/>
      <c r="CZ16" s="739"/>
      <c r="DA16" s="739"/>
      <c r="DB16" s="739"/>
    </row>
    <row r="17" spans="1:112" ht="15" customHeight="1" x14ac:dyDescent="0.3">
      <c r="A17" s="1011" t="str">
        <f>ПОДПИСИ!C6</f>
        <v>Чечин Д.М.</v>
      </c>
      <c r="B17" s="1011"/>
      <c r="C17" s="1011"/>
      <c r="D17" s="1011"/>
      <c r="E17" s="1011"/>
      <c r="F17" s="1011"/>
      <c r="G17" s="1011"/>
      <c r="H17" s="1011"/>
      <c r="I17" s="1011"/>
      <c r="J17" s="1011"/>
      <c r="K17" s="1011"/>
      <c r="L17" s="1011"/>
      <c r="M17" s="1011"/>
      <c r="N17" s="1011"/>
      <c r="O17" s="1011"/>
      <c r="P17" s="1011"/>
      <c r="Q17" s="1011"/>
      <c r="R17" s="1011"/>
      <c r="S17" s="1011"/>
      <c r="T17" s="1011"/>
      <c r="U17" s="1011"/>
      <c r="V17" s="1011"/>
      <c r="W17" s="1011"/>
      <c r="X17" s="1011"/>
      <c r="Y17" s="1011"/>
      <c r="Z17" s="1011"/>
      <c r="AA17" s="1011"/>
      <c r="AB17" s="1011"/>
      <c r="AC17" s="1011"/>
      <c r="AD17" s="1011"/>
      <c r="AE17" s="1011"/>
      <c r="AF17" s="1011"/>
      <c r="AG17" s="1011"/>
      <c r="AH17" s="1011"/>
      <c r="AI17" s="1011"/>
      <c r="AJ17" s="1011"/>
      <c r="AK17" s="1011"/>
      <c r="AL17" s="1011"/>
      <c r="AM17" s="1011"/>
      <c r="AN17" s="1011"/>
      <c r="AO17" s="1011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1"/>
      <c r="AZ17" s="1011"/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5" t="s">
        <v>732</v>
      </c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9" t="s">
        <v>5</v>
      </c>
      <c r="AP20" s="739"/>
      <c r="AQ20" s="739"/>
      <c r="AR20" s="739"/>
      <c r="AS20" s="739"/>
      <c r="AT20" s="739"/>
      <c r="AU20" s="739"/>
      <c r="AV20" s="739"/>
      <c r="AW20" s="739"/>
      <c r="AX20" s="739"/>
      <c r="AY20" s="739"/>
      <c r="AZ20" s="739"/>
      <c r="BA20" s="739"/>
      <c r="BB20" s="739"/>
      <c r="BC20" s="739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R20" s="739"/>
      <c r="BS20" s="739"/>
      <c r="BT20" s="739"/>
      <c r="BU20" s="739"/>
      <c r="BV20" s="739"/>
      <c r="BW20" s="739"/>
      <c r="BX20" s="739"/>
      <c r="BY20" s="739"/>
      <c r="BZ20" s="739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O20" s="739"/>
      <c r="CP20" s="739"/>
      <c r="CQ20" s="739"/>
      <c r="CR20" s="739"/>
      <c r="CS20" s="739"/>
      <c r="CT20" s="739"/>
      <c r="CU20" s="739"/>
      <c r="CV20" s="739"/>
      <c r="CW20" s="739"/>
      <c r="CX20" s="739"/>
      <c r="CY20" s="739"/>
      <c r="CZ20" s="739"/>
      <c r="DA20" s="739"/>
      <c r="DB20" s="739"/>
    </row>
    <row r="21" spans="1:112" ht="15" customHeight="1" x14ac:dyDescent="0.25">
      <c r="A21" s="728" t="str">
        <f>ПОДПИСИ!C12</f>
        <v>Курбатов А.В.</v>
      </c>
      <c r="B21" s="728"/>
      <c r="C21" s="728"/>
      <c r="D21" s="728"/>
      <c r="E21" s="728"/>
      <c r="F21" s="728"/>
      <c r="G21" s="728"/>
      <c r="H21" s="728"/>
      <c r="I21" s="728"/>
      <c r="J21" s="728"/>
      <c r="K21" s="728"/>
      <c r="L21" s="728"/>
      <c r="M21" s="728"/>
      <c r="N21" s="728"/>
      <c r="O21" s="728"/>
      <c r="P21" s="728"/>
      <c r="Q21" s="728"/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  <c r="BX21" s="728"/>
      <c r="BY21" s="728"/>
      <c r="BZ21" s="728"/>
      <c r="CA21" s="728"/>
      <c r="CB21" s="728"/>
      <c r="CC21" s="728"/>
      <c r="CD21" s="728"/>
      <c r="CE21" s="728"/>
      <c r="CF21" s="728"/>
      <c r="CG21" s="728"/>
      <c r="CH21" s="728"/>
      <c r="CI21" s="728"/>
      <c r="CJ21" s="728"/>
      <c r="CK21" s="728"/>
      <c r="CL21" s="728"/>
      <c r="CM21" s="728"/>
      <c r="CN21" s="728"/>
      <c r="CO21" s="728"/>
      <c r="CP21" s="728"/>
      <c r="CQ21" s="728"/>
      <c r="CR21" s="728"/>
      <c r="CS21" s="728"/>
      <c r="CT21" s="728"/>
      <c r="CU21" s="728"/>
      <c r="CV21" s="728"/>
      <c r="CW21" s="728"/>
      <c r="CX21" s="728"/>
      <c r="CY21" s="728"/>
      <c r="CZ21" s="728"/>
      <c r="DA21" s="728"/>
      <c r="DB21" s="728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15"/>
      <c r="C23" s="1015"/>
      <c r="D23" s="1015"/>
      <c r="E23" s="1015"/>
      <c r="F23" s="1015"/>
      <c r="G23" s="1015"/>
      <c r="H23" s="1015"/>
      <c r="I23" s="1015"/>
      <c r="J23" s="1015"/>
      <c r="K23" s="1015"/>
      <c r="L23" s="1015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5"/>
      <c r="X23" s="1015"/>
      <c r="Y23" s="1015"/>
      <c r="Z23" s="1015"/>
      <c r="AA23" s="1015"/>
      <c r="AB23" s="1015"/>
      <c r="AC23" s="1015"/>
      <c r="AD23" s="1015"/>
      <c r="AE23" s="1015"/>
      <c r="AF23" s="1015"/>
      <c r="AG23" s="1015"/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/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/>
      <c r="BJ23" s="1015"/>
      <c r="BK23" s="1015"/>
      <c r="BL23" s="1015"/>
      <c r="BM23" s="1015"/>
      <c r="BN23" s="1015"/>
      <c r="BO23" s="1015"/>
      <c r="BP23" s="1015"/>
      <c r="BQ23" s="1015"/>
      <c r="BR23" s="1015"/>
      <c r="BS23" s="1015"/>
      <c r="BT23" s="1015"/>
      <c r="BU23" s="1015"/>
      <c r="BV23" s="1015"/>
      <c r="BW23" s="1015"/>
      <c r="BX23" s="1015"/>
      <c r="BY23" s="1015"/>
      <c r="BZ23" s="1015"/>
      <c r="CA23" s="1015"/>
      <c r="CB23" s="1015"/>
      <c r="CC23" s="1015"/>
      <c r="CD23" s="1015"/>
      <c r="CE23" s="1015"/>
      <c r="CF23" s="1015"/>
      <c r="CG23" s="1015"/>
      <c r="CH23" s="1015"/>
      <c r="CI23" s="1015"/>
      <c r="CJ23" s="1015"/>
      <c r="CK23" s="1015"/>
      <c r="CL23" s="1015"/>
      <c r="CM23" s="1015"/>
      <c r="CN23" s="1015"/>
      <c r="CO23" s="1015"/>
      <c r="CP23" s="1015"/>
      <c r="CQ23" s="1015"/>
      <c r="CR23" s="1015"/>
      <c r="CS23" s="1015"/>
      <c r="CT23" s="1015"/>
      <c r="CU23" s="1015"/>
      <c r="CV23" s="1015"/>
      <c r="CW23" s="1015"/>
      <c r="CX23" s="1015"/>
      <c r="CY23" s="1015"/>
      <c r="CZ23" s="1015"/>
      <c r="DA23" s="1015"/>
      <c r="DB23" s="1015"/>
      <c r="DD23" s="372">
        <v>30</v>
      </c>
    </row>
    <row r="24" spans="1:112" ht="13.5" customHeight="1" x14ac:dyDescent="0.3">
      <c r="A24" s="746" t="s">
        <v>858</v>
      </c>
      <c r="B24" s="746"/>
      <c r="C24" s="746"/>
      <c r="D24" s="746"/>
      <c r="E24" s="746"/>
      <c r="F24" s="746"/>
      <c r="G24" s="746"/>
      <c r="H24" s="746"/>
      <c r="I24" s="746"/>
      <c r="J24" s="746"/>
      <c r="K24" s="746"/>
      <c r="L24" s="746"/>
      <c r="M24" s="746"/>
      <c r="N24" s="746"/>
      <c r="O24" s="746"/>
      <c r="P24" s="746"/>
      <c r="Q24" s="746"/>
      <c r="R24" s="746"/>
      <c r="S24" s="746"/>
      <c r="T24" s="746"/>
      <c r="U24" s="746"/>
      <c r="V24" s="746"/>
      <c r="W24" s="746"/>
      <c r="X24" s="746"/>
      <c r="Y24" s="746"/>
      <c r="Z24" s="746"/>
      <c r="AA24" s="746"/>
      <c r="AB24" s="746"/>
      <c r="AC24" s="746"/>
      <c r="AD24" s="746"/>
      <c r="AE24" s="746"/>
      <c r="AF24" s="746"/>
      <c r="AG24" s="746"/>
      <c r="AH24" s="746"/>
      <c r="AI24" s="746"/>
      <c r="AJ24" s="746"/>
      <c r="AK24" s="746"/>
      <c r="AL24" s="746"/>
      <c r="AM24" s="746"/>
      <c r="AN24" s="746"/>
      <c r="AO24" s="746"/>
      <c r="AP24" s="746"/>
      <c r="AQ24" s="746"/>
      <c r="AR24" s="746"/>
      <c r="AS24" s="746"/>
      <c r="AT24" s="746"/>
      <c r="AU24" s="746"/>
      <c r="AV24" s="746"/>
      <c r="AW24" s="746"/>
      <c r="AX24" s="746"/>
      <c r="AY24" s="746"/>
      <c r="AZ24" s="746"/>
      <c r="BA24" s="746"/>
      <c r="BB24" s="746"/>
      <c r="BC24" s="746"/>
      <c r="BD24" s="746"/>
      <c r="BE24" s="746"/>
      <c r="BF24" s="746"/>
      <c r="BG24" s="746"/>
      <c r="BH24" s="746"/>
      <c r="BI24" s="746"/>
      <c r="BJ24" s="746"/>
      <c r="BK24" s="746"/>
      <c r="BL24" s="746"/>
      <c r="BM24" s="746"/>
      <c r="BN24" s="746"/>
      <c r="BO24" s="746"/>
      <c r="BP24" s="746"/>
      <c r="BQ24" s="746"/>
      <c r="BR24" s="746"/>
      <c r="BS24" s="746"/>
      <c r="BT24" s="746"/>
      <c r="BU24" s="746"/>
      <c r="BV24" s="746"/>
      <c r="BW24" s="746"/>
      <c r="BX24" s="746"/>
      <c r="BY24" s="746"/>
      <c r="BZ24" s="746"/>
      <c r="CA24" s="746"/>
      <c r="CB24" s="746"/>
      <c r="CC24" s="746"/>
      <c r="CD24" s="746"/>
      <c r="CE24" s="746"/>
      <c r="CF24" s="746"/>
      <c r="CG24" s="746"/>
      <c r="CH24" s="746"/>
      <c r="CI24" s="746"/>
      <c r="CJ24" s="746"/>
      <c r="CK24" s="746"/>
      <c r="CL24" s="746"/>
      <c r="CM24" s="746"/>
      <c r="CN24" s="746"/>
      <c r="CO24" s="746"/>
      <c r="CP24" s="746"/>
      <c r="CQ24" s="746"/>
      <c r="CR24" s="746"/>
      <c r="CS24" s="746"/>
      <c r="CT24" s="746"/>
      <c r="CU24" s="746"/>
      <c r="CV24" s="746"/>
      <c r="CW24" s="746"/>
      <c r="CX24" s="746"/>
      <c r="CY24" s="746"/>
      <c r="CZ24" s="746"/>
      <c r="DA24" s="746"/>
      <c r="DB24" s="746"/>
    </row>
    <row r="25" spans="1:112" x14ac:dyDescent="0.3">
      <c r="A25" s="733" t="s">
        <v>859</v>
      </c>
      <c r="B25" s="733"/>
      <c r="C25" s="733"/>
      <c r="D25" s="733"/>
      <c r="E25" s="733"/>
      <c r="F25" s="733"/>
      <c r="G25" s="733"/>
      <c r="H25" s="733"/>
      <c r="I25" s="733"/>
      <c r="J25" s="733"/>
      <c r="K25" s="733"/>
      <c r="L25" s="733"/>
      <c r="M25" s="733"/>
      <c r="N25" s="733"/>
      <c r="O25" s="733"/>
      <c r="P25" s="733"/>
      <c r="Q25" s="733"/>
      <c r="R25" s="733"/>
      <c r="S25" s="733"/>
      <c r="T25" s="733"/>
      <c r="U25" s="733"/>
      <c r="V25" s="733"/>
      <c r="W25" s="733"/>
      <c r="X25" s="733"/>
      <c r="Y25" s="733"/>
      <c r="Z25" s="733"/>
      <c r="AA25" s="733"/>
      <c r="AB25" s="733"/>
      <c r="AC25" s="733"/>
      <c r="AD25" s="733"/>
      <c r="AE25" s="733"/>
      <c r="AF25" s="733"/>
      <c r="AG25" s="733"/>
      <c r="AH25" s="733"/>
      <c r="AI25" s="733"/>
      <c r="AJ25" s="733"/>
      <c r="AK25" s="733"/>
      <c r="AL25" s="733"/>
      <c r="AM25" s="733"/>
      <c r="AN25" s="733"/>
      <c r="AO25" s="733"/>
      <c r="AP25" s="733"/>
      <c r="AQ25" s="733"/>
      <c r="AR25" s="733"/>
      <c r="AS25" s="733"/>
      <c r="AT25" s="733"/>
      <c r="AU25" s="733"/>
      <c r="AV25" s="733"/>
      <c r="AW25" s="733"/>
      <c r="AX25" s="733"/>
      <c r="AY25" s="733"/>
      <c r="AZ25" s="733"/>
      <c r="BA25" s="733"/>
      <c r="BB25" s="733"/>
      <c r="BC25" s="733"/>
      <c r="BD25" s="733"/>
      <c r="BE25" s="733"/>
      <c r="BF25" s="733"/>
      <c r="BG25" s="733"/>
      <c r="BH25" s="733"/>
      <c r="BI25" s="733"/>
      <c r="BJ25" s="733"/>
      <c r="BK25" s="733"/>
      <c r="BL25" s="733"/>
      <c r="BM25" s="733"/>
      <c r="BN25" s="733"/>
      <c r="BO25" s="733"/>
      <c r="BP25" s="733"/>
      <c r="BQ25" s="733"/>
      <c r="BR25" s="733"/>
      <c r="BS25" s="733"/>
      <c r="BT25" s="733"/>
      <c r="BU25" s="733"/>
      <c r="BV25" s="733"/>
      <c r="BW25" s="733"/>
      <c r="BX25" s="733"/>
      <c r="BY25" s="733"/>
      <c r="BZ25" s="733"/>
      <c r="CA25" s="733"/>
      <c r="CB25" s="733"/>
      <c r="CC25" s="733"/>
      <c r="CD25" s="733"/>
      <c r="CE25" s="733"/>
      <c r="CF25" s="733"/>
      <c r="CG25" s="733"/>
      <c r="CH25" s="733"/>
      <c r="CI25" s="733"/>
      <c r="CJ25" s="733"/>
      <c r="CK25" s="733"/>
      <c r="CL25" s="733"/>
      <c r="CM25" s="733"/>
      <c r="CN25" s="733"/>
      <c r="CO25" s="733"/>
      <c r="CP25" s="733"/>
      <c r="CQ25" s="733"/>
      <c r="CR25" s="733"/>
      <c r="CS25" s="733"/>
      <c r="CT25" s="733"/>
      <c r="CU25" s="733"/>
      <c r="CV25" s="733"/>
      <c r="CW25" s="733"/>
      <c r="CX25" s="733"/>
      <c r="CY25" s="733"/>
      <c r="CZ25" s="733"/>
      <c r="DA25" s="733"/>
      <c r="DB25" s="733"/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52" t="s">
        <v>865</v>
      </c>
      <c r="B30" s="752"/>
      <c r="C30" s="752"/>
      <c r="D30" s="752"/>
      <c r="E30" s="752"/>
      <c r="F30" s="752"/>
      <c r="G30" s="752"/>
      <c r="H30" s="752"/>
      <c r="I30" s="752"/>
      <c r="J30" s="752"/>
      <c r="K30" s="752"/>
      <c r="L30" s="752"/>
      <c r="M30" s="752"/>
      <c r="N30" s="752"/>
      <c r="O30" s="752"/>
      <c r="P30" s="752"/>
      <c r="Q30" s="752"/>
      <c r="R30" s="752"/>
      <c r="S30" s="752"/>
      <c r="T30" s="752"/>
      <c r="U30" s="752"/>
      <c r="V30" s="752"/>
      <c r="W30" s="752"/>
      <c r="X30" s="752"/>
      <c r="Y30" s="752"/>
      <c r="Z30" s="752"/>
      <c r="AA30" s="752"/>
      <c r="AB30" s="752"/>
      <c r="AC30" s="752"/>
      <c r="AD30" s="752"/>
      <c r="AE30" s="752"/>
      <c r="AF30" s="752"/>
      <c r="AG30" s="752"/>
      <c r="AH30" s="752"/>
      <c r="AI30" s="752"/>
      <c r="AJ30" s="752"/>
      <c r="AK30" s="752"/>
      <c r="AL30" s="752"/>
      <c r="AM30" s="752"/>
      <c r="AN30" s="752"/>
      <c r="AO30" s="752"/>
      <c r="AP30" s="752"/>
      <c r="AQ30" s="752"/>
      <c r="AR30" s="752"/>
      <c r="AS30" s="752"/>
      <c r="AT30" s="752"/>
      <c r="AU30" s="752"/>
      <c r="AV30" s="752"/>
      <c r="AW30" s="752"/>
      <c r="AX30" s="752"/>
      <c r="AY30" s="752"/>
      <c r="AZ30" s="752"/>
      <c r="BA30" s="752"/>
      <c r="BB30" s="752"/>
      <c r="BC30" s="752"/>
      <c r="BD30" s="752"/>
      <c r="BE30" s="752"/>
      <c r="BF30" s="752"/>
      <c r="BG30" s="752"/>
      <c r="BH30" s="752"/>
      <c r="BI30" s="752"/>
      <c r="BJ30" s="752"/>
      <c r="BK30" s="752"/>
      <c r="BL30" s="752"/>
      <c r="BM30" s="752"/>
      <c r="BN30" s="752"/>
      <c r="BO30" s="752"/>
      <c r="BP30" s="752"/>
      <c r="BQ30" s="752"/>
      <c r="BR30" s="752"/>
      <c r="BS30" s="752"/>
      <c r="BT30" s="752"/>
      <c r="BU30" s="752"/>
      <c r="BV30" s="752"/>
      <c r="BW30" s="752"/>
      <c r="BX30" s="752"/>
      <c r="BY30" s="752"/>
      <c r="BZ30" s="752"/>
      <c r="CA30" s="752"/>
      <c r="CB30" s="752"/>
      <c r="CC30" s="752"/>
      <c r="CD30" s="752"/>
      <c r="CE30" s="752"/>
      <c r="CF30" s="752"/>
      <c r="CG30" s="752"/>
      <c r="CH30" s="752"/>
      <c r="CI30" s="752"/>
      <c r="CJ30" s="752"/>
      <c r="CK30" s="752"/>
      <c r="CL30" s="752"/>
      <c r="CM30" s="752"/>
      <c r="CN30" s="752"/>
      <c r="CO30" s="752"/>
      <c r="CP30" s="752"/>
      <c r="CQ30" s="752"/>
      <c r="CR30" s="752"/>
      <c r="CS30" s="752"/>
      <c r="CT30" s="752"/>
      <c r="CU30" s="752"/>
      <c r="CV30" s="752"/>
      <c r="CW30" s="752"/>
      <c r="CX30" s="752"/>
      <c r="CY30" s="752"/>
      <c r="CZ30" s="752"/>
      <c r="DA30" s="752"/>
      <c r="DB30" s="752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5" t="s">
        <v>737</v>
      </c>
      <c r="B33" s="736"/>
      <c r="C33" s="736"/>
      <c r="D33" s="736"/>
      <c r="E33" s="736"/>
      <c r="F33" s="736"/>
      <c r="G33" s="736"/>
      <c r="H33" s="736"/>
      <c r="I33" s="736"/>
      <c r="J33" s="736"/>
      <c r="K33" s="736"/>
      <c r="L33" s="736"/>
      <c r="M33" s="736"/>
      <c r="N33" s="736"/>
      <c r="O33" s="736"/>
      <c r="P33" s="736"/>
      <c r="Q33" s="736"/>
      <c r="R33" s="736"/>
      <c r="S33" s="736"/>
      <c r="T33" s="736"/>
      <c r="U33" s="736"/>
      <c r="V33" s="736"/>
      <c r="W33" s="736"/>
      <c r="X33" s="736"/>
      <c r="Y33" s="736"/>
      <c r="Z33" s="736"/>
      <c r="AA33" s="736"/>
      <c r="AB33" s="736"/>
      <c r="AC33" s="736"/>
      <c r="AD33" s="736"/>
      <c r="AE33" s="736"/>
      <c r="AF33" s="736"/>
      <c r="AG33" s="736"/>
      <c r="AH33" s="736"/>
      <c r="AI33" s="736"/>
      <c r="AJ33" s="736"/>
      <c r="AK33" s="736"/>
      <c r="AL33" s="736"/>
      <c r="AM33" s="73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9"/>
      <c r="BJ33" s="729"/>
      <c r="BK33" s="729"/>
      <c r="BL33" s="729"/>
      <c r="BM33" s="729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  <c r="BX33" s="729"/>
      <c r="BY33" s="729"/>
      <c r="BZ33" s="729"/>
      <c r="CA33" s="729"/>
      <c r="CB33" s="729"/>
      <c r="CC33" s="729"/>
      <c r="CD33" s="729"/>
      <c r="CE33" s="729"/>
      <c r="CF33" s="729"/>
      <c r="CG33" s="23"/>
      <c r="CH33" s="23"/>
      <c r="CI33" s="23"/>
      <c r="CJ33" s="704" t="str">
        <f>ПОДПИСИ!E6</f>
        <v>Д.М. Чечин</v>
      </c>
      <c r="CK33" s="704"/>
      <c r="CL33" s="704"/>
      <c r="CM33" s="704"/>
      <c r="CN33" s="704"/>
      <c r="CO33" s="704"/>
      <c r="CP33" s="704"/>
      <c r="CQ33" s="704"/>
      <c r="CR33" s="704"/>
      <c r="CS33" s="704"/>
      <c r="CT33" s="704"/>
      <c r="CU33" s="704"/>
      <c r="CV33" s="704"/>
      <c r="CW33" s="704"/>
      <c r="CX33" s="704"/>
      <c r="CY33" s="704"/>
      <c r="CZ33" s="704"/>
      <c r="DA33" s="704"/>
      <c r="DB33" s="70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5" t="s">
        <v>11</v>
      </c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  <c r="BX34" s="685"/>
      <c r="BY34" s="685"/>
      <c r="BZ34" s="685"/>
      <c r="CA34" s="685"/>
      <c r="CB34" s="685"/>
      <c r="CC34" s="685"/>
      <c r="CD34" s="685"/>
      <c r="CE34" s="685"/>
      <c r="CF34" s="685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5" t="s">
        <v>731</v>
      </c>
      <c r="B35" s="736"/>
      <c r="C35" s="736"/>
      <c r="D35" s="736"/>
      <c r="E35" s="736"/>
      <c r="F35" s="736"/>
      <c r="G35" s="736"/>
      <c r="H35" s="736"/>
      <c r="I35" s="736"/>
      <c r="J35" s="736"/>
      <c r="K35" s="736"/>
      <c r="L35" s="736"/>
      <c r="M35" s="736"/>
      <c r="N35" s="736"/>
      <c r="O35" s="736"/>
      <c r="P35" s="736"/>
      <c r="Q35" s="736"/>
      <c r="R35" s="736"/>
      <c r="S35" s="736"/>
      <c r="T35" s="736"/>
      <c r="U35" s="736"/>
      <c r="V35" s="736"/>
      <c r="W35" s="736"/>
      <c r="X35" s="736"/>
      <c r="Y35" s="736"/>
      <c r="Z35" s="736"/>
      <c r="AA35" s="736"/>
      <c r="AB35" s="736"/>
      <c r="AC35" s="736"/>
      <c r="AD35" s="736"/>
      <c r="AE35" s="736"/>
      <c r="AF35" s="736"/>
      <c r="AG35" s="736"/>
      <c r="AH35" s="736"/>
      <c r="AI35" s="736"/>
      <c r="AJ35" s="736"/>
      <c r="AK35" s="736"/>
      <c r="AL35" s="736"/>
      <c r="AM35" s="73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9"/>
      <c r="BJ35" s="729"/>
      <c r="BK35" s="729"/>
      <c r="BL35" s="729"/>
      <c r="BM35" s="729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  <c r="BX35" s="729"/>
      <c r="BY35" s="729"/>
      <c r="BZ35" s="729"/>
      <c r="CA35" s="729"/>
      <c r="CB35" s="729"/>
      <c r="CC35" s="729"/>
      <c r="CD35" s="729"/>
      <c r="CE35" s="729"/>
      <c r="CF35" s="729"/>
      <c r="CG35" s="19"/>
      <c r="CH35" s="19"/>
      <c r="CI35" s="19"/>
      <c r="CJ35" s="704" t="str">
        <f>ПОДПИСИ!E12</f>
        <v>А.В. Курбатов</v>
      </c>
      <c r="CK35" s="704"/>
      <c r="CL35" s="704"/>
      <c r="CM35" s="704"/>
      <c r="CN35" s="704"/>
      <c r="CO35" s="704"/>
      <c r="CP35" s="704"/>
      <c r="CQ35" s="704"/>
      <c r="CR35" s="704"/>
      <c r="CS35" s="704"/>
      <c r="CT35" s="704"/>
      <c r="CU35" s="704"/>
      <c r="CV35" s="704"/>
      <c r="CW35" s="704"/>
      <c r="CX35" s="704"/>
      <c r="CY35" s="704"/>
      <c r="CZ35" s="704"/>
      <c r="DA35" s="704"/>
      <c r="DB35" s="70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5" t="s">
        <v>11</v>
      </c>
      <c r="BJ36" s="685"/>
      <c r="BK36" s="685"/>
      <c r="BL36" s="685"/>
      <c r="BM36" s="685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  <c r="BX36" s="685"/>
      <c r="BY36" s="685"/>
      <c r="BZ36" s="685"/>
      <c r="CA36" s="685"/>
      <c r="CB36" s="685"/>
      <c r="CC36" s="685"/>
      <c r="CD36" s="685"/>
      <c r="CE36" s="685"/>
      <c r="CF36" s="685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39" t="s">
        <v>559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 s="839"/>
      <c r="CK1" s="839"/>
      <c r="CL1" s="839"/>
      <c r="CM1" s="839"/>
      <c r="CN1" s="839"/>
      <c r="CO1" s="839"/>
      <c r="CP1" s="839"/>
      <c r="CQ1" s="839"/>
      <c r="CR1" s="839"/>
      <c r="CS1" s="839"/>
      <c r="CT1" s="839"/>
      <c r="CU1" s="839"/>
      <c r="CV1" s="839"/>
      <c r="CW1" s="839"/>
      <c r="CX1" s="839"/>
      <c r="CY1" s="839"/>
      <c r="CZ1" s="839"/>
      <c r="DA1" s="839"/>
      <c r="DB1" s="839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H2" s="704" t="str">
        <f>ФОРМА!G2</f>
        <v>Санкт-Петербург</v>
      </c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G2"/>
      <c r="DH2" s="142"/>
    </row>
    <row r="3" spans="1:112" s="21" customFormat="1" ht="10.199999999999999" x14ac:dyDescent="0.2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H3" s="739" t="s">
        <v>0</v>
      </c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C3" s="1"/>
      <c r="DD3" s="1"/>
      <c r="DE3" s="1"/>
      <c r="DF3" s="1"/>
      <c r="DG3" s="1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H4" s="704" t="str">
        <f>ФОРМА!B2</f>
        <v>ПАО "Россети Ленэнерго"</v>
      </c>
      <c r="BI4" s="704"/>
      <c r="BJ4" s="704"/>
      <c r="BK4" s="704"/>
      <c r="BL4" s="704"/>
      <c r="BM4" s="704"/>
      <c r="BN4" s="704"/>
      <c r="BO4" s="704"/>
      <c r="BP4" s="704"/>
      <c r="BQ4" s="704"/>
      <c r="BR4" s="704"/>
      <c r="BS4" s="704"/>
      <c r="BT4" s="704"/>
      <c r="BU4" s="704"/>
      <c r="BV4" s="704"/>
      <c r="BW4" s="704"/>
      <c r="BX4" s="704"/>
      <c r="BY4" s="704"/>
      <c r="BZ4" s="704"/>
      <c r="CA4" s="704"/>
      <c r="CB4" s="704"/>
      <c r="CC4" s="704"/>
      <c r="CD4" s="704"/>
      <c r="CE4" s="704"/>
      <c r="CF4" s="704"/>
      <c r="CG4" s="704"/>
      <c r="CH4" s="704"/>
      <c r="CI4" s="704"/>
      <c r="CJ4" s="704"/>
      <c r="CK4" s="704"/>
      <c r="CL4" s="704"/>
      <c r="CM4" s="704"/>
      <c r="CN4" s="704"/>
      <c r="CO4" s="704"/>
      <c r="CP4" s="704"/>
      <c r="CQ4" s="704"/>
      <c r="CR4" s="704"/>
      <c r="CS4" s="704"/>
      <c r="CT4" s="704"/>
      <c r="CU4" s="704"/>
      <c r="CV4" s="704"/>
      <c r="CW4" s="704"/>
      <c r="CX4" s="704"/>
      <c r="CY4" s="704"/>
      <c r="CZ4" s="704"/>
      <c r="DA4" s="704"/>
      <c r="DB4" s="704"/>
      <c r="DH4" s="144" t="str">
        <f>BH4</f>
        <v>ПАО "Россети Ленэнерго"</v>
      </c>
    </row>
    <row r="5" spans="1:112" s="24" customFormat="1" ht="10.199999999999999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9" t="s">
        <v>2</v>
      </c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38" x14ac:dyDescent="0.25">
      <c r="A6" s="704"/>
      <c r="B6" s="704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4"/>
      <c r="AD6" s="704"/>
      <c r="AE6" s="704"/>
      <c r="AF6" s="704"/>
      <c r="AG6" s="704"/>
      <c r="AH6" s="704"/>
      <c r="AI6" s="704"/>
      <c r="AJ6" s="704"/>
      <c r="AK6" s="704"/>
      <c r="AL6" s="704"/>
      <c r="AM6" s="704"/>
      <c r="AN6" s="70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9" t="s">
        <v>38</v>
      </c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235"/>
    </row>
    <row r="8" spans="1:112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H8" s="684">
        <f>ФОРМА!B13</f>
        <v>45625</v>
      </c>
      <c r="BI8" s="704"/>
      <c r="BJ8" s="704"/>
      <c r="BK8" s="704"/>
      <c r="BL8" s="704"/>
      <c r="BM8" s="704"/>
      <c r="BN8" s="704"/>
      <c r="BO8" s="704"/>
      <c r="BP8" s="704"/>
      <c r="BQ8" s="704"/>
      <c r="BR8" s="704"/>
      <c r="BS8" s="704"/>
      <c r="BT8" s="704"/>
      <c r="BU8" s="704"/>
      <c r="BV8" s="704"/>
      <c r="BW8" s="704"/>
      <c r="BX8" s="704"/>
      <c r="BY8" s="704"/>
      <c r="BZ8" s="704"/>
      <c r="CA8" s="704"/>
      <c r="CB8" s="704"/>
      <c r="CC8" s="704"/>
      <c r="CD8" s="704"/>
      <c r="CE8" s="704"/>
      <c r="CF8" s="704"/>
      <c r="CG8" s="704"/>
      <c r="CH8" s="704"/>
      <c r="CI8" s="704"/>
      <c r="CJ8" s="704"/>
      <c r="CK8" s="704"/>
      <c r="CL8" s="704"/>
      <c r="CM8" s="704"/>
      <c r="CN8" s="704"/>
      <c r="CO8" s="704"/>
      <c r="CP8" s="704"/>
      <c r="CQ8" s="704"/>
      <c r="CR8" s="704"/>
      <c r="CS8" s="704"/>
      <c r="CT8" s="704"/>
      <c r="CU8" s="704"/>
      <c r="CV8" s="704"/>
      <c r="CW8" s="704"/>
      <c r="CX8" s="704"/>
      <c r="CY8" s="704"/>
      <c r="CZ8" s="704"/>
      <c r="DA8" s="704"/>
      <c r="DB8" s="704"/>
      <c r="DC8" s="51"/>
    </row>
    <row r="9" spans="1:112" s="24" customFormat="1" ht="10.199999999999999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5" t="s">
        <v>3</v>
      </c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  <c r="BX9" s="685"/>
      <c r="BY9" s="685"/>
      <c r="BZ9" s="685"/>
      <c r="CA9" s="685"/>
      <c r="CB9" s="685"/>
      <c r="CC9" s="685"/>
      <c r="CD9" s="685"/>
      <c r="CE9" s="685"/>
      <c r="CF9" s="685"/>
      <c r="CG9" s="685"/>
      <c r="CH9" s="685"/>
      <c r="CI9" s="685"/>
      <c r="CJ9" s="685"/>
      <c r="CK9" s="685"/>
      <c r="CL9" s="685"/>
      <c r="CM9" s="685"/>
      <c r="CN9" s="685"/>
      <c r="CO9" s="685"/>
      <c r="CP9" s="685"/>
      <c r="CQ9" s="685"/>
      <c r="CR9" s="685"/>
      <c r="CS9" s="685"/>
      <c r="CT9" s="685"/>
      <c r="CU9" s="685"/>
      <c r="CV9" s="685"/>
      <c r="CW9" s="685"/>
      <c r="CX9" s="685"/>
      <c r="CY9" s="685"/>
      <c r="CZ9" s="685"/>
      <c r="DA9" s="685"/>
      <c r="DB9" s="68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  <c r="CJ11" s="687"/>
      <c r="CK11" s="687"/>
      <c r="CL11" s="687"/>
      <c r="CM11" s="687"/>
      <c r="CN11" s="687"/>
      <c r="CO11" s="687"/>
      <c r="CP11" s="687"/>
      <c r="CQ11" s="687"/>
      <c r="CR11" s="687"/>
      <c r="CS11" s="687"/>
      <c r="CT11" s="687"/>
      <c r="CU11" s="687"/>
      <c r="CV11" s="687"/>
      <c r="CW11" s="687"/>
      <c r="CX11" s="687"/>
      <c r="CY11" s="687"/>
      <c r="CZ11" s="687"/>
      <c r="DA11" s="687"/>
      <c r="DB11" s="687"/>
      <c r="DH11" s="229"/>
    </row>
    <row r="12" spans="1:112" x14ac:dyDescent="0.3">
      <c r="A12" s="687" t="s">
        <v>855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  <c r="CJ12" s="687"/>
      <c r="CK12" s="687"/>
      <c r="CL12" s="687"/>
      <c r="CM12" s="687"/>
      <c r="CN12" s="687"/>
      <c r="CO12" s="687"/>
      <c r="CP12" s="687"/>
      <c r="CQ12" s="687"/>
      <c r="CR12" s="687"/>
      <c r="CS12" s="687"/>
      <c r="CT12" s="687"/>
      <c r="CU12" s="687"/>
      <c r="CV12" s="687"/>
      <c r="CW12" s="687"/>
      <c r="CX12" s="687"/>
      <c r="CY12" s="687"/>
      <c r="CZ12" s="687"/>
      <c r="DA12" s="687"/>
      <c r="DB12" s="68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6" t="s">
        <v>4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6"/>
      <c r="X14" s="736"/>
      <c r="Y14" s="736"/>
      <c r="DH14" s="229"/>
    </row>
    <row r="15" spans="1:112" ht="30" customHeight="1" x14ac:dyDescent="0.25">
      <c r="A15" s="735" t="s">
        <v>122</v>
      </c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1" t="str">
        <f>ПОДПИСИ!B6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9" t="s">
        <v>5</v>
      </c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O16" s="739"/>
      <c r="CP16" s="739"/>
      <c r="CQ16" s="739"/>
      <c r="CR16" s="739"/>
      <c r="CS16" s="739"/>
      <c r="CT16" s="739"/>
      <c r="CU16" s="739"/>
      <c r="CV16" s="739"/>
      <c r="CW16" s="739"/>
      <c r="CX16" s="739"/>
      <c r="CY16" s="739"/>
      <c r="CZ16" s="739"/>
      <c r="DA16" s="739"/>
      <c r="DB16" s="739"/>
    </row>
    <row r="17" spans="1:112" ht="15" customHeight="1" x14ac:dyDescent="0.3">
      <c r="A17" s="1011" t="str">
        <f>ПОДПИСИ!C6</f>
        <v>Чечин Д.М.</v>
      </c>
      <c r="B17" s="1011"/>
      <c r="C17" s="1011"/>
      <c r="D17" s="1011"/>
      <c r="E17" s="1011"/>
      <c r="F17" s="1011"/>
      <c r="G17" s="1011"/>
      <c r="H17" s="1011"/>
      <c r="I17" s="1011"/>
      <c r="J17" s="1011"/>
      <c r="K17" s="1011"/>
      <c r="L17" s="1011"/>
      <c r="M17" s="1011"/>
      <c r="N17" s="1011"/>
      <c r="O17" s="1011"/>
      <c r="P17" s="1011"/>
      <c r="Q17" s="1011"/>
      <c r="R17" s="1011"/>
      <c r="S17" s="1011"/>
      <c r="T17" s="1011"/>
      <c r="U17" s="1011"/>
      <c r="V17" s="1011"/>
      <c r="W17" s="1011"/>
      <c r="X17" s="1011"/>
      <c r="Y17" s="1011"/>
      <c r="Z17" s="1011"/>
      <c r="AA17" s="1011"/>
      <c r="AB17" s="1011"/>
      <c r="AC17" s="1011"/>
      <c r="AD17" s="1011"/>
      <c r="AE17" s="1011"/>
      <c r="AF17" s="1011"/>
      <c r="AG17" s="1011"/>
      <c r="AH17" s="1011"/>
      <c r="AI17" s="1011"/>
      <c r="AJ17" s="1011"/>
      <c r="AK17" s="1011"/>
      <c r="AL17" s="1011"/>
      <c r="AM17" s="1011"/>
      <c r="AN17" s="1011"/>
      <c r="AO17" s="1011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1"/>
      <c r="AZ17" s="1011"/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5" t="s">
        <v>732</v>
      </c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9" t="s">
        <v>5</v>
      </c>
      <c r="AP20" s="739"/>
      <c r="AQ20" s="739"/>
      <c r="AR20" s="739"/>
      <c r="AS20" s="739"/>
      <c r="AT20" s="739"/>
      <c r="AU20" s="739"/>
      <c r="AV20" s="739"/>
      <c r="AW20" s="739"/>
      <c r="AX20" s="739"/>
      <c r="AY20" s="739"/>
      <c r="AZ20" s="739"/>
      <c r="BA20" s="739"/>
      <c r="BB20" s="739"/>
      <c r="BC20" s="739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R20" s="739"/>
      <c r="BS20" s="739"/>
      <c r="BT20" s="739"/>
      <c r="BU20" s="739"/>
      <c r="BV20" s="739"/>
      <c r="BW20" s="739"/>
      <c r="BX20" s="739"/>
      <c r="BY20" s="739"/>
      <c r="BZ20" s="739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O20" s="739"/>
      <c r="CP20" s="739"/>
      <c r="CQ20" s="739"/>
      <c r="CR20" s="739"/>
      <c r="CS20" s="739"/>
      <c r="CT20" s="739"/>
      <c r="CU20" s="739"/>
      <c r="CV20" s="739"/>
      <c r="CW20" s="739"/>
      <c r="CX20" s="739"/>
      <c r="CY20" s="739"/>
      <c r="CZ20" s="739"/>
      <c r="DA20" s="739"/>
      <c r="DB20" s="739"/>
    </row>
    <row r="21" spans="1:112" ht="15" customHeight="1" x14ac:dyDescent="0.25">
      <c r="A21" s="728" t="str">
        <f>ПОДПИСИ!C12</f>
        <v>Курбатов А.В.</v>
      </c>
      <c r="B21" s="728"/>
      <c r="C21" s="728"/>
      <c r="D21" s="728"/>
      <c r="E21" s="728"/>
      <c r="F21" s="728"/>
      <c r="G21" s="728"/>
      <c r="H21" s="728"/>
      <c r="I21" s="728"/>
      <c r="J21" s="728"/>
      <c r="K21" s="728"/>
      <c r="L21" s="728"/>
      <c r="M21" s="728"/>
      <c r="N21" s="728"/>
      <c r="O21" s="728"/>
      <c r="P21" s="728"/>
      <c r="Q21" s="728"/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  <c r="BX21" s="728"/>
      <c r="BY21" s="728"/>
      <c r="BZ21" s="728"/>
      <c r="CA21" s="728"/>
      <c r="CB21" s="728"/>
      <c r="CC21" s="728"/>
      <c r="CD21" s="728"/>
      <c r="CE21" s="728"/>
      <c r="CF21" s="728"/>
      <c r="CG21" s="728"/>
      <c r="CH21" s="728"/>
      <c r="CI21" s="728"/>
      <c r="CJ21" s="728"/>
      <c r="CK21" s="728"/>
      <c r="CL21" s="728"/>
      <c r="CM21" s="728"/>
      <c r="CN21" s="728"/>
      <c r="CO21" s="728"/>
      <c r="CP21" s="728"/>
      <c r="CQ21" s="728"/>
      <c r="CR21" s="728"/>
      <c r="CS21" s="728"/>
      <c r="CT21" s="728"/>
      <c r="CU21" s="728"/>
      <c r="CV21" s="728"/>
      <c r="CW21" s="728"/>
      <c r="CX21" s="728"/>
      <c r="CY21" s="728"/>
      <c r="CZ21" s="728"/>
      <c r="DA21" s="728"/>
      <c r="DB21" s="728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15"/>
      <c r="C23" s="1015"/>
      <c r="D23" s="1015"/>
      <c r="E23" s="1015"/>
      <c r="F23" s="1015"/>
      <c r="G23" s="1015"/>
      <c r="H23" s="1015"/>
      <c r="I23" s="1015"/>
      <c r="J23" s="1015"/>
      <c r="K23" s="1015"/>
      <c r="L23" s="1015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5"/>
      <c r="X23" s="1015"/>
      <c r="Y23" s="1015"/>
      <c r="Z23" s="1015"/>
      <c r="AA23" s="1015"/>
      <c r="AB23" s="1015"/>
      <c r="AC23" s="1015"/>
      <c r="AD23" s="1015"/>
      <c r="AE23" s="1015"/>
      <c r="AF23" s="1015"/>
      <c r="AG23" s="1015"/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/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/>
      <c r="BJ23" s="1015"/>
      <c r="BK23" s="1015"/>
      <c r="BL23" s="1015"/>
      <c r="BM23" s="1015"/>
      <c r="BN23" s="1015"/>
      <c r="BO23" s="1015"/>
      <c r="BP23" s="1015"/>
      <c r="BQ23" s="1015"/>
      <c r="BR23" s="1015"/>
      <c r="BS23" s="1015"/>
      <c r="BT23" s="1015"/>
      <c r="BU23" s="1015"/>
      <c r="BV23" s="1015"/>
      <c r="BW23" s="1015"/>
      <c r="BX23" s="1015"/>
      <c r="BY23" s="1015"/>
      <c r="BZ23" s="1015"/>
      <c r="CA23" s="1015"/>
      <c r="CB23" s="1015"/>
      <c r="CC23" s="1015"/>
      <c r="CD23" s="1015"/>
      <c r="CE23" s="1015"/>
      <c r="CF23" s="1015"/>
      <c r="CG23" s="1015"/>
      <c r="CH23" s="1015"/>
      <c r="CI23" s="1015"/>
      <c r="CJ23" s="1015"/>
      <c r="CK23" s="1015"/>
      <c r="CL23" s="1015"/>
      <c r="CM23" s="1015"/>
      <c r="CN23" s="1015"/>
      <c r="CO23" s="1015"/>
      <c r="CP23" s="1015"/>
      <c r="CQ23" s="1015"/>
      <c r="CR23" s="1015"/>
      <c r="CS23" s="1015"/>
      <c r="CT23" s="1015"/>
      <c r="CU23" s="1015"/>
      <c r="CV23" s="1015"/>
      <c r="CW23" s="1015"/>
      <c r="CX23" s="1015"/>
      <c r="CY23" s="1015"/>
      <c r="CZ23" s="1015"/>
      <c r="DA23" s="1015"/>
      <c r="DB23" s="1015"/>
      <c r="DD23" s="372">
        <v>8</v>
      </c>
    </row>
    <row r="24" spans="1:112" ht="13.5" customHeight="1" x14ac:dyDescent="0.3">
      <c r="A24" s="746" t="s">
        <v>858</v>
      </c>
      <c r="B24" s="746"/>
      <c r="C24" s="746"/>
      <c r="D24" s="746"/>
      <c r="E24" s="746"/>
      <c r="F24" s="746"/>
      <c r="G24" s="746"/>
      <c r="H24" s="746"/>
      <c r="I24" s="746"/>
      <c r="J24" s="746"/>
      <c r="K24" s="746"/>
      <c r="L24" s="746"/>
      <c r="M24" s="746"/>
      <c r="N24" s="746"/>
      <c r="O24" s="746"/>
      <c r="P24" s="746"/>
      <c r="Q24" s="746"/>
      <c r="R24" s="746"/>
      <c r="S24" s="746"/>
      <c r="T24" s="746"/>
      <c r="U24" s="746"/>
      <c r="V24" s="746"/>
      <c r="W24" s="746"/>
      <c r="X24" s="746"/>
      <c r="Y24" s="746"/>
      <c r="Z24" s="746"/>
      <c r="AA24" s="746"/>
      <c r="AB24" s="746"/>
      <c r="AC24" s="746"/>
      <c r="AD24" s="746"/>
      <c r="AE24" s="746"/>
      <c r="AF24" s="746"/>
      <c r="AG24" s="746"/>
      <c r="AH24" s="746"/>
      <c r="AI24" s="746"/>
      <c r="AJ24" s="746"/>
      <c r="AK24" s="746"/>
      <c r="AL24" s="746"/>
      <c r="AM24" s="746"/>
      <c r="AN24" s="746"/>
      <c r="AO24" s="746"/>
      <c r="AP24" s="746"/>
      <c r="AQ24" s="746"/>
      <c r="AR24" s="746"/>
      <c r="AS24" s="746"/>
      <c r="AT24" s="746"/>
      <c r="AU24" s="746"/>
      <c r="AV24" s="746"/>
      <c r="AW24" s="746"/>
      <c r="AX24" s="746"/>
      <c r="AY24" s="746"/>
      <c r="AZ24" s="746"/>
      <c r="BA24" s="746"/>
      <c r="BB24" s="746"/>
      <c r="BC24" s="746"/>
      <c r="BD24" s="746"/>
      <c r="BE24" s="746"/>
      <c r="BF24" s="746"/>
      <c r="BG24" s="746"/>
      <c r="BH24" s="746"/>
      <c r="BI24" s="746"/>
      <c r="BJ24" s="746"/>
      <c r="BK24" s="746"/>
      <c r="BL24" s="746"/>
      <c r="BM24" s="746"/>
      <c r="BN24" s="746"/>
      <c r="BO24" s="746"/>
      <c r="BP24" s="746"/>
      <c r="BQ24" s="746"/>
      <c r="BR24" s="746"/>
      <c r="BS24" s="746"/>
      <c r="BT24" s="746"/>
      <c r="BU24" s="746"/>
      <c r="BV24" s="746"/>
      <c r="BW24" s="746"/>
      <c r="BX24" s="746"/>
      <c r="BY24" s="746"/>
      <c r="BZ24" s="746"/>
      <c r="CA24" s="746"/>
      <c r="CB24" s="746"/>
      <c r="CC24" s="746"/>
      <c r="CD24" s="746"/>
      <c r="CE24" s="746"/>
      <c r="CF24" s="746"/>
      <c r="CG24" s="746"/>
      <c r="CH24" s="746"/>
      <c r="CI24" s="746"/>
      <c r="CJ24" s="746"/>
      <c r="CK24" s="746"/>
      <c r="CL24" s="746"/>
      <c r="CM24" s="746"/>
      <c r="CN24" s="746"/>
      <c r="CO24" s="746"/>
      <c r="CP24" s="746"/>
      <c r="CQ24" s="746"/>
      <c r="CR24" s="746"/>
      <c r="CS24" s="746"/>
      <c r="CT24" s="746"/>
      <c r="CU24" s="746"/>
      <c r="CV24" s="746"/>
      <c r="CW24" s="746"/>
      <c r="CX24" s="746"/>
      <c r="CY24" s="746"/>
      <c r="CZ24" s="746"/>
      <c r="DA24" s="746"/>
      <c r="DB24" s="746"/>
    </row>
    <row r="25" spans="1:112" x14ac:dyDescent="0.3">
      <c r="A25" s="19" t="s">
        <v>859</v>
      </c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52" t="s">
        <v>865</v>
      </c>
      <c r="B30" s="752"/>
      <c r="C30" s="752"/>
      <c r="D30" s="752"/>
      <c r="E30" s="752"/>
      <c r="F30" s="752"/>
      <c r="G30" s="752"/>
      <c r="H30" s="752"/>
      <c r="I30" s="752"/>
      <c r="J30" s="752"/>
      <c r="K30" s="752"/>
      <c r="L30" s="752"/>
      <c r="M30" s="752"/>
      <c r="N30" s="752"/>
      <c r="O30" s="752"/>
      <c r="P30" s="752"/>
      <c r="Q30" s="752"/>
      <c r="R30" s="752"/>
      <c r="S30" s="752"/>
      <c r="T30" s="752"/>
      <c r="U30" s="752"/>
      <c r="V30" s="752"/>
      <c r="W30" s="752"/>
      <c r="X30" s="752"/>
      <c r="Y30" s="752"/>
      <c r="Z30" s="752"/>
      <c r="AA30" s="752"/>
      <c r="AB30" s="752"/>
      <c r="AC30" s="752"/>
      <c r="AD30" s="752"/>
      <c r="AE30" s="752"/>
      <c r="AF30" s="752"/>
      <c r="AG30" s="752"/>
      <c r="AH30" s="752"/>
      <c r="AI30" s="752"/>
      <c r="AJ30" s="752"/>
      <c r="AK30" s="752"/>
      <c r="AL30" s="752"/>
      <c r="AM30" s="752"/>
      <c r="AN30" s="752"/>
      <c r="AO30" s="752"/>
      <c r="AP30" s="752"/>
      <c r="AQ30" s="752"/>
      <c r="AR30" s="752"/>
      <c r="AS30" s="752"/>
      <c r="AT30" s="752"/>
      <c r="AU30" s="752"/>
      <c r="AV30" s="752"/>
      <c r="AW30" s="752"/>
      <c r="AX30" s="752"/>
      <c r="AY30" s="752"/>
      <c r="AZ30" s="752"/>
      <c r="BA30" s="752"/>
      <c r="BB30" s="752"/>
      <c r="BC30" s="752"/>
      <c r="BD30" s="752"/>
      <c r="BE30" s="752"/>
      <c r="BF30" s="752"/>
      <c r="BG30" s="752"/>
      <c r="BH30" s="752"/>
      <c r="BI30" s="752"/>
      <c r="BJ30" s="752"/>
      <c r="BK30" s="752"/>
      <c r="BL30" s="752"/>
      <c r="BM30" s="752"/>
      <c r="BN30" s="752"/>
      <c r="BO30" s="752"/>
      <c r="BP30" s="752"/>
      <c r="BQ30" s="752"/>
      <c r="BR30" s="752"/>
      <c r="BS30" s="752"/>
      <c r="BT30" s="752"/>
      <c r="BU30" s="752"/>
      <c r="BV30" s="752"/>
      <c r="BW30" s="752"/>
      <c r="BX30" s="752"/>
      <c r="BY30" s="752"/>
      <c r="BZ30" s="752"/>
      <c r="CA30" s="752"/>
      <c r="CB30" s="752"/>
      <c r="CC30" s="752"/>
      <c r="CD30" s="752"/>
      <c r="CE30" s="752"/>
      <c r="CF30" s="752"/>
      <c r="CG30" s="752"/>
      <c r="CH30" s="752"/>
      <c r="CI30" s="752"/>
      <c r="CJ30" s="752"/>
      <c r="CK30" s="752"/>
      <c r="CL30" s="752"/>
      <c r="CM30" s="752"/>
      <c r="CN30" s="752"/>
      <c r="CO30" s="752"/>
      <c r="CP30" s="752"/>
      <c r="CQ30" s="752"/>
      <c r="CR30" s="752"/>
      <c r="CS30" s="752"/>
      <c r="CT30" s="752"/>
      <c r="CU30" s="752"/>
      <c r="CV30" s="752"/>
      <c r="CW30" s="752"/>
      <c r="CX30" s="752"/>
      <c r="CY30" s="752"/>
      <c r="CZ30" s="752"/>
      <c r="DA30" s="752"/>
      <c r="DB30" s="752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5" t="s">
        <v>737</v>
      </c>
      <c r="B33" s="736"/>
      <c r="C33" s="736"/>
      <c r="D33" s="736"/>
      <c r="E33" s="736"/>
      <c r="F33" s="736"/>
      <c r="G33" s="736"/>
      <c r="H33" s="736"/>
      <c r="I33" s="736"/>
      <c r="J33" s="736"/>
      <c r="K33" s="736"/>
      <c r="L33" s="736"/>
      <c r="M33" s="736"/>
      <c r="N33" s="736"/>
      <c r="O33" s="736"/>
      <c r="P33" s="736"/>
      <c r="Q33" s="736"/>
      <c r="R33" s="736"/>
      <c r="S33" s="736"/>
      <c r="T33" s="736"/>
      <c r="U33" s="736"/>
      <c r="V33" s="736"/>
      <c r="W33" s="736"/>
      <c r="X33" s="736"/>
      <c r="Y33" s="736"/>
      <c r="Z33" s="736"/>
      <c r="AA33" s="736"/>
      <c r="AB33" s="736"/>
      <c r="AC33" s="736"/>
      <c r="AD33" s="736"/>
      <c r="AE33" s="736"/>
      <c r="AF33" s="736"/>
      <c r="AG33" s="736"/>
      <c r="AH33" s="736"/>
      <c r="AI33" s="736"/>
      <c r="AJ33" s="736"/>
      <c r="AK33" s="736"/>
      <c r="AL33" s="736"/>
      <c r="AM33" s="73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9"/>
      <c r="BJ33" s="729"/>
      <c r="BK33" s="729"/>
      <c r="BL33" s="729"/>
      <c r="BM33" s="729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  <c r="BX33" s="729"/>
      <c r="BY33" s="729"/>
      <c r="BZ33" s="729"/>
      <c r="CA33" s="729"/>
      <c r="CB33" s="729"/>
      <c r="CC33" s="729"/>
      <c r="CD33" s="729"/>
      <c r="CE33" s="729"/>
      <c r="CF33" s="729"/>
      <c r="CG33" s="23"/>
      <c r="CH33" s="23"/>
      <c r="CI33" s="23"/>
      <c r="CJ33" s="704" t="str">
        <f>ПОДПИСИ!E6</f>
        <v>Д.М. Чечин</v>
      </c>
      <c r="CK33" s="704"/>
      <c r="CL33" s="704"/>
      <c r="CM33" s="704"/>
      <c r="CN33" s="704"/>
      <c r="CO33" s="704"/>
      <c r="CP33" s="704"/>
      <c r="CQ33" s="704"/>
      <c r="CR33" s="704"/>
      <c r="CS33" s="704"/>
      <c r="CT33" s="704"/>
      <c r="CU33" s="704"/>
      <c r="CV33" s="704"/>
      <c r="CW33" s="704"/>
      <c r="CX33" s="704"/>
      <c r="CY33" s="704"/>
      <c r="CZ33" s="704"/>
      <c r="DA33" s="704"/>
      <c r="DB33" s="70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5" t="s">
        <v>11</v>
      </c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  <c r="BX34" s="685"/>
      <c r="BY34" s="685"/>
      <c r="BZ34" s="685"/>
      <c r="CA34" s="685"/>
      <c r="CB34" s="685"/>
      <c r="CC34" s="685"/>
      <c r="CD34" s="685"/>
      <c r="CE34" s="685"/>
      <c r="CF34" s="685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5" t="s">
        <v>731</v>
      </c>
      <c r="B35" s="736"/>
      <c r="C35" s="736"/>
      <c r="D35" s="736"/>
      <c r="E35" s="736"/>
      <c r="F35" s="736"/>
      <c r="G35" s="736"/>
      <c r="H35" s="736"/>
      <c r="I35" s="736"/>
      <c r="J35" s="736"/>
      <c r="K35" s="736"/>
      <c r="L35" s="736"/>
      <c r="M35" s="736"/>
      <c r="N35" s="736"/>
      <c r="O35" s="736"/>
      <c r="P35" s="736"/>
      <c r="Q35" s="736"/>
      <c r="R35" s="736"/>
      <c r="S35" s="736"/>
      <c r="T35" s="736"/>
      <c r="U35" s="736"/>
      <c r="V35" s="736"/>
      <c r="W35" s="736"/>
      <c r="X35" s="736"/>
      <c r="Y35" s="736"/>
      <c r="Z35" s="736"/>
      <c r="AA35" s="736"/>
      <c r="AB35" s="736"/>
      <c r="AC35" s="736"/>
      <c r="AD35" s="736"/>
      <c r="AE35" s="736"/>
      <c r="AF35" s="736"/>
      <c r="AG35" s="736"/>
      <c r="AH35" s="736"/>
      <c r="AI35" s="736"/>
      <c r="AJ35" s="736"/>
      <c r="AK35" s="736"/>
      <c r="AL35" s="736"/>
      <c r="AM35" s="73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9"/>
      <c r="BJ35" s="729"/>
      <c r="BK35" s="729"/>
      <c r="BL35" s="729"/>
      <c r="BM35" s="729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  <c r="BX35" s="729"/>
      <c r="BY35" s="729"/>
      <c r="BZ35" s="729"/>
      <c r="CA35" s="729"/>
      <c r="CB35" s="729"/>
      <c r="CC35" s="729"/>
      <c r="CD35" s="729"/>
      <c r="CE35" s="729"/>
      <c r="CF35" s="729"/>
      <c r="CG35" s="19"/>
      <c r="CH35" s="19"/>
      <c r="CI35" s="19"/>
      <c r="CJ35" s="704" t="str">
        <f>ПОДПИСИ!E12</f>
        <v>А.В. Курбатов</v>
      </c>
      <c r="CK35" s="704"/>
      <c r="CL35" s="704"/>
      <c r="CM35" s="704"/>
      <c r="CN35" s="704"/>
      <c r="CO35" s="704"/>
      <c r="CP35" s="704"/>
      <c r="CQ35" s="704"/>
      <c r="CR35" s="704"/>
      <c r="CS35" s="704"/>
      <c r="CT35" s="704"/>
      <c r="CU35" s="704"/>
      <c r="CV35" s="704"/>
      <c r="CW35" s="704"/>
      <c r="CX35" s="704"/>
      <c r="CY35" s="704"/>
      <c r="CZ35" s="704"/>
      <c r="DA35" s="704"/>
      <c r="DB35" s="70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5" t="s">
        <v>11</v>
      </c>
      <c r="BJ36" s="685"/>
      <c r="BK36" s="685"/>
      <c r="BL36" s="685"/>
      <c r="BM36" s="685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  <c r="BX36" s="685"/>
      <c r="BY36" s="685"/>
      <c r="BZ36" s="685"/>
      <c r="CA36" s="685"/>
      <c r="CB36" s="685"/>
      <c r="CC36" s="685"/>
      <c r="CD36" s="685"/>
      <c r="CE36" s="685"/>
      <c r="CF36" s="685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39" t="s">
        <v>559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  <c r="AI1" s="839"/>
      <c r="AJ1" s="839"/>
      <c r="AK1" s="839"/>
      <c r="AL1" s="839"/>
      <c r="AM1" s="839"/>
      <c r="AN1" s="839"/>
      <c r="AO1" s="839"/>
      <c r="AP1" s="839"/>
      <c r="AQ1" s="839"/>
      <c r="AR1" s="839"/>
      <c r="AS1" s="839"/>
      <c r="AT1" s="839"/>
      <c r="AU1" s="839"/>
      <c r="AV1" s="839"/>
      <c r="AW1" s="839"/>
      <c r="AX1" s="839"/>
      <c r="AY1" s="839"/>
      <c r="AZ1" s="839"/>
      <c r="BA1" s="839"/>
      <c r="BB1" s="839"/>
      <c r="BC1" s="839"/>
      <c r="BD1" s="839"/>
      <c r="BE1" s="839"/>
      <c r="BF1" s="839"/>
      <c r="BG1" s="839"/>
      <c r="BH1" s="839"/>
      <c r="BI1" s="839"/>
      <c r="BJ1" s="839"/>
      <c r="BK1" s="839"/>
      <c r="BL1" s="839"/>
      <c r="BM1" s="839"/>
      <c r="BN1" s="839"/>
      <c r="BO1" s="839"/>
      <c r="BP1" s="839"/>
      <c r="BQ1" s="839"/>
      <c r="BR1" s="839"/>
      <c r="BS1" s="839"/>
      <c r="BT1" s="839"/>
      <c r="BU1" s="839"/>
      <c r="BV1" s="839"/>
      <c r="BW1" s="839"/>
      <c r="BX1" s="839"/>
      <c r="BY1" s="839"/>
      <c r="BZ1" s="839"/>
      <c r="CA1" s="839"/>
      <c r="CB1" s="839"/>
      <c r="CC1" s="839"/>
      <c r="CD1" s="839"/>
      <c r="CE1" s="839"/>
      <c r="CF1" s="839"/>
      <c r="CG1" s="839"/>
      <c r="CH1" s="839"/>
      <c r="CI1" s="839"/>
      <c r="CJ1" s="839"/>
      <c r="CK1" s="839"/>
      <c r="CL1" s="839"/>
      <c r="CM1" s="839"/>
      <c r="CN1" s="839"/>
      <c r="CO1" s="839"/>
      <c r="CP1" s="839"/>
      <c r="CQ1" s="839"/>
      <c r="CR1" s="839"/>
      <c r="CS1" s="839"/>
      <c r="CT1" s="839"/>
      <c r="CU1" s="839"/>
      <c r="CV1" s="839"/>
      <c r="CW1" s="839"/>
      <c r="CX1" s="839"/>
      <c r="CY1" s="839"/>
      <c r="CZ1" s="839"/>
      <c r="DA1" s="839"/>
      <c r="DB1" s="839"/>
      <c r="DH1" s="141"/>
    </row>
    <row r="2" spans="1:112" ht="15" customHeight="1" x14ac:dyDescent="0.3">
      <c r="A2" s="740"/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 s="740"/>
      <c r="BH2" s="704" t="str">
        <f>ФОРМА!G2</f>
        <v>Санкт-Петербург</v>
      </c>
      <c r="BI2" s="704"/>
      <c r="BJ2" s="704"/>
      <c r="BK2" s="704"/>
      <c r="BL2" s="704"/>
      <c r="BM2" s="704"/>
      <c r="BN2" s="704"/>
      <c r="BO2" s="704"/>
      <c r="BP2" s="704"/>
      <c r="BQ2" s="704"/>
      <c r="BR2" s="704"/>
      <c r="BS2" s="704"/>
      <c r="BT2" s="704"/>
      <c r="BU2" s="704"/>
      <c r="BV2" s="704"/>
      <c r="BW2" s="704"/>
      <c r="BX2" s="704"/>
      <c r="BY2" s="704"/>
      <c r="BZ2" s="704"/>
      <c r="CA2" s="704"/>
      <c r="CB2" s="704"/>
      <c r="CC2" s="704"/>
      <c r="CD2" s="704"/>
      <c r="CE2" s="704"/>
      <c r="CF2" s="704"/>
      <c r="CG2" s="704"/>
      <c r="CH2" s="704"/>
      <c r="CI2" s="704"/>
      <c r="CJ2" s="704"/>
      <c r="CK2" s="704"/>
      <c r="CL2" s="704"/>
      <c r="CM2" s="704"/>
      <c r="CN2" s="704"/>
      <c r="CO2" s="704"/>
      <c r="CP2" s="704"/>
      <c r="CQ2" s="704"/>
      <c r="CR2" s="704"/>
      <c r="CS2" s="704"/>
      <c r="CT2" s="704"/>
      <c r="CU2" s="704"/>
      <c r="CV2" s="704"/>
      <c r="CW2" s="704"/>
      <c r="CX2" s="704"/>
      <c r="CY2" s="704"/>
      <c r="CZ2" s="704"/>
      <c r="DA2" s="704"/>
      <c r="DB2" s="704"/>
      <c r="DC2"/>
      <c r="DD2"/>
      <c r="DE2"/>
      <c r="DF2"/>
      <c r="DG2"/>
      <c r="DH2" s="142"/>
    </row>
    <row r="3" spans="1:112" s="21" customFormat="1" ht="10.199999999999999" x14ac:dyDescent="0.2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739"/>
      <c r="U3" s="739"/>
      <c r="V3" s="739"/>
      <c r="W3" s="739"/>
      <c r="X3" s="739"/>
      <c r="Y3" s="739"/>
      <c r="Z3" s="739"/>
      <c r="AA3" s="739"/>
      <c r="AB3" s="739"/>
      <c r="AC3" s="739"/>
      <c r="AD3" s="739"/>
      <c r="AE3" s="739"/>
      <c r="AF3" s="739"/>
      <c r="AG3" s="739"/>
      <c r="AH3" s="739"/>
      <c r="AI3" s="739"/>
      <c r="AJ3" s="739"/>
      <c r="AK3" s="739"/>
      <c r="AL3" s="739"/>
      <c r="AM3" s="739"/>
      <c r="AN3" s="739"/>
      <c r="BH3" s="739" t="s">
        <v>0</v>
      </c>
      <c r="BI3" s="739"/>
      <c r="BJ3" s="739"/>
      <c r="BK3" s="739"/>
      <c r="BL3" s="739"/>
      <c r="BM3" s="739"/>
      <c r="BN3" s="739"/>
      <c r="BO3" s="739"/>
      <c r="BP3" s="739"/>
      <c r="BQ3" s="739"/>
      <c r="BR3" s="739"/>
      <c r="BS3" s="739"/>
      <c r="BT3" s="739"/>
      <c r="BU3" s="739"/>
      <c r="BV3" s="739"/>
      <c r="BW3" s="739"/>
      <c r="BX3" s="739"/>
      <c r="BY3" s="739"/>
      <c r="BZ3" s="739"/>
      <c r="CA3" s="739"/>
      <c r="CB3" s="739"/>
      <c r="CC3" s="739"/>
      <c r="CD3" s="739"/>
      <c r="CE3" s="739"/>
      <c r="CF3" s="739"/>
      <c r="CG3" s="739"/>
      <c r="CH3" s="739"/>
      <c r="CI3" s="739"/>
      <c r="CJ3" s="739"/>
      <c r="CK3" s="739"/>
      <c r="CL3" s="739"/>
      <c r="CM3" s="739"/>
      <c r="CN3" s="739"/>
      <c r="CO3" s="739"/>
      <c r="CP3" s="739"/>
      <c r="CQ3" s="739"/>
      <c r="CR3" s="739"/>
      <c r="CS3" s="739"/>
      <c r="CT3" s="739"/>
      <c r="CU3" s="739"/>
      <c r="CV3" s="739"/>
      <c r="CW3" s="739"/>
      <c r="CX3" s="739"/>
      <c r="CY3" s="739"/>
      <c r="CZ3" s="739"/>
      <c r="DA3" s="739"/>
      <c r="DB3" s="739"/>
      <c r="DC3" s="1"/>
      <c r="DD3" s="1"/>
      <c r="DE3" s="1"/>
      <c r="DF3" s="1"/>
      <c r="DG3" s="1"/>
      <c r="DH3" s="143"/>
    </row>
    <row r="4" spans="1:112" ht="15" customHeight="1" x14ac:dyDescent="0.25">
      <c r="A4" s="704" t="str">
        <f>ФОРМА!B4</f>
        <v>ООО «Электромонтаж-110»</v>
      </c>
      <c r="B4" s="704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  <c r="AN4" s="704"/>
      <c r="BH4" s="704" t="str">
        <f>ФОРМА!B2</f>
        <v>ПАО "Россети Ленэнерго"</v>
      </c>
      <c r="BI4" s="704"/>
      <c r="BJ4" s="704"/>
      <c r="BK4" s="704"/>
      <c r="BL4" s="704"/>
      <c r="BM4" s="704"/>
      <c r="BN4" s="704"/>
      <c r="BO4" s="704"/>
      <c r="BP4" s="704"/>
      <c r="BQ4" s="704"/>
      <c r="BR4" s="704"/>
      <c r="BS4" s="704"/>
      <c r="BT4" s="704"/>
      <c r="BU4" s="704"/>
      <c r="BV4" s="704"/>
      <c r="BW4" s="704"/>
      <c r="BX4" s="704"/>
      <c r="BY4" s="704"/>
      <c r="BZ4" s="704"/>
      <c r="CA4" s="704"/>
      <c r="CB4" s="704"/>
      <c r="CC4" s="704"/>
      <c r="CD4" s="704"/>
      <c r="CE4" s="704"/>
      <c r="CF4" s="704"/>
      <c r="CG4" s="704"/>
      <c r="CH4" s="704"/>
      <c r="CI4" s="704"/>
      <c r="CJ4" s="704"/>
      <c r="CK4" s="704"/>
      <c r="CL4" s="704"/>
      <c r="CM4" s="704"/>
      <c r="CN4" s="704"/>
      <c r="CO4" s="704"/>
      <c r="CP4" s="704"/>
      <c r="CQ4" s="704"/>
      <c r="CR4" s="704"/>
      <c r="CS4" s="704"/>
      <c r="CT4" s="704"/>
      <c r="CU4" s="704"/>
      <c r="CV4" s="704"/>
      <c r="CW4" s="704"/>
      <c r="CX4" s="704"/>
      <c r="CY4" s="704"/>
      <c r="CZ4" s="704"/>
      <c r="DA4" s="704"/>
      <c r="DB4" s="704"/>
      <c r="DH4" s="144" t="str">
        <f>BH4</f>
        <v>ПАО "Россети Ленэнерго"</v>
      </c>
    </row>
    <row r="5" spans="1:112" s="24" customFormat="1" ht="10.199999999999999" x14ac:dyDescent="0.2">
      <c r="A5" s="685" t="s">
        <v>44</v>
      </c>
      <c r="B5" s="685"/>
      <c r="C5" s="685"/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9" t="s">
        <v>2</v>
      </c>
      <c r="BI5" s="739"/>
      <c r="BJ5" s="739"/>
      <c r="BK5" s="739"/>
      <c r="BL5" s="739"/>
      <c r="BM5" s="739"/>
      <c r="BN5" s="739"/>
      <c r="BO5" s="739"/>
      <c r="BP5" s="739"/>
      <c r="BQ5" s="739"/>
      <c r="BR5" s="739"/>
      <c r="BS5" s="739"/>
      <c r="BT5" s="739"/>
      <c r="BU5" s="739"/>
      <c r="BV5" s="739"/>
      <c r="BW5" s="739"/>
      <c r="BX5" s="739"/>
      <c r="BY5" s="739"/>
      <c r="BZ5" s="739"/>
      <c r="CA5" s="739"/>
      <c r="CB5" s="739"/>
      <c r="CC5" s="739"/>
      <c r="CD5" s="739"/>
      <c r="CE5" s="739"/>
      <c r="CF5" s="739"/>
      <c r="CG5" s="739"/>
      <c r="CH5" s="739"/>
      <c r="CI5" s="739"/>
      <c r="CJ5" s="739"/>
      <c r="CK5" s="739"/>
      <c r="CL5" s="739"/>
      <c r="CM5" s="739"/>
      <c r="CN5" s="739"/>
      <c r="CO5" s="739"/>
      <c r="CP5" s="739"/>
      <c r="CQ5" s="739"/>
      <c r="CR5" s="739"/>
      <c r="CS5" s="739"/>
      <c r="CT5" s="739"/>
      <c r="CU5" s="739"/>
      <c r="CV5" s="739"/>
      <c r="CW5" s="739"/>
      <c r="CX5" s="739"/>
      <c r="CY5" s="739"/>
      <c r="CZ5" s="739"/>
      <c r="DA5" s="739"/>
      <c r="DB5" s="739"/>
      <c r="DH5" s="143"/>
    </row>
    <row r="6" spans="1:112" ht="138" x14ac:dyDescent="0.25">
      <c r="A6" s="704"/>
      <c r="B6" s="704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4"/>
      <c r="AD6" s="704"/>
      <c r="AE6" s="704"/>
      <c r="AF6" s="704"/>
      <c r="AG6" s="704"/>
      <c r="AH6" s="704"/>
      <c r="AI6" s="704"/>
      <c r="AJ6" s="704"/>
      <c r="AK6" s="704"/>
      <c r="AL6" s="704"/>
      <c r="AM6" s="704"/>
      <c r="AN6" s="70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41"/>
      <c r="BJ6" s="741"/>
      <c r="BK6" s="741"/>
      <c r="BL6" s="741"/>
      <c r="BM6" s="741"/>
      <c r="BN6" s="741"/>
      <c r="BO6" s="741"/>
      <c r="BP6" s="741"/>
      <c r="BQ6" s="741"/>
      <c r="BR6" s="741"/>
      <c r="BS6" s="741"/>
      <c r="BT6" s="741"/>
      <c r="BU6" s="741"/>
      <c r="BV6" s="741"/>
      <c r="BW6" s="741"/>
      <c r="BX6" s="741"/>
      <c r="BY6" s="741"/>
      <c r="BZ6" s="741"/>
      <c r="CA6" s="741"/>
      <c r="CB6" s="741"/>
      <c r="CC6" s="741"/>
      <c r="CD6" s="741"/>
      <c r="CE6" s="741"/>
      <c r="CF6" s="741"/>
      <c r="CG6" s="741"/>
      <c r="CH6" s="741"/>
      <c r="CI6" s="741"/>
      <c r="CJ6" s="741"/>
      <c r="CK6" s="741"/>
      <c r="CL6" s="741"/>
      <c r="CM6" s="741"/>
      <c r="CN6" s="741"/>
      <c r="CO6" s="741"/>
      <c r="CP6" s="741"/>
      <c r="CQ6" s="741"/>
      <c r="CR6" s="741"/>
      <c r="CS6" s="741"/>
      <c r="CT6" s="741"/>
      <c r="CU6" s="741"/>
      <c r="CV6" s="741"/>
      <c r="CW6" s="741"/>
      <c r="CX6" s="741"/>
      <c r="CY6" s="741"/>
      <c r="CZ6" s="741"/>
      <c r="DA6" s="741"/>
      <c r="DB6" s="741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9" t="s">
        <v>45</v>
      </c>
      <c r="B7" s="739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N7" s="739"/>
      <c r="O7" s="739"/>
      <c r="P7" s="739"/>
      <c r="Q7" s="739"/>
      <c r="R7" s="739"/>
      <c r="S7" s="739"/>
      <c r="T7" s="739"/>
      <c r="U7" s="739"/>
      <c r="V7" s="739"/>
      <c r="W7" s="739"/>
      <c r="X7" s="739"/>
      <c r="Y7" s="739"/>
      <c r="Z7" s="739"/>
      <c r="AA7" s="739"/>
      <c r="AB7" s="739"/>
      <c r="AC7" s="739"/>
      <c r="AD7" s="739"/>
      <c r="AE7" s="739"/>
      <c r="AF7" s="739"/>
      <c r="AG7" s="739"/>
      <c r="AH7" s="739"/>
      <c r="AI7" s="739"/>
      <c r="AJ7" s="739"/>
      <c r="AK7" s="739"/>
      <c r="AL7" s="739"/>
      <c r="AM7" s="739"/>
      <c r="AN7" s="7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9" t="s">
        <v>38</v>
      </c>
      <c r="BI7" s="739"/>
      <c r="BJ7" s="739"/>
      <c r="BK7" s="739"/>
      <c r="BL7" s="739"/>
      <c r="BM7" s="739"/>
      <c r="BN7" s="739"/>
      <c r="BO7" s="739"/>
      <c r="BP7" s="739"/>
      <c r="BQ7" s="739"/>
      <c r="BR7" s="739"/>
      <c r="BS7" s="739"/>
      <c r="BT7" s="739"/>
      <c r="BU7" s="739"/>
      <c r="BV7" s="73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739"/>
      <c r="DH7" s="235"/>
    </row>
    <row r="8" spans="1:112" x14ac:dyDescent="0.3">
      <c r="A8" s="704"/>
      <c r="B8" s="704"/>
      <c r="C8" s="704"/>
      <c r="D8" s="704"/>
      <c r="E8" s="704"/>
      <c r="F8" s="704"/>
      <c r="G8" s="704"/>
      <c r="H8" s="704"/>
      <c r="I8" s="704"/>
      <c r="J8" s="704"/>
      <c r="K8" s="704"/>
      <c r="L8" s="704"/>
      <c r="M8" s="704"/>
      <c r="N8" s="704"/>
      <c r="O8" s="704"/>
      <c r="P8" s="704"/>
      <c r="Q8" s="704"/>
      <c r="R8" s="704"/>
      <c r="S8" s="704"/>
      <c r="T8" s="704"/>
      <c r="U8" s="704"/>
      <c r="V8" s="704"/>
      <c r="W8" s="704"/>
      <c r="X8" s="704"/>
      <c r="Y8" s="704"/>
      <c r="Z8" s="704"/>
      <c r="AA8" s="704"/>
      <c r="AB8" s="704"/>
      <c r="AC8" s="704"/>
      <c r="AD8" s="704"/>
      <c r="AE8" s="704"/>
      <c r="AF8" s="704"/>
      <c r="AG8" s="704"/>
      <c r="AH8" s="704"/>
      <c r="AI8" s="704"/>
      <c r="AJ8" s="704"/>
      <c r="AK8" s="704"/>
      <c r="AL8" s="704"/>
      <c r="AM8" s="704"/>
      <c r="AN8" s="704"/>
      <c r="BH8" s="684">
        <f>ФОРМА!B13</f>
        <v>45625</v>
      </c>
      <c r="BI8" s="704"/>
      <c r="BJ8" s="704"/>
      <c r="BK8" s="704"/>
      <c r="BL8" s="704"/>
      <c r="BM8" s="704"/>
      <c r="BN8" s="704"/>
      <c r="BO8" s="704"/>
      <c r="BP8" s="704"/>
      <c r="BQ8" s="704"/>
      <c r="BR8" s="704"/>
      <c r="BS8" s="704"/>
      <c r="BT8" s="704"/>
      <c r="BU8" s="704"/>
      <c r="BV8" s="704"/>
      <c r="BW8" s="704"/>
      <c r="BX8" s="704"/>
      <c r="BY8" s="704"/>
      <c r="BZ8" s="704"/>
      <c r="CA8" s="704"/>
      <c r="CB8" s="704"/>
      <c r="CC8" s="704"/>
      <c r="CD8" s="704"/>
      <c r="CE8" s="704"/>
      <c r="CF8" s="704"/>
      <c r="CG8" s="704"/>
      <c r="CH8" s="704"/>
      <c r="CI8" s="704"/>
      <c r="CJ8" s="704"/>
      <c r="CK8" s="704"/>
      <c r="CL8" s="704"/>
      <c r="CM8" s="704"/>
      <c r="CN8" s="704"/>
      <c r="CO8" s="704"/>
      <c r="CP8" s="704"/>
      <c r="CQ8" s="704"/>
      <c r="CR8" s="704"/>
      <c r="CS8" s="704"/>
      <c r="CT8" s="704"/>
      <c r="CU8" s="704"/>
      <c r="CV8" s="704"/>
      <c r="CW8" s="704"/>
      <c r="CX8" s="704"/>
      <c r="CY8" s="704"/>
      <c r="CZ8" s="704"/>
      <c r="DA8" s="704"/>
      <c r="DB8" s="704"/>
      <c r="DC8" s="51"/>
    </row>
    <row r="9" spans="1:112" s="24" customFormat="1" ht="10.199999999999999" x14ac:dyDescent="0.2">
      <c r="A9" s="685" t="s">
        <v>1</v>
      </c>
      <c r="B9" s="685"/>
      <c r="C9" s="685"/>
      <c r="D9" s="685"/>
      <c r="E9" s="685"/>
      <c r="F9" s="685"/>
      <c r="G9" s="685"/>
      <c r="H9" s="685"/>
      <c r="I9" s="685"/>
      <c r="J9" s="685"/>
      <c r="K9" s="685"/>
      <c r="L9" s="685"/>
      <c r="M9" s="685"/>
      <c r="N9" s="685"/>
      <c r="O9" s="685"/>
      <c r="P9" s="685"/>
      <c r="Q9" s="685"/>
      <c r="R9" s="685"/>
      <c r="S9" s="685"/>
      <c r="T9" s="685"/>
      <c r="U9" s="685"/>
      <c r="V9" s="685"/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5" t="s">
        <v>3</v>
      </c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  <c r="BX9" s="685"/>
      <c r="BY9" s="685"/>
      <c r="BZ9" s="685"/>
      <c r="CA9" s="685"/>
      <c r="CB9" s="685"/>
      <c r="CC9" s="685"/>
      <c r="CD9" s="685"/>
      <c r="CE9" s="685"/>
      <c r="CF9" s="685"/>
      <c r="CG9" s="685"/>
      <c r="CH9" s="685"/>
      <c r="CI9" s="685"/>
      <c r="CJ9" s="685"/>
      <c r="CK9" s="685"/>
      <c r="CL9" s="685"/>
      <c r="CM9" s="685"/>
      <c r="CN9" s="685"/>
      <c r="CO9" s="685"/>
      <c r="CP9" s="685"/>
      <c r="CQ9" s="685"/>
      <c r="CR9" s="685"/>
      <c r="CS9" s="685"/>
      <c r="CT9" s="685"/>
      <c r="CU9" s="685"/>
      <c r="CV9" s="685"/>
      <c r="CW9" s="685"/>
      <c r="CX9" s="685"/>
      <c r="CY9" s="685"/>
      <c r="CZ9" s="685"/>
      <c r="DA9" s="685"/>
      <c r="DB9" s="685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87" t="s">
        <v>68</v>
      </c>
      <c r="B11" s="687"/>
      <c r="C11" s="687"/>
      <c r="D11" s="687"/>
      <c r="E11" s="687"/>
      <c r="F11" s="687"/>
      <c r="G11" s="687"/>
      <c r="H11" s="687"/>
      <c r="I11" s="687"/>
      <c r="J11" s="687"/>
      <c r="K11" s="687"/>
      <c r="L11" s="687"/>
      <c r="M11" s="687"/>
      <c r="N11" s="687"/>
      <c r="O11" s="687"/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7"/>
      <c r="AC11" s="687"/>
      <c r="AD11" s="687"/>
      <c r="AE11" s="687"/>
      <c r="AF11" s="687"/>
      <c r="AG11" s="687"/>
      <c r="AH11" s="687"/>
      <c r="AI11" s="687"/>
      <c r="AJ11" s="687"/>
      <c r="AK11" s="687"/>
      <c r="AL11" s="687"/>
      <c r="AM11" s="687"/>
      <c r="AN11" s="687"/>
      <c r="AO11" s="687"/>
      <c r="AP11" s="687"/>
      <c r="AQ11" s="687"/>
      <c r="AR11" s="687"/>
      <c r="AS11" s="687"/>
      <c r="AT11" s="687"/>
      <c r="AU11" s="687"/>
      <c r="AV11" s="687"/>
      <c r="AW11" s="687"/>
      <c r="AX11" s="687"/>
      <c r="AY11" s="687"/>
      <c r="AZ11" s="687"/>
      <c r="BA11" s="687"/>
      <c r="BB11" s="687"/>
      <c r="BC11" s="687"/>
      <c r="BD11" s="687"/>
      <c r="BE11" s="687"/>
      <c r="BF11" s="687"/>
      <c r="BG11" s="687"/>
      <c r="BH11" s="687"/>
      <c r="BI11" s="687"/>
      <c r="BJ11" s="687"/>
      <c r="BK11" s="687"/>
      <c r="BL11" s="687"/>
      <c r="BM11" s="687"/>
      <c r="BN11" s="687"/>
      <c r="BO11" s="687"/>
      <c r="BP11" s="687"/>
      <c r="BQ11" s="687"/>
      <c r="BR11" s="687"/>
      <c r="BS11" s="687"/>
      <c r="BT11" s="687"/>
      <c r="BU11" s="687"/>
      <c r="BV11" s="687"/>
      <c r="BW11" s="687"/>
      <c r="BX11" s="687"/>
      <c r="BY11" s="687"/>
      <c r="BZ11" s="687"/>
      <c r="CA11" s="687"/>
      <c r="CB11" s="687"/>
      <c r="CC11" s="687"/>
      <c r="CD11" s="687"/>
      <c r="CE11" s="687"/>
      <c r="CF11" s="687"/>
      <c r="CG11" s="687"/>
      <c r="CH11" s="687"/>
      <c r="CI11" s="687"/>
      <c r="CJ11" s="687"/>
      <c r="CK11" s="687"/>
      <c r="CL11" s="687"/>
      <c r="CM11" s="687"/>
      <c r="CN11" s="687"/>
      <c r="CO11" s="687"/>
      <c r="CP11" s="687"/>
      <c r="CQ11" s="687"/>
      <c r="CR11" s="687"/>
      <c r="CS11" s="687"/>
      <c r="CT11" s="687"/>
      <c r="CU11" s="687"/>
      <c r="CV11" s="687"/>
      <c r="CW11" s="687"/>
      <c r="CX11" s="687"/>
      <c r="CY11" s="687"/>
      <c r="CZ11" s="687"/>
      <c r="DA11" s="687"/>
      <c r="DB11" s="687"/>
      <c r="DH11" s="229"/>
    </row>
    <row r="12" spans="1:112" x14ac:dyDescent="0.3">
      <c r="A12" s="687" t="s">
        <v>855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687"/>
      <c r="L12" s="687"/>
      <c r="M12" s="687"/>
      <c r="N12" s="687"/>
      <c r="O12" s="687"/>
      <c r="P12" s="687"/>
      <c r="Q12" s="687"/>
      <c r="R12" s="687"/>
      <c r="S12" s="68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  <c r="BX12" s="687"/>
      <c r="BY12" s="687"/>
      <c r="BZ12" s="687"/>
      <c r="CA12" s="687"/>
      <c r="CB12" s="687"/>
      <c r="CC12" s="687"/>
      <c r="CD12" s="687"/>
      <c r="CE12" s="687"/>
      <c r="CF12" s="687"/>
      <c r="CG12" s="687"/>
      <c r="CH12" s="687"/>
      <c r="CI12" s="687"/>
      <c r="CJ12" s="687"/>
      <c r="CK12" s="687"/>
      <c r="CL12" s="687"/>
      <c r="CM12" s="687"/>
      <c r="CN12" s="687"/>
      <c r="CO12" s="687"/>
      <c r="CP12" s="687"/>
      <c r="CQ12" s="687"/>
      <c r="CR12" s="687"/>
      <c r="CS12" s="687"/>
      <c r="CT12" s="687"/>
      <c r="CU12" s="687"/>
      <c r="CV12" s="687"/>
      <c r="CW12" s="687"/>
      <c r="CX12" s="687"/>
      <c r="CY12" s="687"/>
      <c r="CZ12" s="687"/>
      <c r="DA12" s="687"/>
      <c r="DB12" s="68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6" t="s">
        <v>4</v>
      </c>
      <c r="B14" s="736"/>
      <c r="C14" s="736"/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6"/>
      <c r="X14" s="736"/>
      <c r="Y14" s="736"/>
      <c r="DH14" s="229"/>
    </row>
    <row r="15" spans="1:112" ht="30" customHeight="1" x14ac:dyDescent="0.25">
      <c r="A15" s="735" t="s">
        <v>122</v>
      </c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1" t="str">
        <f>ПОДПИСИ!B5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9" t="s">
        <v>5</v>
      </c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M16" s="739"/>
      <c r="CN16" s="739"/>
      <c r="CO16" s="739"/>
      <c r="CP16" s="739"/>
      <c r="CQ16" s="739"/>
      <c r="CR16" s="739"/>
      <c r="CS16" s="739"/>
      <c r="CT16" s="739"/>
      <c r="CU16" s="739"/>
      <c r="CV16" s="739"/>
      <c r="CW16" s="739"/>
      <c r="CX16" s="739"/>
      <c r="CY16" s="739"/>
      <c r="CZ16" s="739"/>
      <c r="DA16" s="739"/>
      <c r="DB16" s="739"/>
    </row>
    <row r="17" spans="1:112" ht="15" customHeight="1" x14ac:dyDescent="0.3">
      <c r="A17" s="1011" t="str">
        <f>ПОДПИСИ!C5</f>
        <v>Чечин Д.М.</v>
      </c>
      <c r="B17" s="1011"/>
      <c r="C17" s="1011"/>
      <c r="D17" s="1011"/>
      <c r="E17" s="1011"/>
      <c r="F17" s="1011"/>
      <c r="G17" s="1011"/>
      <c r="H17" s="1011"/>
      <c r="I17" s="1011"/>
      <c r="J17" s="1011"/>
      <c r="K17" s="1011"/>
      <c r="L17" s="1011"/>
      <c r="M17" s="1011"/>
      <c r="N17" s="1011"/>
      <c r="O17" s="1011"/>
      <c r="P17" s="1011"/>
      <c r="Q17" s="1011"/>
      <c r="R17" s="1011"/>
      <c r="S17" s="1011"/>
      <c r="T17" s="1011"/>
      <c r="U17" s="1011"/>
      <c r="V17" s="1011"/>
      <c r="W17" s="1011"/>
      <c r="X17" s="1011"/>
      <c r="Y17" s="1011"/>
      <c r="Z17" s="1011"/>
      <c r="AA17" s="1011"/>
      <c r="AB17" s="1011"/>
      <c r="AC17" s="1011"/>
      <c r="AD17" s="1011"/>
      <c r="AE17" s="1011"/>
      <c r="AF17" s="1011"/>
      <c r="AG17" s="1011"/>
      <c r="AH17" s="1011"/>
      <c r="AI17" s="1011"/>
      <c r="AJ17" s="1011"/>
      <c r="AK17" s="1011"/>
      <c r="AL17" s="1011"/>
      <c r="AM17" s="1011"/>
      <c r="AN17" s="1011"/>
      <c r="AO17" s="1011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1"/>
      <c r="AZ17" s="1011"/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  <c r="BT17" s="1011"/>
      <c r="BU17" s="1011"/>
      <c r="BV17" s="1011"/>
      <c r="BW17" s="1011"/>
      <c r="BX17" s="1011"/>
      <c r="BY17" s="1011"/>
      <c r="BZ17" s="1011"/>
      <c r="CA17" s="1011"/>
      <c r="CB17" s="1011"/>
      <c r="CC17" s="1011"/>
      <c r="CD17" s="1011"/>
      <c r="CE17" s="1011"/>
      <c r="CF17" s="1011"/>
      <c r="CG17" s="1011"/>
      <c r="CH17" s="1011"/>
      <c r="CI17" s="1011"/>
      <c r="CJ17" s="1011"/>
      <c r="CK17" s="1011"/>
      <c r="CL17" s="1011"/>
      <c r="CM17" s="1011"/>
      <c r="CN17" s="1011"/>
      <c r="CO17" s="1011"/>
      <c r="CP17" s="1011"/>
      <c r="CQ17" s="1011"/>
      <c r="CR17" s="1011"/>
      <c r="CS17" s="1011"/>
      <c r="CT17" s="1011"/>
      <c r="CU17" s="1011"/>
      <c r="CV17" s="1011"/>
      <c r="CW17" s="1011"/>
      <c r="CX17" s="1011"/>
      <c r="CY17" s="1011"/>
      <c r="CZ17" s="1011"/>
      <c r="DA17" s="1011"/>
      <c r="DB17" s="1011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5" t="s">
        <v>732</v>
      </c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9" t="s">
        <v>5</v>
      </c>
      <c r="AP20" s="739"/>
      <c r="AQ20" s="739"/>
      <c r="AR20" s="739"/>
      <c r="AS20" s="739"/>
      <c r="AT20" s="739"/>
      <c r="AU20" s="739"/>
      <c r="AV20" s="739"/>
      <c r="AW20" s="739"/>
      <c r="AX20" s="739"/>
      <c r="AY20" s="739"/>
      <c r="AZ20" s="739"/>
      <c r="BA20" s="739"/>
      <c r="BB20" s="739"/>
      <c r="BC20" s="739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Q20" s="739"/>
      <c r="BR20" s="739"/>
      <c r="BS20" s="739"/>
      <c r="BT20" s="739"/>
      <c r="BU20" s="739"/>
      <c r="BV20" s="739"/>
      <c r="BW20" s="739"/>
      <c r="BX20" s="739"/>
      <c r="BY20" s="739"/>
      <c r="BZ20" s="739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M20" s="739"/>
      <c r="CN20" s="739"/>
      <c r="CO20" s="739"/>
      <c r="CP20" s="739"/>
      <c r="CQ20" s="739"/>
      <c r="CR20" s="739"/>
      <c r="CS20" s="739"/>
      <c r="CT20" s="739"/>
      <c r="CU20" s="739"/>
      <c r="CV20" s="739"/>
      <c r="CW20" s="739"/>
      <c r="CX20" s="739"/>
      <c r="CY20" s="739"/>
      <c r="CZ20" s="739"/>
      <c r="DA20" s="739"/>
      <c r="DB20" s="739"/>
    </row>
    <row r="21" spans="1:112" ht="15" customHeight="1" x14ac:dyDescent="0.25">
      <c r="A21" s="728" t="str">
        <f>ПОДПИСИ!C12</f>
        <v>Курбатов А.В.</v>
      </c>
      <c r="B21" s="728"/>
      <c r="C21" s="728"/>
      <c r="D21" s="728"/>
      <c r="E21" s="728"/>
      <c r="F21" s="728"/>
      <c r="G21" s="728"/>
      <c r="H21" s="728"/>
      <c r="I21" s="728"/>
      <c r="J21" s="728"/>
      <c r="K21" s="728"/>
      <c r="L21" s="728"/>
      <c r="M21" s="728"/>
      <c r="N21" s="728"/>
      <c r="O21" s="728"/>
      <c r="P21" s="728"/>
      <c r="Q21" s="728"/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  <c r="BX21" s="728"/>
      <c r="BY21" s="728"/>
      <c r="BZ21" s="728"/>
      <c r="CA21" s="728"/>
      <c r="CB21" s="728"/>
      <c r="CC21" s="728"/>
      <c r="CD21" s="728"/>
      <c r="CE21" s="728"/>
      <c r="CF21" s="728"/>
      <c r="CG21" s="728"/>
      <c r="CH21" s="728"/>
      <c r="CI21" s="728"/>
      <c r="CJ21" s="728"/>
      <c r="CK21" s="728"/>
      <c r="CL21" s="728"/>
      <c r="CM21" s="728"/>
      <c r="CN21" s="728"/>
      <c r="CO21" s="728"/>
      <c r="CP21" s="728"/>
      <c r="CQ21" s="728"/>
      <c r="CR21" s="728"/>
      <c r="CS21" s="728"/>
      <c r="CT21" s="728"/>
      <c r="CU21" s="728"/>
      <c r="CV21" s="728"/>
      <c r="CW21" s="728"/>
      <c r="CX21" s="728"/>
      <c r="CY21" s="728"/>
      <c r="CZ21" s="728"/>
      <c r="DA21" s="728"/>
      <c r="DB21" s="728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5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15"/>
      <c r="C23" s="1015"/>
      <c r="D23" s="1015"/>
      <c r="E23" s="1015"/>
      <c r="F23" s="1015"/>
      <c r="G23" s="1015"/>
      <c r="H23" s="1015"/>
      <c r="I23" s="1015"/>
      <c r="J23" s="1015"/>
      <c r="K23" s="1015"/>
      <c r="L23" s="1015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5"/>
      <c r="X23" s="1015"/>
      <c r="Y23" s="1015"/>
      <c r="Z23" s="1015"/>
      <c r="AA23" s="1015"/>
      <c r="AB23" s="1015"/>
      <c r="AC23" s="1015"/>
      <c r="AD23" s="1015"/>
      <c r="AE23" s="1015"/>
      <c r="AF23" s="1015"/>
      <c r="AG23" s="1015"/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/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/>
      <c r="BJ23" s="1015"/>
      <c r="BK23" s="1015"/>
      <c r="BL23" s="1015"/>
      <c r="BM23" s="1015"/>
      <c r="BN23" s="1015"/>
      <c r="BO23" s="1015"/>
      <c r="BP23" s="1015"/>
      <c r="BQ23" s="1015"/>
      <c r="BR23" s="1015"/>
      <c r="BS23" s="1015"/>
      <c r="BT23" s="1015"/>
      <c r="BU23" s="1015"/>
      <c r="BV23" s="1015"/>
      <c r="BW23" s="1015"/>
      <c r="BX23" s="1015"/>
      <c r="BY23" s="1015"/>
      <c r="BZ23" s="1015"/>
      <c r="CA23" s="1015"/>
      <c r="CB23" s="1015"/>
      <c r="CC23" s="1015"/>
      <c r="CD23" s="1015"/>
      <c r="CE23" s="1015"/>
      <c r="CF23" s="1015"/>
      <c r="CG23" s="1015"/>
      <c r="CH23" s="1015"/>
      <c r="CI23" s="1015"/>
      <c r="CJ23" s="1015"/>
      <c r="CK23" s="1015"/>
      <c r="CL23" s="1015"/>
      <c r="CM23" s="1015"/>
      <c r="CN23" s="1015"/>
      <c r="CO23" s="1015"/>
      <c r="CP23" s="1015"/>
      <c r="CQ23" s="1015"/>
      <c r="CR23" s="1015"/>
      <c r="CS23" s="1015"/>
      <c r="CT23" s="1015"/>
      <c r="CU23" s="1015"/>
      <c r="CV23" s="1015"/>
      <c r="CW23" s="1015"/>
      <c r="CX23" s="1015"/>
      <c r="CY23" s="1015"/>
      <c r="CZ23" s="1015"/>
      <c r="DA23" s="1015"/>
      <c r="DB23" s="1015"/>
      <c r="DD23" s="372">
        <v>22</v>
      </c>
    </row>
    <row r="24" spans="1:112" ht="13.5" customHeight="1" x14ac:dyDescent="0.3">
      <c r="A24" s="746" t="s">
        <v>858</v>
      </c>
      <c r="B24" s="746"/>
      <c r="C24" s="746"/>
      <c r="D24" s="746"/>
      <c r="E24" s="746"/>
      <c r="F24" s="746"/>
      <c r="G24" s="746"/>
      <c r="H24" s="746"/>
      <c r="I24" s="746"/>
      <c r="J24" s="746"/>
      <c r="K24" s="746"/>
      <c r="L24" s="746"/>
      <c r="M24" s="746"/>
      <c r="N24" s="746"/>
      <c r="O24" s="746"/>
      <c r="P24" s="746"/>
      <c r="Q24" s="746"/>
      <c r="R24" s="746"/>
      <c r="S24" s="746"/>
      <c r="T24" s="746"/>
      <c r="U24" s="746"/>
      <c r="V24" s="746"/>
      <c r="W24" s="746"/>
      <c r="X24" s="746"/>
      <c r="Y24" s="746"/>
      <c r="Z24" s="746"/>
      <c r="AA24" s="746"/>
      <c r="AB24" s="746"/>
      <c r="AC24" s="746"/>
      <c r="AD24" s="746"/>
      <c r="AE24" s="746"/>
      <c r="AF24" s="746"/>
      <c r="AG24" s="746"/>
      <c r="AH24" s="746"/>
      <c r="AI24" s="746"/>
      <c r="AJ24" s="746"/>
      <c r="AK24" s="746"/>
      <c r="AL24" s="746"/>
      <c r="AM24" s="746"/>
      <c r="AN24" s="746"/>
      <c r="AO24" s="746"/>
      <c r="AP24" s="746"/>
      <c r="AQ24" s="746"/>
      <c r="AR24" s="746"/>
      <c r="AS24" s="746"/>
      <c r="AT24" s="746"/>
      <c r="AU24" s="746"/>
      <c r="AV24" s="746"/>
      <c r="AW24" s="746"/>
      <c r="AX24" s="746"/>
      <c r="AY24" s="746"/>
      <c r="AZ24" s="746"/>
      <c r="BA24" s="746"/>
      <c r="BB24" s="746"/>
      <c r="BC24" s="746"/>
      <c r="BD24" s="746"/>
      <c r="BE24" s="746"/>
      <c r="BF24" s="746"/>
      <c r="BG24" s="746"/>
      <c r="BH24" s="746"/>
      <c r="BI24" s="746"/>
      <c r="BJ24" s="746"/>
      <c r="BK24" s="746"/>
      <c r="BL24" s="746"/>
      <c r="BM24" s="746"/>
      <c r="BN24" s="746"/>
      <c r="BO24" s="746"/>
      <c r="BP24" s="746"/>
      <c r="BQ24" s="746"/>
      <c r="BR24" s="746"/>
      <c r="BS24" s="746"/>
      <c r="BT24" s="746"/>
      <c r="BU24" s="746"/>
      <c r="BV24" s="746"/>
      <c r="BW24" s="746"/>
      <c r="BX24" s="746"/>
      <c r="BY24" s="746"/>
      <c r="BZ24" s="746"/>
      <c r="CA24" s="746"/>
      <c r="CB24" s="746"/>
      <c r="CC24" s="746"/>
      <c r="CD24" s="746"/>
      <c r="CE24" s="746"/>
      <c r="CF24" s="746"/>
      <c r="CG24" s="746"/>
      <c r="CH24" s="746"/>
      <c r="CI24" s="746"/>
      <c r="CJ24" s="746"/>
      <c r="CK24" s="746"/>
      <c r="CL24" s="746"/>
      <c r="CM24" s="746"/>
      <c r="CN24" s="746"/>
      <c r="CO24" s="746"/>
      <c r="CP24" s="746"/>
      <c r="CQ24" s="746"/>
      <c r="CR24" s="746"/>
      <c r="CS24" s="746"/>
      <c r="CT24" s="746"/>
      <c r="CU24" s="746"/>
      <c r="CV24" s="746"/>
      <c r="CW24" s="746"/>
      <c r="CX24" s="746"/>
      <c r="CY24" s="746"/>
      <c r="CZ24" s="746"/>
      <c r="DA24" s="746"/>
      <c r="DB24" s="746"/>
    </row>
    <row r="25" spans="1:112" x14ac:dyDescent="0.3">
      <c r="A25" s="19" t="s">
        <v>859</v>
      </c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52" t="s">
        <v>865</v>
      </c>
      <c r="B30" s="752"/>
      <c r="C30" s="752"/>
      <c r="D30" s="752"/>
      <c r="E30" s="752"/>
      <c r="F30" s="752"/>
      <c r="G30" s="752"/>
      <c r="H30" s="752"/>
      <c r="I30" s="752"/>
      <c r="J30" s="752"/>
      <c r="K30" s="752"/>
      <c r="L30" s="752"/>
      <c r="M30" s="752"/>
      <c r="N30" s="752"/>
      <c r="O30" s="752"/>
      <c r="P30" s="752"/>
      <c r="Q30" s="752"/>
      <c r="R30" s="752"/>
      <c r="S30" s="752"/>
      <c r="T30" s="752"/>
      <c r="U30" s="752"/>
      <c r="V30" s="752"/>
      <c r="W30" s="752"/>
      <c r="X30" s="752"/>
      <c r="Y30" s="752"/>
      <c r="Z30" s="752"/>
      <c r="AA30" s="752"/>
      <c r="AB30" s="752"/>
      <c r="AC30" s="752"/>
      <c r="AD30" s="752"/>
      <c r="AE30" s="752"/>
      <c r="AF30" s="752"/>
      <c r="AG30" s="752"/>
      <c r="AH30" s="752"/>
      <c r="AI30" s="752"/>
      <c r="AJ30" s="752"/>
      <c r="AK30" s="752"/>
      <c r="AL30" s="752"/>
      <c r="AM30" s="752"/>
      <c r="AN30" s="752"/>
      <c r="AO30" s="752"/>
      <c r="AP30" s="752"/>
      <c r="AQ30" s="752"/>
      <c r="AR30" s="752"/>
      <c r="AS30" s="752"/>
      <c r="AT30" s="752"/>
      <c r="AU30" s="752"/>
      <c r="AV30" s="752"/>
      <c r="AW30" s="752"/>
      <c r="AX30" s="752"/>
      <c r="AY30" s="752"/>
      <c r="AZ30" s="752"/>
      <c r="BA30" s="752"/>
      <c r="BB30" s="752"/>
      <c r="BC30" s="752"/>
      <c r="BD30" s="752"/>
      <c r="BE30" s="752"/>
      <c r="BF30" s="752"/>
      <c r="BG30" s="752"/>
      <c r="BH30" s="752"/>
      <c r="BI30" s="752"/>
      <c r="BJ30" s="752"/>
      <c r="BK30" s="752"/>
      <c r="BL30" s="752"/>
      <c r="BM30" s="752"/>
      <c r="BN30" s="752"/>
      <c r="BO30" s="752"/>
      <c r="BP30" s="752"/>
      <c r="BQ30" s="752"/>
      <c r="BR30" s="752"/>
      <c r="BS30" s="752"/>
      <c r="BT30" s="752"/>
      <c r="BU30" s="752"/>
      <c r="BV30" s="752"/>
      <c r="BW30" s="752"/>
      <c r="BX30" s="752"/>
      <c r="BY30" s="752"/>
      <c r="BZ30" s="752"/>
      <c r="CA30" s="752"/>
      <c r="CB30" s="752"/>
      <c r="CC30" s="752"/>
      <c r="CD30" s="752"/>
      <c r="CE30" s="752"/>
      <c r="CF30" s="752"/>
      <c r="CG30" s="752"/>
      <c r="CH30" s="752"/>
      <c r="CI30" s="752"/>
      <c r="CJ30" s="752"/>
      <c r="CK30" s="752"/>
      <c r="CL30" s="752"/>
      <c r="CM30" s="752"/>
      <c r="CN30" s="752"/>
      <c r="CO30" s="752"/>
      <c r="CP30" s="752"/>
      <c r="CQ30" s="752"/>
      <c r="CR30" s="752"/>
      <c r="CS30" s="752"/>
      <c r="CT30" s="752"/>
      <c r="CU30" s="752"/>
      <c r="CV30" s="752"/>
      <c r="CW30" s="752"/>
      <c r="CX30" s="752"/>
      <c r="CY30" s="752"/>
      <c r="CZ30" s="752"/>
      <c r="DA30" s="752"/>
      <c r="DB30" s="752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5" t="s">
        <v>737</v>
      </c>
      <c r="B33" s="736"/>
      <c r="C33" s="736"/>
      <c r="D33" s="736"/>
      <c r="E33" s="736"/>
      <c r="F33" s="736"/>
      <c r="G33" s="736"/>
      <c r="H33" s="736"/>
      <c r="I33" s="736"/>
      <c r="J33" s="736"/>
      <c r="K33" s="736"/>
      <c r="L33" s="736"/>
      <c r="M33" s="736"/>
      <c r="N33" s="736"/>
      <c r="O33" s="736"/>
      <c r="P33" s="736"/>
      <c r="Q33" s="736"/>
      <c r="R33" s="736"/>
      <c r="S33" s="736"/>
      <c r="T33" s="736"/>
      <c r="U33" s="736"/>
      <c r="V33" s="736"/>
      <c r="W33" s="736"/>
      <c r="X33" s="736"/>
      <c r="Y33" s="736"/>
      <c r="Z33" s="736"/>
      <c r="AA33" s="736"/>
      <c r="AB33" s="736"/>
      <c r="AC33" s="736"/>
      <c r="AD33" s="736"/>
      <c r="AE33" s="736"/>
      <c r="AF33" s="736"/>
      <c r="AG33" s="736"/>
      <c r="AH33" s="736"/>
      <c r="AI33" s="736"/>
      <c r="AJ33" s="736"/>
      <c r="AK33" s="736"/>
      <c r="AL33" s="736"/>
      <c r="AM33" s="73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9"/>
      <c r="BJ33" s="729"/>
      <c r="BK33" s="729"/>
      <c r="BL33" s="729"/>
      <c r="BM33" s="729"/>
      <c r="BN33" s="729"/>
      <c r="BO33" s="729"/>
      <c r="BP33" s="729"/>
      <c r="BQ33" s="729"/>
      <c r="BR33" s="729"/>
      <c r="BS33" s="729"/>
      <c r="BT33" s="729"/>
      <c r="BU33" s="729"/>
      <c r="BV33" s="729"/>
      <c r="BW33" s="729"/>
      <c r="BX33" s="729"/>
      <c r="BY33" s="729"/>
      <c r="BZ33" s="729"/>
      <c r="CA33" s="729"/>
      <c r="CB33" s="729"/>
      <c r="CC33" s="729"/>
      <c r="CD33" s="729"/>
      <c r="CE33" s="729"/>
      <c r="CF33" s="729"/>
      <c r="CG33" s="23"/>
      <c r="CH33" s="23"/>
      <c r="CI33" s="23"/>
      <c r="CJ33" s="704" t="str">
        <f>ПОДПИСИ!E5</f>
        <v>Д.М. Чечин</v>
      </c>
      <c r="CK33" s="704"/>
      <c r="CL33" s="704"/>
      <c r="CM33" s="704"/>
      <c r="CN33" s="704"/>
      <c r="CO33" s="704"/>
      <c r="CP33" s="704"/>
      <c r="CQ33" s="704"/>
      <c r="CR33" s="704"/>
      <c r="CS33" s="704"/>
      <c r="CT33" s="704"/>
      <c r="CU33" s="704"/>
      <c r="CV33" s="704"/>
      <c r="CW33" s="704"/>
      <c r="CX33" s="704"/>
      <c r="CY33" s="704"/>
      <c r="CZ33" s="704"/>
      <c r="DA33" s="704"/>
      <c r="DB33" s="704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5" t="s">
        <v>11</v>
      </c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  <c r="BX34" s="685"/>
      <c r="BY34" s="685"/>
      <c r="BZ34" s="685"/>
      <c r="CA34" s="685"/>
      <c r="CB34" s="685"/>
      <c r="CC34" s="685"/>
      <c r="CD34" s="685"/>
      <c r="CE34" s="685"/>
      <c r="CF34" s="685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5" t="s">
        <v>731</v>
      </c>
      <c r="B35" s="736"/>
      <c r="C35" s="736"/>
      <c r="D35" s="736"/>
      <c r="E35" s="736"/>
      <c r="F35" s="736"/>
      <c r="G35" s="736"/>
      <c r="H35" s="736"/>
      <c r="I35" s="736"/>
      <c r="J35" s="736"/>
      <c r="K35" s="736"/>
      <c r="L35" s="736"/>
      <c r="M35" s="736"/>
      <c r="N35" s="736"/>
      <c r="O35" s="736"/>
      <c r="P35" s="736"/>
      <c r="Q35" s="736"/>
      <c r="R35" s="736"/>
      <c r="S35" s="736"/>
      <c r="T35" s="736"/>
      <c r="U35" s="736"/>
      <c r="V35" s="736"/>
      <c r="W35" s="736"/>
      <c r="X35" s="736"/>
      <c r="Y35" s="736"/>
      <c r="Z35" s="736"/>
      <c r="AA35" s="736"/>
      <c r="AB35" s="736"/>
      <c r="AC35" s="736"/>
      <c r="AD35" s="736"/>
      <c r="AE35" s="736"/>
      <c r="AF35" s="736"/>
      <c r="AG35" s="736"/>
      <c r="AH35" s="736"/>
      <c r="AI35" s="736"/>
      <c r="AJ35" s="736"/>
      <c r="AK35" s="736"/>
      <c r="AL35" s="736"/>
      <c r="AM35" s="73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9"/>
      <c r="BJ35" s="729"/>
      <c r="BK35" s="729"/>
      <c r="BL35" s="729"/>
      <c r="BM35" s="729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  <c r="BX35" s="729"/>
      <c r="BY35" s="729"/>
      <c r="BZ35" s="729"/>
      <c r="CA35" s="729"/>
      <c r="CB35" s="729"/>
      <c r="CC35" s="729"/>
      <c r="CD35" s="729"/>
      <c r="CE35" s="729"/>
      <c r="CF35" s="729"/>
      <c r="CG35" s="19"/>
      <c r="CH35" s="19"/>
      <c r="CI35" s="19"/>
      <c r="CJ35" s="704" t="str">
        <f>ПОДПИСИ!E12</f>
        <v>А.В. Курбатов</v>
      </c>
      <c r="CK35" s="704"/>
      <c r="CL35" s="704"/>
      <c r="CM35" s="704"/>
      <c r="CN35" s="704"/>
      <c r="CO35" s="704"/>
      <c r="CP35" s="704"/>
      <c r="CQ35" s="704"/>
      <c r="CR35" s="704"/>
      <c r="CS35" s="704"/>
      <c r="CT35" s="704"/>
      <c r="CU35" s="704"/>
      <c r="CV35" s="704"/>
      <c r="CW35" s="704"/>
      <c r="CX35" s="704"/>
      <c r="CY35" s="704"/>
      <c r="CZ35" s="704"/>
      <c r="DA35" s="704"/>
      <c r="DB35" s="704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5" t="s">
        <v>11</v>
      </c>
      <c r="BJ36" s="685"/>
      <c r="BK36" s="685"/>
      <c r="BL36" s="685"/>
      <c r="BM36" s="685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  <c r="BX36" s="685"/>
      <c r="BY36" s="685"/>
      <c r="BZ36" s="685"/>
      <c r="CA36" s="685"/>
      <c r="CB36" s="685"/>
      <c r="CC36" s="685"/>
      <c r="CD36" s="685"/>
      <c r="CE36" s="685"/>
      <c r="CF36" s="685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38" outlineLevel="1" x14ac:dyDescent="0.25">
      <c r="A5" s="742"/>
      <c r="B5" s="742"/>
      <c r="C5" s="742"/>
      <c r="D5" s="742"/>
      <c r="E5" s="21"/>
      <c r="F5" s="21"/>
      <c r="G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41"/>
      <c r="I5" s="741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867</v>
      </c>
      <c r="B10" s="756"/>
      <c r="C10" s="756"/>
      <c r="D10" s="756"/>
      <c r="E10" s="756"/>
      <c r="F10" s="756"/>
      <c r="G10" s="756"/>
      <c r="H10" s="756"/>
      <c r="I10" s="756"/>
    </row>
    <row r="11" spans="1:17" x14ac:dyDescent="0.25">
      <c r="A11" s="755" t="s">
        <v>868</v>
      </c>
      <c r="B11" s="755"/>
      <c r="C11" s="755"/>
      <c r="D11" s="755"/>
      <c r="E11" s="755"/>
      <c r="F11" s="755"/>
      <c r="G11" s="755"/>
      <c r="H11" s="755"/>
      <c r="I11" s="755"/>
    </row>
    <row r="12" spans="1:17" ht="15" customHeight="1" x14ac:dyDescent="0.25">
      <c r="A12" s="736" t="s">
        <v>4</v>
      </c>
      <c r="B12" s="736"/>
      <c r="C12" s="736"/>
      <c r="D12" s="736"/>
      <c r="E12" s="736"/>
      <c r="F12" s="736"/>
      <c r="G12" s="736"/>
      <c r="H12" s="736"/>
      <c r="I12" s="736"/>
    </row>
    <row r="13" spans="1:17" ht="30" customHeight="1" x14ac:dyDescent="0.25">
      <c r="A13" s="30" t="s">
        <v>122</v>
      </c>
      <c r="B13" s="30"/>
      <c r="C13" s="30"/>
      <c r="D13" s="731" t="str">
        <f>ПОДПИСИ!B6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14"/>
      <c r="B14" s="1014"/>
      <c r="C14" s="1014"/>
      <c r="D14" s="1014"/>
      <c r="E14" s="1014"/>
      <c r="F14" s="739" t="s">
        <v>5</v>
      </c>
      <c r="G14" s="739"/>
      <c r="H14" s="739"/>
      <c r="I14" s="739"/>
    </row>
    <row r="15" spans="1:17" ht="15" customHeight="1" x14ac:dyDescent="0.25">
      <c r="A15" s="728" t="str">
        <f>ПОДПИСИ!C6</f>
        <v>Чечин Д.М.</v>
      </c>
      <c r="B15" s="728"/>
      <c r="C15" s="728"/>
      <c r="D15" s="728"/>
      <c r="E15" s="728"/>
      <c r="F15" s="728"/>
      <c r="G15" s="728"/>
      <c r="H15" s="728"/>
      <c r="I15" s="72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5" t="s">
        <v>732</v>
      </c>
      <c r="B17" s="735"/>
      <c r="C17" s="735"/>
      <c r="D17" s="735"/>
      <c r="E17" s="735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39"/>
      <c r="B18" s="739"/>
      <c r="C18" s="739"/>
      <c r="D18" s="739" t="s">
        <v>5</v>
      </c>
      <c r="E18" s="739"/>
      <c r="F18" s="739"/>
      <c r="G18" s="739"/>
      <c r="H18" s="739"/>
      <c r="I18" s="739"/>
    </row>
    <row r="19" spans="1:17" ht="15" customHeight="1" x14ac:dyDescent="0.25">
      <c r="A19" s="728" t="str">
        <f>ПОДПИСИ!C12</f>
        <v>Курбатов А.В.</v>
      </c>
      <c r="B19" s="728"/>
      <c r="C19" s="728"/>
      <c r="D19" s="728"/>
      <c r="E19" s="728"/>
      <c r="F19" s="728"/>
      <c r="G19" s="728"/>
      <c r="H19" s="728"/>
      <c r="I19" s="728"/>
    </row>
    <row r="20" spans="1:17" x14ac:dyDescent="0.25">
      <c r="A20" s="733" t="s">
        <v>869</v>
      </c>
      <c r="B20" s="733"/>
      <c r="C20" s="733"/>
      <c r="D20" s="733"/>
      <c r="E20" s="733"/>
      <c r="F20" s="733"/>
      <c r="G20" s="733"/>
      <c r="H20" s="733"/>
      <c r="I20" s="733"/>
    </row>
    <row r="21" spans="1:17" x14ac:dyDescent="0.25">
      <c r="A21" s="952" t="s">
        <v>870</v>
      </c>
      <c r="B21" s="952"/>
      <c r="C21" s="952"/>
      <c r="D21" s="952"/>
      <c r="E21" s="952"/>
      <c r="F21" s="952"/>
      <c r="G21" s="952"/>
      <c r="H21" s="952"/>
      <c r="I21" s="952"/>
    </row>
    <row r="22" spans="1:17" ht="12.75" customHeight="1" x14ac:dyDescent="0.25">
      <c r="A22" s="746" t="s">
        <v>871</v>
      </c>
      <c r="B22" s="746"/>
      <c r="C22" s="746"/>
      <c r="D22" s="746"/>
      <c r="E22" s="746"/>
      <c r="F22" s="746"/>
      <c r="G22" s="746"/>
      <c r="H22" s="746"/>
      <c r="I22" s="746"/>
    </row>
    <row r="23" spans="1:17" x14ac:dyDescent="0.25">
      <c r="A23" s="952" t="s">
        <v>920</v>
      </c>
      <c r="B23" s="952"/>
      <c r="C23" s="952"/>
      <c r="D23" s="952"/>
      <c r="E23" s="952"/>
      <c r="F23" s="952"/>
      <c r="G23" s="952"/>
      <c r="H23" s="952"/>
      <c r="I23" s="952"/>
    </row>
    <row r="24" spans="1:17" ht="12.75" customHeight="1" x14ac:dyDescent="0.25">
      <c r="A24" s="746" t="s">
        <v>872</v>
      </c>
      <c r="B24" s="746"/>
      <c r="C24" s="746"/>
      <c r="D24" s="746"/>
      <c r="E24" s="746"/>
      <c r="F24" s="746"/>
      <c r="G24" s="746"/>
      <c r="H24" s="746"/>
      <c r="I24" s="746"/>
    </row>
    <row r="25" spans="1:17" x14ac:dyDescent="0.25">
      <c r="A25" s="733" t="str">
        <f>CONCATENATE("3. Объем выполненных работ ",K25,"м2")</f>
        <v>3. Объем выполненных работ 0,5м2</v>
      </c>
      <c r="B25" s="733"/>
      <c r="C25" s="733"/>
      <c r="D25" s="733"/>
      <c r="E25" s="733"/>
      <c r="F25" s="733"/>
      <c r="G25" s="733"/>
      <c r="H25" s="733"/>
      <c r="I25" s="733"/>
      <c r="K25" s="372">
        <v>0.5</v>
      </c>
    </row>
    <row r="26" spans="1:17" x14ac:dyDescent="0.25">
      <c r="A26" s="47" t="s">
        <v>873</v>
      </c>
      <c r="B26" s="47"/>
      <c r="C26" s="47"/>
      <c r="D26" s="680"/>
      <c r="E26" s="680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680"/>
      <c r="E27" s="680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40"/>
      <c r="C30" s="740"/>
      <c r="D30" s="740"/>
      <c r="E30" s="740"/>
      <c r="F30" s="740"/>
      <c r="G30" s="740"/>
      <c r="H30" s="740"/>
      <c r="I30" s="740"/>
    </row>
    <row r="31" spans="1:17" customFormat="1" ht="32.25" customHeight="1" x14ac:dyDescent="0.3">
      <c r="A31" s="736" t="s">
        <v>730</v>
      </c>
      <c r="B31" s="736"/>
      <c r="C31" s="736"/>
      <c r="D31" s="736"/>
      <c r="E31" s="736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5" t="s">
        <v>731</v>
      </c>
      <c r="B33" s="736"/>
      <c r="C33" s="736"/>
      <c r="D33" s="736"/>
      <c r="E33" s="736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38" outlineLevel="1" x14ac:dyDescent="0.25">
      <c r="A5" s="742"/>
      <c r="B5" s="742"/>
      <c r="C5" s="742"/>
      <c r="D5" s="742"/>
      <c r="E5" s="21"/>
      <c r="F5" s="21"/>
      <c r="G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41"/>
      <c r="I5" s="741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867</v>
      </c>
      <c r="B10" s="756"/>
      <c r="C10" s="756"/>
      <c r="D10" s="756"/>
      <c r="E10" s="756"/>
      <c r="F10" s="756"/>
      <c r="G10" s="756"/>
      <c r="H10" s="756"/>
      <c r="I10" s="756"/>
    </row>
    <row r="11" spans="1:17" x14ac:dyDescent="0.25">
      <c r="A11" s="755" t="s">
        <v>933</v>
      </c>
      <c r="B11" s="755"/>
      <c r="C11" s="755"/>
      <c r="D11" s="755"/>
      <c r="E11" s="755"/>
      <c r="F11" s="755"/>
      <c r="G11" s="755"/>
      <c r="H11" s="755"/>
      <c r="I11" s="755"/>
    </row>
    <row r="12" spans="1:17" ht="15" customHeight="1" x14ac:dyDescent="0.25">
      <c r="A12" s="736" t="s">
        <v>4</v>
      </c>
      <c r="B12" s="736"/>
      <c r="C12" s="736"/>
      <c r="D12" s="736"/>
      <c r="E12" s="736"/>
      <c r="F12" s="736"/>
      <c r="G12" s="736"/>
      <c r="H12" s="736"/>
      <c r="I12" s="736"/>
    </row>
    <row r="13" spans="1:17" ht="30" customHeight="1" x14ac:dyDescent="0.25">
      <c r="A13" s="30" t="s">
        <v>122</v>
      </c>
      <c r="B13" s="30"/>
      <c r="C13" s="30"/>
      <c r="D13" s="731" t="str">
        <f>ПОДПИСИ!B6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14"/>
      <c r="B14" s="1014"/>
      <c r="C14" s="1014"/>
      <c r="D14" s="1014"/>
      <c r="E14" s="1014"/>
      <c r="F14" s="739" t="s">
        <v>5</v>
      </c>
      <c r="G14" s="739"/>
      <c r="H14" s="739"/>
      <c r="I14" s="739"/>
    </row>
    <row r="15" spans="1:17" ht="15" customHeight="1" x14ac:dyDescent="0.25">
      <c r="A15" s="728" t="str">
        <f>ПОДПИСИ!C6</f>
        <v>Чечин Д.М.</v>
      </c>
      <c r="B15" s="728"/>
      <c r="C15" s="728"/>
      <c r="D15" s="728"/>
      <c r="E15" s="728"/>
      <c r="F15" s="728"/>
      <c r="G15" s="728"/>
      <c r="H15" s="728"/>
      <c r="I15" s="72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5" t="s">
        <v>732</v>
      </c>
      <c r="B17" s="735"/>
      <c r="C17" s="735"/>
      <c r="D17" s="735"/>
      <c r="E17" s="735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39"/>
      <c r="B18" s="739"/>
      <c r="C18" s="739"/>
      <c r="D18" s="739" t="s">
        <v>5</v>
      </c>
      <c r="E18" s="739"/>
      <c r="F18" s="739"/>
      <c r="G18" s="739"/>
      <c r="H18" s="739"/>
      <c r="I18" s="739"/>
    </row>
    <row r="19" spans="1:17" ht="15" customHeight="1" x14ac:dyDescent="0.25">
      <c r="A19" s="728" t="str">
        <f>ПОДПИСИ!C12</f>
        <v>Курбатов А.В.</v>
      </c>
      <c r="B19" s="728"/>
      <c r="C19" s="728"/>
      <c r="D19" s="728"/>
      <c r="E19" s="728"/>
      <c r="F19" s="728"/>
      <c r="G19" s="728"/>
      <c r="H19" s="728"/>
      <c r="I19" s="728"/>
    </row>
    <row r="20" spans="1:17" x14ac:dyDescent="0.25">
      <c r="A20" s="733" t="s">
        <v>869</v>
      </c>
      <c r="B20" s="733"/>
      <c r="C20" s="733"/>
      <c r="D20" s="733"/>
      <c r="E20" s="733"/>
      <c r="F20" s="733"/>
      <c r="G20" s="733"/>
      <c r="H20" s="733"/>
      <c r="I20" s="733"/>
    </row>
    <row r="21" spans="1:17" x14ac:dyDescent="0.25">
      <c r="A21" s="952" t="s">
        <v>1161</v>
      </c>
      <c r="B21" s="952"/>
      <c r="C21" s="952"/>
      <c r="D21" s="952"/>
      <c r="E21" s="952"/>
      <c r="F21" s="952"/>
      <c r="G21" s="952"/>
      <c r="H21" s="952"/>
      <c r="I21" s="952"/>
    </row>
    <row r="22" spans="1:17" ht="12.75" customHeight="1" x14ac:dyDescent="0.25">
      <c r="A22" s="746" t="s">
        <v>871</v>
      </c>
      <c r="B22" s="746"/>
      <c r="C22" s="746"/>
      <c r="D22" s="746"/>
      <c r="E22" s="746"/>
      <c r="F22" s="746"/>
      <c r="G22" s="746"/>
      <c r="H22" s="746"/>
      <c r="I22" s="746"/>
    </row>
    <row r="23" spans="1:17" x14ac:dyDescent="0.25">
      <c r="A23" s="952" t="s">
        <v>920</v>
      </c>
      <c r="B23" s="952"/>
      <c r="C23" s="952"/>
      <c r="D23" s="952"/>
      <c r="E23" s="952"/>
      <c r="F23" s="952"/>
      <c r="G23" s="952"/>
      <c r="H23" s="952"/>
      <c r="I23" s="952"/>
    </row>
    <row r="24" spans="1:17" ht="12.75" customHeight="1" x14ac:dyDescent="0.25">
      <c r="A24" s="746" t="s">
        <v>872</v>
      </c>
      <c r="B24" s="746"/>
      <c r="C24" s="746"/>
      <c r="D24" s="746"/>
      <c r="E24" s="746"/>
      <c r="F24" s="746"/>
      <c r="G24" s="746"/>
      <c r="H24" s="746"/>
      <c r="I24" s="746"/>
    </row>
    <row r="25" spans="1:17" x14ac:dyDescent="0.25">
      <c r="A25" s="733" t="str">
        <f>CONCATENATE("3. Объем выполненных работ ",K25,"м2")</f>
        <v>3. Объем выполненных работ 0,03м2</v>
      </c>
      <c r="B25" s="733"/>
      <c r="C25" s="733"/>
      <c r="D25" s="733"/>
      <c r="E25" s="733"/>
      <c r="F25" s="733"/>
      <c r="G25" s="733"/>
      <c r="H25" s="733"/>
      <c r="I25" s="733"/>
      <c r="K25" s="372">
        <v>0.03</v>
      </c>
    </row>
    <row r="26" spans="1:17" x14ac:dyDescent="0.25">
      <c r="A26" s="47" t="s">
        <v>873</v>
      </c>
      <c r="B26" s="47"/>
      <c r="C26" s="47"/>
      <c r="D26" s="680"/>
      <c r="E26" s="680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680"/>
      <c r="E27" s="680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40"/>
      <c r="C30" s="740"/>
      <c r="D30" s="740"/>
      <c r="E30" s="740"/>
      <c r="F30" s="740"/>
      <c r="G30" s="740"/>
      <c r="H30" s="740"/>
      <c r="I30" s="740"/>
    </row>
    <row r="31" spans="1:17" customFormat="1" ht="32.25" customHeight="1" x14ac:dyDescent="0.3">
      <c r="A31" s="736" t="s">
        <v>730</v>
      </c>
      <c r="B31" s="736"/>
      <c r="C31" s="736"/>
      <c r="D31" s="736"/>
      <c r="E31" s="736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5" t="s">
        <v>731</v>
      </c>
      <c r="B33" s="736"/>
      <c r="C33" s="736"/>
      <c r="D33" s="736"/>
      <c r="E33" s="736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38" outlineLevel="1" x14ac:dyDescent="0.25">
      <c r="A5" s="742"/>
      <c r="B5" s="742"/>
      <c r="C5" s="742"/>
      <c r="D5" s="742"/>
      <c r="E5" s="21"/>
      <c r="F5" s="21"/>
      <c r="G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41"/>
      <c r="I5" s="741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867</v>
      </c>
      <c r="B10" s="756"/>
      <c r="C10" s="756"/>
      <c r="D10" s="756"/>
      <c r="E10" s="756"/>
      <c r="F10" s="756"/>
      <c r="G10" s="756"/>
      <c r="H10" s="756"/>
      <c r="I10" s="756"/>
    </row>
    <row r="11" spans="1:17" x14ac:dyDescent="0.25">
      <c r="A11" s="755" t="s">
        <v>1286</v>
      </c>
      <c r="B11" s="755"/>
      <c r="C11" s="755"/>
      <c r="D11" s="755"/>
      <c r="E11" s="755"/>
      <c r="F11" s="755"/>
      <c r="G11" s="755"/>
      <c r="H11" s="755"/>
      <c r="I11" s="755"/>
    </row>
    <row r="12" spans="1:17" ht="15" customHeight="1" x14ac:dyDescent="0.25">
      <c r="A12" s="736" t="s">
        <v>4</v>
      </c>
      <c r="B12" s="736"/>
      <c r="C12" s="736"/>
      <c r="D12" s="736"/>
      <c r="E12" s="736"/>
      <c r="F12" s="736"/>
      <c r="G12" s="736"/>
      <c r="H12" s="736"/>
      <c r="I12" s="736"/>
    </row>
    <row r="13" spans="1:17" ht="30" customHeight="1" x14ac:dyDescent="0.25">
      <c r="A13" s="30" t="s">
        <v>122</v>
      </c>
      <c r="B13" s="30"/>
      <c r="C13" s="30"/>
      <c r="D13" s="731" t="str">
        <f>ПОДПИСИ!B5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14"/>
      <c r="B14" s="1014"/>
      <c r="C14" s="1014"/>
      <c r="D14" s="1014"/>
      <c r="E14" s="1014"/>
      <c r="F14" s="739" t="s">
        <v>5</v>
      </c>
      <c r="G14" s="739"/>
      <c r="H14" s="739"/>
      <c r="I14" s="739"/>
    </row>
    <row r="15" spans="1:17" ht="15" customHeight="1" x14ac:dyDescent="0.25">
      <c r="A15" s="728" t="str">
        <f>ПОДПИСИ!C5</f>
        <v>Чечин Д.М.</v>
      </c>
      <c r="B15" s="728"/>
      <c r="C15" s="728"/>
      <c r="D15" s="728"/>
      <c r="E15" s="728"/>
      <c r="F15" s="728"/>
      <c r="G15" s="728"/>
      <c r="H15" s="728"/>
      <c r="I15" s="72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5" t="s">
        <v>732</v>
      </c>
      <c r="B17" s="735"/>
      <c r="C17" s="735"/>
      <c r="D17" s="735"/>
      <c r="E17" s="735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39"/>
      <c r="B18" s="739"/>
      <c r="C18" s="739"/>
      <c r="D18" s="739" t="s">
        <v>5</v>
      </c>
      <c r="E18" s="739"/>
      <c r="F18" s="739"/>
      <c r="G18" s="739"/>
      <c r="H18" s="739"/>
      <c r="I18" s="739"/>
    </row>
    <row r="19" spans="1:17" ht="15" customHeight="1" x14ac:dyDescent="0.25">
      <c r="A19" s="728" t="str">
        <f>ПОДПИСИ!C12</f>
        <v>Курбатов А.В.</v>
      </c>
      <c r="B19" s="728"/>
      <c r="C19" s="728"/>
      <c r="D19" s="728"/>
      <c r="E19" s="728"/>
      <c r="F19" s="728"/>
      <c r="G19" s="728"/>
      <c r="H19" s="728"/>
      <c r="I19" s="728"/>
    </row>
    <row r="20" spans="1:17" x14ac:dyDescent="0.25">
      <c r="A20" s="733" t="s">
        <v>869</v>
      </c>
      <c r="B20" s="733"/>
      <c r="C20" s="733"/>
      <c r="D20" s="733"/>
      <c r="E20" s="733"/>
      <c r="F20" s="733"/>
      <c r="G20" s="733"/>
      <c r="H20" s="733"/>
      <c r="I20" s="733"/>
    </row>
    <row r="21" spans="1:17" x14ac:dyDescent="0.25">
      <c r="A21" s="952" t="str">
        <f>CONCATENATE("1. Металлоконструкции контура заземления ",A11)</f>
        <v>1. Металлоконструкции контура заземления КТП</v>
      </c>
      <c r="B21" s="952"/>
      <c r="C21" s="952"/>
      <c r="D21" s="952"/>
      <c r="E21" s="952"/>
      <c r="F21" s="952"/>
      <c r="G21" s="952"/>
      <c r="H21" s="952"/>
      <c r="I21" s="952"/>
    </row>
    <row r="22" spans="1:17" ht="12.75" customHeight="1" x14ac:dyDescent="0.25">
      <c r="A22" s="746" t="s">
        <v>871</v>
      </c>
      <c r="B22" s="746"/>
      <c r="C22" s="746"/>
      <c r="D22" s="746"/>
      <c r="E22" s="746"/>
      <c r="F22" s="746"/>
      <c r="G22" s="746"/>
      <c r="H22" s="746"/>
      <c r="I22" s="746"/>
    </row>
    <row r="23" spans="1:17" x14ac:dyDescent="0.25">
      <c r="A23" s="952" t="s">
        <v>920</v>
      </c>
      <c r="B23" s="952"/>
      <c r="C23" s="952"/>
      <c r="D23" s="952"/>
      <c r="E23" s="952"/>
      <c r="F23" s="952"/>
      <c r="G23" s="952"/>
      <c r="H23" s="952"/>
      <c r="I23" s="952"/>
    </row>
    <row r="24" spans="1:17" ht="12.75" customHeight="1" x14ac:dyDescent="0.25">
      <c r="A24" s="746" t="s">
        <v>872</v>
      </c>
      <c r="B24" s="746"/>
      <c r="C24" s="746"/>
      <c r="D24" s="746"/>
      <c r="E24" s="746"/>
      <c r="F24" s="746"/>
      <c r="G24" s="746"/>
      <c r="H24" s="746"/>
      <c r="I24" s="746"/>
    </row>
    <row r="25" spans="1:17" x14ac:dyDescent="0.25">
      <c r="A25" s="733" t="str">
        <f>CONCATENATE("3. Объем выполненных работ ",K25,"м2")</f>
        <v>3. Объем выполненных работ 0,16м2</v>
      </c>
      <c r="B25" s="733"/>
      <c r="C25" s="733"/>
      <c r="D25" s="733"/>
      <c r="E25" s="733"/>
      <c r="F25" s="733"/>
      <c r="G25" s="733"/>
      <c r="H25" s="733"/>
      <c r="I25" s="733"/>
      <c r="K25" s="372">
        <v>0.16</v>
      </c>
    </row>
    <row r="26" spans="1:17" x14ac:dyDescent="0.25">
      <c r="A26" s="47" t="s">
        <v>873</v>
      </c>
      <c r="B26" s="47"/>
      <c r="C26" s="47"/>
      <c r="D26" s="680"/>
      <c r="E26" s="680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680"/>
      <c r="E27" s="680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40"/>
      <c r="C30" s="740"/>
      <c r="D30" s="740"/>
      <c r="E30" s="740"/>
      <c r="F30" s="740"/>
      <c r="G30" s="740"/>
      <c r="H30" s="740"/>
      <c r="I30" s="740"/>
    </row>
    <row r="31" spans="1:17" customFormat="1" ht="32.25" customHeight="1" x14ac:dyDescent="0.3">
      <c r="A31" s="736" t="s">
        <v>730</v>
      </c>
      <c r="B31" s="736"/>
      <c r="C31" s="736"/>
      <c r="D31" s="736"/>
      <c r="E31" s="736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5" t="s">
        <v>731</v>
      </c>
      <c r="B33" s="736"/>
      <c r="C33" s="736"/>
      <c r="D33" s="736"/>
      <c r="E33" s="736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24.2" outlineLevel="1" x14ac:dyDescent="0.25">
      <c r="A5" s="742"/>
      <c r="B5" s="742"/>
      <c r="C5" s="742"/>
      <c r="D5" s="742"/>
      <c r="E5" s="21"/>
      <c r="F5" s="21"/>
      <c r="G5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54"/>
      <c r="I5" s="754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876</v>
      </c>
      <c r="B10" s="756"/>
      <c r="C10" s="756"/>
      <c r="D10" s="756"/>
      <c r="E10" s="756"/>
      <c r="F10" s="756"/>
      <c r="G10" s="756"/>
      <c r="H10" s="756"/>
      <c r="I10" s="756"/>
    </row>
    <row r="11" spans="1:17" ht="15" customHeight="1" x14ac:dyDescent="0.25">
      <c r="A11" s="736" t="s">
        <v>4</v>
      </c>
      <c r="B11" s="736"/>
      <c r="C11" s="736"/>
      <c r="D11" s="736"/>
      <c r="E11" s="736"/>
      <c r="F11" s="736"/>
      <c r="G11" s="736"/>
      <c r="H11" s="736"/>
      <c r="I11" s="736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14"/>
      <c r="B13" s="1014"/>
      <c r="C13" s="1014"/>
      <c r="D13" s="1014"/>
      <c r="E13" s="1014"/>
      <c r="F13" s="739" t="s">
        <v>5</v>
      </c>
      <c r="G13" s="739"/>
      <c r="H13" s="739"/>
      <c r="I13" s="739"/>
    </row>
    <row r="14" spans="1:17" ht="15" customHeight="1" x14ac:dyDescent="0.25">
      <c r="A14" s="728" t="str">
        <f>ПОДПИСИ!C6</f>
        <v>Чечин Д.М.</v>
      </c>
      <c r="B14" s="728"/>
      <c r="C14" s="728"/>
      <c r="D14" s="728"/>
      <c r="E14" s="728"/>
      <c r="F14" s="728"/>
      <c r="G14" s="728"/>
      <c r="H14" s="728"/>
      <c r="I14" s="72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5" t="s">
        <v>732</v>
      </c>
      <c r="B16" s="735"/>
      <c r="C16" s="735"/>
      <c r="D16" s="735"/>
      <c r="E16" s="735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39"/>
      <c r="B17" s="739"/>
      <c r="C17" s="739"/>
      <c r="D17" s="739" t="s">
        <v>5</v>
      </c>
      <c r="E17" s="739"/>
      <c r="F17" s="739"/>
      <c r="G17" s="739"/>
      <c r="H17" s="739"/>
      <c r="I17" s="739"/>
    </row>
    <row r="18" spans="1:17" ht="15" customHeight="1" x14ac:dyDescent="0.25">
      <c r="A18" s="728" t="str">
        <f>ПОДПИСИ!C12</f>
        <v>Курбатов А.В.</v>
      </c>
      <c r="B18" s="728"/>
      <c r="C18" s="728"/>
      <c r="D18" s="728"/>
      <c r="E18" s="728"/>
      <c r="F18" s="728"/>
      <c r="G18" s="728"/>
      <c r="H18" s="728"/>
      <c r="I18" s="728"/>
    </row>
    <row r="19" spans="1:17" x14ac:dyDescent="0.25">
      <c r="A19" s="733" t="s">
        <v>869</v>
      </c>
      <c r="B19" s="733"/>
      <c r="C19" s="733"/>
      <c r="D19" s="733"/>
      <c r="E19" s="733"/>
      <c r="F19" s="733"/>
      <c r="G19" s="733"/>
      <c r="H19" s="733"/>
      <c r="I19" s="733"/>
    </row>
    <row r="20" spans="1:17" x14ac:dyDescent="0.25">
      <c r="A20" s="952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52"/>
      <c r="C20" s="952"/>
      <c r="D20" s="952"/>
      <c r="E20" s="952"/>
      <c r="F20" s="952"/>
      <c r="G20" s="952"/>
      <c r="H20" s="952"/>
      <c r="I20" s="952"/>
      <c r="K20" s="372">
        <v>12</v>
      </c>
    </row>
    <row r="21" spans="1:17" ht="12.75" customHeight="1" x14ac:dyDescent="0.25">
      <c r="A21" s="746" t="s">
        <v>871</v>
      </c>
      <c r="B21" s="746"/>
      <c r="C21" s="746"/>
      <c r="D21" s="746"/>
      <c r="E21" s="746"/>
      <c r="F21" s="746"/>
      <c r="G21" s="746"/>
      <c r="H21" s="746"/>
      <c r="I21" s="746"/>
    </row>
    <row r="22" spans="1:17" x14ac:dyDescent="0.25">
      <c r="A22" s="47" t="s">
        <v>873</v>
      </c>
      <c r="B22" s="47"/>
      <c r="C22" s="47"/>
      <c r="D22" s="680"/>
      <c r="E22" s="680"/>
      <c r="F22" s="47"/>
      <c r="G22" s="47"/>
      <c r="H22" s="47"/>
      <c r="I22" s="47"/>
    </row>
    <row r="23" spans="1:17" x14ac:dyDescent="0.25">
      <c r="A23" s="47" t="s">
        <v>874</v>
      </c>
      <c r="B23" s="47"/>
      <c r="C23" s="47"/>
      <c r="D23" s="680"/>
      <c r="E23" s="680"/>
      <c r="F23" s="47"/>
      <c r="G23" s="47"/>
      <c r="H23" s="47"/>
      <c r="I23" s="47"/>
    </row>
    <row r="24" spans="1:17" x14ac:dyDescent="0.25">
      <c r="A24" s="47" t="s">
        <v>875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866</v>
      </c>
      <c r="B26" s="740"/>
      <c r="C26" s="740"/>
      <c r="D26" s="740"/>
      <c r="E26" s="740"/>
      <c r="F26" s="740"/>
      <c r="G26" s="740"/>
      <c r="H26" s="740"/>
      <c r="I26" s="740"/>
    </row>
    <row r="27" spans="1:17" customFormat="1" ht="32.25" customHeight="1" x14ac:dyDescent="0.3">
      <c r="A27" s="736" t="s">
        <v>730</v>
      </c>
      <c r="B27" s="736"/>
      <c r="C27" s="736"/>
      <c r="D27" s="736"/>
      <c r="E27" s="736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5" t="s">
        <v>731</v>
      </c>
      <c r="B29" s="736"/>
      <c r="C29" s="736"/>
      <c r="D29" s="736"/>
      <c r="E29" s="736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40"/>
      <c r="B1" s="740"/>
      <c r="C1" s="740"/>
      <c r="D1" s="740"/>
      <c r="G1" s="704" t="str">
        <f>ФОРМА!G2</f>
        <v>Санкт-Петербург</v>
      </c>
      <c r="H1" s="704"/>
      <c r="I1" s="704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9"/>
      <c r="B2" s="739"/>
      <c r="C2" s="739"/>
      <c r="D2" s="739"/>
      <c r="E2" s="21"/>
      <c r="F2" s="21"/>
      <c r="G2" s="739" t="s">
        <v>0</v>
      </c>
      <c r="H2" s="739"/>
      <c r="I2" s="739"/>
      <c r="J2"/>
      <c r="K2"/>
      <c r="L2"/>
      <c r="M2"/>
      <c r="O2" s="146"/>
      <c r="P2" s="21"/>
      <c r="Q2" s="21"/>
    </row>
    <row r="3" spans="1:17" outlineLevel="1" x14ac:dyDescent="0.25">
      <c r="A3" s="704" t="str">
        <f>ФОРМА!B4</f>
        <v>ООО «Электромонтаж-110»</v>
      </c>
      <c r="B3" s="704"/>
      <c r="C3" s="704"/>
      <c r="D3" s="704"/>
      <c r="G3" s="741" t="str">
        <f>ФОРМА!B2</f>
        <v>ПАО "Россети Ленэнерго"</v>
      </c>
      <c r="H3" s="741"/>
      <c r="I3" s="74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5" t="s">
        <v>44</v>
      </c>
      <c r="B4" s="685"/>
      <c r="C4" s="685"/>
      <c r="D4" s="685"/>
      <c r="E4" s="21"/>
      <c r="F4" s="21"/>
      <c r="G4" s="739" t="s">
        <v>2</v>
      </c>
      <c r="H4" s="739"/>
      <c r="I4" s="739"/>
      <c r="O4" s="146"/>
      <c r="P4" s="21"/>
      <c r="Q4" s="21"/>
    </row>
    <row r="5" spans="1:17" ht="124.2" outlineLevel="1" x14ac:dyDescent="0.25">
      <c r="A5" s="742"/>
      <c r="B5" s="742"/>
      <c r="C5" s="742"/>
      <c r="D5" s="742"/>
      <c r="E5" s="21"/>
      <c r="F5" s="21"/>
      <c r="G5" s="7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54"/>
      <c r="I5" s="754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9" t="s">
        <v>45</v>
      </c>
      <c r="B6" s="739"/>
      <c r="C6" s="739"/>
      <c r="D6" s="739"/>
      <c r="E6" s="21"/>
      <c r="F6" s="21"/>
      <c r="G6" s="739" t="s">
        <v>38</v>
      </c>
      <c r="H6" s="739"/>
      <c r="I6" s="739"/>
      <c r="O6" s="146"/>
      <c r="P6" s="21"/>
      <c r="Q6" s="21"/>
    </row>
    <row r="7" spans="1:17" outlineLevel="1" x14ac:dyDescent="0.25">
      <c r="A7" s="704"/>
      <c r="B7" s="704"/>
      <c r="C7" s="704"/>
      <c r="D7" s="704"/>
      <c r="G7" s="684">
        <f>ФОРМА!B13</f>
        <v>45625</v>
      </c>
      <c r="H7" s="704"/>
      <c r="I7" s="704"/>
      <c r="J7" s="51"/>
      <c r="O7" s="170"/>
      <c r="P7" s="23"/>
      <c r="Q7" s="23"/>
    </row>
    <row r="8" spans="1:17" ht="10.5" customHeight="1" outlineLevel="1" x14ac:dyDescent="0.25">
      <c r="A8" s="685" t="s">
        <v>1</v>
      </c>
      <c r="B8" s="685"/>
      <c r="C8" s="685"/>
      <c r="D8" s="685"/>
      <c r="E8" s="21"/>
      <c r="F8" s="21"/>
      <c r="G8" s="1012"/>
      <c r="H8" s="1012"/>
      <c r="I8" s="10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3"/>
      <c r="H9" s="1013"/>
      <c r="I9" s="1013"/>
      <c r="O9" s="146"/>
      <c r="P9" s="21"/>
      <c r="Q9" s="21"/>
    </row>
    <row r="10" spans="1:17" ht="26.25" customHeight="1" x14ac:dyDescent="0.25">
      <c r="A10" s="755" t="s">
        <v>876</v>
      </c>
      <c r="B10" s="756"/>
      <c r="C10" s="756"/>
      <c r="D10" s="756"/>
      <c r="E10" s="756"/>
      <c r="F10" s="756"/>
      <c r="G10" s="756"/>
      <c r="H10" s="756"/>
      <c r="I10" s="756"/>
    </row>
    <row r="11" spans="1:17" ht="15" customHeight="1" x14ac:dyDescent="0.25">
      <c r="A11" s="736" t="s">
        <v>4</v>
      </c>
      <c r="B11" s="736"/>
      <c r="C11" s="736"/>
      <c r="D11" s="736"/>
      <c r="E11" s="736"/>
      <c r="F11" s="736"/>
      <c r="G11" s="736"/>
      <c r="H11" s="736"/>
      <c r="I11" s="736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14"/>
      <c r="B13" s="1014"/>
      <c r="C13" s="1014"/>
      <c r="D13" s="1014"/>
      <c r="E13" s="1014"/>
      <c r="F13" s="739" t="s">
        <v>5</v>
      </c>
      <c r="G13" s="739"/>
      <c r="H13" s="739"/>
      <c r="I13" s="739"/>
    </row>
    <row r="14" spans="1:17" ht="15" customHeight="1" x14ac:dyDescent="0.25">
      <c r="A14" s="728" t="str">
        <f>ПОДПИСИ!C6</f>
        <v>Чечин Д.М.</v>
      </c>
      <c r="B14" s="728"/>
      <c r="C14" s="728"/>
      <c r="D14" s="728"/>
      <c r="E14" s="728"/>
      <c r="F14" s="728"/>
      <c r="G14" s="728"/>
      <c r="H14" s="728"/>
      <c r="I14" s="72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5" t="s">
        <v>732</v>
      </c>
      <c r="B16" s="735"/>
      <c r="C16" s="735"/>
      <c r="D16" s="735"/>
      <c r="E16" s="735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39"/>
      <c r="B17" s="739"/>
      <c r="C17" s="739"/>
      <c r="D17" s="739" t="s">
        <v>5</v>
      </c>
      <c r="E17" s="739"/>
      <c r="F17" s="739"/>
      <c r="G17" s="739"/>
      <c r="H17" s="739"/>
      <c r="I17" s="739"/>
    </row>
    <row r="18" spans="1:17" ht="15" customHeight="1" x14ac:dyDescent="0.25">
      <c r="A18" s="728" t="str">
        <f>ПОДПИСИ!C12</f>
        <v>Курбатов А.В.</v>
      </c>
      <c r="B18" s="728"/>
      <c r="C18" s="728"/>
      <c r="D18" s="728"/>
      <c r="E18" s="728"/>
      <c r="F18" s="728"/>
      <c r="G18" s="728"/>
      <c r="H18" s="728"/>
      <c r="I18" s="728"/>
    </row>
    <row r="19" spans="1:17" x14ac:dyDescent="0.25">
      <c r="A19" s="733" t="s">
        <v>869</v>
      </c>
      <c r="B19" s="733"/>
      <c r="C19" s="733"/>
      <c r="D19" s="733"/>
      <c r="E19" s="733"/>
      <c r="F19" s="733"/>
      <c r="G19" s="733"/>
      <c r="H19" s="733"/>
      <c r="I19" s="733"/>
    </row>
    <row r="20" spans="1:17" x14ac:dyDescent="0.25">
      <c r="A20" s="95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52"/>
      <c r="C20" s="952"/>
      <c r="D20" s="952"/>
      <c r="E20" s="952"/>
      <c r="F20" s="952"/>
      <c r="G20" s="952"/>
      <c r="H20" s="952"/>
      <c r="I20" s="952"/>
      <c r="K20" s="372">
        <v>12</v>
      </c>
    </row>
    <row r="21" spans="1:17" ht="12.75" customHeight="1" x14ac:dyDescent="0.25">
      <c r="A21" s="746" t="s">
        <v>871</v>
      </c>
      <c r="B21" s="746"/>
      <c r="C21" s="746"/>
      <c r="D21" s="746"/>
      <c r="E21" s="746"/>
      <c r="F21" s="746"/>
      <c r="G21" s="746"/>
      <c r="H21" s="746"/>
      <c r="I21" s="746"/>
    </row>
    <row r="22" spans="1:17" x14ac:dyDescent="0.25">
      <c r="A22" s="47" t="s">
        <v>873</v>
      </c>
      <c r="B22" s="47"/>
      <c r="C22" s="47"/>
      <c r="D22" s="680"/>
      <c r="E22" s="680"/>
      <c r="F22" s="47"/>
      <c r="G22" s="47"/>
      <c r="H22" s="47"/>
      <c r="I22" s="47"/>
    </row>
    <row r="23" spans="1:17" x14ac:dyDescent="0.25">
      <c r="A23" s="47" t="s">
        <v>874</v>
      </c>
      <c r="B23" s="47"/>
      <c r="C23" s="47"/>
      <c r="D23" s="680"/>
      <c r="E23" s="680"/>
      <c r="F23" s="47"/>
      <c r="G23" s="47"/>
      <c r="H23" s="47"/>
      <c r="I23" s="47"/>
    </row>
    <row r="24" spans="1:17" x14ac:dyDescent="0.25">
      <c r="A24" s="47" t="s">
        <v>875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866</v>
      </c>
      <c r="B26" s="740"/>
      <c r="C26" s="740"/>
      <c r="D26" s="740"/>
      <c r="E26" s="740"/>
      <c r="F26" s="740"/>
      <c r="G26" s="740"/>
      <c r="H26" s="740"/>
      <c r="I26" s="740"/>
    </row>
    <row r="27" spans="1:17" customFormat="1" ht="32.25" customHeight="1" x14ac:dyDescent="0.3">
      <c r="A27" s="736" t="s">
        <v>730</v>
      </c>
      <c r="B27" s="736"/>
      <c r="C27" s="736"/>
      <c r="D27" s="736"/>
      <c r="E27" s="736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5" t="s">
        <v>731</v>
      </c>
      <c r="B29" s="736"/>
      <c r="C29" s="736"/>
      <c r="D29" s="736"/>
      <c r="E29" s="736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40"/>
      <c r="B1" s="740"/>
      <c r="C1" s="740"/>
      <c r="D1" s="740"/>
      <c r="E1" s="740"/>
      <c r="F1" s="740"/>
      <c r="G1" s="740"/>
      <c r="H1" s="740"/>
      <c r="I1" s="740"/>
      <c r="J1" s="740"/>
      <c r="K1" s="740"/>
      <c r="L1" s="740"/>
      <c r="M1" s="740"/>
      <c r="N1" s="740"/>
      <c r="O1" s="740"/>
      <c r="P1" s="740"/>
      <c r="Q1" s="740"/>
      <c r="R1" s="740"/>
      <c r="S1" s="740"/>
      <c r="T1" s="740"/>
      <c r="U1" s="740"/>
      <c r="V1" s="740"/>
      <c r="W1" s="740"/>
      <c r="X1" s="740"/>
      <c r="Y1" s="740"/>
      <c r="Z1" s="740"/>
      <c r="AA1" s="740"/>
      <c r="AB1" s="740"/>
      <c r="AC1" s="740"/>
      <c r="AD1" s="740"/>
      <c r="AE1" s="740"/>
      <c r="AF1" s="740"/>
      <c r="AG1" s="740"/>
      <c r="AH1" s="740"/>
      <c r="AI1" s="740"/>
      <c r="AJ1" s="740"/>
      <c r="AK1" s="740"/>
      <c r="AL1" s="740"/>
      <c r="AM1" s="740"/>
      <c r="AN1" s="740"/>
      <c r="BC1" s="704" t="str">
        <f>ФОРМА!G2</f>
        <v>Санкт-Петербург</v>
      </c>
      <c r="BD1" s="704"/>
      <c r="BE1" s="704"/>
      <c r="BF1" s="704"/>
      <c r="BG1" s="704"/>
      <c r="BH1" s="704"/>
      <c r="BI1" s="704"/>
      <c r="BJ1" s="704"/>
      <c r="BK1" s="704"/>
      <c r="BL1" s="704"/>
      <c r="BM1" s="704"/>
      <c r="BN1" s="704"/>
      <c r="BO1" s="704"/>
      <c r="BP1" s="704"/>
      <c r="BQ1" s="704"/>
      <c r="BR1" s="704"/>
      <c r="BS1" s="704"/>
      <c r="BT1" s="704"/>
      <c r="BU1" s="704"/>
      <c r="BV1" s="704"/>
      <c r="BW1" s="704"/>
      <c r="BX1" s="704"/>
      <c r="BY1" s="704"/>
      <c r="BZ1" s="704"/>
      <c r="CA1" s="704"/>
      <c r="CB1" s="704"/>
      <c r="CC1" s="704"/>
      <c r="CD1" s="704"/>
      <c r="CE1" s="704"/>
      <c r="CF1" s="704"/>
      <c r="CG1" s="704"/>
      <c r="CH1" s="704"/>
      <c r="CI1" s="704"/>
      <c r="CJ1" s="704"/>
      <c r="CK1" s="704"/>
      <c r="CL1" s="704"/>
      <c r="CM1" s="704"/>
      <c r="CN1" s="704"/>
      <c r="CO1" s="704"/>
      <c r="CP1" s="704"/>
      <c r="CQ1" s="704"/>
      <c r="CR1" s="704"/>
      <c r="CS1" s="704"/>
      <c r="CT1" s="704"/>
      <c r="CU1" s="704"/>
      <c r="CV1" s="704"/>
      <c r="CW1" s="704"/>
      <c r="CX1" s="704"/>
      <c r="CY1" s="704"/>
      <c r="CZ1" s="704"/>
      <c r="DA1" s="704"/>
      <c r="DB1" s="704"/>
      <c r="DC1"/>
      <c r="DD1"/>
      <c r="DE1"/>
      <c r="DF1"/>
      <c r="DH1" s="155"/>
    </row>
    <row r="2" spans="1:112" s="50" customFormat="1" ht="15" customHeight="1" outlineLevel="1" x14ac:dyDescent="0.3">
      <c r="A2" s="739"/>
      <c r="B2" s="739"/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39"/>
      <c r="V2" s="739"/>
      <c r="W2" s="739"/>
      <c r="X2" s="739"/>
      <c r="Y2" s="739"/>
      <c r="Z2" s="739"/>
      <c r="AA2" s="739"/>
      <c r="AB2" s="739"/>
      <c r="AC2" s="739"/>
      <c r="AD2" s="739"/>
      <c r="AE2" s="739"/>
      <c r="AF2" s="739"/>
      <c r="AG2" s="739"/>
      <c r="AH2" s="739"/>
      <c r="AI2" s="739"/>
      <c r="AJ2" s="739"/>
      <c r="AK2" s="739"/>
      <c r="AL2" s="739"/>
      <c r="AM2" s="739"/>
      <c r="AN2" s="739"/>
      <c r="AO2" s="739"/>
      <c r="AP2" s="739"/>
      <c r="AQ2" s="739"/>
      <c r="AR2" s="739"/>
      <c r="AS2" s="739"/>
      <c r="AT2" s="739"/>
      <c r="AU2" s="739"/>
      <c r="AV2" s="21"/>
      <c r="AW2" s="21"/>
      <c r="AX2" s="21"/>
      <c r="AY2" s="21"/>
      <c r="AZ2" s="21"/>
      <c r="BA2" s="21"/>
      <c r="BB2" s="21"/>
      <c r="BC2" s="739" t="s">
        <v>0</v>
      </c>
      <c r="BD2" s="739"/>
      <c r="BE2" s="739"/>
      <c r="BF2" s="739"/>
      <c r="BG2" s="739"/>
      <c r="BH2" s="739"/>
      <c r="BI2" s="739"/>
      <c r="BJ2" s="739"/>
      <c r="BK2" s="739"/>
      <c r="BL2" s="739"/>
      <c r="BM2" s="739"/>
      <c r="BN2" s="739"/>
      <c r="BO2" s="739"/>
      <c r="BP2" s="739"/>
      <c r="BQ2" s="739"/>
      <c r="BR2" s="739"/>
      <c r="BS2" s="739"/>
      <c r="BT2" s="739"/>
      <c r="BU2" s="739"/>
      <c r="BV2" s="739"/>
      <c r="BW2" s="739"/>
      <c r="BX2" s="739"/>
      <c r="BY2" s="739"/>
      <c r="BZ2" s="739"/>
      <c r="CA2" s="739"/>
      <c r="CB2" s="739"/>
      <c r="CC2" s="739"/>
      <c r="CD2" s="739"/>
      <c r="CE2" s="739"/>
      <c r="CF2" s="739"/>
      <c r="CG2" s="739"/>
      <c r="CH2" s="739"/>
      <c r="CI2" s="739"/>
      <c r="CJ2" s="739"/>
      <c r="CK2" s="739"/>
      <c r="CL2" s="739"/>
      <c r="CM2" s="739"/>
      <c r="CN2" s="739"/>
      <c r="CO2" s="739"/>
      <c r="CP2" s="739"/>
      <c r="CQ2" s="739"/>
      <c r="CR2" s="739"/>
      <c r="CS2" s="739"/>
      <c r="CT2" s="739"/>
      <c r="CU2" s="739"/>
      <c r="CV2" s="739"/>
      <c r="CW2" s="739"/>
      <c r="CX2" s="739"/>
      <c r="CY2" s="739"/>
      <c r="CZ2" s="739"/>
      <c r="DA2" s="739"/>
      <c r="DB2" s="739"/>
      <c r="DC2"/>
      <c r="DD2"/>
      <c r="DE2"/>
      <c r="DF2"/>
      <c r="DH2" s="144"/>
    </row>
    <row r="3" spans="1:112" ht="15" customHeight="1" outlineLevel="1" x14ac:dyDescent="0.25">
      <c r="A3" s="704" t="str">
        <f>ФОРМА!B4</f>
        <v>ООО «Электромонтаж-110»</v>
      </c>
      <c r="B3" s="704"/>
      <c r="C3" s="704"/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4"/>
      <c r="AC3" s="704"/>
      <c r="AD3" s="704"/>
      <c r="AE3" s="704"/>
      <c r="AF3" s="704"/>
      <c r="AG3" s="704"/>
      <c r="AH3" s="704"/>
      <c r="AI3" s="704"/>
      <c r="AJ3" s="704"/>
      <c r="AK3" s="704"/>
      <c r="AL3" s="704"/>
      <c r="AM3" s="704"/>
      <c r="AN3" s="704"/>
      <c r="AO3" s="704"/>
      <c r="AP3" s="704"/>
      <c r="AQ3" s="704"/>
      <c r="AR3" s="704"/>
      <c r="AS3" s="704"/>
      <c r="AT3" s="704"/>
      <c r="AU3" s="704"/>
      <c r="BC3" s="741" t="str">
        <f>ФОРМА!B2</f>
        <v>ПАО "Россети Ленэнерго"</v>
      </c>
      <c r="BD3" s="741"/>
      <c r="BE3" s="741"/>
      <c r="BF3" s="741"/>
      <c r="BG3" s="741"/>
      <c r="BH3" s="741"/>
      <c r="BI3" s="741"/>
      <c r="BJ3" s="741"/>
      <c r="BK3" s="741"/>
      <c r="BL3" s="741"/>
      <c r="BM3" s="741"/>
      <c r="BN3" s="741"/>
      <c r="BO3" s="741"/>
      <c r="BP3" s="741"/>
      <c r="BQ3" s="741"/>
      <c r="BR3" s="741"/>
      <c r="BS3" s="741"/>
      <c r="BT3" s="741"/>
      <c r="BU3" s="741"/>
      <c r="BV3" s="741"/>
      <c r="BW3" s="741"/>
      <c r="BX3" s="741"/>
      <c r="BY3" s="741"/>
      <c r="BZ3" s="741"/>
      <c r="CA3" s="741"/>
      <c r="CB3" s="741"/>
      <c r="CC3" s="741"/>
      <c r="CD3" s="741"/>
      <c r="CE3" s="741"/>
      <c r="CF3" s="741"/>
      <c r="CG3" s="741"/>
      <c r="CH3" s="741"/>
      <c r="CI3" s="741"/>
      <c r="CJ3" s="741"/>
      <c r="CK3" s="741"/>
      <c r="CL3" s="741"/>
      <c r="CM3" s="741"/>
      <c r="CN3" s="741"/>
      <c r="CO3" s="741"/>
      <c r="CP3" s="741"/>
      <c r="CQ3" s="741"/>
      <c r="CR3" s="741"/>
      <c r="CS3" s="741"/>
      <c r="CT3" s="741"/>
      <c r="CU3" s="741"/>
      <c r="CV3" s="741"/>
      <c r="CW3" s="741"/>
      <c r="CX3" s="741"/>
      <c r="CY3" s="741"/>
      <c r="CZ3" s="741"/>
      <c r="DA3" s="741"/>
      <c r="DB3" s="741"/>
      <c r="DH3" s="156" t="str">
        <f>BC3</f>
        <v>ПАО "Россети Ленэнерго"</v>
      </c>
    </row>
    <row r="4" spans="1:112" ht="15" customHeight="1" outlineLevel="1" x14ac:dyDescent="0.25">
      <c r="A4" s="739" t="s">
        <v>44</v>
      </c>
      <c r="B4" s="739"/>
      <c r="C4" s="739"/>
      <c r="D4" s="739"/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39"/>
      <c r="AO4" s="739"/>
      <c r="AP4" s="739"/>
      <c r="AQ4" s="739"/>
      <c r="AR4" s="739"/>
      <c r="AS4" s="739"/>
      <c r="AT4" s="739"/>
      <c r="AU4" s="739"/>
      <c r="AV4" s="21"/>
      <c r="AW4" s="21"/>
      <c r="AX4" s="21"/>
      <c r="AY4" s="21"/>
      <c r="AZ4" s="21"/>
      <c r="BA4" s="21"/>
      <c r="BB4" s="21"/>
      <c r="BC4" s="739" t="s">
        <v>2</v>
      </c>
      <c r="BD4" s="739"/>
      <c r="BE4" s="739"/>
      <c r="BF4" s="739"/>
      <c r="BG4" s="739"/>
      <c r="BH4" s="739"/>
      <c r="BI4" s="739"/>
      <c r="BJ4" s="739"/>
      <c r="BK4" s="739"/>
      <c r="BL4" s="739"/>
      <c r="BM4" s="739"/>
      <c r="BN4" s="739"/>
      <c r="BO4" s="739"/>
      <c r="BP4" s="739"/>
      <c r="BQ4" s="739"/>
      <c r="BR4" s="739"/>
      <c r="BS4" s="739"/>
      <c r="BT4" s="739"/>
      <c r="BU4" s="739"/>
      <c r="BV4" s="739"/>
      <c r="BW4" s="739"/>
      <c r="BX4" s="739"/>
      <c r="BY4" s="739"/>
      <c r="BZ4" s="739"/>
      <c r="CA4" s="739"/>
      <c r="CB4" s="739"/>
      <c r="CC4" s="739"/>
      <c r="CD4" s="739"/>
      <c r="CE4" s="739"/>
      <c r="CF4" s="739"/>
      <c r="CG4" s="739"/>
      <c r="CH4" s="739"/>
      <c r="CI4" s="739"/>
      <c r="CJ4" s="739"/>
      <c r="CK4" s="739"/>
      <c r="CL4" s="739"/>
      <c r="CM4" s="739"/>
      <c r="CN4" s="739"/>
      <c r="CO4" s="739"/>
      <c r="CP4" s="739"/>
      <c r="CQ4" s="739"/>
      <c r="CR4" s="739"/>
      <c r="CS4" s="739"/>
      <c r="CT4" s="739"/>
      <c r="CU4" s="739"/>
      <c r="CV4" s="739"/>
      <c r="CW4" s="739"/>
      <c r="CX4" s="739"/>
      <c r="CY4" s="739"/>
      <c r="CZ4" s="739"/>
      <c r="DA4" s="739"/>
      <c r="DB4" s="739"/>
      <c r="DH4" s="144"/>
    </row>
    <row r="5" spans="1:112" ht="124.2" outlineLevel="1" x14ac:dyDescent="0.25">
      <c r="A5" s="742"/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742"/>
      <c r="AP5" s="742"/>
      <c r="AQ5" s="742"/>
      <c r="AR5" s="742"/>
      <c r="AS5" s="742"/>
      <c r="AT5" s="742"/>
      <c r="AU5" s="742"/>
      <c r="AV5" s="21"/>
      <c r="AW5" s="21"/>
      <c r="AX5" s="21"/>
      <c r="AY5" s="21"/>
      <c r="AZ5" s="21"/>
      <c r="BA5" s="21"/>
      <c r="BB5" s="21"/>
      <c r="BC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41"/>
      <c r="BE5" s="741"/>
      <c r="BF5" s="741"/>
      <c r="BG5" s="741"/>
      <c r="BH5" s="741"/>
      <c r="BI5" s="741"/>
      <c r="BJ5" s="741"/>
      <c r="BK5" s="741"/>
      <c r="BL5" s="741"/>
      <c r="BM5" s="741"/>
      <c r="BN5" s="741"/>
      <c r="BO5" s="741"/>
      <c r="BP5" s="741"/>
      <c r="BQ5" s="741"/>
      <c r="BR5" s="741"/>
      <c r="BS5" s="741"/>
      <c r="BT5" s="741"/>
      <c r="BU5" s="741"/>
      <c r="BV5" s="741"/>
      <c r="BW5" s="741"/>
      <c r="BX5" s="741"/>
      <c r="BY5" s="741"/>
      <c r="BZ5" s="741"/>
      <c r="CA5" s="741"/>
      <c r="CB5" s="741"/>
      <c r="CC5" s="741"/>
      <c r="CD5" s="741"/>
      <c r="CE5" s="741"/>
      <c r="CF5" s="741"/>
      <c r="CG5" s="741"/>
      <c r="CH5" s="741"/>
      <c r="CI5" s="741"/>
      <c r="CJ5" s="741"/>
      <c r="CK5" s="741"/>
      <c r="CL5" s="741"/>
      <c r="CM5" s="741"/>
      <c r="CN5" s="741"/>
      <c r="CO5" s="741"/>
      <c r="CP5" s="741"/>
      <c r="CQ5" s="741"/>
      <c r="CR5" s="741"/>
      <c r="CS5" s="741"/>
      <c r="CT5" s="741"/>
      <c r="CU5" s="741"/>
      <c r="CV5" s="741"/>
      <c r="CW5" s="741"/>
      <c r="CX5" s="741"/>
      <c r="CY5" s="741"/>
      <c r="CZ5" s="741"/>
      <c r="DA5" s="741"/>
      <c r="DB5" s="741"/>
      <c r="DH5" s="156" t="str">
        <f>BC5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39" t="s">
        <v>45</v>
      </c>
      <c r="B6" s="739"/>
      <c r="C6" s="739"/>
      <c r="D6" s="739"/>
      <c r="E6" s="739"/>
      <c r="F6" s="739"/>
      <c r="G6" s="739"/>
      <c r="H6" s="739"/>
      <c r="I6" s="739"/>
      <c r="J6" s="739"/>
      <c r="K6" s="739"/>
      <c r="L6" s="739"/>
      <c r="M6" s="739"/>
      <c r="N6" s="739"/>
      <c r="O6" s="739"/>
      <c r="P6" s="739"/>
      <c r="Q6" s="739"/>
      <c r="R6" s="739"/>
      <c r="S6" s="739"/>
      <c r="T6" s="739"/>
      <c r="U6" s="739"/>
      <c r="V6" s="739"/>
      <c r="W6" s="739"/>
      <c r="X6" s="739"/>
      <c r="Y6" s="739"/>
      <c r="Z6" s="739"/>
      <c r="AA6" s="739"/>
      <c r="AB6" s="739"/>
      <c r="AC6" s="739"/>
      <c r="AD6" s="739"/>
      <c r="AE6" s="739"/>
      <c r="AF6" s="739"/>
      <c r="AG6" s="739"/>
      <c r="AH6" s="739"/>
      <c r="AI6" s="739"/>
      <c r="AJ6" s="739"/>
      <c r="AK6" s="739"/>
      <c r="AL6" s="739"/>
      <c r="AM6" s="739"/>
      <c r="AN6" s="739"/>
      <c r="AO6" s="739"/>
      <c r="AP6" s="739"/>
      <c r="AQ6" s="739"/>
      <c r="AR6" s="739"/>
      <c r="AS6" s="739"/>
      <c r="AT6" s="739"/>
      <c r="AU6" s="739"/>
      <c r="AV6" s="21"/>
      <c r="AW6" s="21"/>
      <c r="AX6" s="21"/>
      <c r="AY6" s="21"/>
      <c r="AZ6" s="21"/>
      <c r="BA6" s="21"/>
      <c r="BB6" s="21"/>
      <c r="BC6" s="739" t="s">
        <v>38</v>
      </c>
      <c r="BD6" s="739"/>
      <c r="BE6" s="739"/>
      <c r="BF6" s="739"/>
      <c r="BG6" s="739"/>
      <c r="BH6" s="739"/>
      <c r="BI6" s="739"/>
      <c r="BJ6" s="739"/>
      <c r="BK6" s="739"/>
      <c r="BL6" s="739"/>
      <c r="BM6" s="739"/>
      <c r="BN6" s="739"/>
      <c r="BO6" s="739"/>
      <c r="BP6" s="739"/>
      <c r="BQ6" s="739"/>
      <c r="BR6" s="739"/>
      <c r="BS6" s="739"/>
      <c r="BT6" s="739"/>
      <c r="BU6" s="739"/>
      <c r="BV6" s="739"/>
      <c r="BW6" s="739"/>
      <c r="BX6" s="739"/>
      <c r="BY6" s="739"/>
      <c r="BZ6" s="739"/>
      <c r="CA6" s="739"/>
      <c r="CB6" s="739"/>
      <c r="CC6" s="739"/>
      <c r="CD6" s="739"/>
      <c r="CE6" s="739"/>
      <c r="CF6" s="739"/>
      <c r="CG6" s="739"/>
      <c r="CH6" s="739"/>
      <c r="CI6" s="739"/>
      <c r="CJ6" s="739"/>
      <c r="CK6" s="739"/>
      <c r="CL6" s="739"/>
      <c r="CM6" s="739"/>
      <c r="CN6" s="739"/>
      <c r="CO6" s="739"/>
      <c r="CP6" s="739"/>
      <c r="CQ6" s="739"/>
      <c r="CR6" s="739"/>
      <c r="CS6" s="739"/>
      <c r="CT6" s="739"/>
      <c r="CU6" s="739"/>
      <c r="CV6" s="739"/>
      <c r="CW6" s="739"/>
      <c r="CX6" s="739"/>
      <c r="CY6" s="739"/>
      <c r="CZ6" s="739"/>
      <c r="DA6" s="739"/>
      <c r="DB6" s="739"/>
      <c r="DH6" s="144"/>
    </row>
    <row r="7" spans="1:112" ht="13.8" outlineLevel="1" x14ac:dyDescent="0.25">
      <c r="A7" s="704"/>
      <c r="B7" s="704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4"/>
      <c r="AD7" s="704"/>
      <c r="AE7" s="704"/>
      <c r="AF7" s="704"/>
      <c r="AG7" s="704"/>
      <c r="AH7" s="704"/>
      <c r="AI7" s="704"/>
      <c r="AJ7" s="704"/>
      <c r="AK7" s="704"/>
      <c r="AL7" s="704"/>
      <c r="AM7" s="704"/>
      <c r="AN7" s="704"/>
      <c r="AO7" s="704"/>
      <c r="AP7" s="704"/>
      <c r="AQ7" s="704"/>
      <c r="AR7" s="704"/>
      <c r="AS7" s="704"/>
      <c r="AT7" s="704"/>
      <c r="AU7" s="704"/>
      <c r="BC7" s="684">
        <f>ФОРМА!B13</f>
        <v>45625</v>
      </c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  <c r="BX7" s="684"/>
      <c r="BY7" s="684"/>
      <c r="BZ7" s="684"/>
      <c r="CA7" s="684"/>
      <c r="CB7" s="684"/>
      <c r="CC7" s="684"/>
      <c r="CD7" s="684"/>
      <c r="CE7" s="684"/>
      <c r="CF7" s="684"/>
      <c r="CG7" s="684"/>
      <c r="CH7" s="684"/>
      <c r="CI7" s="684"/>
      <c r="CJ7" s="684"/>
      <c r="CK7" s="684"/>
      <c r="CL7" s="684"/>
      <c r="CM7" s="684"/>
      <c r="CN7" s="684"/>
      <c r="CO7" s="684"/>
      <c r="CP7" s="684"/>
      <c r="CQ7" s="684"/>
      <c r="CR7" s="684"/>
      <c r="CS7" s="684"/>
      <c r="CT7" s="684"/>
      <c r="CU7" s="684"/>
      <c r="CV7" s="684"/>
      <c r="CW7" s="684"/>
      <c r="CX7" s="684"/>
      <c r="CY7" s="684"/>
      <c r="CZ7" s="684"/>
      <c r="DA7" s="684"/>
      <c r="DB7" s="684"/>
      <c r="DC7" s="51"/>
      <c r="DH7" s="156"/>
    </row>
    <row r="8" spans="1:112" ht="10.5" customHeight="1" outlineLevel="1" x14ac:dyDescent="0.25">
      <c r="A8" s="739" t="s">
        <v>1</v>
      </c>
      <c r="B8" s="739"/>
      <c r="C8" s="739"/>
      <c r="D8" s="739"/>
      <c r="E8" s="739"/>
      <c r="F8" s="739"/>
      <c r="G8" s="739"/>
      <c r="H8" s="739"/>
      <c r="I8" s="739"/>
      <c r="J8" s="739"/>
      <c r="K8" s="739"/>
      <c r="L8" s="739"/>
      <c r="M8" s="739"/>
      <c r="N8" s="739"/>
      <c r="O8" s="739"/>
      <c r="P8" s="739"/>
      <c r="Q8" s="739"/>
      <c r="R8" s="739"/>
      <c r="S8" s="739"/>
      <c r="T8" s="739"/>
      <c r="U8" s="739"/>
      <c r="V8" s="739"/>
      <c r="W8" s="739"/>
      <c r="X8" s="739"/>
      <c r="Y8" s="739"/>
      <c r="Z8" s="739"/>
      <c r="AA8" s="739"/>
      <c r="AB8" s="739"/>
      <c r="AC8" s="739"/>
      <c r="AD8" s="739"/>
      <c r="AE8" s="739"/>
      <c r="AF8" s="739"/>
      <c r="AG8" s="739"/>
      <c r="AH8" s="739"/>
      <c r="AI8" s="739"/>
      <c r="AJ8" s="739"/>
      <c r="AK8" s="739"/>
      <c r="AL8" s="739"/>
      <c r="AM8" s="739"/>
      <c r="AN8" s="739"/>
      <c r="AO8" s="739"/>
      <c r="AP8" s="739"/>
      <c r="AQ8" s="739"/>
      <c r="AR8" s="739"/>
      <c r="AS8" s="739"/>
      <c r="AT8" s="739"/>
      <c r="AU8" s="739"/>
      <c r="AV8" s="21"/>
      <c r="AW8" s="21"/>
      <c r="AX8" s="21"/>
      <c r="AY8" s="21"/>
      <c r="AZ8" s="21"/>
      <c r="BA8" s="21"/>
      <c r="BB8" s="21"/>
      <c r="BC8" s="739" t="s">
        <v>3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55" t="s">
        <v>512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18" customHeight="1" x14ac:dyDescent="0.25">
      <c r="A11" s="1016" t="s">
        <v>438</v>
      </c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016"/>
      <c r="M11" s="1016"/>
      <c r="N11" s="1016"/>
      <c r="O11" s="1016"/>
      <c r="P11" s="1016"/>
      <c r="Q11" s="1016"/>
      <c r="R11" s="1016"/>
      <c r="S11" s="1016"/>
      <c r="T11" s="1016"/>
      <c r="U11" s="1016"/>
      <c r="V11" s="1016"/>
      <c r="W11" s="1016"/>
      <c r="X11" s="1016"/>
      <c r="Y11" s="1016"/>
      <c r="Z11" s="1016"/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  <c r="BU11" s="1016"/>
      <c r="BV11" s="1016"/>
      <c r="BW11" s="1016"/>
      <c r="BX11" s="1016"/>
      <c r="BY11" s="1016"/>
      <c r="BZ11" s="1016"/>
      <c r="CA11" s="1016"/>
      <c r="CB11" s="1016"/>
      <c r="CC11" s="1016"/>
      <c r="CD11" s="1016"/>
      <c r="CE11" s="1016"/>
      <c r="CF11" s="1016"/>
      <c r="CG11" s="1016"/>
      <c r="CH11" s="1016"/>
      <c r="CI11" s="1016"/>
      <c r="CJ11" s="1016"/>
      <c r="CK11" s="1016"/>
      <c r="CL11" s="1016"/>
      <c r="CM11" s="1016"/>
      <c r="CN11" s="1016"/>
      <c r="CO11" s="1016"/>
      <c r="CP11" s="1016"/>
      <c r="CQ11" s="1016"/>
      <c r="CR11" s="1016"/>
      <c r="CS11" s="1016"/>
      <c r="CT11" s="1016"/>
      <c r="CU11" s="1016"/>
      <c r="CV11" s="1016"/>
      <c r="CW11" s="1016"/>
      <c r="CX11" s="1016"/>
      <c r="CY11" s="1016"/>
      <c r="CZ11" s="1016"/>
      <c r="DA11" s="1016"/>
      <c r="DB11" s="1016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4" t="s">
        <v>339</v>
      </c>
      <c r="BA12" s="704"/>
      <c r="BB12" s="704"/>
      <c r="BC12" s="704"/>
      <c r="BD12" s="704"/>
      <c r="BE12" s="704"/>
      <c r="BF12" s="704"/>
      <c r="BG12" s="704"/>
      <c r="BH12" s="704"/>
      <c r="BI12" s="704"/>
      <c r="BJ12" s="704"/>
      <c r="BK12" s="704"/>
      <c r="BL12" s="704"/>
      <c r="BM12" s="704"/>
      <c r="BN12" s="704"/>
      <c r="BO12" s="704"/>
      <c r="BP12" s="704"/>
      <c r="BQ12" s="704"/>
      <c r="BR12" s="704"/>
      <c r="BS12" s="704"/>
      <c r="BT12" s="704"/>
      <c r="BU12" s="704"/>
      <c r="BV12" s="704"/>
      <c r="BW12" s="704"/>
      <c r="BX12" s="704"/>
      <c r="BY12" s="704"/>
      <c r="BZ12" s="704"/>
      <c r="CA12" s="704"/>
      <c r="CB12" s="704"/>
      <c r="CC12" s="704"/>
      <c r="CD12" s="704"/>
      <c r="CE12" s="704"/>
      <c r="CF12" s="704"/>
      <c r="CG12" s="704"/>
      <c r="CH12" s="704"/>
      <c r="CI12" s="704"/>
      <c r="CJ12" s="704"/>
      <c r="CK12" s="704"/>
      <c r="CL12" s="704"/>
      <c r="CM12" s="704"/>
      <c r="CN12" s="704"/>
      <c r="CO12" s="704"/>
      <c r="CP12" s="704"/>
      <c r="CQ12" s="704"/>
      <c r="CR12" s="704"/>
      <c r="CS12" s="704"/>
      <c r="CT12" s="704"/>
      <c r="CU12" s="704"/>
      <c r="CV12" s="704"/>
      <c r="CW12" s="704"/>
      <c r="CX12" s="704"/>
      <c r="CY12" s="704"/>
      <c r="CZ12" s="704"/>
      <c r="DA12" s="704"/>
      <c r="DB12" s="704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0" t="s">
        <v>765</v>
      </c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  <c r="BT13" s="1010"/>
      <c r="BU13" s="1010"/>
      <c r="BV13" s="1010"/>
      <c r="BW13" s="1010"/>
      <c r="BX13" s="1010"/>
      <c r="BY13" s="1010"/>
      <c r="BZ13" s="1010"/>
      <c r="CA13" s="1010"/>
      <c r="CB13" s="1010"/>
      <c r="CC13" s="1010"/>
      <c r="CD13" s="1010"/>
      <c r="CE13" s="1010"/>
      <c r="CF13" s="1010"/>
      <c r="CG13" s="1010"/>
      <c r="CH13" s="1010"/>
      <c r="CI13" s="1010"/>
      <c r="CJ13" s="1010"/>
      <c r="CK13" s="1010"/>
      <c r="CL13" s="1010"/>
      <c r="CM13" s="1010"/>
      <c r="CN13" s="1010"/>
      <c r="CO13" s="1010"/>
      <c r="CP13" s="1010"/>
      <c r="CQ13" s="1010"/>
      <c r="CR13" s="1010"/>
      <c r="CS13" s="1010"/>
      <c r="CT13" s="1010"/>
      <c r="CU13" s="1010"/>
      <c r="CV13" s="1010"/>
      <c r="CW13" s="1010"/>
      <c r="CX13" s="1010"/>
      <c r="CY13" s="1010"/>
      <c r="CZ13" s="1010"/>
      <c r="DA13" s="1010"/>
      <c r="DB13" s="1010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7" t="s">
        <v>65</v>
      </c>
      <c r="BA14" s="1010"/>
      <c r="BB14" s="1010"/>
      <c r="BC14" s="1010"/>
      <c r="BD14" s="1010"/>
      <c r="BE14" s="1010"/>
      <c r="BF14" s="1010"/>
      <c r="BG14" s="1010"/>
      <c r="BH14" s="1010"/>
      <c r="BI14" s="1010"/>
      <c r="BJ14" s="1010"/>
      <c r="BK14" s="1010"/>
      <c r="BL14" s="1010"/>
      <c r="BM14" s="1010"/>
      <c r="BN14" s="1010"/>
      <c r="BO14" s="1010"/>
      <c r="BP14" s="1010"/>
      <c r="BQ14" s="1010"/>
      <c r="BR14" s="1010"/>
      <c r="BS14" s="1010"/>
      <c r="BT14" s="1010"/>
      <c r="BU14" s="1010"/>
      <c r="BV14" s="1010"/>
      <c r="BW14" s="1010"/>
      <c r="BX14" s="1010"/>
      <c r="BY14" s="1010"/>
      <c r="BZ14" s="1010"/>
      <c r="CA14" s="1010"/>
      <c r="CB14" s="1010"/>
      <c r="CC14" s="1010"/>
      <c r="CD14" s="1010"/>
      <c r="CE14" s="1010"/>
      <c r="CF14" s="1010"/>
      <c r="CG14" s="1010"/>
      <c r="CH14" s="1010"/>
      <c r="CI14" s="1010"/>
      <c r="CJ14" s="1010"/>
      <c r="CK14" s="1010"/>
      <c r="CL14" s="1010"/>
      <c r="CM14" s="1010"/>
      <c r="CN14" s="1010"/>
      <c r="CO14" s="1010"/>
      <c r="CP14" s="1010"/>
      <c r="CQ14" s="1010"/>
      <c r="CR14" s="1010"/>
      <c r="CS14" s="1010"/>
      <c r="CT14" s="1010"/>
      <c r="CU14" s="1010"/>
      <c r="CV14" s="1010"/>
      <c r="CW14" s="1010"/>
      <c r="CX14" s="1010"/>
      <c r="CY14" s="1010"/>
      <c r="CZ14" s="1010"/>
      <c r="DA14" s="1010"/>
      <c r="DB14" s="1010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0" t="s">
        <v>750</v>
      </c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  <c r="BT15" s="1010"/>
      <c r="BU15" s="1010"/>
      <c r="BV15" s="1010"/>
      <c r="BW15" s="1010"/>
      <c r="BX15" s="1010"/>
      <c r="BY15" s="1010"/>
      <c r="BZ15" s="1010"/>
      <c r="CA15" s="1010"/>
      <c r="CB15" s="1010"/>
      <c r="CC15" s="1010"/>
      <c r="CD15" s="1010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1010"/>
      <c r="CS15" s="1010"/>
      <c r="CT15" s="1010"/>
      <c r="CU15" s="1010"/>
      <c r="CV15" s="1010"/>
      <c r="CW15" s="1010"/>
      <c r="CX15" s="1010"/>
      <c r="CY15" s="1010"/>
      <c r="CZ15" s="1010"/>
      <c r="DA15" s="1010"/>
      <c r="DB15" s="1010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0" t="s">
        <v>764</v>
      </c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  <c r="BT16" s="1010"/>
      <c r="BU16" s="1010"/>
      <c r="BV16" s="1010"/>
      <c r="BW16" s="1010"/>
      <c r="BX16" s="1010"/>
      <c r="BY16" s="1010"/>
      <c r="BZ16" s="1010"/>
      <c r="CA16" s="1010"/>
      <c r="CB16" s="1010"/>
      <c r="CC16" s="1010"/>
      <c r="CD16" s="1010"/>
      <c r="CE16" s="1010"/>
      <c r="CF16" s="1010"/>
      <c r="CG16" s="1010"/>
      <c r="CH16" s="1010"/>
      <c r="CI16" s="1010"/>
      <c r="CJ16" s="1010"/>
      <c r="CK16" s="1010"/>
      <c r="CL16" s="1010"/>
      <c r="CM16" s="1010"/>
      <c r="CN16" s="1010"/>
      <c r="CO16" s="1010"/>
      <c r="CP16" s="1010"/>
      <c r="CQ16" s="1010"/>
      <c r="CR16" s="1010"/>
      <c r="CS16" s="1010"/>
      <c r="CT16" s="1010"/>
      <c r="CU16" s="1010"/>
      <c r="CV16" s="1010"/>
      <c r="CW16" s="1010"/>
      <c r="CX16" s="1010"/>
      <c r="CY16" s="1010"/>
      <c r="CZ16" s="1010"/>
      <c r="DA16" s="1010"/>
      <c r="DB16" s="1010"/>
    </row>
    <row r="17" spans="1:112" ht="18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8">
        <v>843</v>
      </c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  <c r="BT17" s="1018"/>
      <c r="BU17" s="1018"/>
      <c r="BV17" s="1018"/>
      <c r="BW17" s="1018"/>
      <c r="BX17" s="1018"/>
      <c r="BY17" s="1018"/>
      <c r="BZ17" s="1018"/>
      <c r="CA17" s="1018"/>
      <c r="CB17" s="1018"/>
      <c r="CC17" s="1018"/>
      <c r="CD17" s="1018"/>
      <c r="CE17" s="1018"/>
      <c r="CF17" s="1018"/>
      <c r="CG17" s="1018"/>
      <c r="CH17" s="1018"/>
      <c r="CI17" s="1018"/>
      <c r="CJ17" s="1018"/>
      <c r="CK17" s="1018"/>
      <c r="CL17" s="1018"/>
      <c r="CM17" s="1018"/>
      <c r="CN17" s="1018"/>
      <c r="CO17" s="1018"/>
      <c r="CP17" s="1018"/>
      <c r="CQ17" s="1018"/>
      <c r="CR17" s="1018"/>
      <c r="CS17" s="1018"/>
      <c r="CT17" s="1018"/>
      <c r="CU17" s="1018"/>
      <c r="CV17" s="1018"/>
      <c r="CW17" s="1018"/>
      <c r="CX17" s="1018"/>
      <c r="CY17" s="1018"/>
      <c r="CZ17" s="1018"/>
      <c r="DA17" s="1018"/>
      <c r="DB17" s="101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  <c r="BT18" s="1019"/>
      <c r="BU18" s="1019"/>
      <c r="BV18" s="1019"/>
      <c r="BW18" s="1019"/>
      <c r="BX18" s="1019"/>
      <c r="BY18" s="1019"/>
      <c r="BZ18" s="1019"/>
      <c r="CA18" s="1019"/>
      <c r="CB18" s="1019"/>
      <c r="CC18" s="1019"/>
      <c r="CD18" s="1019"/>
      <c r="CE18" s="1019"/>
      <c r="CF18" s="1019"/>
      <c r="CG18" s="1019"/>
      <c r="CH18" s="1019"/>
      <c r="CI18" s="1019"/>
      <c r="CJ18" s="1019"/>
      <c r="CK18" s="1019"/>
      <c r="CL18" s="1019"/>
      <c r="CM18" s="1019"/>
      <c r="CN18" s="1019"/>
      <c r="CO18" s="1019"/>
      <c r="CP18" s="1019"/>
      <c r="CQ18" s="1019"/>
      <c r="CR18" s="1019"/>
      <c r="CS18" s="1019"/>
      <c r="CT18" s="1019"/>
      <c r="CU18" s="1019"/>
      <c r="CV18" s="1019"/>
      <c r="CW18" s="1019"/>
      <c r="CX18" s="1019"/>
      <c r="CY18" s="1019"/>
      <c r="CZ18" s="1019"/>
      <c r="DA18" s="1019"/>
      <c r="DB18" s="1019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1019"/>
      <c r="BK19" s="1019"/>
      <c r="BL19" s="1019"/>
      <c r="BM19" s="1019"/>
      <c r="BN19" s="1019"/>
      <c r="BO19" s="1019"/>
      <c r="BP19" s="1019"/>
      <c r="BQ19" s="1019"/>
      <c r="BR19" s="1019"/>
      <c r="BS19" s="1019"/>
      <c r="BT19" s="1019"/>
      <c r="BU19" s="1019"/>
      <c r="BV19" s="1019"/>
      <c r="BW19" s="1019"/>
      <c r="BX19" s="1019"/>
      <c r="BY19" s="1019"/>
      <c r="BZ19" s="1019"/>
      <c r="CA19" s="1019"/>
      <c r="CB19" s="1019"/>
      <c r="CC19" s="1019"/>
      <c r="CD19" s="1019"/>
      <c r="CE19" s="1019"/>
      <c r="CF19" s="1019"/>
      <c r="CG19" s="1019"/>
      <c r="CH19" s="1019"/>
      <c r="CI19" s="1019"/>
      <c r="CJ19" s="1019"/>
      <c r="CK19" s="1019"/>
      <c r="CL19" s="1019"/>
      <c r="CM19" s="1019"/>
      <c r="CN19" s="1019"/>
      <c r="CO19" s="1019"/>
      <c r="CP19" s="1019"/>
      <c r="CQ19" s="1019"/>
      <c r="CR19" s="1019"/>
      <c r="CS19" s="1019"/>
      <c r="CT19" s="1019"/>
      <c r="CU19" s="1019"/>
      <c r="CV19" s="1019"/>
      <c r="CW19" s="1019"/>
      <c r="CX19" s="1019"/>
      <c r="CY19" s="1019"/>
      <c r="CZ19" s="1019"/>
      <c r="DA19" s="1019"/>
      <c r="DB19" s="101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9"/>
      <c r="BM20" s="1019"/>
      <c r="BN20" s="1019"/>
      <c r="BO20" s="1019"/>
      <c r="BP20" s="1019"/>
      <c r="BQ20" s="1019"/>
      <c r="BR20" s="1019"/>
      <c r="BS20" s="1019"/>
      <c r="BT20" s="1019"/>
      <c r="BU20" s="1019"/>
      <c r="BV20" s="1019"/>
      <c r="BW20" s="1019"/>
      <c r="BX20" s="1019"/>
      <c r="BY20" s="1019"/>
      <c r="BZ20" s="1019"/>
      <c r="CA20" s="1019"/>
      <c r="CB20" s="1019"/>
      <c r="CC20" s="1019"/>
      <c r="CD20" s="1019"/>
      <c r="CE20" s="1019"/>
      <c r="CF20" s="1019"/>
      <c r="CG20" s="1019"/>
      <c r="CH20" s="1019"/>
      <c r="CI20" s="1019"/>
      <c r="CJ20" s="1019"/>
      <c r="CK20" s="1019"/>
      <c r="CL20" s="1019"/>
      <c r="CM20" s="1019"/>
      <c r="CN20" s="1019"/>
      <c r="CO20" s="1019"/>
      <c r="CP20" s="1019"/>
      <c r="CQ20" s="1019"/>
      <c r="CR20" s="1019"/>
      <c r="CS20" s="1019"/>
      <c r="CT20" s="1019"/>
      <c r="CU20" s="1019"/>
      <c r="CV20" s="1019"/>
      <c r="CW20" s="1019"/>
      <c r="CX20" s="1019"/>
      <c r="CY20" s="1019"/>
      <c r="CZ20" s="1019"/>
      <c r="DA20" s="1019"/>
      <c r="DB20" s="1019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04" t="s">
        <v>427</v>
      </c>
      <c r="BA21" s="704"/>
      <c r="BB21" s="704"/>
      <c r="BC21" s="704"/>
      <c r="BD21" s="704"/>
      <c r="BE21" s="704"/>
      <c r="BF21" s="704"/>
      <c r="BG21" s="704"/>
      <c r="BH21" s="704"/>
      <c r="BI21" s="704"/>
      <c r="BJ21" s="704"/>
      <c r="BK21" s="704"/>
      <c r="BL21" s="704"/>
      <c r="BM21" s="704"/>
      <c r="BN21" s="704"/>
      <c r="BO21" s="704"/>
      <c r="BP21" s="704"/>
      <c r="BQ21" s="704"/>
      <c r="BR21" s="704"/>
      <c r="BS21" s="704"/>
      <c r="BT21" s="704"/>
      <c r="BU21" s="704"/>
      <c r="BV21" s="704"/>
      <c r="BW21" s="704"/>
      <c r="BX21" s="704"/>
      <c r="BY21" s="704"/>
      <c r="BZ21" s="704"/>
      <c r="CA21" s="704"/>
      <c r="CB21" s="704"/>
      <c r="CC21" s="704"/>
      <c r="CD21" s="704"/>
      <c r="CE21" s="704"/>
      <c r="CF21" s="704"/>
      <c r="CG21" s="704"/>
      <c r="CH21" s="704"/>
      <c r="CI21" s="704"/>
      <c r="CJ21" s="704"/>
      <c r="CK21" s="704"/>
      <c r="CL21" s="704"/>
      <c r="CM21" s="704"/>
      <c r="CN21" s="704"/>
      <c r="CO21" s="704"/>
      <c r="CP21" s="704"/>
      <c r="CQ21" s="704"/>
      <c r="CR21" s="704"/>
      <c r="CS21" s="704"/>
      <c r="CT21" s="704"/>
      <c r="CU21" s="704"/>
      <c r="CV21" s="704"/>
      <c r="CW21" s="704"/>
      <c r="CX21" s="704"/>
      <c r="CY21" s="704"/>
      <c r="CZ21" s="704"/>
      <c r="DA21" s="704"/>
      <c r="DB21" s="704"/>
    </row>
    <row r="22" spans="1:112" ht="18" customHeight="1" x14ac:dyDescent="0.3">
      <c r="A22" s="19" t="s">
        <v>429</v>
      </c>
      <c r="B22" s="23"/>
      <c r="AZ22" s="1010" t="s">
        <v>65</v>
      </c>
      <c r="BA22" s="1010"/>
      <c r="BB22" s="1010"/>
      <c r="BC22" s="1010"/>
      <c r="BD22" s="1010"/>
      <c r="BE22" s="1010"/>
      <c r="BF22" s="1010"/>
      <c r="BG22" s="1010"/>
      <c r="BH22" s="1010"/>
      <c r="BI22" s="1010"/>
      <c r="BJ22" s="1010"/>
      <c r="BK22" s="1010"/>
      <c r="BL22" s="1010"/>
      <c r="BM22" s="1010"/>
      <c r="BN22" s="1010"/>
      <c r="BO22" s="1010"/>
      <c r="BP22" s="1010"/>
      <c r="BQ22" s="1010"/>
      <c r="BR22" s="1010"/>
      <c r="BS22" s="1010"/>
      <c r="BT22" s="1010"/>
      <c r="BU22" s="1010"/>
      <c r="BV22" s="1010"/>
      <c r="BW22" s="1010"/>
      <c r="BX22" s="1010"/>
      <c r="BY22" s="1010"/>
      <c r="BZ22" s="1010"/>
      <c r="CA22" s="1010"/>
      <c r="CB22" s="1010"/>
      <c r="CC22" s="1010"/>
      <c r="CD22" s="1010"/>
      <c r="CE22" s="1010"/>
      <c r="CF22" s="1010"/>
      <c r="CG22" s="1010"/>
      <c r="CH22" s="1010"/>
      <c r="CI22" s="1010"/>
      <c r="CJ22" s="1010"/>
      <c r="CK22" s="1010"/>
      <c r="CL22" s="1010"/>
      <c r="CM22" s="1010"/>
      <c r="CN22" s="1010"/>
      <c r="CO22" s="1010"/>
      <c r="CP22" s="1010"/>
      <c r="CQ22" s="1010"/>
      <c r="CR22" s="1010"/>
      <c r="CS22" s="1010"/>
      <c r="CT22" s="1010"/>
      <c r="CU22" s="1010"/>
      <c r="CV22" s="1010"/>
      <c r="CW22" s="1010"/>
      <c r="CX22" s="1010"/>
      <c r="CY22" s="1010"/>
      <c r="CZ22" s="1010"/>
      <c r="DA22" s="1010"/>
      <c r="DB22" s="1010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0" t="s">
        <v>427</v>
      </c>
      <c r="BA23" s="1010"/>
      <c r="BB23" s="1010"/>
      <c r="BC23" s="1010"/>
      <c r="BD23" s="1010"/>
      <c r="BE23" s="1010"/>
      <c r="BF23" s="1010"/>
      <c r="BG23" s="1010"/>
      <c r="BH23" s="1010"/>
      <c r="BI23" s="1010"/>
      <c r="BJ23" s="1010"/>
      <c r="BK23" s="1010"/>
      <c r="BL23" s="1010"/>
      <c r="BM23" s="1010"/>
      <c r="BN23" s="1010"/>
      <c r="BO23" s="1010"/>
      <c r="BP23" s="1010"/>
      <c r="BQ23" s="1010"/>
      <c r="BR23" s="1010"/>
      <c r="BS23" s="1010"/>
      <c r="BT23" s="1010"/>
      <c r="BU23" s="1010"/>
      <c r="BV23" s="1010"/>
      <c r="BW23" s="1010"/>
      <c r="BX23" s="1010"/>
      <c r="BY23" s="1010"/>
      <c r="BZ23" s="1010"/>
      <c r="CA23" s="1010"/>
      <c r="CB23" s="1010"/>
      <c r="CC23" s="1010"/>
      <c r="CD23" s="1010"/>
      <c r="CE23" s="1010"/>
      <c r="CF23" s="1010"/>
      <c r="CG23" s="1010"/>
      <c r="CH23" s="1010"/>
      <c r="CI23" s="1010"/>
      <c r="CJ23" s="1010"/>
      <c r="CK23" s="1010"/>
      <c r="CL23" s="1010"/>
      <c r="CM23" s="1010"/>
      <c r="CN23" s="1010"/>
      <c r="CO23" s="1010"/>
      <c r="CP23" s="1010"/>
      <c r="CQ23" s="1010"/>
      <c r="CR23" s="1010"/>
      <c r="CS23" s="1010"/>
      <c r="CT23" s="1010"/>
      <c r="CU23" s="1010"/>
      <c r="CV23" s="1010"/>
      <c r="CW23" s="1010"/>
      <c r="CX23" s="1010"/>
      <c r="CY23" s="1010"/>
      <c r="CZ23" s="1010"/>
      <c r="DA23" s="1010"/>
      <c r="DB23" s="1010"/>
    </row>
    <row r="24" spans="1:112" ht="18" customHeight="1" x14ac:dyDescent="0.3">
      <c r="A24" s="19" t="s">
        <v>426</v>
      </c>
      <c r="B24" s="23"/>
      <c r="AZ24" s="1010" t="s">
        <v>65</v>
      </c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  <c r="BT24" s="1010"/>
      <c r="BU24" s="1010"/>
      <c r="BV24" s="1010"/>
      <c r="BW24" s="1010"/>
      <c r="BX24" s="1010"/>
      <c r="BY24" s="1010"/>
      <c r="BZ24" s="1010"/>
      <c r="CA24" s="1010"/>
      <c r="CB24" s="1010"/>
      <c r="CC24" s="1010"/>
      <c r="CD24" s="1010"/>
      <c r="CE24" s="1010"/>
      <c r="CF24" s="1010"/>
      <c r="CG24" s="1010"/>
      <c r="CH24" s="1010"/>
      <c r="CI24" s="1010"/>
      <c r="CJ24" s="1010"/>
      <c r="CK24" s="1010"/>
      <c r="CL24" s="1010"/>
      <c r="CM24" s="1010"/>
      <c r="CN24" s="1010"/>
      <c r="CO24" s="1010"/>
      <c r="CP24" s="1010"/>
      <c r="CQ24" s="1010"/>
      <c r="CR24" s="1010"/>
      <c r="CS24" s="1010"/>
      <c r="CT24" s="1010"/>
      <c r="CU24" s="1010"/>
      <c r="CV24" s="1010"/>
      <c r="CW24" s="1010"/>
      <c r="CX24" s="1010"/>
      <c r="CY24" s="1010"/>
      <c r="CZ24" s="1010"/>
      <c r="DA24" s="1010"/>
      <c r="DB24" s="1010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04" t="s">
        <v>425</v>
      </c>
      <c r="S26" s="704"/>
      <c r="T26" s="704"/>
      <c r="U26" s="704"/>
      <c r="V26" s="704"/>
      <c r="W26" s="704"/>
      <c r="X26" s="704"/>
      <c r="Y26" s="704"/>
      <c r="Z26" s="704"/>
      <c r="AA26" s="704"/>
      <c r="AB26" s="704"/>
      <c r="AC26" s="704"/>
      <c r="AD26" s="704"/>
      <c r="AE26" s="704"/>
      <c r="AF26" s="704"/>
      <c r="AG26" s="704"/>
      <c r="AH26" s="704"/>
      <c r="AI26" s="704"/>
      <c r="AJ26" s="704"/>
      <c r="AK26" s="704"/>
      <c r="AL26" s="704"/>
      <c r="AM26" s="704"/>
      <c r="AN26" s="704"/>
      <c r="AO26" s="704"/>
      <c r="AP26" s="704"/>
      <c r="AQ26" s="704"/>
      <c r="AR26" s="704"/>
      <c r="AS26" s="704"/>
      <c r="AT26" s="704"/>
      <c r="AU26" s="704"/>
      <c r="AV26" s="704"/>
      <c r="AW26" s="704"/>
      <c r="AX26" s="704"/>
      <c r="AY26" s="704"/>
      <c r="AZ26" s="704"/>
      <c r="BA26" s="704"/>
      <c r="BB26" s="704"/>
      <c r="BC26" s="704"/>
      <c r="BD26" s="704"/>
      <c r="BE26" s="704"/>
      <c r="BF26" s="704"/>
      <c r="BG26" s="704"/>
      <c r="BH26" s="704"/>
      <c r="BI26" s="704"/>
      <c r="BJ26" s="704"/>
      <c r="BK26" s="704"/>
      <c r="BL26" s="704"/>
      <c r="BM26" s="704"/>
      <c r="BN26" s="704"/>
      <c r="BO26" s="704"/>
      <c r="BP26" s="704"/>
      <c r="BQ26" s="704"/>
      <c r="BR26" s="704"/>
      <c r="BS26" s="704"/>
      <c r="BT26" s="704"/>
      <c r="BU26" s="704"/>
      <c r="BV26" s="704"/>
      <c r="BW26" s="704"/>
      <c r="BX26" s="704"/>
      <c r="BY26" s="704"/>
      <c r="BZ26" s="704"/>
      <c r="CA26" s="704"/>
      <c r="CB26" s="704"/>
      <c r="CC26" s="704"/>
      <c r="CD26" s="704"/>
      <c r="CE26" s="704"/>
      <c r="CF26" s="704"/>
      <c r="CG26" s="704"/>
      <c r="CH26" s="704"/>
      <c r="CI26" s="704"/>
      <c r="CJ26" s="704"/>
      <c r="CK26" s="704"/>
      <c r="CL26" s="704"/>
      <c r="CM26" s="704"/>
      <c r="CN26" s="704"/>
      <c r="CO26" s="704"/>
      <c r="CP26" s="704"/>
      <c r="CQ26" s="704"/>
      <c r="CR26" s="704"/>
      <c r="CS26" s="704"/>
      <c r="CT26" s="704"/>
      <c r="CU26" s="704"/>
      <c r="CV26" s="704"/>
      <c r="CW26" s="704"/>
      <c r="CX26" s="704"/>
      <c r="CY26" s="704"/>
      <c r="CZ26" s="704"/>
      <c r="DA26" s="704"/>
      <c r="DB26" s="704"/>
    </row>
    <row r="27" spans="1:112" ht="7.5" customHeight="1" x14ac:dyDescent="0.3"/>
    <row r="28" spans="1:112" customFormat="1" ht="40.5" customHeight="1" x14ac:dyDescent="0.3">
      <c r="A28" s="735" t="s">
        <v>737</v>
      </c>
      <c r="B28" s="736"/>
      <c r="C28" s="736"/>
      <c r="D28" s="736"/>
      <c r="E28" s="736"/>
      <c r="F28" s="736"/>
      <c r="G28" s="736"/>
      <c r="H28" s="736"/>
      <c r="I28" s="736"/>
      <c r="J28" s="736"/>
      <c r="K28" s="736"/>
      <c r="L28" s="736"/>
      <c r="M28" s="736"/>
      <c r="N28" s="736"/>
      <c r="O28" s="736"/>
      <c r="P28" s="736"/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29"/>
      <c r="BJ28" s="729"/>
      <c r="BK28" s="729"/>
      <c r="BL28" s="729"/>
      <c r="BM28" s="729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  <c r="BX28" s="729"/>
      <c r="BY28" s="729"/>
      <c r="BZ28" s="729"/>
      <c r="CA28" s="729"/>
      <c r="CB28" s="729"/>
      <c r="CC28" s="729"/>
      <c r="CD28" s="729"/>
      <c r="CE28" s="729"/>
      <c r="CF28" s="729"/>
      <c r="CG28" s="23"/>
      <c r="CH28" s="23"/>
      <c r="CI28" s="23"/>
      <c r="CJ28" s="704" t="str">
        <f>ПОДПИСИ!E6</f>
        <v>Д.М. Чечин</v>
      </c>
      <c r="CK28" s="704"/>
      <c r="CL28" s="704"/>
      <c r="CM28" s="704"/>
      <c r="CN28" s="704"/>
      <c r="CO28" s="704"/>
      <c r="CP28" s="704"/>
      <c r="CQ28" s="704"/>
      <c r="CR28" s="704"/>
      <c r="CS28" s="704"/>
      <c r="CT28" s="704"/>
      <c r="CU28" s="704"/>
      <c r="CV28" s="704"/>
      <c r="CW28" s="704"/>
      <c r="CX28" s="704"/>
      <c r="CY28" s="704"/>
      <c r="CZ28" s="704"/>
      <c r="DA28" s="704"/>
      <c r="DB28" s="70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85" t="s">
        <v>11</v>
      </c>
      <c r="BJ29" s="685"/>
      <c r="BK29" s="685"/>
      <c r="BL29" s="685"/>
      <c r="BM29" s="685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  <c r="BX29" s="685"/>
      <c r="BY29" s="685"/>
      <c r="BZ29" s="685"/>
      <c r="CA29" s="685"/>
      <c r="CB29" s="685"/>
      <c r="CC29" s="685"/>
      <c r="CD29" s="685"/>
      <c r="CE29" s="685"/>
      <c r="CF29" s="685"/>
      <c r="CG29" s="21"/>
      <c r="CH29" s="21"/>
      <c r="CI29" s="21"/>
      <c r="CJ29" s="739" t="s">
        <v>50</v>
      </c>
      <c r="CK29" s="739"/>
      <c r="CL29" s="739"/>
      <c r="CM29" s="739"/>
      <c r="CN29" s="739"/>
      <c r="CO29" s="739"/>
      <c r="CP29" s="739"/>
      <c r="CQ29" s="739"/>
      <c r="CR29" s="739"/>
      <c r="CS29" s="739"/>
      <c r="CT29" s="739"/>
      <c r="CU29" s="739"/>
      <c r="CV29" s="739"/>
      <c r="CW29" s="739"/>
      <c r="CX29" s="739"/>
      <c r="CY29" s="739"/>
      <c r="CZ29" s="739"/>
      <c r="DA29" s="739"/>
      <c r="DB29" s="739"/>
      <c r="DH29" s="158"/>
    </row>
    <row r="30" spans="1:112" customFormat="1" ht="45" customHeight="1" x14ac:dyDescent="0.3">
      <c r="A30" s="735" t="s">
        <v>731</v>
      </c>
      <c r="B30" s="736"/>
      <c r="C30" s="736"/>
      <c r="D30" s="736"/>
      <c r="E30" s="736"/>
      <c r="F30" s="736"/>
      <c r="G30" s="736"/>
      <c r="H30" s="736"/>
      <c r="I30" s="736"/>
      <c r="J30" s="736"/>
      <c r="K30" s="736"/>
      <c r="L30" s="736"/>
      <c r="M30" s="736"/>
      <c r="N30" s="736"/>
      <c r="O30" s="736"/>
      <c r="P30" s="736"/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9"/>
      <c r="BJ30" s="729"/>
      <c r="BK30" s="729"/>
      <c r="BL30" s="729"/>
      <c r="BM30" s="729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  <c r="BX30" s="729"/>
      <c r="BY30" s="729"/>
      <c r="BZ30" s="729"/>
      <c r="CA30" s="729"/>
      <c r="CB30" s="729"/>
      <c r="CC30" s="729"/>
      <c r="CD30" s="729"/>
      <c r="CE30" s="729"/>
      <c r="CF30" s="729"/>
      <c r="CG30" s="19"/>
      <c r="CH30" s="19"/>
      <c r="CI30" s="19"/>
      <c r="CJ30" s="704" t="str">
        <f>ПОДПИСИ!E12</f>
        <v>А.В. Курбатов</v>
      </c>
      <c r="CK30" s="704"/>
      <c r="CL30" s="704"/>
      <c r="CM30" s="704"/>
      <c r="CN30" s="704"/>
      <c r="CO30" s="704"/>
      <c r="CP30" s="704"/>
      <c r="CQ30" s="704"/>
      <c r="CR30" s="704"/>
      <c r="CS30" s="704"/>
      <c r="CT30" s="704"/>
      <c r="CU30" s="704"/>
      <c r="CV30" s="704"/>
      <c r="CW30" s="704"/>
      <c r="CX30" s="704"/>
      <c r="CY30" s="704"/>
      <c r="CZ30" s="704"/>
      <c r="DA30" s="704"/>
      <c r="DB30" s="70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85" t="s">
        <v>11</v>
      </c>
      <c r="BJ31" s="685"/>
      <c r="BK31" s="685"/>
      <c r="BL31" s="685"/>
      <c r="BM31" s="685"/>
      <c r="BN31" s="685"/>
      <c r="BO31" s="685"/>
      <c r="BP31" s="685"/>
      <c r="BQ31" s="685"/>
      <c r="BR31" s="685"/>
      <c r="BS31" s="685"/>
      <c r="BT31" s="685"/>
      <c r="BU31" s="685"/>
      <c r="BV31" s="685"/>
      <c r="BW31" s="685"/>
      <c r="BX31" s="685"/>
      <c r="BY31" s="685"/>
      <c r="BZ31" s="685"/>
      <c r="CA31" s="685"/>
      <c r="CB31" s="685"/>
      <c r="CC31" s="685"/>
      <c r="CD31" s="685"/>
      <c r="CE31" s="685"/>
      <c r="CF31" s="685"/>
      <c r="CG31" s="21"/>
      <c r="CH31" s="21"/>
      <c r="CI31" s="21"/>
      <c r="CJ31" s="739" t="s">
        <v>50</v>
      </c>
      <c r="CK31" s="739"/>
      <c r="CL31" s="739"/>
      <c r="CM31" s="739"/>
      <c r="CN31" s="739"/>
      <c r="CO31" s="739"/>
      <c r="CP31" s="739"/>
      <c r="CQ31" s="739"/>
      <c r="CR31" s="739"/>
      <c r="CS31" s="739"/>
      <c r="CT31" s="739"/>
      <c r="CU31" s="739"/>
      <c r="CV31" s="739"/>
      <c r="CW31" s="739"/>
      <c r="CX31" s="739"/>
      <c r="CY31" s="739"/>
      <c r="CZ31" s="739"/>
      <c r="DA31" s="739"/>
      <c r="DB31" s="73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40"/>
      <c r="B1" s="740"/>
      <c r="C1" s="740"/>
      <c r="D1" s="740"/>
      <c r="E1" s="740"/>
      <c r="F1" s="740"/>
      <c r="G1" s="740"/>
      <c r="H1" s="740"/>
      <c r="I1" s="740"/>
      <c r="J1" s="740"/>
      <c r="K1" s="740"/>
      <c r="L1" s="740"/>
      <c r="M1" s="740"/>
      <c r="N1" s="740"/>
      <c r="O1" s="740"/>
      <c r="P1" s="740"/>
      <c r="Q1" s="740"/>
      <c r="R1" s="740"/>
      <c r="S1" s="740"/>
      <c r="T1" s="740"/>
      <c r="U1" s="740"/>
      <c r="V1" s="740"/>
      <c r="W1" s="740"/>
      <c r="X1" s="740"/>
      <c r="Y1" s="740"/>
      <c r="Z1" s="740"/>
      <c r="AA1" s="740"/>
      <c r="AB1" s="740"/>
      <c r="AC1" s="740"/>
      <c r="AD1" s="740"/>
      <c r="AE1" s="740"/>
      <c r="AF1" s="740"/>
      <c r="AG1" s="740"/>
      <c r="AH1" s="740"/>
      <c r="AI1" s="740"/>
      <c r="AJ1" s="740"/>
      <c r="AK1" s="740"/>
      <c r="AL1" s="740"/>
      <c r="AM1" s="740"/>
      <c r="AN1" s="740"/>
      <c r="BH1" s="704" t="str">
        <f>ФОРМА!G2</f>
        <v>Санкт-Петербург</v>
      </c>
      <c r="BI1" s="704"/>
      <c r="BJ1" s="704"/>
      <c r="BK1" s="704"/>
      <c r="BL1" s="704"/>
      <c r="BM1" s="704"/>
      <c r="BN1" s="704"/>
      <c r="BO1" s="704"/>
      <c r="BP1" s="704"/>
      <c r="BQ1" s="704"/>
      <c r="BR1" s="704"/>
      <c r="BS1" s="704"/>
      <c r="BT1" s="704"/>
      <c r="BU1" s="704"/>
      <c r="BV1" s="704"/>
      <c r="BW1" s="704"/>
      <c r="BX1" s="704"/>
      <c r="BY1" s="704"/>
      <c r="BZ1" s="704"/>
      <c r="CA1" s="704"/>
      <c r="CB1" s="704"/>
      <c r="CC1" s="704"/>
      <c r="CD1" s="704"/>
      <c r="CE1" s="704"/>
      <c r="CF1" s="704"/>
      <c r="CG1" s="704"/>
      <c r="CH1" s="704"/>
      <c r="CI1" s="704"/>
      <c r="CJ1" s="704"/>
      <c r="CK1" s="704"/>
      <c r="CL1" s="704"/>
      <c r="CM1" s="704"/>
      <c r="CN1" s="704"/>
      <c r="CO1" s="704"/>
      <c r="CP1" s="704"/>
      <c r="CQ1" s="704"/>
      <c r="CR1" s="704"/>
      <c r="CS1" s="704"/>
      <c r="CT1" s="704"/>
      <c r="CU1" s="704"/>
      <c r="CV1" s="704"/>
      <c r="CW1" s="704"/>
      <c r="CX1" s="704"/>
      <c r="CY1" s="704"/>
      <c r="CZ1" s="704"/>
      <c r="DA1" s="704"/>
      <c r="DB1" s="704"/>
      <c r="DC1"/>
      <c r="DD1"/>
      <c r="DE1"/>
      <c r="DF1"/>
      <c r="DH1" s="155"/>
    </row>
    <row r="2" spans="1:112" s="50" customFormat="1" ht="15" customHeight="1" outlineLevel="1" x14ac:dyDescent="0.3">
      <c r="A2" s="739"/>
      <c r="B2" s="739"/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39"/>
      <c r="V2" s="739"/>
      <c r="W2" s="739"/>
      <c r="X2" s="739"/>
      <c r="Y2" s="739"/>
      <c r="Z2" s="739"/>
      <c r="AA2" s="739"/>
      <c r="AB2" s="739"/>
      <c r="AC2" s="739"/>
      <c r="AD2" s="739"/>
      <c r="AE2" s="739"/>
      <c r="AF2" s="739"/>
      <c r="AG2" s="739"/>
      <c r="AH2" s="739"/>
      <c r="AI2" s="739"/>
      <c r="AJ2" s="739"/>
      <c r="AK2" s="739"/>
      <c r="AL2" s="739"/>
      <c r="AM2" s="739"/>
      <c r="AN2" s="739"/>
      <c r="AO2" s="739"/>
      <c r="AP2" s="739"/>
      <c r="AQ2" s="739"/>
      <c r="AR2" s="739"/>
      <c r="AS2" s="739"/>
      <c r="AT2" s="739"/>
      <c r="AU2" s="739"/>
      <c r="AV2" s="21"/>
      <c r="AW2" s="21"/>
      <c r="AX2" s="21"/>
      <c r="AY2" s="21"/>
      <c r="AZ2" s="21"/>
      <c r="BA2" s="21"/>
      <c r="BB2" s="21"/>
      <c r="BC2" s="739" t="s">
        <v>0</v>
      </c>
      <c r="BD2" s="739"/>
      <c r="BE2" s="739"/>
      <c r="BF2" s="739"/>
      <c r="BG2" s="739"/>
      <c r="BH2" s="739"/>
      <c r="BI2" s="739"/>
      <c r="BJ2" s="739"/>
      <c r="BK2" s="739"/>
      <c r="BL2" s="739"/>
      <c r="BM2" s="739"/>
      <c r="BN2" s="739"/>
      <c r="BO2" s="739"/>
      <c r="BP2" s="739"/>
      <c r="BQ2" s="739"/>
      <c r="BR2" s="739"/>
      <c r="BS2" s="739"/>
      <c r="BT2" s="739"/>
      <c r="BU2" s="739"/>
      <c r="BV2" s="739"/>
      <c r="BW2" s="739"/>
      <c r="BX2" s="739"/>
      <c r="BY2" s="739"/>
      <c r="BZ2" s="739"/>
      <c r="CA2" s="739"/>
      <c r="CB2" s="739"/>
      <c r="CC2" s="739"/>
      <c r="CD2" s="739"/>
      <c r="CE2" s="739"/>
      <c r="CF2" s="739"/>
      <c r="CG2" s="739"/>
      <c r="CH2" s="739"/>
      <c r="CI2" s="739"/>
      <c r="CJ2" s="739"/>
      <c r="CK2" s="739"/>
      <c r="CL2" s="739"/>
      <c r="CM2" s="739"/>
      <c r="CN2" s="739"/>
      <c r="CO2" s="739"/>
      <c r="CP2" s="739"/>
      <c r="CQ2" s="739"/>
      <c r="CR2" s="739"/>
      <c r="CS2" s="739"/>
      <c r="CT2" s="739"/>
      <c r="CU2" s="739"/>
      <c r="CV2" s="739"/>
      <c r="CW2" s="739"/>
      <c r="CX2" s="739"/>
      <c r="CY2" s="739"/>
      <c r="CZ2" s="739"/>
      <c r="DA2" s="739"/>
      <c r="DB2" s="739"/>
      <c r="DC2"/>
      <c r="DD2"/>
      <c r="DE2"/>
      <c r="DF2"/>
      <c r="DH2" s="144"/>
    </row>
    <row r="3" spans="1:112" ht="15" customHeight="1" outlineLevel="1" x14ac:dyDescent="0.25">
      <c r="A3" s="704" t="str">
        <f>ФОРМА!B4</f>
        <v>ООО «Электромонтаж-110»</v>
      </c>
      <c r="B3" s="704"/>
      <c r="C3" s="704"/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4"/>
      <c r="AC3" s="704"/>
      <c r="AD3" s="704"/>
      <c r="AE3" s="704"/>
      <c r="AF3" s="704"/>
      <c r="AG3" s="704"/>
      <c r="AH3" s="704"/>
      <c r="AI3" s="704"/>
      <c r="AJ3" s="704"/>
      <c r="AK3" s="704"/>
      <c r="AL3" s="704"/>
      <c r="AM3" s="704"/>
      <c r="AN3" s="704"/>
      <c r="AO3" s="704"/>
      <c r="AP3" s="704"/>
      <c r="AQ3" s="704"/>
      <c r="AR3" s="704"/>
      <c r="AS3" s="704"/>
      <c r="AT3" s="704"/>
      <c r="AU3" s="704"/>
      <c r="BC3" s="741" t="str">
        <f>ФОРМА!B2</f>
        <v>ПАО "Россети Ленэнерго"</v>
      </c>
      <c r="BD3" s="741"/>
      <c r="BE3" s="741"/>
      <c r="BF3" s="741"/>
      <c r="BG3" s="741"/>
      <c r="BH3" s="741"/>
      <c r="BI3" s="741"/>
      <c r="BJ3" s="741"/>
      <c r="BK3" s="741"/>
      <c r="BL3" s="741"/>
      <c r="BM3" s="741"/>
      <c r="BN3" s="741"/>
      <c r="BO3" s="741"/>
      <c r="BP3" s="741"/>
      <c r="BQ3" s="741"/>
      <c r="BR3" s="741"/>
      <c r="BS3" s="741"/>
      <c r="BT3" s="741"/>
      <c r="BU3" s="741"/>
      <c r="BV3" s="741"/>
      <c r="BW3" s="741"/>
      <c r="BX3" s="741"/>
      <c r="BY3" s="741"/>
      <c r="BZ3" s="741"/>
      <c r="CA3" s="741"/>
      <c r="CB3" s="741"/>
      <c r="CC3" s="741"/>
      <c r="CD3" s="741"/>
      <c r="CE3" s="741"/>
      <c r="CF3" s="741"/>
      <c r="CG3" s="741"/>
      <c r="CH3" s="741"/>
      <c r="CI3" s="741"/>
      <c r="CJ3" s="741"/>
      <c r="CK3" s="741"/>
      <c r="CL3" s="741"/>
      <c r="CM3" s="741"/>
      <c r="CN3" s="741"/>
      <c r="CO3" s="741"/>
      <c r="CP3" s="741"/>
      <c r="CQ3" s="741"/>
      <c r="CR3" s="741"/>
      <c r="CS3" s="741"/>
      <c r="CT3" s="741"/>
      <c r="CU3" s="741"/>
      <c r="CV3" s="741"/>
      <c r="CW3" s="741"/>
      <c r="CX3" s="741"/>
      <c r="CY3" s="741"/>
      <c r="CZ3" s="741"/>
      <c r="DA3" s="741"/>
      <c r="DB3" s="741"/>
      <c r="DH3" s="156" t="str">
        <f>BC3</f>
        <v>ПАО "Россети Ленэнерго"</v>
      </c>
    </row>
    <row r="4" spans="1:112" ht="15" customHeight="1" outlineLevel="1" x14ac:dyDescent="0.25">
      <c r="A4" s="739" t="s">
        <v>44</v>
      </c>
      <c r="B4" s="739"/>
      <c r="C4" s="739"/>
      <c r="D4" s="739"/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39"/>
      <c r="AO4" s="739"/>
      <c r="AP4" s="739"/>
      <c r="AQ4" s="739"/>
      <c r="AR4" s="739"/>
      <c r="AS4" s="739"/>
      <c r="AT4" s="739"/>
      <c r="AU4" s="739"/>
      <c r="AV4" s="21"/>
      <c r="AW4" s="21"/>
      <c r="AX4" s="21"/>
      <c r="AY4" s="21"/>
      <c r="AZ4" s="21"/>
      <c r="BA4" s="21"/>
      <c r="BB4" s="21"/>
      <c r="BC4" s="739" t="s">
        <v>2</v>
      </c>
      <c r="BD4" s="739"/>
      <c r="BE4" s="739"/>
      <c r="BF4" s="739"/>
      <c r="BG4" s="739"/>
      <c r="BH4" s="739"/>
      <c r="BI4" s="739"/>
      <c r="BJ4" s="739"/>
      <c r="BK4" s="739"/>
      <c r="BL4" s="739"/>
      <c r="BM4" s="739"/>
      <c r="BN4" s="739"/>
      <c r="BO4" s="739"/>
      <c r="BP4" s="739"/>
      <c r="BQ4" s="739"/>
      <c r="BR4" s="739"/>
      <c r="BS4" s="739"/>
      <c r="BT4" s="739"/>
      <c r="BU4" s="739"/>
      <c r="BV4" s="739"/>
      <c r="BW4" s="739"/>
      <c r="BX4" s="739"/>
      <c r="BY4" s="739"/>
      <c r="BZ4" s="739"/>
      <c r="CA4" s="739"/>
      <c r="CB4" s="739"/>
      <c r="CC4" s="739"/>
      <c r="CD4" s="739"/>
      <c r="CE4" s="739"/>
      <c r="CF4" s="739"/>
      <c r="CG4" s="739"/>
      <c r="CH4" s="739"/>
      <c r="CI4" s="739"/>
      <c r="CJ4" s="739"/>
      <c r="CK4" s="739"/>
      <c r="CL4" s="739"/>
      <c r="CM4" s="739"/>
      <c r="CN4" s="739"/>
      <c r="CO4" s="739"/>
      <c r="CP4" s="739"/>
      <c r="CQ4" s="739"/>
      <c r="CR4" s="739"/>
      <c r="CS4" s="739"/>
      <c r="CT4" s="739"/>
      <c r="CU4" s="739"/>
      <c r="CV4" s="739"/>
      <c r="CW4" s="739"/>
      <c r="CX4" s="739"/>
      <c r="CY4" s="739"/>
      <c r="CZ4" s="739"/>
      <c r="DA4" s="739"/>
      <c r="DB4" s="739"/>
      <c r="DH4" s="144"/>
    </row>
    <row r="5" spans="1:112" ht="110.4" outlineLevel="1" x14ac:dyDescent="0.25">
      <c r="A5" s="742"/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742"/>
      <c r="AP5" s="742"/>
      <c r="AQ5" s="742"/>
      <c r="AR5" s="742"/>
      <c r="AS5" s="742"/>
      <c r="AT5" s="742"/>
      <c r="AU5" s="742"/>
      <c r="AV5" s="21"/>
      <c r="AW5" s="21"/>
      <c r="AX5" s="21"/>
      <c r="AY5" s="21"/>
      <c r="AZ5" s="21"/>
      <c r="BA5" s="21"/>
      <c r="BB5" s="21"/>
      <c r="BC5" s="74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41"/>
      <c r="BE5" s="741"/>
      <c r="BF5" s="741"/>
      <c r="BG5" s="741"/>
      <c r="BH5" s="741"/>
      <c r="BI5" s="741"/>
      <c r="BJ5" s="741"/>
      <c r="BK5" s="741"/>
      <c r="BL5" s="741"/>
      <c r="BM5" s="741"/>
      <c r="BN5" s="741"/>
      <c r="BO5" s="741"/>
      <c r="BP5" s="741"/>
      <c r="BQ5" s="741"/>
      <c r="BR5" s="741"/>
      <c r="BS5" s="741"/>
      <c r="BT5" s="741"/>
      <c r="BU5" s="741"/>
      <c r="BV5" s="741"/>
      <c r="BW5" s="741"/>
      <c r="BX5" s="741"/>
      <c r="BY5" s="741"/>
      <c r="BZ5" s="741"/>
      <c r="CA5" s="741"/>
      <c r="CB5" s="741"/>
      <c r="CC5" s="741"/>
      <c r="CD5" s="741"/>
      <c r="CE5" s="741"/>
      <c r="CF5" s="741"/>
      <c r="CG5" s="741"/>
      <c r="CH5" s="741"/>
      <c r="CI5" s="741"/>
      <c r="CJ5" s="741"/>
      <c r="CK5" s="741"/>
      <c r="CL5" s="741"/>
      <c r="CM5" s="741"/>
      <c r="CN5" s="741"/>
      <c r="CO5" s="741"/>
      <c r="CP5" s="741"/>
      <c r="CQ5" s="741"/>
      <c r="CR5" s="741"/>
      <c r="CS5" s="741"/>
      <c r="CT5" s="741"/>
      <c r="CU5" s="741"/>
      <c r="CV5" s="741"/>
      <c r="CW5" s="741"/>
      <c r="CX5" s="741"/>
      <c r="CY5" s="741"/>
      <c r="CZ5" s="741"/>
      <c r="DA5" s="741"/>
      <c r="DB5" s="741"/>
      <c r="DH5" s="156" t="str">
        <f>BC5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39" t="s">
        <v>45</v>
      </c>
      <c r="B6" s="739"/>
      <c r="C6" s="739"/>
      <c r="D6" s="739"/>
      <c r="E6" s="739"/>
      <c r="F6" s="739"/>
      <c r="G6" s="739"/>
      <c r="H6" s="739"/>
      <c r="I6" s="739"/>
      <c r="J6" s="739"/>
      <c r="K6" s="739"/>
      <c r="L6" s="739"/>
      <c r="M6" s="739"/>
      <c r="N6" s="739"/>
      <c r="O6" s="739"/>
      <c r="P6" s="739"/>
      <c r="Q6" s="739"/>
      <c r="R6" s="739"/>
      <c r="S6" s="739"/>
      <c r="T6" s="739"/>
      <c r="U6" s="739"/>
      <c r="V6" s="739"/>
      <c r="W6" s="739"/>
      <c r="X6" s="739"/>
      <c r="Y6" s="739"/>
      <c r="Z6" s="739"/>
      <c r="AA6" s="739"/>
      <c r="AB6" s="739"/>
      <c r="AC6" s="739"/>
      <c r="AD6" s="739"/>
      <c r="AE6" s="739"/>
      <c r="AF6" s="739"/>
      <c r="AG6" s="739"/>
      <c r="AH6" s="739"/>
      <c r="AI6" s="739"/>
      <c r="AJ6" s="739"/>
      <c r="AK6" s="739"/>
      <c r="AL6" s="739"/>
      <c r="AM6" s="739"/>
      <c r="AN6" s="739"/>
      <c r="AO6" s="739"/>
      <c r="AP6" s="739"/>
      <c r="AQ6" s="739"/>
      <c r="AR6" s="739"/>
      <c r="AS6" s="739"/>
      <c r="AT6" s="739"/>
      <c r="AU6" s="739"/>
      <c r="AV6" s="21"/>
      <c r="AW6" s="21"/>
      <c r="AX6" s="21"/>
      <c r="AY6" s="21"/>
      <c r="AZ6" s="21"/>
      <c r="BA6" s="21"/>
      <c r="BB6" s="21"/>
      <c r="BC6" s="739" t="s">
        <v>38</v>
      </c>
      <c r="BD6" s="739"/>
      <c r="BE6" s="739"/>
      <c r="BF6" s="739"/>
      <c r="BG6" s="739"/>
      <c r="BH6" s="739"/>
      <c r="BI6" s="739"/>
      <c r="BJ6" s="739"/>
      <c r="BK6" s="739"/>
      <c r="BL6" s="739"/>
      <c r="BM6" s="739"/>
      <c r="BN6" s="739"/>
      <c r="BO6" s="739"/>
      <c r="BP6" s="739"/>
      <c r="BQ6" s="739"/>
      <c r="BR6" s="739"/>
      <c r="BS6" s="739"/>
      <c r="BT6" s="739"/>
      <c r="BU6" s="739"/>
      <c r="BV6" s="739"/>
      <c r="BW6" s="739"/>
      <c r="BX6" s="739"/>
      <c r="BY6" s="739"/>
      <c r="BZ6" s="739"/>
      <c r="CA6" s="739"/>
      <c r="CB6" s="739"/>
      <c r="CC6" s="739"/>
      <c r="CD6" s="739"/>
      <c r="CE6" s="739"/>
      <c r="CF6" s="739"/>
      <c r="CG6" s="739"/>
      <c r="CH6" s="739"/>
      <c r="CI6" s="739"/>
      <c r="CJ6" s="739"/>
      <c r="CK6" s="739"/>
      <c r="CL6" s="739"/>
      <c r="CM6" s="739"/>
      <c r="CN6" s="739"/>
      <c r="CO6" s="739"/>
      <c r="CP6" s="739"/>
      <c r="CQ6" s="739"/>
      <c r="CR6" s="739"/>
      <c r="CS6" s="739"/>
      <c r="CT6" s="739"/>
      <c r="CU6" s="739"/>
      <c r="CV6" s="739"/>
      <c r="CW6" s="739"/>
      <c r="CX6" s="739"/>
      <c r="CY6" s="739"/>
      <c r="CZ6" s="739"/>
      <c r="DA6" s="739"/>
      <c r="DB6" s="739"/>
      <c r="DH6" s="144"/>
    </row>
    <row r="7" spans="1:112" ht="13.8" outlineLevel="1" x14ac:dyDescent="0.25">
      <c r="A7" s="704"/>
      <c r="B7" s="704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4"/>
      <c r="AD7" s="704"/>
      <c r="AE7" s="704"/>
      <c r="AF7" s="704"/>
      <c r="AG7" s="704"/>
      <c r="AH7" s="704"/>
      <c r="AI7" s="704"/>
      <c r="AJ7" s="704"/>
      <c r="AK7" s="704"/>
      <c r="AL7" s="704"/>
      <c r="AM7" s="704"/>
      <c r="AN7" s="704"/>
      <c r="AO7" s="704"/>
      <c r="AP7" s="704"/>
      <c r="AQ7" s="704"/>
      <c r="AR7" s="704"/>
      <c r="AS7" s="704"/>
      <c r="AT7" s="704"/>
      <c r="AU7" s="704"/>
      <c r="BC7" s="684">
        <f>ФОРМА!B13</f>
        <v>45625</v>
      </c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  <c r="BX7" s="684"/>
      <c r="BY7" s="684"/>
      <c r="BZ7" s="684"/>
      <c r="CA7" s="684"/>
      <c r="CB7" s="684"/>
      <c r="CC7" s="684"/>
      <c r="CD7" s="684"/>
      <c r="CE7" s="684"/>
      <c r="CF7" s="684"/>
      <c r="CG7" s="684"/>
      <c r="CH7" s="684"/>
      <c r="CI7" s="684"/>
      <c r="CJ7" s="684"/>
      <c r="CK7" s="684"/>
      <c r="CL7" s="684"/>
      <c r="CM7" s="684"/>
      <c r="CN7" s="684"/>
      <c r="CO7" s="684"/>
      <c r="CP7" s="684"/>
      <c r="CQ7" s="684"/>
      <c r="CR7" s="684"/>
      <c r="CS7" s="684"/>
      <c r="CT7" s="684"/>
      <c r="CU7" s="684"/>
      <c r="CV7" s="684"/>
      <c r="CW7" s="684"/>
      <c r="CX7" s="684"/>
      <c r="CY7" s="684"/>
      <c r="CZ7" s="684"/>
      <c r="DA7" s="684"/>
      <c r="DB7" s="684"/>
      <c r="DC7" s="51"/>
      <c r="DH7" s="156"/>
    </row>
    <row r="8" spans="1:112" ht="10.5" customHeight="1" outlineLevel="1" x14ac:dyDescent="0.25">
      <c r="A8" s="739" t="s">
        <v>1</v>
      </c>
      <c r="B8" s="739"/>
      <c r="C8" s="739"/>
      <c r="D8" s="739"/>
      <c r="E8" s="739"/>
      <c r="F8" s="739"/>
      <c r="G8" s="739"/>
      <c r="H8" s="739"/>
      <c r="I8" s="739"/>
      <c r="J8" s="739"/>
      <c r="K8" s="739"/>
      <c r="L8" s="739"/>
      <c r="M8" s="739"/>
      <c r="N8" s="739"/>
      <c r="O8" s="739"/>
      <c r="P8" s="739"/>
      <c r="Q8" s="739"/>
      <c r="R8" s="739"/>
      <c r="S8" s="739"/>
      <c r="T8" s="739"/>
      <c r="U8" s="739"/>
      <c r="V8" s="739"/>
      <c r="W8" s="739"/>
      <c r="X8" s="739"/>
      <c r="Y8" s="739"/>
      <c r="Z8" s="739"/>
      <c r="AA8" s="739"/>
      <c r="AB8" s="739"/>
      <c r="AC8" s="739"/>
      <c r="AD8" s="739"/>
      <c r="AE8" s="739"/>
      <c r="AF8" s="739"/>
      <c r="AG8" s="739"/>
      <c r="AH8" s="739"/>
      <c r="AI8" s="739"/>
      <c r="AJ8" s="739"/>
      <c r="AK8" s="739"/>
      <c r="AL8" s="739"/>
      <c r="AM8" s="739"/>
      <c r="AN8" s="739"/>
      <c r="AO8" s="739"/>
      <c r="AP8" s="739"/>
      <c r="AQ8" s="739"/>
      <c r="AR8" s="739"/>
      <c r="AS8" s="739"/>
      <c r="AT8" s="739"/>
      <c r="AU8" s="739"/>
      <c r="AV8" s="21"/>
      <c r="AW8" s="21"/>
      <c r="AX8" s="21"/>
      <c r="AY8" s="21"/>
      <c r="AZ8" s="21"/>
      <c r="BA8" s="21"/>
      <c r="BB8" s="21"/>
      <c r="BC8" s="739" t="s">
        <v>3</v>
      </c>
      <c r="BD8" s="739"/>
      <c r="BE8" s="739"/>
      <c r="BF8" s="739"/>
      <c r="BG8" s="739"/>
      <c r="BH8" s="739"/>
      <c r="BI8" s="739"/>
      <c r="BJ8" s="739"/>
      <c r="BK8" s="739"/>
      <c r="BL8" s="739"/>
      <c r="BM8" s="739"/>
      <c r="BN8" s="739"/>
      <c r="BO8" s="739"/>
      <c r="BP8" s="739"/>
      <c r="BQ8" s="739"/>
      <c r="BR8" s="739"/>
      <c r="BS8" s="739"/>
      <c r="BT8" s="739"/>
      <c r="BU8" s="739"/>
      <c r="BV8" s="739"/>
      <c r="BW8" s="739"/>
      <c r="BX8" s="739"/>
      <c r="BY8" s="739"/>
      <c r="BZ8" s="739"/>
      <c r="CA8" s="739"/>
      <c r="CB8" s="739"/>
      <c r="CC8" s="739"/>
      <c r="CD8" s="739"/>
      <c r="CE8" s="739"/>
      <c r="CF8" s="739"/>
      <c r="CG8" s="739"/>
      <c r="CH8" s="739"/>
      <c r="CI8" s="739"/>
      <c r="CJ8" s="739"/>
      <c r="CK8" s="739"/>
      <c r="CL8" s="739"/>
      <c r="CM8" s="739"/>
      <c r="CN8" s="739"/>
      <c r="CO8" s="739"/>
      <c r="CP8" s="739"/>
      <c r="CQ8" s="739"/>
      <c r="CR8" s="739"/>
      <c r="CS8" s="739"/>
      <c r="CT8" s="739"/>
      <c r="CU8" s="739"/>
      <c r="CV8" s="739"/>
      <c r="CW8" s="739"/>
      <c r="CX8" s="739"/>
      <c r="CY8" s="739"/>
      <c r="CZ8" s="739"/>
      <c r="DA8" s="739"/>
      <c r="DB8" s="73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55" t="s">
        <v>512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18" customHeight="1" x14ac:dyDescent="0.25">
      <c r="A11" s="1016" t="s">
        <v>438</v>
      </c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016"/>
      <c r="M11" s="1016"/>
      <c r="N11" s="1016"/>
      <c r="O11" s="1016"/>
      <c r="P11" s="1016"/>
      <c r="Q11" s="1016"/>
      <c r="R11" s="1016"/>
      <c r="S11" s="1016"/>
      <c r="T11" s="1016"/>
      <c r="U11" s="1016"/>
      <c r="V11" s="1016"/>
      <c r="W11" s="1016"/>
      <c r="X11" s="1016"/>
      <c r="Y11" s="1016"/>
      <c r="Z11" s="1016"/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  <c r="BU11" s="1016"/>
      <c r="BV11" s="1016"/>
      <c r="BW11" s="1016"/>
      <c r="BX11" s="1016"/>
      <c r="BY11" s="1016"/>
      <c r="BZ11" s="1016"/>
      <c r="CA11" s="1016"/>
      <c r="CB11" s="1016"/>
      <c r="CC11" s="1016"/>
      <c r="CD11" s="1016"/>
      <c r="CE11" s="1016"/>
      <c r="CF11" s="1016"/>
      <c r="CG11" s="1016"/>
      <c r="CH11" s="1016"/>
      <c r="CI11" s="1016"/>
      <c r="CJ11" s="1016"/>
      <c r="CK11" s="1016"/>
      <c r="CL11" s="1016"/>
      <c r="CM11" s="1016"/>
      <c r="CN11" s="1016"/>
      <c r="CO11" s="1016"/>
      <c r="CP11" s="1016"/>
      <c r="CQ11" s="1016"/>
      <c r="CR11" s="1016"/>
      <c r="CS11" s="1016"/>
      <c r="CT11" s="1016"/>
      <c r="CU11" s="1016"/>
      <c r="CV11" s="1016"/>
      <c r="CW11" s="1016"/>
      <c r="CX11" s="1016"/>
      <c r="CY11" s="1016"/>
      <c r="CZ11" s="1016"/>
      <c r="DA11" s="1016"/>
      <c r="DB11" s="1016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4" t="s">
        <v>339</v>
      </c>
      <c r="BA12" s="704"/>
      <c r="BB12" s="704"/>
      <c r="BC12" s="704"/>
      <c r="BD12" s="704"/>
      <c r="BE12" s="704"/>
      <c r="BF12" s="704"/>
      <c r="BG12" s="704"/>
      <c r="BH12" s="704"/>
      <c r="BI12" s="704"/>
      <c r="BJ12" s="704"/>
      <c r="BK12" s="704"/>
      <c r="BL12" s="704"/>
      <c r="BM12" s="704"/>
      <c r="BN12" s="704"/>
      <c r="BO12" s="704"/>
      <c r="BP12" s="704"/>
      <c r="BQ12" s="704"/>
      <c r="BR12" s="704"/>
      <c r="BS12" s="704"/>
      <c r="BT12" s="704"/>
      <c r="BU12" s="704"/>
      <c r="BV12" s="704"/>
      <c r="BW12" s="704"/>
      <c r="BX12" s="704"/>
      <c r="BY12" s="704"/>
      <c r="BZ12" s="704"/>
      <c r="CA12" s="704"/>
      <c r="CB12" s="704"/>
      <c r="CC12" s="704"/>
      <c r="CD12" s="704"/>
      <c r="CE12" s="704"/>
      <c r="CF12" s="704"/>
      <c r="CG12" s="704"/>
      <c r="CH12" s="704"/>
      <c r="CI12" s="704"/>
      <c r="CJ12" s="704"/>
      <c r="CK12" s="704"/>
      <c r="CL12" s="704"/>
      <c r="CM12" s="704"/>
      <c r="CN12" s="704"/>
      <c r="CO12" s="704"/>
      <c r="CP12" s="704"/>
      <c r="CQ12" s="704"/>
      <c r="CR12" s="704"/>
      <c r="CS12" s="704"/>
      <c r="CT12" s="704"/>
      <c r="CU12" s="704"/>
      <c r="CV12" s="704"/>
      <c r="CW12" s="704"/>
      <c r="CX12" s="704"/>
      <c r="CY12" s="704"/>
      <c r="CZ12" s="704"/>
      <c r="DA12" s="704"/>
      <c r="DB12" s="704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0" t="s">
        <v>629</v>
      </c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  <c r="BT13" s="1010"/>
      <c r="BU13" s="1010"/>
      <c r="BV13" s="1010"/>
      <c r="BW13" s="1010"/>
      <c r="BX13" s="1010"/>
      <c r="BY13" s="1010"/>
      <c r="BZ13" s="1010"/>
      <c r="CA13" s="1010"/>
      <c r="CB13" s="1010"/>
      <c r="CC13" s="1010"/>
      <c r="CD13" s="1010"/>
      <c r="CE13" s="1010"/>
      <c r="CF13" s="1010"/>
      <c r="CG13" s="1010"/>
      <c r="CH13" s="1010"/>
      <c r="CI13" s="1010"/>
      <c r="CJ13" s="1010"/>
      <c r="CK13" s="1010"/>
      <c r="CL13" s="1010"/>
      <c r="CM13" s="1010"/>
      <c r="CN13" s="1010"/>
      <c r="CO13" s="1010"/>
      <c r="CP13" s="1010"/>
      <c r="CQ13" s="1010"/>
      <c r="CR13" s="1010"/>
      <c r="CS13" s="1010"/>
      <c r="CT13" s="1010"/>
      <c r="CU13" s="1010"/>
      <c r="CV13" s="1010"/>
      <c r="CW13" s="1010"/>
      <c r="CX13" s="1010"/>
      <c r="CY13" s="1010"/>
      <c r="CZ13" s="1010"/>
      <c r="DA13" s="1010"/>
      <c r="DB13" s="1010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0" t="s">
        <v>65</v>
      </c>
      <c r="BA14" s="1010"/>
      <c r="BB14" s="1010"/>
      <c r="BC14" s="1010"/>
      <c r="BD14" s="1010"/>
      <c r="BE14" s="1010"/>
      <c r="BF14" s="1010"/>
      <c r="BG14" s="1010"/>
      <c r="BH14" s="1010"/>
      <c r="BI14" s="1010"/>
      <c r="BJ14" s="1010"/>
      <c r="BK14" s="1010"/>
      <c r="BL14" s="1010"/>
      <c r="BM14" s="1010"/>
      <c r="BN14" s="1010"/>
      <c r="BO14" s="1010"/>
      <c r="BP14" s="1010"/>
      <c r="BQ14" s="1010"/>
      <c r="BR14" s="1010"/>
      <c r="BS14" s="1010"/>
      <c r="BT14" s="1010"/>
      <c r="BU14" s="1010"/>
      <c r="BV14" s="1010"/>
      <c r="BW14" s="1010"/>
      <c r="BX14" s="1010"/>
      <c r="BY14" s="1010"/>
      <c r="BZ14" s="1010"/>
      <c r="CA14" s="1010"/>
      <c r="CB14" s="1010"/>
      <c r="CC14" s="1010"/>
      <c r="CD14" s="1010"/>
      <c r="CE14" s="1010"/>
      <c r="CF14" s="1010"/>
      <c r="CG14" s="1010"/>
      <c r="CH14" s="1010"/>
      <c r="CI14" s="1010"/>
      <c r="CJ14" s="1010"/>
      <c r="CK14" s="1010"/>
      <c r="CL14" s="1010"/>
      <c r="CM14" s="1010"/>
      <c r="CN14" s="1010"/>
      <c r="CO14" s="1010"/>
      <c r="CP14" s="1010"/>
      <c r="CQ14" s="1010"/>
      <c r="CR14" s="1010"/>
      <c r="CS14" s="1010"/>
      <c r="CT14" s="1010"/>
      <c r="CU14" s="1010"/>
      <c r="CV14" s="1010"/>
      <c r="CW14" s="1010"/>
      <c r="CX14" s="1010"/>
      <c r="CY14" s="1010"/>
      <c r="CZ14" s="1010"/>
      <c r="DA14" s="1010"/>
      <c r="DB14" s="1010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0" t="s">
        <v>749</v>
      </c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  <c r="BT15" s="1010"/>
      <c r="BU15" s="1010"/>
      <c r="BV15" s="1010"/>
      <c r="BW15" s="1010"/>
      <c r="BX15" s="1010"/>
      <c r="BY15" s="1010"/>
      <c r="BZ15" s="1010"/>
      <c r="CA15" s="1010"/>
      <c r="CB15" s="1010"/>
      <c r="CC15" s="1010"/>
      <c r="CD15" s="1010"/>
      <c r="CE15" s="1010"/>
      <c r="CF15" s="1010"/>
      <c r="CG15" s="1010"/>
      <c r="CH15" s="1010"/>
      <c r="CI15" s="1010"/>
      <c r="CJ15" s="1010"/>
      <c r="CK15" s="1010"/>
      <c r="CL15" s="1010"/>
      <c r="CM15" s="1010"/>
      <c r="CN15" s="1010"/>
      <c r="CO15" s="1010"/>
      <c r="CP15" s="1010"/>
      <c r="CQ15" s="1010"/>
      <c r="CR15" s="1010"/>
      <c r="CS15" s="1010"/>
      <c r="CT15" s="1010"/>
      <c r="CU15" s="1010"/>
      <c r="CV15" s="1010"/>
      <c r="CW15" s="1010"/>
      <c r="CX15" s="1010"/>
      <c r="CY15" s="1010"/>
      <c r="CZ15" s="1010"/>
      <c r="DA15" s="1010"/>
      <c r="DB15" s="1010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0" t="s">
        <v>630</v>
      </c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  <c r="BT16" s="1010"/>
      <c r="BU16" s="1010"/>
      <c r="BV16" s="1010"/>
      <c r="BW16" s="1010"/>
      <c r="BX16" s="1010"/>
      <c r="BY16" s="1010"/>
      <c r="BZ16" s="1010"/>
      <c r="CA16" s="1010"/>
      <c r="CB16" s="1010"/>
      <c r="CC16" s="1010"/>
      <c r="CD16" s="1010"/>
      <c r="CE16" s="1010"/>
      <c r="CF16" s="1010"/>
      <c r="CG16" s="1010"/>
      <c r="CH16" s="1010"/>
      <c r="CI16" s="1010"/>
      <c r="CJ16" s="1010"/>
      <c r="CK16" s="1010"/>
      <c r="CL16" s="1010"/>
      <c r="CM16" s="1010"/>
      <c r="CN16" s="1010"/>
      <c r="CO16" s="1010"/>
      <c r="CP16" s="1010"/>
      <c r="CQ16" s="1010"/>
      <c r="CR16" s="1010"/>
      <c r="CS16" s="1010"/>
      <c r="CT16" s="1010"/>
      <c r="CU16" s="1010"/>
      <c r="CV16" s="1010"/>
      <c r="CW16" s="1010"/>
      <c r="CX16" s="1010"/>
      <c r="CY16" s="1010"/>
      <c r="CZ16" s="1010"/>
      <c r="DA16" s="1010"/>
      <c r="DB16" s="1010"/>
    </row>
    <row r="17" spans="1:112" ht="19.5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8">
        <v>621</v>
      </c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  <c r="BT17" s="1018"/>
      <c r="BU17" s="1018"/>
      <c r="BV17" s="1018"/>
      <c r="BW17" s="1018"/>
      <c r="BX17" s="1018"/>
      <c r="BY17" s="1018"/>
      <c r="BZ17" s="1018"/>
      <c r="CA17" s="1018"/>
      <c r="CB17" s="1018"/>
      <c r="CC17" s="1018"/>
      <c r="CD17" s="1018"/>
      <c r="CE17" s="1018"/>
      <c r="CF17" s="1018"/>
      <c r="CG17" s="1018"/>
      <c r="CH17" s="1018"/>
      <c r="CI17" s="1018"/>
      <c r="CJ17" s="1018"/>
      <c r="CK17" s="1018"/>
      <c r="CL17" s="1018"/>
      <c r="CM17" s="1018"/>
      <c r="CN17" s="1018"/>
      <c r="CO17" s="1018"/>
      <c r="CP17" s="1018"/>
      <c r="CQ17" s="1018"/>
      <c r="CR17" s="1018"/>
      <c r="CS17" s="1018"/>
      <c r="CT17" s="1018"/>
      <c r="CU17" s="1018"/>
      <c r="CV17" s="1018"/>
      <c r="CW17" s="1018"/>
      <c r="CX17" s="1018"/>
      <c r="CY17" s="1018"/>
      <c r="CZ17" s="1018"/>
      <c r="DA17" s="1018"/>
      <c r="DB17" s="101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  <c r="BT18" s="1019"/>
      <c r="BU18" s="1019"/>
      <c r="BV18" s="1019"/>
      <c r="BW18" s="1019"/>
      <c r="BX18" s="1019"/>
      <c r="BY18" s="1019"/>
      <c r="BZ18" s="1019"/>
      <c r="CA18" s="1019"/>
      <c r="CB18" s="1019"/>
      <c r="CC18" s="1019"/>
      <c r="CD18" s="1019"/>
      <c r="CE18" s="1019"/>
      <c r="CF18" s="1019"/>
      <c r="CG18" s="1019"/>
      <c r="CH18" s="1019"/>
      <c r="CI18" s="1019"/>
      <c r="CJ18" s="1019"/>
      <c r="CK18" s="1019"/>
      <c r="CL18" s="1019"/>
      <c r="CM18" s="1019"/>
      <c r="CN18" s="1019"/>
      <c r="CO18" s="1019"/>
      <c r="CP18" s="1019"/>
      <c r="CQ18" s="1019"/>
      <c r="CR18" s="1019"/>
      <c r="CS18" s="1019"/>
      <c r="CT18" s="1019"/>
      <c r="CU18" s="1019"/>
      <c r="CV18" s="1019"/>
      <c r="CW18" s="1019"/>
      <c r="CX18" s="1019"/>
      <c r="CY18" s="1019"/>
      <c r="CZ18" s="1019"/>
      <c r="DA18" s="1019"/>
      <c r="DB18" s="1019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1019"/>
      <c r="BK19" s="1019"/>
      <c r="BL19" s="1019"/>
      <c r="BM19" s="1019"/>
      <c r="BN19" s="1019"/>
      <c r="BO19" s="1019"/>
      <c r="BP19" s="1019"/>
      <c r="BQ19" s="1019"/>
      <c r="BR19" s="1019"/>
      <c r="BS19" s="1019"/>
      <c r="BT19" s="1019"/>
      <c r="BU19" s="1019"/>
      <c r="BV19" s="1019"/>
      <c r="BW19" s="1019"/>
      <c r="BX19" s="1019"/>
      <c r="BY19" s="1019"/>
      <c r="BZ19" s="1019"/>
      <c r="CA19" s="1019"/>
      <c r="CB19" s="1019"/>
      <c r="CC19" s="1019"/>
      <c r="CD19" s="1019"/>
      <c r="CE19" s="1019"/>
      <c r="CF19" s="1019"/>
      <c r="CG19" s="1019"/>
      <c r="CH19" s="1019"/>
      <c r="CI19" s="1019"/>
      <c r="CJ19" s="1019"/>
      <c r="CK19" s="1019"/>
      <c r="CL19" s="1019"/>
      <c r="CM19" s="1019"/>
      <c r="CN19" s="1019"/>
      <c r="CO19" s="1019"/>
      <c r="CP19" s="1019"/>
      <c r="CQ19" s="1019"/>
      <c r="CR19" s="1019"/>
      <c r="CS19" s="1019"/>
      <c r="CT19" s="1019"/>
      <c r="CU19" s="1019"/>
      <c r="CV19" s="1019"/>
      <c r="CW19" s="1019"/>
      <c r="CX19" s="1019"/>
      <c r="CY19" s="1019"/>
      <c r="CZ19" s="1019"/>
      <c r="DA19" s="1019"/>
      <c r="DB19" s="101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9"/>
      <c r="BM20" s="1019"/>
      <c r="BN20" s="1019"/>
      <c r="BO20" s="1019"/>
      <c r="BP20" s="1019"/>
      <c r="BQ20" s="1019"/>
      <c r="BR20" s="1019"/>
      <c r="BS20" s="1019"/>
      <c r="BT20" s="1019"/>
      <c r="BU20" s="1019"/>
      <c r="BV20" s="1019"/>
      <c r="BW20" s="1019"/>
      <c r="BX20" s="1019"/>
      <c r="BY20" s="1019"/>
      <c r="BZ20" s="1019"/>
      <c r="CA20" s="1019"/>
      <c r="CB20" s="1019"/>
      <c r="CC20" s="1019"/>
      <c r="CD20" s="1019"/>
      <c r="CE20" s="1019"/>
      <c r="CF20" s="1019"/>
      <c r="CG20" s="1019"/>
      <c r="CH20" s="1019"/>
      <c r="CI20" s="1019"/>
      <c r="CJ20" s="1019"/>
      <c r="CK20" s="1019"/>
      <c r="CL20" s="1019"/>
      <c r="CM20" s="1019"/>
      <c r="CN20" s="1019"/>
      <c r="CO20" s="1019"/>
      <c r="CP20" s="1019"/>
      <c r="CQ20" s="1019"/>
      <c r="CR20" s="1019"/>
      <c r="CS20" s="1019"/>
      <c r="CT20" s="1019"/>
      <c r="CU20" s="1019"/>
      <c r="CV20" s="1019"/>
      <c r="CW20" s="1019"/>
      <c r="CX20" s="1019"/>
      <c r="CY20" s="1019"/>
      <c r="CZ20" s="1019"/>
      <c r="DA20" s="1019"/>
      <c r="DB20" s="1019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04" t="s">
        <v>427</v>
      </c>
      <c r="BA21" s="704"/>
      <c r="BB21" s="704"/>
      <c r="BC21" s="704"/>
      <c r="BD21" s="704"/>
      <c r="BE21" s="704"/>
      <c r="BF21" s="704"/>
      <c r="BG21" s="704"/>
      <c r="BH21" s="704"/>
      <c r="BI21" s="704"/>
      <c r="BJ21" s="704"/>
      <c r="BK21" s="704"/>
      <c r="BL21" s="704"/>
      <c r="BM21" s="704"/>
      <c r="BN21" s="704"/>
      <c r="BO21" s="704"/>
      <c r="BP21" s="704"/>
      <c r="BQ21" s="704"/>
      <c r="BR21" s="704"/>
      <c r="BS21" s="704"/>
      <c r="BT21" s="704"/>
      <c r="BU21" s="704"/>
      <c r="BV21" s="704"/>
      <c r="BW21" s="704"/>
      <c r="BX21" s="704"/>
      <c r="BY21" s="704"/>
      <c r="BZ21" s="704"/>
      <c r="CA21" s="704"/>
      <c r="CB21" s="704"/>
      <c r="CC21" s="704"/>
      <c r="CD21" s="704"/>
      <c r="CE21" s="704"/>
      <c r="CF21" s="704"/>
      <c r="CG21" s="704"/>
      <c r="CH21" s="704"/>
      <c r="CI21" s="704"/>
      <c r="CJ21" s="704"/>
      <c r="CK21" s="704"/>
      <c r="CL21" s="704"/>
      <c r="CM21" s="704"/>
      <c r="CN21" s="704"/>
      <c r="CO21" s="704"/>
      <c r="CP21" s="704"/>
      <c r="CQ21" s="704"/>
      <c r="CR21" s="704"/>
      <c r="CS21" s="704"/>
      <c r="CT21" s="704"/>
      <c r="CU21" s="704"/>
      <c r="CV21" s="704"/>
      <c r="CW21" s="704"/>
      <c r="CX21" s="704"/>
      <c r="CY21" s="704"/>
      <c r="CZ21" s="704"/>
      <c r="DA21" s="704"/>
      <c r="DB21" s="704"/>
    </row>
    <row r="22" spans="1:112" ht="18" customHeight="1" x14ac:dyDescent="0.3">
      <c r="A22" s="19" t="s">
        <v>429</v>
      </c>
      <c r="B22" s="23"/>
      <c r="AZ22" s="1010" t="s">
        <v>65</v>
      </c>
      <c r="BA22" s="1010"/>
      <c r="BB22" s="1010"/>
      <c r="BC22" s="1010"/>
      <c r="BD22" s="1010"/>
      <c r="BE22" s="1010"/>
      <c r="BF22" s="1010"/>
      <c r="BG22" s="1010"/>
      <c r="BH22" s="1010"/>
      <c r="BI22" s="1010"/>
      <c r="BJ22" s="1010"/>
      <c r="BK22" s="1010"/>
      <c r="BL22" s="1010"/>
      <c r="BM22" s="1010"/>
      <c r="BN22" s="1010"/>
      <c r="BO22" s="1010"/>
      <c r="BP22" s="1010"/>
      <c r="BQ22" s="1010"/>
      <c r="BR22" s="1010"/>
      <c r="BS22" s="1010"/>
      <c r="BT22" s="1010"/>
      <c r="BU22" s="1010"/>
      <c r="BV22" s="1010"/>
      <c r="BW22" s="1010"/>
      <c r="BX22" s="1010"/>
      <c r="BY22" s="1010"/>
      <c r="BZ22" s="1010"/>
      <c r="CA22" s="1010"/>
      <c r="CB22" s="1010"/>
      <c r="CC22" s="1010"/>
      <c r="CD22" s="1010"/>
      <c r="CE22" s="1010"/>
      <c r="CF22" s="1010"/>
      <c r="CG22" s="1010"/>
      <c r="CH22" s="1010"/>
      <c r="CI22" s="1010"/>
      <c r="CJ22" s="1010"/>
      <c r="CK22" s="1010"/>
      <c r="CL22" s="1010"/>
      <c r="CM22" s="1010"/>
      <c r="CN22" s="1010"/>
      <c r="CO22" s="1010"/>
      <c r="CP22" s="1010"/>
      <c r="CQ22" s="1010"/>
      <c r="CR22" s="1010"/>
      <c r="CS22" s="1010"/>
      <c r="CT22" s="1010"/>
      <c r="CU22" s="1010"/>
      <c r="CV22" s="1010"/>
      <c r="CW22" s="1010"/>
      <c r="CX22" s="1010"/>
      <c r="CY22" s="1010"/>
      <c r="CZ22" s="1010"/>
      <c r="DA22" s="1010"/>
      <c r="DB22" s="1010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0" t="s">
        <v>427</v>
      </c>
      <c r="BA23" s="1010"/>
      <c r="BB23" s="1010"/>
      <c r="BC23" s="1010"/>
      <c r="BD23" s="1010"/>
      <c r="BE23" s="1010"/>
      <c r="BF23" s="1010"/>
      <c r="BG23" s="1010"/>
      <c r="BH23" s="1010"/>
      <c r="BI23" s="1010"/>
      <c r="BJ23" s="1010"/>
      <c r="BK23" s="1010"/>
      <c r="BL23" s="1010"/>
      <c r="BM23" s="1010"/>
      <c r="BN23" s="1010"/>
      <c r="BO23" s="1010"/>
      <c r="BP23" s="1010"/>
      <c r="BQ23" s="1010"/>
      <c r="BR23" s="1010"/>
      <c r="BS23" s="1010"/>
      <c r="BT23" s="1010"/>
      <c r="BU23" s="1010"/>
      <c r="BV23" s="1010"/>
      <c r="BW23" s="1010"/>
      <c r="BX23" s="1010"/>
      <c r="BY23" s="1010"/>
      <c r="BZ23" s="1010"/>
      <c r="CA23" s="1010"/>
      <c r="CB23" s="1010"/>
      <c r="CC23" s="1010"/>
      <c r="CD23" s="1010"/>
      <c r="CE23" s="1010"/>
      <c r="CF23" s="1010"/>
      <c r="CG23" s="1010"/>
      <c r="CH23" s="1010"/>
      <c r="CI23" s="1010"/>
      <c r="CJ23" s="1010"/>
      <c r="CK23" s="1010"/>
      <c r="CL23" s="1010"/>
      <c r="CM23" s="1010"/>
      <c r="CN23" s="1010"/>
      <c r="CO23" s="1010"/>
      <c r="CP23" s="1010"/>
      <c r="CQ23" s="1010"/>
      <c r="CR23" s="1010"/>
      <c r="CS23" s="1010"/>
      <c r="CT23" s="1010"/>
      <c r="CU23" s="1010"/>
      <c r="CV23" s="1010"/>
      <c r="CW23" s="1010"/>
      <c r="CX23" s="1010"/>
      <c r="CY23" s="1010"/>
      <c r="CZ23" s="1010"/>
      <c r="DA23" s="1010"/>
      <c r="DB23" s="1010"/>
    </row>
    <row r="24" spans="1:112" ht="18" customHeight="1" x14ac:dyDescent="0.3">
      <c r="A24" s="19" t="s">
        <v>426</v>
      </c>
      <c r="B24" s="23"/>
      <c r="AZ24" s="1010" t="s">
        <v>65</v>
      </c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  <c r="BT24" s="1010"/>
      <c r="BU24" s="1010"/>
      <c r="BV24" s="1010"/>
      <c r="BW24" s="1010"/>
      <c r="BX24" s="1010"/>
      <c r="BY24" s="1010"/>
      <c r="BZ24" s="1010"/>
      <c r="CA24" s="1010"/>
      <c r="CB24" s="1010"/>
      <c r="CC24" s="1010"/>
      <c r="CD24" s="1010"/>
      <c r="CE24" s="1010"/>
      <c r="CF24" s="1010"/>
      <c r="CG24" s="1010"/>
      <c r="CH24" s="1010"/>
      <c r="CI24" s="1010"/>
      <c r="CJ24" s="1010"/>
      <c r="CK24" s="1010"/>
      <c r="CL24" s="1010"/>
      <c r="CM24" s="1010"/>
      <c r="CN24" s="1010"/>
      <c r="CO24" s="1010"/>
      <c r="CP24" s="1010"/>
      <c r="CQ24" s="1010"/>
      <c r="CR24" s="1010"/>
      <c r="CS24" s="1010"/>
      <c r="CT24" s="1010"/>
      <c r="CU24" s="1010"/>
      <c r="CV24" s="1010"/>
      <c r="CW24" s="1010"/>
      <c r="CX24" s="1010"/>
      <c r="CY24" s="1010"/>
      <c r="CZ24" s="1010"/>
      <c r="DA24" s="1010"/>
      <c r="DB24" s="1010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04" t="s">
        <v>425</v>
      </c>
      <c r="S26" s="704"/>
      <c r="T26" s="704"/>
      <c r="U26" s="704"/>
      <c r="V26" s="704"/>
      <c r="W26" s="704"/>
      <c r="X26" s="704"/>
      <c r="Y26" s="704"/>
      <c r="Z26" s="704"/>
      <c r="AA26" s="704"/>
      <c r="AB26" s="704"/>
      <c r="AC26" s="704"/>
      <c r="AD26" s="704"/>
      <c r="AE26" s="704"/>
      <c r="AF26" s="704"/>
      <c r="AG26" s="704"/>
      <c r="AH26" s="704"/>
      <c r="AI26" s="704"/>
      <c r="AJ26" s="704"/>
      <c r="AK26" s="704"/>
      <c r="AL26" s="704"/>
      <c r="AM26" s="704"/>
      <c r="AN26" s="704"/>
      <c r="AO26" s="704"/>
      <c r="AP26" s="704"/>
      <c r="AQ26" s="704"/>
      <c r="AR26" s="704"/>
      <c r="AS26" s="704"/>
      <c r="AT26" s="704"/>
      <c r="AU26" s="704"/>
      <c r="AV26" s="704"/>
      <c r="AW26" s="704"/>
      <c r="AX26" s="704"/>
      <c r="AY26" s="704"/>
      <c r="AZ26" s="704"/>
      <c r="BA26" s="704"/>
      <c r="BB26" s="704"/>
      <c r="BC26" s="704"/>
      <c r="BD26" s="704"/>
      <c r="BE26" s="704"/>
      <c r="BF26" s="704"/>
      <c r="BG26" s="704"/>
      <c r="BH26" s="704"/>
      <c r="BI26" s="704"/>
      <c r="BJ26" s="704"/>
      <c r="BK26" s="704"/>
      <c r="BL26" s="704"/>
      <c r="BM26" s="704"/>
      <c r="BN26" s="704"/>
      <c r="BO26" s="704"/>
      <c r="BP26" s="704"/>
      <c r="BQ26" s="704"/>
      <c r="BR26" s="704"/>
      <c r="BS26" s="704"/>
      <c r="BT26" s="704"/>
      <c r="BU26" s="704"/>
      <c r="BV26" s="704"/>
      <c r="BW26" s="704"/>
      <c r="BX26" s="704"/>
      <c r="BY26" s="704"/>
      <c r="BZ26" s="704"/>
      <c r="CA26" s="704"/>
      <c r="CB26" s="704"/>
      <c r="CC26" s="704"/>
      <c r="CD26" s="704"/>
      <c r="CE26" s="704"/>
      <c r="CF26" s="704"/>
      <c r="CG26" s="704"/>
      <c r="CH26" s="704"/>
      <c r="CI26" s="704"/>
      <c r="CJ26" s="704"/>
      <c r="CK26" s="704"/>
      <c r="CL26" s="704"/>
      <c r="CM26" s="704"/>
      <c r="CN26" s="704"/>
      <c r="CO26" s="704"/>
      <c r="CP26" s="704"/>
      <c r="CQ26" s="704"/>
      <c r="CR26" s="704"/>
      <c r="CS26" s="704"/>
      <c r="CT26" s="704"/>
      <c r="CU26" s="704"/>
      <c r="CV26" s="704"/>
      <c r="CW26" s="704"/>
      <c r="CX26" s="704"/>
      <c r="CY26" s="704"/>
      <c r="CZ26" s="704"/>
      <c r="DA26" s="704"/>
      <c r="DB26" s="704"/>
    </row>
    <row r="27" spans="1:112" ht="7.5" customHeight="1" x14ac:dyDescent="0.3"/>
    <row r="28" spans="1:112" customFormat="1" ht="45.75" customHeight="1" x14ac:dyDescent="0.3">
      <c r="A28" s="735" t="s">
        <v>737</v>
      </c>
      <c r="B28" s="736"/>
      <c r="C28" s="736"/>
      <c r="D28" s="736"/>
      <c r="E28" s="736"/>
      <c r="F28" s="736"/>
      <c r="G28" s="736"/>
      <c r="H28" s="736"/>
      <c r="I28" s="736"/>
      <c r="J28" s="736"/>
      <c r="K28" s="736"/>
      <c r="L28" s="736"/>
      <c r="M28" s="736"/>
      <c r="N28" s="736"/>
      <c r="O28" s="736"/>
      <c r="P28" s="736"/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29"/>
      <c r="BJ28" s="729"/>
      <c r="BK28" s="729"/>
      <c r="BL28" s="729"/>
      <c r="BM28" s="729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  <c r="BX28" s="729"/>
      <c r="BY28" s="729"/>
      <c r="BZ28" s="729"/>
      <c r="CA28" s="729"/>
      <c r="CB28" s="729"/>
      <c r="CC28" s="729"/>
      <c r="CD28" s="729"/>
      <c r="CE28" s="729"/>
      <c r="CF28" s="729"/>
      <c r="CG28" s="23"/>
      <c r="CH28" s="23"/>
      <c r="CI28" s="23"/>
      <c r="CJ28" s="704" t="str">
        <f>ПОДПИСИ!E6</f>
        <v>Д.М. Чечин</v>
      </c>
      <c r="CK28" s="704"/>
      <c r="CL28" s="704"/>
      <c r="CM28" s="704"/>
      <c r="CN28" s="704"/>
      <c r="CO28" s="704"/>
      <c r="CP28" s="704"/>
      <c r="CQ28" s="704"/>
      <c r="CR28" s="704"/>
      <c r="CS28" s="704"/>
      <c r="CT28" s="704"/>
      <c r="CU28" s="704"/>
      <c r="CV28" s="704"/>
      <c r="CW28" s="704"/>
      <c r="CX28" s="704"/>
      <c r="CY28" s="704"/>
      <c r="CZ28" s="704"/>
      <c r="DA28" s="704"/>
      <c r="DB28" s="704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85" t="s">
        <v>11</v>
      </c>
      <c r="BJ29" s="685"/>
      <c r="BK29" s="685"/>
      <c r="BL29" s="685"/>
      <c r="BM29" s="685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  <c r="BX29" s="685"/>
      <c r="BY29" s="685"/>
      <c r="BZ29" s="685"/>
      <c r="CA29" s="685"/>
      <c r="CB29" s="685"/>
      <c r="CC29" s="685"/>
      <c r="CD29" s="685"/>
      <c r="CE29" s="685"/>
      <c r="CF29" s="685"/>
      <c r="CG29" s="21"/>
      <c r="CH29" s="21"/>
      <c r="CI29" s="21"/>
      <c r="CJ29" s="739" t="s">
        <v>50</v>
      </c>
      <c r="CK29" s="739"/>
      <c r="CL29" s="739"/>
      <c r="CM29" s="739"/>
      <c r="CN29" s="739"/>
      <c r="CO29" s="739"/>
      <c r="CP29" s="739"/>
      <c r="CQ29" s="739"/>
      <c r="CR29" s="739"/>
      <c r="CS29" s="739"/>
      <c r="CT29" s="739"/>
      <c r="CU29" s="739"/>
      <c r="CV29" s="739"/>
      <c r="CW29" s="739"/>
      <c r="CX29" s="739"/>
      <c r="CY29" s="739"/>
      <c r="CZ29" s="739"/>
      <c r="DA29" s="739"/>
      <c r="DB29" s="739"/>
      <c r="DH29" s="158"/>
    </row>
    <row r="30" spans="1:112" customFormat="1" ht="43.5" customHeight="1" x14ac:dyDescent="0.3">
      <c r="A30" s="735" t="s">
        <v>731</v>
      </c>
      <c r="B30" s="736"/>
      <c r="C30" s="736"/>
      <c r="D30" s="736"/>
      <c r="E30" s="736"/>
      <c r="F30" s="736"/>
      <c r="G30" s="736"/>
      <c r="H30" s="736"/>
      <c r="I30" s="736"/>
      <c r="J30" s="736"/>
      <c r="K30" s="736"/>
      <c r="L30" s="736"/>
      <c r="M30" s="736"/>
      <c r="N30" s="736"/>
      <c r="O30" s="736"/>
      <c r="P30" s="736"/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9"/>
      <c r="BJ30" s="729"/>
      <c r="BK30" s="729"/>
      <c r="BL30" s="729"/>
      <c r="BM30" s="729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  <c r="BX30" s="729"/>
      <c r="BY30" s="729"/>
      <c r="BZ30" s="729"/>
      <c r="CA30" s="729"/>
      <c r="CB30" s="729"/>
      <c r="CC30" s="729"/>
      <c r="CD30" s="729"/>
      <c r="CE30" s="729"/>
      <c r="CF30" s="729"/>
      <c r="CG30" s="19"/>
      <c r="CH30" s="19"/>
      <c r="CI30" s="19"/>
      <c r="CJ30" s="704" t="str">
        <f>ПОДПИСИ!E12</f>
        <v>А.В. Курбатов</v>
      </c>
      <c r="CK30" s="704"/>
      <c r="CL30" s="704"/>
      <c r="CM30" s="704"/>
      <c r="CN30" s="704"/>
      <c r="CO30" s="704"/>
      <c r="CP30" s="704"/>
      <c r="CQ30" s="704"/>
      <c r="CR30" s="704"/>
      <c r="CS30" s="704"/>
      <c r="CT30" s="704"/>
      <c r="CU30" s="704"/>
      <c r="CV30" s="704"/>
      <c r="CW30" s="704"/>
      <c r="CX30" s="704"/>
      <c r="CY30" s="704"/>
      <c r="CZ30" s="704"/>
      <c r="DA30" s="704"/>
      <c r="DB30" s="704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85" t="s">
        <v>11</v>
      </c>
      <c r="BJ31" s="685"/>
      <c r="BK31" s="685"/>
      <c r="BL31" s="685"/>
      <c r="BM31" s="685"/>
      <c r="BN31" s="685"/>
      <c r="BO31" s="685"/>
      <c r="BP31" s="685"/>
      <c r="BQ31" s="685"/>
      <c r="BR31" s="685"/>
      <c r="BS31" s="685"/>
      <c r="BT31" s="685"/>
      <c r="BU31" s="685"/>
      <c r="BV31" s="685"/>
      <c r="BW31" s="685"/>
      <c r="BX31" s="685"/>
      <c r="BY31" s="685"/>
      <c r="BZ31" s="685"/>
      <c r="CA31" s="685"/>
      <c r="CB31" s="685"/>
      <c r="CC31" s="685"/>
      <c r="CD31" s="685"/>
      <c r="CE31" s="685"/>
      <c r="CF31" s="685"/>
      <c r="CG31" s="21"/>
      <c r="CH31" s="21"/>
      <c r="CI31" s="21"/>
      <c r="CJ31" s="739" t="s">
        <v>50</v>
      </c>
      <c r="CK31" s="739"/>
      <c r="CL31" s="739"/>
      <c r="CM31" s="739"/>
      <c r="CN31" s="739"/>
      <c r="CO31" s="739"/>
      <c r="CP31" s="739"/>
      <c r="CQ31" s="739"/>
      <c r="CR31" s="739"/>
      <c r="CS31" s="739"/>
      <c r="CT31" s="739"/>
      <c r="CU31" s="739"/>
      <c r="CV31" s="739"/>
      <c r="CW31" s="739"/>
      <c r="CX31" s="739"/>
      <c r="CY31" s="739"/>
      <c r="CZ31" s="739"/>
      <c r="DA31" s="739"/>
      <c r="DB31" s="73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59" width="9.109375" style="285"/>
    <col min="60" max="60" width="13.6640625" style="285" customWidth="1"/>
    <col min="61" max="61" width="15.88671875" style="285" customWidth="1"/>
    <col min="62" max="62" width="14.88671875" style="285" customWidth="1"/>
    <col min="63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57" t="s">
        <v>75</v>
      </c>
      <c r="B1" s="1057"/>
      <c r="C1" s="1057"/>
      <c r="D1" s="1057"/>
      <c r="E1" s="1057"/>
      <c r="F1" s="1057"/>
      <c r="G1" s="1057"/>
      <c r="H1" s="1057"/>
      <c r="I1" s="1057"/>
      <c r="J1" s="1057"/>
      <c r="K1" s="1057"/>
      <c r="L1" s="1057"/>
      <c r="M1" s="1057"/>
      <c r="N1" s="1057"/>
      <c r="O1" s="1057"/>
      <c r="P1" s="1057"/>
      <c r="Q1" s="1057"/>
      <c r="R1" s="1057"/>
      <c r="S1" s="1057"/>
      <c r="T1" s="1057"/>
      <c r="U1" s="1057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1054"/>
      <c r="BB2" s="1054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 x14ac:dyDescent="0.25">
      <c r="A3" s="1036" t="s">
        <v>820</v>
      </c>
      <c r="B3" s="1036"/>
      <c r="C3" s="1036"/>
      <c r="D3" s="1036"/>
      <c r="E3" s="1036"/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1036"/>
      <c r="U3" s="1036"/>
      <c r="V3" s="1036"/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1036"/>
      <c r="AL3" s="1036"/>
      <c r="AM3" s="1036"/>
      <c r="AN3" s="1036"/>
      <c r="AO3" s="1036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/>
      <c r="BB3" s="1036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 x14ac:dyDescent="0.25">
      <c r="A4" s="1025" t="s">
        <v>386</v>
      </c>
      <c r="B4" s="1025"/>
      <c r="C4" s="1025"/>
      <c r="D4" s="1025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025"/>
      <c r="AW4" s="1025"/>
      <c r="AX4" s="1025"/>
      <c r="AY4" s="1025"/>
      <c r="AZ4" s="1025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58" t="str">
        <f>ФОРМА!B2</f>
        <v>ПАО "Россети Ленэнерго"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1058"/>
      <c r="BB5" s="105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53" t="s">
        <v>821</v>
      </c>
      <c r="B6" s="1053"/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  <c r="O6" s="1053"/>
      <c r="P6" s="1053"/>
      <c r="Q6" s="1053"/>
      <c r="R6" s="1053"/>
      <c r="S6" s="1053"/>
      <c r="T6" s="1053"/>
      <c r="U6" s="1053"/>
      <c r="V6" s="1053"/>
      <c r="W6" s="1053"/>
      <c r="X6" s="1053"/>
      <c r="Y6" s="1053"/>
      <c r="Z6" s="1053"/>
      <c r="AA6" s="1053"/>
      <c r="AB6" s="1053"/>
      <c r="AC6" s="1053"/>
      <c r="AD6" s="1053"/>
      <c r="AE6" s="1053"/>
      <c r="AF6" s="1053"/>
      <c r="AG6" s="1053"/>
      <c r="AH6" s="1053"/>
      <c r="AI6" s="1053"/>
      <c r="AJ6" s="1053"/>
      <c r="AK6" s="1053"/>
      <c r="AL6" s="1053"/>
      <c r="AM6" s="1053"/>
      <c r="AN6" s="1053"/>
      <c r="AO6" s="1053"/>
      <c r="AP6" s="1053"/>
      <c r="AQ6" s="1053"/>
      <c r="AR6" s="1053"/>
      <c r="AS6" s="1053"/>
      <c r="AT6" s="1053"/>
      <c r="AU6" s="1053"/>
      <c r="AV6" s="1053"/>
      <c r="AW6" s="1053"/>
      <c r="AX6" s="1053"/>
      <c r="AY6" s="1053"/>
      <c r="AZ6" s="1053"/>
      <c r="BA6" s="1053"/>
      <c r="BB6" s="1053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54"/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  <c r="O7" s="1054"/>
      <c r="P7" s="1054"/>
      <c r="Q7" s="1054"/>
      <c r="R7" s="1054"/>
      <c r="S7" s="1054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1054"/>
      <c r="AE7" s="1054"/>
      <c r="AF7" s="1054"/>
      <c r="AG7" s="1054"/>
      <c r="AH7" s="1054"/>
      <c r="AI7" s="1054"/>
      <c r="AJ7" s="1054"/>
      <c r="AK7" s="1054"/>
      <c r="AL7" s="1054"/>
      <c r="AM7" s="1054"/>
      <c r="AN7" s="1054"/>
      <c r="AO7" s="1054"/>
      <c r="AP7" s="1054"/>
      <c r="AQ7" s="1054"/>
      <c r="AR7" s="1054"/>
      <c r="AS7" s="1054"/>
      <c r="AT7" s="1054"/>
      <c r="AU7" s="1054"/>
      <c r="AV7" s="1054"/>
      <c r="AW7" s="1054"/>
      <c r="AX7" s="1054"/>
      <c r="AY7" s="1054"/>
      <c r="AZ7" s="1054"/>
      <c r="BA7" s="1054"/>
      <c r="BB7" s="1054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34" t="s">
        <v>834</v>
      </c>
      <c r="B8" s="1055"/>
      <c r="C8" s="1055"/>
      <c r="D8" s="1055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  <c r="AA8" s="1055"/>
      <c r="AB8" s="1055"/>
      <c r="AC8" s="1055"/>
      <c r="AD8" s="1055"/>
      <c r="AE8" s="1055"/>
      <c r="AF8" s="1055"/>
      <c r="AG8" s="1055"/>
      <c r="AH8" s="1055"/>
      <c r="AI8" s="1055"/>
      <c r="AJ8" s="1055"/>
      <c r="AK8" s="1055"/>
      <c r="AL8" s="1055"/>
      <c r="AM8" s="1055"/>
      <c r="AN8" s="1055"/>
      <c r="AO8" s="1055"/>
      <c r="AP8" s="1055"/>
      <c r="AQ8" s="1055"/>
      <c r="AR8" s="1055"/>
      <c r="AS8" s="1055"/>
      <c r="AT8" s="1055"/>
      <c r="AU8" s="1055"/>
      <c r="AV8" s="1055"/>
      <c r="AW8" s="1055"/>
      <c r="AX8" s="1055"/>
      <c r="AY8" s="1055"/>
      <c r="AZ8" s="1055"/>
      <c r="BA8" s="1055"/>
      <c r="BB8" s="1055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56"/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1056"/>
      <c r="BB9" s="1056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38" t="s">
        <v>835</v>
      </c>
      <c r="B10" s="1038"/>
      <c r="C10" s="1038"/>
      <c r="D10" s="1038"/>
      <c r="E10" s="1038"/>
      <c r="F10" s="1038"/>
      <c r="G10" s="1038"/>
      <c r="H10" s="1038"/>
      <c r="I10" s="1038"/>
      <c r="J10" s="1038"/>
      <c r="K10" s="1038"/>
      <c r="L10" s="1038"/>
      <c r="M10" s="1038"/>
      <c r="N10" s="1038"/>
      <c r="O10" s="1038"/>
      <c r="P10" s="1038"/>
      <c r="Q10" s="1038"/>
      <c r="R10" s="1038"/>
      <c r="S10" s="1038"/>
      <c r="T10" s="1038"/>
      <c r="U10" s="1038"/>
      <c r="V10" s="1038"/>
      <c r="W10" s="1038"/>
      <c r="X10" s="1038"/>
      <c r="Y10" s="1038"/>
      <c r="Z10" s="1038"/>
      <c r="AA10" s="1038"/>
      <c r="AB10" s="1038"/>
      <c r="AC10" s="1038"/>
      <c r="AD10" s="1038"/>
      <c r="AE10" s="1038"/>
      <c r="AF10" s="1038"/>
      <c r="AG10" s="1038"/>
      <c r="AH10" s="1038"/>
      <c r="AI10" s="1038"/>
      <c r="AJ10" s="1038"/>
      <c r="AK10" s="1038"/>
      <c r="AL10" s="1038"/>
      <c r="AM10" s="1038"/>
      <c r="AN10" s="1038"/>
      <c r="AO10" s="1038"/>
      <c r="AP10" s="1038"/>
      <c r="AQ10" s="1038"/>
      <c r="AR10" s="1038"/>
      <c r="AS10" s="1038"/>
      <c r="AT10" s="1038"/>
      <c r="AU10" s="1038"/>
      <c r="AV10" s="1038"/>
      <c r="AW10" s="1038"/>
      <c r="AX10" s="1038"/>
      <c r="AY10" s="1038"/>
      <c r="AZ10" s="1038"/>
      <c r="BA10" s="1038"/>
      <c r="BB10" s="1038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25" t="s">
        <v>780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42" t="str">
        <f>ФОРМА!B3</f>
        <v>ООО «Электромонтаж-110»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1042"/>
      <c r="BB12" s="1042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39" t="s">
        <v>836</v>
      </c>
      <c r="B13" s="1039"/>
      <c r="C13" s="1039"/>
      <c r="D13" s="1039"/>
      <c r="E13" s="1039"/>
      <c r="F13" s="1039"/>
      <c r="G13" s="1039"/>
      <c r="H13" s="1039"/>
      <c r="I13" s="1039"/>
      <c r="J13" s="1039"/>
      <c r="K13" s="1039"/>
      <c r="L13" s="1039"/>
      <c r="M13" s="1039"/>
      <c r="N13" s="1039"/>
      <c r="O13" s="1039"/>
      <c r="P13" s="1039"/>
      <c r="Q13" s="1039"/>
      <c r="R13" s="1039"/>
      <c r="S13" s="1039"/>
      <c r="T13" s="1039"/>
      <c r="U13" s="1039"/>
      <c r="V13" s="1039"/>
      <c r="W13" s="1039"/>
      <c r="X13" s="1039"/>
      <c r="Y13" s="1039"/>
      <c r="Z13" s="1039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</row>
    <row r="14" spans="1:63" ht="28.5" customHeight="1" x14ac:dyDescent="0.25">
      <c r="A14" s="1054" t="str">
        <f>ФОРМА!D3</f>
        <v>ОГРН 1089847302225, ИНН 7842391090, КПП 780101001, 199004, город Санкт-Петербург, пр-кт Средний В.О., д. 4 литер а, пом/ком 6н/177</v>
      </c>
      <c r="B14" s="1054"/>
      <c r="C14" s="1054"/>
      <c r="D14" s="1054"/>
      <c r="E14" s="1054"/>
      <c r="F14" s="1054"/>
      <c r="G14" s="1054"/>
      <c r="H14" s="1054"/>
      <c r="I14" s="1054"/>
      <c r="J14" s="1054"/>
      <c r="K14" s="1054"/>
      <c r="L14" s="1054"/>
      <c r="M14" s="1054"/>
      <c r="N14" s="1054"/>
      <c r="O14" s="1054"/>
      <c r="P14" s="1054"/>
      <c r="Q14" s="1054"/>
      <c r="R14" s="1054"/>
      <c r="S14" s="1054"/>
      <c r="T14" s="1054"/>
      <c r="U14" s="1054"/>
      <c r="V14" s="1054"/>
      <c r="W14" s="1054"/>
      <c r="X14" s="1054"/>
      <c r="Y14" s="1054"/>
      <c r="Z14" s="1054"/>
      <c r="AA14" s="1054"/>
      <c r="AB14" s="1054"/>
      <c r="AC14" s="1054"/>
      <c r="AD14" s="1054"/>
      <c r="AE14" s="1054"/>
      <c r="AF14" s="1054"/>
      <c r="AG14" s="1054"/>
      <c r="AH14" s="1054"/>
      <c r="AI14" s="1054"/>
      <c r="AJ14" s="1054"/>
      <c r="AK14" s="1054"/>
      <c r="AL14" s="1054"/>
      <c r="AM14" s="1054"/>
      <c r="AN14" s="1054"/>
      <c r="AO14" s="1054"/>
      <c r="AP14" s="1054"/>
      <c r="AQ14" s="1054"/>
      <c r="AR14" s="1054"/>
      <c r="AS14" s="1054"/>
      <c r="AT14" s="1054"/>
      <c r="AU14" s="1054"/>
      <c r="AV14" s="1054"/>
      <c r="AW14" s="1054"/>
      <c r="AX14" s="1054"/>
      <c r="AY14" s="1054"/>
      <c r="AZ14" s="1054"/>
      <c r="BA14" s="1054"/>
      <c r="BB14" s="1054"/>
    </row>
    <row r="15" spans="1:63" ht="23.25" customHeight="1" x14ac:dyDescent="0.25">
      <c r="A15" s="1038" t="s">
        <v>837</v>
      </c>
      <c r="B15" s="1038"/>
      <c r="C15" s="1038"/>
      <c r="D15" s="1038"/>
      <c r="E15" s="1038"/>
      <c r="F15" s="1038"/>
      <c r="G15" s="1038"/>
      <c r="H15" s="1038"/>
      <c r="I15" s="1038"/>
      <c r="J15" s="1038"/>
      <c r="K15" s="1038"/>
      <c r="L15" s="1038"/>
      <c r="M15" s="1038"/>
      <c r="N15" s="1038"/>
      <c r="O15" s="1038"/>
      <c r="P15" s="1038"/>
      <c r="Q15" s="1038"/>
      <c r="R15" s="1038"/>
      <c r="S15" s="1038"/>
      <c r="T15" s="1038"/>
      <c r="U15" s="1038"/>
      <c r="V15" s="1038"/>
      <c r="W15" s="1038"/>
      <c r="X15" s="1038"/>
      <c r="Y15" s="1038"/>
      <c r="Z15" s="1038"/>
      <c r="AA15" s="1038"/>
      <c r="AB15" s="1038"/>
      <c r="AC15" s="1038"/>
      <c r="AD15" s="1038"/>
      <c r="AE15" s="1038"/>
      <c r="AF15" s="1038"/>
      <c r="AG15" s="1038"/>
      <c r="AH15" s="1038"/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/>
      <c r="AX15" s="1038"/>
      <c r="AY15" s="1038"/>
      <c r="AZ15" s="1038"/>
      <c r="BA15" s="1038"/>
      <c r="BB15" s="1038"/>
    </row>
    <row r="16" spans="1:63" ht="13.5" customHeight="1" x14ac:dyDescent="0.25">
      <c r="A16" s="1025" t="s">
        <v>77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50" t="str">
        <f>ФОРМА!B8</f>
        <v>ООО «Строительные энергетические технологии»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</row>
    <row r="18" spans="1:54" ht="9" customHeight="1" x14ac:dyDescent="0.25">
      <c r="A18" s="1036" t="s">
        <v>836</v>
      </c>
      <c r="B18" s="1049"/>
      <c r="C18" s="1049"/>
      <c r="D18" s="1049"/>
      <c r="E18" s="1049"/>
      <c r="F18" s="1049"/>
      <c r="G18" s="1049"/>
      <c r="H18" s="1049"/>
      <c r="I18" s="1049"/>
      <c r="J18" s="1049"/>
      <c r="K18" s="1049"/>
      <c r="L18" s="1049"/>
      <c r="M18" s="1049"/>
      <c r="N18" s="1049"/>
      <c r="O18" s="1049"/>
      <c r="P18" s="1049"/>
      <c r="Q18" s="1049"/>
      <c r="R18" s="1049"/>
      <c r="S18" s="1049"/>
      <c r="T18" s="1049"/>
      <c r="U18" s="1049"/>
      <c r="V18" s="1049"/>
      <c r="W18" s="1049"/>
      <c r="X18" s="1049"/>
      <c r="Y18" s="1049"/>
      <c r="Z18" s="1049"/>
      <c r="AA18" s="1049"/>
      <c r="AB18" s="1049"/>
      <c r="AC18" s="1049"/>
      <c r="AD18" s="1049"/>
      <c r="AE18" s="1049"/>
      <c r="AF18" s="1049"/>
      <c r="AG18" s="1049"/>
      <c r="AH18" s="1049"/>
      <c r="AI18" s="1049"/>
      <c r="AJ18" s="1049"/>
      <c r="AK18" s="1049"/>
      <c r="AL18" s="1049"/>
      <c r="AM18" s="1049"/>
      <c r="AN18" s="1049"/>
      <c r="AO18" s="1049"/>
      <c r="AP18" s="1049"/>
      <c r="AQ18" s="1049"/>
      <c r="AR18" s="1049"/>
      <c r="AS18" s="1049"/>
      <c r="AT18" s="1049"/>
      <c r="AU18" s="1049"/>
      <c r="AV18" s="1049"/>
      <c r="AW18" s="1049"/>
      <c r="AX18" s="1049"/>
      <c r="AY18" s="1049"/>
      <c r="AZ18" s="1049"/>
      <c r="BA18" s="1049"/>
      <c r="BB18" s="1049"/>
    </row>
    <row r="19" spans="1:54" ht="27.75" customHeight="1" x14ac:dyDescent="0.25">
      <c r="A19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1050"/>
      <c r="BB19" s="1050"/>
    </row>
    <row r="20" spans="1:54" ht="9.75" customHeight="1" x14ac:dyDescent="0.25">
      <c r="A20" s="1038" t="s">
        <v>781</v>
      </c>
      <c r="B20" s="1038"/>
      <c r="C20" s="1038"/>
      <c r="D20" s="1038"/>
      <c r="E20" s="1038"/>
      <c r="F20" s="1038"/>
      <c r="G20" s="1038"/>
      <c r="H20" s="1038"/>
      <c r="I20" s="1038"/>
      <c r="J20" s="1038"/>
      <c r="K20" s="1038"/>
      <c r="L20" s="1038"/>
      <c r="M20" s="1038"/>
      <c r="N20" s="1038"/>
      <c r="O20" s="1038"/>
      <c r="P20" s="1038"/>
      <c r="Q20" s="1038"/>
      <c r="R20" s="1038"/>
      <c r="S20" s="1038"/>
      <c r="T20" s="1038"/>
      <c r="U20" s="1038"/>
      <c r="V20" s="1038"/>
      <c r="W20" s="1038"/>
      <c r="X20" s="1038"/>
      <c r="Y20" s="1038"/>
      <c r="Z20" s="1038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</row>
    <row r="21" spans="1:54" ht="19.5" customHeight="1" x14ac:dyDescent="0.25">
      <c r="A21" s="1051" t="s">
        <v>68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12.75" customHeight="1" x14ac:dyDescent="0.25">
      <c r="A22" s="1051" t="s">
        <v>1098</v>
      </c>
      <c r="B22" s="1051"/>
      <c r="C22" s="1051"/>
      <c r="D22" s="1051"/>
      <c r="E22" s="1051"/>
      <c r="F22" s="1051"/>
      <c r="G22" s="1051"/>
      <c r="H22" s="1051"/>
      <c r="I22" s="1051"/>
      <c r="J22" s="1051"/>
      <c r="K22" s="1051"/>
      <c r="L22" s="1051"/>
      <c r="M22" s="1051"/>
      <c r="N22" s="1051"/>
      <c r="O22" s="1051"/>
      <c r="P22" s="1051"/>
      <c r="Q22" s="1051"/>
      <c r="R22" s="1051"/>
      <c r="S22" s="1051"/>
      <c r="T22" s="1051"/>
      <c r="U22" s="1051"/>
      <c r="V22" s="1051"/>
      <c r="W22" s="1051"/>
      <c r="X22" s="1051"/>
      <c r="Y22" s="1051"/>
      <c r="Z22" s="1051"/>
      <c r="AA22" s="1051"/>
      <c r="AB22" s="1051"/>
      <c r="AC22" s="1051"/>
      <c r="AD22" s="1051"/>
      <c r="AE22" s="1051"/>
      <c r="AF22" s="1051"/>
      <c r="AG22" s="1051"/>
      <c r="AH22" s="1051"/>
      <c r="AI22" s="1051"/>
      <c r="AJ22" s="1051"/>
      <c r="AK22" s="1051"/>
      <c r="AL22" s="1051"/>
      <c r="AM22" s="1051"/>
      <c r="AN22" s="1051"/>
      <c r="AO22" s="1051"/>
      <c r="AP22" s="1051"/>
      <c r="AQ22" s="1051"/>
      <c r="AR22" s="1051"/>
      <c r="AS22" s="1051"/>
      <c r="AT22" s="1051"/>
      <c r="AU22" s="1051"/>
      <c r="AV22" s="1051"/>
      <c r="AW22" s="1051"/>
      <c r="AX22" s="1051"/>
      <c r="AY22" s="1051"/>
      <c r="AZ22" s="1051"/>
      <c r="BA22" s="1051"/>
      <c r="BB22" s="1051"/>
    </row>
    <row r="23" spans="1:54" ht="10.5" customHeight="1" x14ac:dyDescent="0.25"/>
    <row r="24" spans="1:54" ht="14.25" customHeight="1" x14ac:dyDescent="0.3">
      <c r="A24" s="285" t="s">
        <v>19</v>
      </c>
      <c r="C24" s="1052">
        <f>ФОРМА!B30</f>
        <v>0</v>
      </c>
      <c r="D24" s="1052"/>
      <c r="E24" s="1052"/>
      <c r="F24" s="1052"/>
      <c r="G24" s="1052"/>
      <c r="H24" s="1052"/>
      <c r="I24" s="1052"/>
      <c r="J24" s="1052"/>
      <c r="K24" s="1052"/>
      <c r="AK24" s="294"/>
      <c r="AL24" s="295"/>
      <c r="AM24" s="295"/>
      <c r="AN24" s="295"/>
      <c r="AO24" s="295"/>
      <c r="AP24" s="295"/>
      <c r="AQ24" s="295"/>
      <c r="AS24" s="294"/>
      <c r="AT24" s="1024">
        <f>ФОРМА!D30</f>
        <v>45354</v>
      </c>
      <c r="AU24" s="1024"/>
      <c r="AV24" s="1024"/>
      <c r="AW24" s="1024"/>
      <c r="AX24" s="1024"/>
      <c r="AY24" s="1024"/>
      <c r="AZ24" s="1024"/>
      <c r="BA24" s="1024"/>
      <c r="BB24" s="295"/>
    </row>
    <row r="25" spans="1:54" ht="2.4" customHeight="1" x14ac:dyDescent="0.25"/>
    <row r="26" spans="1:54" ht="15.75" customHeight="1" x14ac:dyDescent="0.25">
      <c r="A26" s="1025" t="s">
        <v>1108</v>
      </c>
      <c r="B26" s="1025"/>
      <c r="C26" s="1025"/>
      <c r="D26" s="1025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</row>
    <row r="27" spans="1:54" ht="24.75" customHeight="1" x14ac:dyDescent="0.25">
      <c r="A27" s="1048" t="s">
        <v>796</v>
      </c>
      <c r="B27" s="1048"/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8"/>
      <c r="Z27" s="1048"/>
      <c r="AA27" s="1048"/>
      <c r="AB27" s="1048"/>
      <c r="AC27" s="1048"/>
      <c r="AD27" s="1048"/>
      <c r="AE27" s="1048"/>
      <c r="AF27" s="1048"/>
      <c r="AG27" s="1048"/>
      <c r="AH27" s="1048"/>
      <c r="AI27" s="1048"/>
      <c r="AJ27" s="1048"/>
      <c r="AK27" s="1048"/>
      <c r="AL27" s="1048"/>
      <c r="AM27" s="1048"/>
      <c r="AN27" s="1048"/>
      <c r="AO27" s="1048"/>
      <c r="AP27" s="1048"/>
      <c r="AQ27" s="1048"/>
      <c r="AR27" s="1048"/>
      <c r="AS27" s="1048"/>
      <c r="AT27" s="1048"/>
      <c r="AU27" s="1048"/>
      <c r="AV27" s="1048"/>
      <c r="AW27" s="1048"/>
      <c r="AX27" s="1048"/>
      <c r="AY27" s="1048"/>
      <c r="AZ27" s="1048"/>
      <c r="BA27" s="1048"/>
      <c r="BB27" s="1048"/>
    </row>
    <row r="28" spans="1:54" ht="12.75" customHeight="1" x14ac:dyDescent="0.25">
      <c r="A28" s="1033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ht="13.5" customHeight="1" x14ac:dyDescent="0.25">
      <c r="A29" s="1047" t="str">
        <f>IF(ФОРМА!E30="ВЛ",ПОДПИСИ!C6,IF(ФОРМА!E30="КЛ",ПОДПИСИ!C7))</f>
        <v>Чечин Д.М.</v>
      </c>
      <c r="B29" s="1047"/>
      <c r="C29" s="1047"/>
      <c r="D29" s="1047"/>
      <c r="E29" s="1047"/>
      <c r="F29" s="1047"/>
      <c r="G29" s="1047"/>
      <c r="H29" s="1047"/>
      <c r="I29" s="1047"/>
      <c r="J29" s="1047"/>
      <c r="K29" s="1047"/>
      <c r="L29" s="1047"/>
      <c r="M29" s="1047"/>
      <c r="N29" s="1047"/>
      <c r="O29" s="1047"/>
      <c r="P29" s="1047"/>
      <c r="Q29" s="1047"/>
      <c r="R29" s="1047"/>
      <c r="S29" s="1047"/>
      <c r="T29" s="1047"/>
      <c r="U29" s="1047"/>
      <c r="V29" s="1047"/>
      <c r="W29" s="1047"/>
      <c r="X29" s="1047"/>
      <c r="Y29" s="1047"/>
      <c r="Z29" s="1047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</row>
    <row r="30" spans="1:54" ht="38.25" customHeight="1" x14ac:dyDescent="0.25">
      <c r="A30" s="1045" t="s">
        <v>1115</v>
      </c>
      <c r="B30" s="1045"/>
      <c r="C30" s="1045"/>
      <c r="D30" s="1045"/>
      <c r="E30" s="1045"/>
      <c r="F30" s="1045"/>
      <c r="G30" s="1045"/>
      <c r="H30" s="1045"/>
      <c r="I30" s="1045"/>
      <c r="J30" s="1045"/>
      <c r="K30" s="1045"/>
      <c r="L30" s="1045"/>
      <c r="M30" s="1045"/>
      <c r="N30" s="1045"/>
      <c r="O30" s="1045"/>
      <c r="P30" s="1045"/>
      <c r="Q30" s="1045"/>
      <c r="R30" s="1045"/>
      <c r="S30" s="1045"/>
      <c r="T30" s="1045"/>
      <c r="U30" s="1045"/>
      <c r="V30" s="1045"/>
      <c r="W30" s="1045"/>
      <c r="X30" s="1045"/>
      <c r="Y30" s="1045"/>
      <c r="Z30" s="1045"/>
      <c r="AA30" s="1045"/>
      <c r="AB30" s="1045"/>
      <c r="AC30" s="1045"/>
      <c r="AD30" s="1045"/>
      <c r="AE30" s="1045"/>
      <c r="AF30" s="1045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45"/>
      <c r="AX30" s="1045"/>
      <c r="AY30" s="1045"/>
      <c r="AZ30" s="1045"/>
      <c r="BA30" s="1045"/>
      <c r="BB30" s="1045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5.75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9.6" customHeight="1" x14ac:dyDescent="0.25">
      <c r="A46" s="1044" t="s">
        <v>803</v>
      </c>
      <c r="B46" s="1044"/>
      <c r="C46" s="1044"/>
      <c r="D46" s="1044"/>
      <c r="E46" s="1044"/>
      <c r="F46" s="1044"/>
      <c r="G46" s="1044"/>
      <c r="H46" s="1044"/>
      <c r="I46" s="1044"/>
      <c r="J46" s="1044"/>
      <c r="K46" s="1044"/>
      <c r="L46" s="1044"/>
      <c r="M46" s="1044"/>
      <c r="N46" s="1044"/>
      <c r="O46" s="1044"/>
      <c r="P46" s="1044"/>
      <c r="Q46" s="1044"/>
      <c r="R46" s="1044"/>
      <c r="S46" s="1044"/>
      <c r="T46" s="1044"/>
      <c r="U46" s="1044"/>
      <c r="V46" s="1044"/>
      <c r="W46" s="1044"/>
      <c r="X46" s="1044"/>
      <c r="Y46" s="1044"/>
      <c r="Z46" s="1044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44"/>
      <c r="BA46" s="1044"/>
      <c r="BB46" s="1044"/>
    </row>
    <row r="47" spans="1:54" x14ac:dyDescent="0.25">
      <c r="A47" s="1033"/>
      <c r="B47" s="1033"/>
      <c r="C47" s="1033"/>
      <c r="D47" s="1033"/>
      <c r="E47" s="1033"/>
      <c r="F47" s="1033"/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/>
      <c r="R47" s="1033"/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033"/>
      <c r="AX47" s="1033"/>
      <c r="AY47" s="1033"/>
      <c r="AZ47" s="1033"/>
      <c r="BA47" s="1033"/>
      <c r="BB47" s="1033"/>
    </row>
    <row r="48" spans="1:54" ht="15.75" customHeight="1" x14ac:dyDescent="0.25">
      <c r="A48" s="1038" t="s">
        <v>804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</row>
    <row r="49" spans="1:56" x14ac:dyDescent="0.25">
      <c r="A49" s="1025" t="s">
        <v>82</v>
      </c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  <c r="AA49" s="1025"/>
      <c r="AB49" s="1025"/>
      <c r="AC49" s="1025"/>
      <c r="AD49" s="1025"/>
      <c r="AE49" s="1025"/>
      <c r="AF49" s="1025"/>
      <c r="AG49" s="1025"/>
      <c r="AH49" s="1025"/>
      <c r="AI49" s="1025"/>
      <c r="AJ49" s="1025"/>
      <c r="AK49" s="1025"/>
    </row>
    <row r="50" spans="1:56" x14ac:dyDescent="0.25">
      <c r="A50" s="103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35"/>
      <c r="C50" s="1035"/>
      <c r="D50" s="1035"/>
      <c r="E50" s="1035"/>
      <c r="F50" s="1035"/>
      <c r="G50" s="1035"/>
      <c r="H50" s="1035"/>
      <c r="I50" s="1035"/>
      <c r="J50" s="1035"/>
      <c r="K50" s="1035"/>
      <c r="L50" s="1035"/>
      <c r="M50" s="1035"/>
      <c r="N50" s="1035"/>
      <c r="O50" s="1035"/>
      <c r="P50" s="1035"/>
      <c r="Q50" s="1035"/>
      <c r="R50" s="1035"/>
      <c r="S50" s="1035"/>
      <c r="T50" s="1035"/>
      <c r="U50" s="1035"/>
      <c r="V50" s="1035"/>
      <c r="W50" s="1035"/>
      <c r="X50" s="1035"/>
      <c r="Y50" s="1035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</row>
    <row r="51" spans="1:56" ht="7.5" customHeight="1" x14ac:dyDescent="0.25">
      <c r="A51" s="1036" t="s">
        <v>535</v>
      </c>
      <c r="B51" s="1036"/>
      <c r="C51" s="1036"/>
      <c r="D51" s="1036"/>
      <c r="E51" s="1036"/>
      <c r="F51" s="1036"/>
      <c r="G51" s="1036"/>
      <c r="H51" s="1036"/>
      <c r="I51" s="1036"/>
      <c r="J51" s="1036"/>
      <c r="K51" s="1036"/>
      <c r="L51" s="1036"/>
      <c r="M51" s="1036"/>
      <c r="N51" s="1036"/>
      <c r="O51" s="1036"/>
      <c r="P51" s="1036"/>
      <c r="Q51" s="1036"/>
      <c r="R51" s="1036"/>
      <c r="S51" s="1036"/>
      <c r="T51" s="1036"/>
      <c r="U51" s="1036"/>
      <c r="V51" s="1036"/>
      <c r="W51" s="1036"/>
      <c r="X51" s="1036"/>
      <c r="Y51" s="1036"/>
      <c r="Z51" s="1036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</row>
    <row r="52" spans="1:56" ht="12" customHeight="1" x14ac:dyDescent="0.25">
      <c r="A52" s="1025" t="s">
        <v>1099</v>
      </c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</row>
    <row r="53" spans="1:56" ht="13.5" customHeight="1" x14ac:dyDescent="0.25">
      <c r="A53" s="1025" t="s">
        <v>1100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14.25" customHeight="1" x14ac:dyDescent="0.25">
      <c r="A54" s="1041" t="str">
        <f>CONCATENATE("Вырубка полосы под ",ФОРМА!E30)</f>
        <v>Вырубка полосы под ВЛ</v>
      </c>
      <c r="B54" s="1041"/>
      <c r="C54" s="1041"/>
      <c r="D54" s="1041"/>
      <c r="E54" s="1041"/>
      <c r="F54" s="1041"/>
      <c r="G54" s="1041"/>
      <c r="H54" s="1041"/>
      <c r="I54" s="1041"/>
      <c r="J54" s="1041"/>
      <c r="K54" s="1041"/>
      <c r="L54" s="1041"/>
      <c r="M54" s="1041"/>
      <c r="N54" s="1041"/>
      <c r="O54" s="1041"/>
      <c r="P54" s="1041"/>
      <c r="Q54" s="1041"/>
      <c r="R54" s="1041"/>
      <c r="S54" s="1041"/>
      <c r="T54" s="1041"/>
      <c r="U54" s="1041"/>
      <c r="V54" s="1041"/>
      <c r="W54" s="1041"/>
      <c r="X54" s="1041"/>
      <c r="Y54" s="1041"/>
      <c r="Z54" s="1041"/>
      <c r="AA54" s="1041"/>
      <c r="AB54" s="1041"/>
      <c r="AC54" s="1041"/>
      <c r="AD54" s="1041"/>
      <c r="AE54" s="1041"/>
      <c r="AF54" s="1041"/>
      <c r="AG54" s="1041"/>
      <c r="AH54" s="1041"/>
      <c r="AI54" s="1041"/>
      <c r="AJ54" s="1041"/>
      <c r="AK54" s="1041"/>
      <c r="AL54" s="1041"/>
      <c r="AM54" s="1041"/>
      <c r="AN54" s="1041"/>
      <c r="AO54" s="1041"/>
      <c r="AP54" s="1041"/>
      <c r="AQ54" s="1041"/>
      <c r="AR54" s="1041"/>
      <c r="AS54" s="1041"/>
      <c r="AT54" s="1041"/>
      <c r="AU54" s="1041"/>
      <c r="AV54" s="1041"/>
      <c r="AW54" s="1041"/>
      <c r="AX54" s="1041"/>
      <c r="AY54" s="1041"/>
      <c r="AZ54" s="1041"/>
      <c r="BA54" s="1041"/>
      <c r="BB54" s="1041"/>
    </row>
    <row r="55" spans="1:56" ht="14.25" customHeight="1" x14ac:dyDescent="0.25">
      <c r="A55" s="1026" t="str">
        <f>ФОРМА!F30</f>
        <v>1. Расчистка площадей от кустарника и мелколесья вручную: при густой поросли - 0,28 Га ;</v>
      </c>
      <c r="B55" s="1026"/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</row>
    <row r="56" spans="1:56" ht="7.5" customHeight="1" x14ac:dyDescent="0.25">
      <c r="A56" s="1036" t="s">
        <v>1110</v>
      </c>
      <c r="B56" s="1036"/>
      <c r="C56" s="1036"/>
      <c r="D56" s="1036"/>
      <c r="E56" s="1036"/>
      <c r="F56" s="1036"/>
      <c r="G56" s="1036"/>
      <c r="H56" s="1036"/>
      <c r="I56" s="1036"/>
      <c r="J56" s="1036"/>
      <c r="K56" s="1036"/>
      <c r="L56" s="1036"/>
      <c r="M56" s="1036"/>
      <c r="N56" s="1036"/>
      <c r="O56" s="1036"/>
      <c r="P56" s="1036"/>
      <c r="Q56" s="1036"/>
      <c r="R56" s="1036"/>
      <c r="S56" s="1036"/>
      <c r="T56" s="1036"/>
      <c r="U56" s="1036"/>
      <c r="V56" s="1036"/>
      <c r="W56" s="1036"/>
      <c r="X56" s="1036"/>
      <c r="Y56" s="1036"/>
      <c r="Z56" s="1036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</row>
    <row r="57" spans="1:56" x14ac:dyDescent="0.25">
      <c r="A57" s="1025" t="s">
        <v>85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42" t="str">
        <f>ФОРМА!B8</f>
        <v>ООО «Строительные энергетические технологии»</v>
      </c>
      <c r="AC57" s="1042"/>
      <c r="AD57" s="1042"/>
      <c r="AE57" s="1042"/>
      <c r="AF57" s="1042"/>
      <c r="AG57" s="1042"/>
      <c r="AH57" s="1042"/>
      <c r="AI57" s="1042"/>
      <c r="AJ57" s="1042"/>
      <c r="AK57" s="1042"/>
      <c r="AL57" s="1042"/>
      <c r="AM57" s="1042"/>
      <c r="AN57" s="1042"/>
      <c r="AO57" s="1042"/>
      <c r="AP57" s="1042"/>
      <c r="AQ57" s="1042"/>
      <c r="AR57" s="1042"/>
      <c r="AS57" s="1042"/>
      <c r="AT57" s="1042"/>
      <c r="AU57" s="1042"/>
      <c r="AV57" s="1042"/>
      <c r="AW57" s="1042"/>
      <c r="AX57" s="1042"/>
      <c r="AY57" s="1042"/>
      <c r="AZ57" s="1042"/>
      <c r="BA57" s="1042"/>
      <c r="BB57" s="1042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39" t="s">
        <v>845</v>
      </c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</row>
    <row r="59" spans="1:56" x14ac:dyDescent="0.25">
      <c r="A59" s="1035" t="str">
        <f>CONCATENATE("Проект Шифр ",ФОРМА!B9)</f>
        <v>Проект Шифр СЭС-23-32939-ЭС-ИЛО2</v>
      </c>
      <c r="B59" s="1035"/>
      <c r="C59" s="1035"/>
      <c r="D59" s="1035"/>
      <c r="E59" s="1035"/>
      <c r="F59" s="1035"/>
      <c r="G59" s="1035"/>
      <c r="H59" s="1035"/>
      <c r="I59" s="1035"/>
      <c r="J59" s="1035"/>
      <c r="K59" s="1035"/>
      <c r="L59" s="1035"/>
      <c r="M59" s="1035"/>
      <c r="N59" s="1035"/>
      <c r="O59" s="1035"/>
      <c r="P59" s="1035"/>
      <c r="Q59" s="1035"/>
      <c r="R59" s="1035"/>
      <c r="S59" s="1035"/>
      <c r="T59" s="1035"/>
      <c r="U59" s="1035"/>
      <c r="V59" s="1035"/>
      <c r="W59" s="1035"/>
      <c r="X59" s="1035"/>
      <c r="Y59" s="1035"/>
      <c r="Z59" s="1035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</row>
    <row r="60" spans="1:56" ht="8.25" customHeight="1" x14ac:dyDescent="0.25">
      <c r="A60" s="1036" t="s">
        <v>846</v>
      </c>
      <c r="B60" s="1036"/>
      <c r="C60" s="1036"/>
      <c r="D60" s="1036"/>
      <c r="E60" s="1036"/>
      <c r="F60" s="1036"/>
      <c r="G60" s="1036"/>
      <c r="H60" s="1036"/>
      <c r="I60" s="1036"/>
      <c r="J60" s="1036"/>
      <c r="K60" s="1036"/>
      <c r="L60" s="1036"/>
      <c r="M60" s="1036"/>
      <c r="N60" s="1036"/>
      <c r="O60" s="1036"/>
      <c r="P60" s="1036"/>
      <c r="Q60" s="1036"/>
      <c r="R60" s="1036"/>
      <c r="S60" s="1036"/>
      <c r="T60" s="1036"/>
      <c r="U60" s="1036"/>
      <c r="V60" s="1036"/>
      <c r="W60" s="1036"/>
      <c r="X60" s="1036"/>
      <c r="Y60" s="1036"/>
      <c r="Z60" s="1036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</row>
    <row r="61" spans="1:56" x14ac:dyDescent="0.25">
      <c r="A61" s="1025" t="s">
        <v>784</v>
      </c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  <c r="AA61" s="1025"/>
      <c r="AB61" s="1025"/>
      <c r="AC61" s="1025"/>
      <c r="AD61" s="1025"/>
      <c r="AE61" s="1025"/>
      <c r="AF61" s="1025"/>
      <c r="AG61" s="1025"/>
      <c r="AH61" s="1025"/>
      <c r="AI61" s="1025"/>
      <c r="AJ61" s="1025"/>
      <c r="AK61" s="1025"/>
      <c r="AL61" s="1025"/>
      <c r="AM61" s="1025"/>
      <c r="AN61" s="1025"/>
      <c r="AO61" s="1025"/>
      <c r="AP61" s="1025"/>
      <c r="AQ61" s="1025"/>
      <c r="AR61" s="1025"/>
      <c r="AS61" s="1025"/>
      <c r="AT61" s="1025"/>
      <c r="AU61" s="1025"/>
      <c r="AV61" s="1025"/>
      <c r="AW61" s="1025"/>
      <c r="AX61" s="1025"/>
      <c r="AY61" s="1025"/>
      <c r="AZ61" s="1025"/>
    </row>
    <row r="62" spans="1:56" ht="14.4" x14ac:dyDescent="0.3">
      <c r="A62" s="1040" t="s">
        <v>1111</v>
      </c>
      <c r="B62" s="1040"/>
      <c r="C62" s="1040"/>
      <c r="D62" s="1040"/>
      <c r="E62" s="1040"/>
      <c r="F62" s="1040"/>
      <c r="G62" s="1040"/>
      <c r="H62" s="1040"/>
      <c r="I62" s="1040"/>
      <c r="J62" s="1040"/>
      <c r="K62" s="1040"/>
      <c r="L62" s="1040"/>
      <c r="M62" s="1040"/>
      <c r="N62" s="1040"/>
      <c r="O62" s="1040"/>
      <c r="P62" s="1040"/>
      <c r="Q62" s="1040"/>
      <c r="R62" s="1040"/>
      <c r="S62" s="1040"/>
      <c r="T62" s="1040"/>
      <c r="U62" s="1040"/>
      <c r="V62" s="1040"/>
      <c r="W62" s="1040"/>
      <c r="X62" s="1040"/>
      <c r="Y62" s="1040"/>
      <c r="Z62" s="1040"/>
      <c r="AA62" s="1040"/>
      <c r="AB62" s="1040"/>
      <c r="AC62" s="1040"/>
      <c r="AD62" s="1040"/>
      <c r="AE62" s="1040"/>
      <c r="AF62" s="1040"/>
      <c r="AG62" s="1040"/>
      <c r="AH62" s="1040"/>
      <c r="AI62" s="1040"/>
      <c r="AJ62" s="1040"/>
      <c r="AK62" s="1040"/>
      <c r="AL62" s="1040"/>
      <c r="AM62" s="1040"/>
      <c r="AN62" s="1040"/>
      <c r="AO62" s="1040"/>
      <c r="AP62" s="1040"/>
      <c r="AQ62" s="1040"/>
      <c r="AR62" s="1040"/>
      <c r="AS62" s="1040"/>
      <c r="AT62" s="1040"/>
      <c r="AU62" s="1040"/>
      <c r="AV62" s="1040"/>
      <c r="AW62" s="1040"/>
      <c r="AX62" s="1040"/>
      <c r="AY62" s="1040"/>
      <c r="AZ62" s="1040"/>
      <c r="BA62" s="1040"/>
      <c r="BB62" s="1040"/>
      <c r="BD62" s="292"/>
    </row>
    <row r="63" spans="1:56" x14ac:dyDescent="0.25">
      <c r="A63" s="1038" t="s">
        <v>847</v>
      </c>
      <c r="B63" s="1038"/>
      <c r="C63" s="1038"/>
      <c r="D63" s="1038"/>
      <c r="E63" s="1038"/>
      <c r="F63" s="1038"/>
      <c r="G63" s="1038"/>
      <c r="H63" s="1038"/>
      <c r="I63" s="1038"/>
      <c r="J63" s="1038"/>
      <c r="K63" s="1038"/>
      <c r="L63" s="1038"/>
      <c r="M63" s="1038"/>
      <c r="N63" s="1038"/>
      <c r="O63" s="1038"/>
      <c r="P63" s="1038"/>
      <c r="Q63" s="1038"/>
      <c r="R63" s="1038"/>
      <c r="S63" s="1038"/>
      <c r="T63" s="1038"/>
      <c r="U63" s="1038"/>
      <c r="V63" s="1038"/>
      <c r="W63" s="1038"/>
      <c r="X63" s="1038"/>
      <c r="Y63" s="1038"/>
      <c r="Z63" s="1038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D63" s="292"/>
    </row>
    <row r="64" spans="1:56" x14ac:dyDescent="0.25">
      <c r="A64" s="1025" t="s">
        <v>87</v>
      </c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D64" s="292"/>
    </row>
    <row r="65" spans="1:56" x14ac:dyDescent="0.25">
      <c r="A65" s="1037" t="str">
        <f>ФОРМА!F31</f>
        <v>Исполнительные схемы по расчистке трассы</v>
      </c>
      <c r="B65" s="1037"/>
      <c r="C65" s="1037"/>
      <c r="D65" s="1037"/>
      <c r="E65" s="1037"/>
      <c r="F65" s="1037"/>
      <c r="G65" s="1037"/>
      <c r="H65" s="1037"/>
      <c r="I65" s="1037"/>
      <c r="J65" s="1037"/>
      <c r="K65" s="1037"/>
      <c r="L65" s="1037"/>
      <c r="M65" s="1037"/>
      <c r="N65" s="1037"/>
      <c r="O65" s="1037"/>
      <c r="P65" s="1037"/>
      <c r="Q65" s="1037"/>
      <c r="R65" s="1037"/>
      <c r="S65" s="1037"/>
      <c r="T65" s="1037"/>
      <c r="U65" s="1037"/>
      <c r="V65" s="1037"/>
      <c r="W65" s="1037"/>
      <c r="X65" s="1037"/>
      <c r="Y65" s="1037"/>
      <c r="Z65" s="1037"/>
      <c r="AA65" s="1037"/>
      <c r="AB65" s="1037"/>
      <c r="AC65" s="1037"/>
      <c r="AD65" s="1037"/>
      <c r="AE65" s="1037"/>
      <c r="AF65" s="1037"/>
      <c r="AG65" s="1037"/>
      <c r="AH65" s="1037"/>
      <c r="AI65" s="1037"/>
      <c r="AJ65" s="1037"/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/>
      <c r="AX65" s="1037"/>
      <c r="AY65" s="1037"/>
      <c r="AZ65" s="1037"/>
      <c r="BA65" s="1037"/>
      <c r="BB65" s="1037"/>
      <c r="BD65" s="298"/>
    </row>
    <row r="66" spans="1:56" ht="9" customHeight="1" x14ac:dyDescent="0.25">
      <c r="A66" s="1038" t="s">
        <v>537</v>
      </c>
      <c r="B66" s="1038"/>
      <c r="C66" s="1038"/>
      <c r="D66" s="1038"/>
      <c r="E66" s="1038"/>
      <c r="F66" s="1038"/>
      <c r="G66" s="1038"/>
      <c r="H66" s="1038"/>
      <c r="I66" s="1038"/>
      <c r="J66" s="1038"/>
      <c r="K66" s="1038"/>
      <c r="L66" s="1038"/>
      <c r="M66" s="1038"/>
      <c r="N66" s="1038"/>
      <c r="O66" s="1038"/>
      <c r="P66" s="1038"/>
      <c r="Q66" s="1038"/>
      <c r="R66" s="1038"/>
      <c r="S66" s="1038"/>
      <c r="T66" s="1038"/>
      <c r="U66" s="1038"/>
      <c r="V66" s="1038"/>
      <c r="W66" s="1038"/>
      <c r="X66" s="1038"/>
      <c r="Y66" s="1038"/>
      <c r="Z66" s="1038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</row>
    <row r="67" spans="1:56" ht="12.75" customHeight="1" x14ac:dyDescent="0.3">
      <c r="A67" s="1025" t="s">
        <v>538</v>
      </c>
      <c r="B67" s="1025"/>
      <c r="C67" s="1025"/>
      <c r="D67" s="1025"/>
      <c r="E67" s="1025"/>
      <c r="F67" s="1025" t="s">
        <v>539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7"/>
      <c r="S67" s="1027">
        <f>ФОРМА!C30</f>
        <v>45352</v>
      </c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848</v>
      </c>
      <c r="B68" s="342"/>
      <c r="C68" s="342"/>
      <c r="D68" s="342" t="s">
        <v>849</v>
      </c>
      <c r="E68" s="342"/>
      <c r="F68" s="1025" t="s">
        <v>92</v>
      </c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342"/>
      <c r="S68" s="1027">
        <f>ФОРМА!D30</f>
        <v>45354</v>
      </c>
      <c r="T68" s="1027"/>
      <c r="U68" s="1027"/>
      <c r="V68" s="1027"/>
      <c r="W68" s="1027"/>
      <c r="X68" s="1027"/>
      <c r="Y68" s="1027"/>
      <c r="Z68" s="1027"/>
      <c r="AA68" s="1027"/>
      <c r="AB68" s="1027"/>
      <c r="AC68" s="1027"/>
      <c r="AD68" s="1027"/>
      <c r="AE68" s="1027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25" t="s">
        <v>88</v>
      </c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37" t="s">
        <v>1113</v>
      </c>
      <c r="W70" s="1037"/>
      <c r="X70" s="1037"/>
      <c r="Y70" s="1037"/>
      <c r="Z70" s="1037"/>
      <c r="AA70" s="1037"/>
      <c r="AB70" s="1037"/>
      <c r="AC70" s="1037"/>
      <c r="AD70" s="1037"/>
      <c r="AE70" s="1037"/>
      <c r="AF70" s="1037"/>
      <c r="AG70" s="1037"/>
      <c r="AH70" s="1037"/>
      <c r="AI70" s="1037"/>
      <c r="AJ70" s="1037"/>
      <c r="AK70" s="1037"/>
      <c r="AL70" s="1037"/>
      <c r="AM70" s="1037"/>
      <c r="AN70" s="1037"/>
      <c r="AO70" s="1037"/>
      <c r="AP70" s="1037"/>
      <c r="AQ70" s="1037"/>
      <c r="AR70" s="1037"/>
      <c r="AS70" s="1037"/>
      <c r="AT70" s="1037"/>
      <c r="AU70" s="1037"/>
      <c r="AV70" s="1037"/>
      <c r="AW70" s="1037"/>
      <c r="AX70" s="1037"/>
      <c r="AY70" s="1037"/>
      <c r="AZ70" s="1037"/>
      <c r="BA70" s="1037"/>
      <c r="BB70" s="1037"/>
    </row>
    <row r="71" spans="1:56" ht="18.75" customHeight="1" x14ac:dyDescent="0.25">
      <c r="U71" s="297"/>
      <c r="V71" s="1034" t="s">
        <v>1101</v>
      </c>
      <c r="W71" s="1034"/>
      <c r="X71" s="1034"/>
      <c r="Y71" s="1034"/>
      <c r="Z71" s="1034"/>
      <c r="AA71" s="1034"/>
      <c r="AB71" s="1034"/>
      <c r="AC71" s="1034"/>
      <c r="AD71" s="1034"/>
      <c r="AE71" s="1034"/>
      <c r="AF71" s="1034"/>
      <c r="AG71" s="1034"/>
      <c r="AH71" s="1034"/>
      <c r="AI71" s="1034"/>
      <c r="AJ71" s="1034"/>
      <c r="AK71" s="1034"/>
      <c r="AL71" s="1034"/>
      <c r="AM71" s="1034"/>
      <c r="AN71" s="1034"/>
      <c r="AO71" s="1034"/>
      <c r="AP71" s="1034"/>
      <c r="AQ71" s="1034"/>
      <c r="AR71" s="1034"/>
      <c r="AS71" s="1034"/>
      <c r="AT71" s="1034"/>
      <c r="AU71" s="1034"/>
      <c r="AV71" s="1034"/>
      <c r="AW71" s="1034"/>
      <c r="AX71" s="1034"/>
      <c r="AY71" s="1034"/>
      <c r="AZ71" s="1034"/>
      <c r="BA71" s="1034"/>
      <c r="BB71" s="1034"/>
    </row>
    <row r="72" spans="1:56" x14ac:dyDescent="0.25">
      <c r="A72" s="1025" t="s">
        <v>785</v>
      </c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</row>
    <row r="73" spans="1:56" x14ac:dyDescent="0.25">
      <c r="A73" s="1035"/>
      <c r="B73" s="1035"/>
      <c r="C73" s="1035"/>
      <c r="D73" s="1035"/>
      <c r="E73" s="1035"/>
      <c r="F73" s="1035"/>
      <c r="G73" s="1035"/>
      <c r="H73" s="1035"/>
      <c r="I73" s="1035"/>
      <c r="J73" s="1035"/>
      <c r="K73" s="1035"/>
      <c r="L73" s="1035"/>
      <c r="M73" s="1035"/>
      <c r="N73" s="1035"/>
      <c r="O73" s="1035"/>
      <c r="P73" s="1035"/>
      <c r="Q73" s="1035"/>
      <c r="R73" s="1035"/>
      <c r="S73" s="1035"/>
      <c r="T73" s="1035"/>
      <c r="U73" s="1035"/>
      <c r="V73" s="1035"/>
      <c r="W73" s="1035"/>
      <c r="X73" s="1035"/>
      <c r="Y73" s="1035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</row>
    <row r="74" spans="1:56" ht="8.25" customHeight="1" x14ac:dyDescent="0.25">
      <c r="A74" s="1036" t="s">
        <v>541</v>
      </c>
      <c r="B74" s="1036"/>
      <c r="C74" s="1036"/>
      <c r="D74" s="1036"/>
      <c r="E74" s="1036"/>
      <c r="F74" s="1036"/>
      <c r="G74" s="1036"/>
      <c r="H74" s="1036"/>
      <c r="I74" s="1036"/>
      <c r="J74" s="1036"/>
      <c r="K74" s="1036"/>
      <c r="L74" s="1036"/>
      <c r="M74" s="1036"/>
      <c r="N74" s="1036"/>
      <c r="O74" s="1036"/>
      <c r="P74" s="1036"/>
      <c r="Q74" s="1036"/>
      <c r="R74" s="1036"/>
      <c r="S74" s="1036"/>
      <c r="T74" s="1036"/>
      <c r="U74" s="1036"/>
      <c r="V74" s="1036"/>
      <c r="W74" s="1036"/>
      <c r="X74" s="1036"/>
      <c r="Y74" s="1036"/>
      <c r="Z74" s="1036"/>
      <c r="AA74" s="1036"/>
      <c r="AB74" s="1036"/>
      <c r="AC74" s="1036"/>
      <c r="AD74" s="1036"/>
      <c r="AE74" s="1036"/>
      <c r="AF74" s="1036"/>
      <c r="AG74" s="1036"/>
      <c r="AH74" s="1036"/>
      <c r="AI74" s="1036"/>
      <c r="AJ74" s="1036"/>
      <c r="AK74" s="1036"/>
      <c r="AL74" s="1036"/>
      <c r="AM74" s="1036"/>
      <c r="AN74" s="1036"/>
      <c r="AO74" s="1036"/>
      <c r="AP74" s="1036"/>
      <c r="AQ74" s="1036"/>
      <c r="AR74" s="1036"/>
      <c r="AS74" s="1036"/>
      <c r="AT74" s="1036"/>
      <c r="AU74" s="1036"/>
      <c r="AV74" s="1036"/>
      <c r="AW74" s="1036"/>
      <c r="AX74" s="1036"/>
      <c r="AY74" s="1036"/>
      <c r="AZ74" s="1036"/>
      <c r="BA74" s="1036"/>
      <c r="BB74" s="1036"/>
    </row>
    <row r="75" spans="1:56" x14ac:dyDescent="0.25">
      <c r="A75" s="1025" t="s">
        <v>89</v>
      </c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342"/>
      <c r="Q75" s="1029" t="s">
        <v>65</v>
      </c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  <c r="BA75" s="1029"/>
      <c r="BB75" s="1029"/>
    </row>
    <row r="76" spans="1:56" x14ac:dyDescent="0.25">
      <c r="A76" s="1025" t="s">
        <v>93</v>
      </c>
      <c r="B76" s="1025"/>
      <c r="C76" s="1025"/>
      <c r="D76" s="1025"/>
      <c r="E76" s="1025"/>
      <c r="F76" s="1025"/>
      <c r="G76" s="1025"/>
      <c r="H76" s="1025"/>
      <c r="I76" s="1025"/>
      <c r="J76" s="1030">
        <f>ФОРМА!F5</f>
        <v>2</v>
      </c>
      <c r="K76" s="1030"/>
      <c r="L76" s="1031" t="s">
        <v>851</v>
      </c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32" t="s">
        <v>90</v>
      </c>
      <c r="B77" s="1032"/>
      <c r="C77" s="1032"/>
      <c r="D77" s="1032"/>
      <c r="E77" s="1032"/>
      <c r="F77" s="1032"/>
      <c r="G77" s="1032"/>
      <c r="H77" s="300"/>
      <c r="I77" s="1033" t="str">
        <f>A65</f>
        <v>Исполнительные схемы по расчистке трассы</v>
      </c>
      <c r="J77" s="1033"/>
      <c r="K77" s="1033"/>
      <c r="L77" s="1033"/>
      <c r="M77" s="1033"/>
      <c r="N77" s="1033"/>
      <c r="O77" s="1033"/>
      <c r="P77" s="1033"/>
      <c r="Q77" s="1033"/>
      <c r="R77" s="1033"/>
      <c r="S77" s="1033"/>
      <c r="T77" s="1033"/>
      <c r="U77" s="1033"/>
      <c r="V77" s="1033"/>
      <c r="W77" s="1033"/>
      <c r="X77" s="1033"/>
      <c r="Y77" s="1033"/>
      <c r="Z77" s="1033"/>
      <c r="AA77" s="1033"/>
      <c r="AB77" s="1033"/>
      <c r="AC77" s="1033"/>
      <c r="AD77" s="1033"/>
      <c r="AE77" s="1033"/>
      <c r="AF77" s="1033"/>
      <c r="AG77" s="1033"/>
      <c r="AH77" s="1033"/>
      <c r="AI77" s="1033"/>
      <c r="AJ77" s="1033"/>
      <c r="AK77" s="1033"/>
      <c r="AL77" s="1033"/>
      <c r="AM77" s="1033"/>
      <c r="AN77" s="1033"/>
      <c r="AO77" s="1033"/>
      <c r="AP77" s="1033"/>
      <c r="AQ77" s="1033"/>
      <c r="AR77" s="1033"/>
      <c r="AS77" s="1033"/>
      <c r="AT77" s="1033"/>
      <c r="AU77" s="1033"/>
      <c r="AV77" s="1033"/>
      <c r="AW77" s="1033"/>
      <c r="AX77" s="1033"/>
      <c r="AY77" s="1033"/>
      <c r="AZ77" s="1033"/>
      <c r="BA77" s="1033"/>
      <c r="BB77" s="1033"/>
    </row>
    <row r="78" spans="1:56" ht="9" customHeight="1" x14ac:dyDescent="0.25">
      <c r="A78" s="1028" t="s">
        <v>786</v>
      </c>
      <c r="B78" s="1028"/>
      <c r="C78" s="1028"/>
      <c r="D78" s="1028"/>
      <c r="E78" s="1028"/>
      <c r="F78" s="1028"/>
      <c r="G78" s="1028"/>
      <c r="H78" s="1028"/>
      <c r="I78" s="1028"/>
      <c r="J78" s="1028"/>
      <c r="K78" s="1028"/>
      <c r="L78" s="1028"/>
      <c r="M78" s="1028"/>
      <c r="N78" s="1028"/>
      <c r="O78" s="1028"/>
      <c r="P78" s="1028"/>
      <c r="Q78" s="1028"/>
      <c r="R78" s="1028"/>
      <c r="S78" s="1028"/>
      <c r="T78" s="1028"/>
      <c r="U78" s="1028"/>
      <c r="V78" s="1028"/>
      <c r="W78" s="1028"/>
      <c r="X78" s="1028"/>
      <c r="Y78" s="1028"/>
      <c r="Z78" s="1028"/>
      <c r="AA78" s="1028"/>
      <c r="AB78" s="1028"/>
      <c r="AC78" s="1028"/>
      <c r="AD78" s="1028"/>
      <c r="AE78" s="1028"/>
      <c r="AF78" s="1028"/>
      <c r="AG78" s="1028"/>
      <c r="AH78" s="1028"/>
      <c r="AI78" s="1028"/>
      <c r="AJ78" s="1028"/>
      <c r="AK78" s="1028"/>
      <c r="AL78" s="1028"/>
      <c r="AM78" s="1028"/>
      <c r="AN78" s="1028"/>
      <c r="AO78" s="1028"/>
      <c r="AP78" s="1028"/>
      <c r="AQ78" s="1028"/>
      <c r="AR78" s="1028"/>
      <c r="AS78" s="1028"/>
      <c r="AT78" s="1028"/>
      <c r="AU78" s="1028"/>
      <c r="AV78" s="1028"/>
      <c r="AW78" s="1028"/>
      <c r="AX78" s="1028"/>
      <c r="AY78" s="1028"/>
      <c r="AZ78" s="1028"/>
      <c r="BA78" s="1028"/>
      <c r="BB78" s="1028"/>
    </row>
    <row r="79" spans="1:56" ht="26.25" customHeight="1" x14ac:dyDescent="0.25">
      <c r="A79" s="1020" t="s">
        <v>558</v>
      </c>
      <c r="B79" s="1020"/>
      <c r="C79" s="1020"/>
      <c r="D79" s="1020"/>
      <c r="E79" s="1020"/>
      <c r="F79" s="1020"/>
      <c r="G79" s="1020"/>
      <c r="H79" s="1020"/>
      <c r="I79" s="1020"/>
      <c r="J79" s="1020"/>
      <c r="K79" s="1020"/>
      <c r="L79" s="1020"/>
      <c r="M79" s="1020"/>
      <c r="N79" s="1020"/>
      <c r="O79" s="1020"/>
      <c r="P79" s="1020"/>
      <c r="Q79" s="1020"/>
      <c r="R79" s="1020"/>
      <c r="S79" s="1020"/>
      <c r="T79" s="1020"/>
      <c r="U79" s="1020"/>
      <c r="V79" s="1020"/>
      <c r="W79" s="1020"/>
      <c r="X79" s="1020"/>
      <c r="Y79" s="1020"/>
      <c r="Z79" s="1020"/>
      <c r="AA79" s="1020"/>
      <c r="AB79" s="1020"/>
      <c r="AC79" s="1020"/>
      <c r="AD79" s="1020"/>
      <c r="AE79" s="1020"/>
      <c r="AF79" s="1020"/>
      <c r="AG79" s="1020"/>
      <c r="AH79" s="1020"/>
      <c r="AI79" s="1020"/>
      <c r="AJ79" s="1020"/>
      <c r="AK79" s="1020"/>
      <c r="AL79" s="1020"/>
      <c r="AM79" s="1020"/>
      <c r="AN79" s="1020"/>
      <c r="AO79" s="1020"/>
      <c r="AP79" s="1020"/>
      <c r="AQ79" s="1020"/>
      <c r="AR79" s="1020"/>
      <c r="AS79" s="1020"/>
      <c r="AT79" s="1020"/>
      <c r="AU79" s="1020"/>
      <c r="AV79" s="1020"/>
      <c r="AW79" s="1020"/>
      <c r="AX79" s="1020"/>
      <c r="AY79" s="1020"/>
      <c r="AZ79" s="1020"/>
      <c r="BA79" s="1020"/>
      <c r="BB79" s="1020"/>
    </row>
    <row r="80" spans="1:56" ht="22.5" customHeight="1" x14ac:dyDescent="0.3">
      <c r="A80" s="1021" t="str">
        <f>IF(ФОРМА!E30="ВЛ",ПОДПИСИ!D6,IF(ФОРМА!E30="КЛ",ПОДПИСИ!D7))</f>
        <v>Чечин Д.М.</v>
      </c>
      <c r="B80" s="1021"/>
      <c r="C80" s="1021"/>
      <c r="D80" s="1021"/>
      <c r="E80" s="1021"/>
      <c r="F80" s="1021"/>
      <c r="G80" s="1021"/>
      <c r="H80" s="1021"/>
      <c r="I80" s="1021"/>
      <c r="J80" s="1021"/>
      <c r="K80" s="1021"/>
      <c r="L80" s="1021"/>
      <c r="M80" s="1021"/>
      <c r="N80" s="1021"/>
      <c r="O80" s="1021"/>
      <c r="P80" s="1021"/>
      <c r="Q80" s="1021"/>
      <c r="R80" s="1021"/>
      <c r="S80" s="1021"/>
      <c r="T80" s="1021"/>
      <c r="U80" s="1021"/>
      <c r="V80" s="102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22"/>
      <c r="BA80" s="1022"/>
      <c r="BB80" s="1022"/>
    </row>
    <row r="81" spans="1:54" ht="9" customHeight="1" x14ac:dyDescent="0.3">
      <c r="A81" s="1023" t="s">
        <v>815</v>
      </c>
      <c r="B81" s="1023"/>
      <c r="C81" s="1023"/>
      <c r="D81" s="1023"/>
      <c r="E81" s="1023"/>
      <c r="F81" s="1023"/>
      <c r="G81" s="1023"/>
      <c r="H81" s="1023"/>
      <c r="I81" s="1023"/>
      <c r="J81" s="1023"/>
      <c r="K81" s="1023"/>
      <c r="L81" s="1023"/>
      <c r="M81" s="1023"/>
      <c r="N81" s="1023"/>
      <c r="O81" s="1023"/>
      <c r="P81" s="1023"/>
      <c r="Q81" s="1023"/>
      <c r="R81" s="1023"/>
      <c r="S81" s="1023"/>
      <c r="T81" s="1023"/>
      <c r="U81" s="1023"/>
      <c r="V81" s="1023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23" t="s">
        <v>49</v>
      </c>
      <c r="BA81" s="1023"/>
      <c r="BB81" s="1023"/>
    </row>
    <row r="82" spans="1:54" x14ac:dyDescent="0.25">
      <c r="A82" s="1020" t="s">
        <v>799</v>
      </c>
      <c r="B82" s="1020"/>
      <c r="C82" s="1020"/>
      <c r="D82" s="1020"/>
      <c r="E82" s="1020"/>
      <c r="F82" s="1020"/>
      <c r="G82" s="1020"/>
      <c r="H82" s="1020"/>
      <c r="I82" s="1020"/>
      <c r="J82" s="1020"/>
      <c r="K82" s="1020"/>
      <c r="L82" s="1020"/>
      <c r="M82" s="1020"/>
      <c r="N82" s="1020"/>
      <c r="O82" s="1020"/>
      <c r="P82" s="1020"/>
      <c r="Q82" s="1020"/>
      <c r="R82" s="1020"/>
      <c r="S82" s="1020"/>
      <c r="T82" s="1020"/>
      <c r="U82" s="1020"/>
      <c r="V82" s="1020"/>
      <c r="W82" s="1020"/>
      <c r="X82" s="1020"/>
      <c r="Y82" s="1020"/>
      <c r="Z82" s="1020"/>
      <c r="AA82" s="1020"/>
      <c r="AB82" s="1020"/>
      <c r="AC82" s="1020"/>
      <c r="AD82" s="1020"/>
      <c r="AE82" s="1020"/>
      <c r="AF82" s="1020"/>
      <c r="AG82" s="1020"/>
      <c r="AH82" s="1020"/>
      <c r="AI82" s="1020"/>
      <c r="AJ82" s="1020"/>
      <c r="AK82" s="1020"/>
      <c r="AL82" s="1020"/>
      <c r="AM82" s="1020"/>
      <c r="AN82" s="1020"/>
      <c r="AO82" s="1020"/>
      <c r="AP82" s="1020"/>
      <c r="AQ82" s="1020"/>
      <c r="AR82" s="1020"/>
      <c r="AS82" s="1020"/>
      <c r="AT82" s="1020"/>
      <c r="AU82" s="1020"/>
      <c r="AV82" s="1020"/>
      <c r="AW82" s="1020"/>
      <c r="AX82" s="1020"/>
      <c r="AY82" s="1020"/>
      <c r="AZ82" s="1020"/>
      <c r="BA82" s="1020"/>
      <c r="BB82" s="1020"/>
    </row>
    <row r="83" spans="1:54" ht="22.5" customHeight="1" x14ac:dyDescent="0.3">
      <c r="A83" s="1021" t="str">
        <f>ПОДПИСИ!D15</f>
        <v>Шлёнский С.В.</v>
      </c>
      <c r="B83" s="1021"/>
      <c r="C83" s="1021"/>
      <c r="D83" s="1021"/>
      <c r="E83" s="1021"/>
      <c r="F83" s="1021"/>
      <c r="G83" s="1021"/>
      <c r="H83" s="1021"/>
      <c r="I83" s="1021"/>
      <c r="J83" s="1021"/>
      <c r="K83" s="1021"/>
      <c r="L83" s="1021"/>
      <c r="M83" s="1021"/>
      <c r="N83" s="1021"/>
      <c r="O83" s="1021"/>
      <c r="P83" s="1021"/>
      <c r="Q83" s="1021"/>
      <c r="R83" s="1021"/>
      <c r="S83" s="1021"/>
      <c r="T83" s="1021"/>
      <c r="U83" s="1021"/>
      <c r="V83" s="102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2"/>
      <c r="BA83" s="1022"/>
      <c r="BB83" s="1022"/>
    </row>
    <row r="84" spans="1:54" ht="9" customHeight="1" x14ac:dyDescent="0.3">
      <c r="A84" s="1023" t="s">
        <v>815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3" t="s">
        <v>49</v>
      </c>
      <c r="BA84" s="1023"/>
      <c r="BB84" s="1023"/>
    </row>
    <row r="85" spans="1:54" ht="27.75" customHeight="1" x14ac:dyDescent="0.25">
      <c r="A85" s="1020" t="s">
        <v>827</v>
      </c>
      <c r="B85" s="1020"/>
      <c r="C85" s="1020"/>
      <c r="D85" s="1020"/>
      <c r="E85" s="1020"/>
      <c r="F85" s="1020"/>
      <c r="G85" s="1020"/>
      <c r="H85" s="1020"/>
      <c r="I85" s="1020"/>
      <c r="J85" s="1020"/>
      <c r="K85" s="1020"/>
      <c r="L85" s="1020"/>
      <c r="M85" s="1020"/>
      <c r="N85" s="1020"/>
      <c r="O85" s="1020"/>
      <c r="P85" s="1020"/>
      <c r="Q85" s="1020"/>
      <c r="R85" s="1020"/>
      <c r="S85" s="1020"/>
      <c r="T85" s="1020"/>
      <c r="U85" s="1020"/>
      <c r="V85" s="1020"/>
      <c r="W85" s="1020"/>
      <c r="X85" s="1020"/>
      <c r="Y85" s="1020"/>
      <c r="Z85" s="1020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</row>
    <row r="86" spans="1:54" ht="22.5" customHeight="1" x14ac:dyDescent="0.3">
      <c r="A86" s="1021" t="str">
        <f>ПОДПИСИ!D17</f>
        <v>Шлёнский С.В.</v>
      </c>
      <c r="B86" s="1021"/>
      <c r="C86" s="1021"/>
      <c r="D86" s="1021"/>
      <c r="E86" s="1021"/>
      <c r="F86" s="1021"/>
      <c r="G86" s="1021"/>
      <c r="H86" s="1021"/>
      <c r="I86" s="1021"/>
      <c r="J86" s="1021"/>
      <c r="K86" s="1021"/>
      <c r="L86" s="1021"/>
      <c r="M86" s="1021"/>
      <c r="N86" s="1021"/>
      <c r="O86" s="1021"/>
      <c r="P86" s="1021"/>
      <c r="Q86" s="1021"/>
      <c r="R86" s="1021"/>
      <c r="S86" s="1021"/>
      <c r="T86" s="1021"/>
      <c r="U86" s="1021"/>
      <c r="V86" s="1021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22"/>
      <c r="BA86" s="1022"/>
      <c r="BB86" s="1022"/>
    </row>
    <row r="87" spans="1:54" ht="9" customHeight="1" x14ac:dyDescent="0.3">
      <c r="A87" s="1023" t="s">
        <v>815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3" t="s">
        <v>49</v>
      </c>
      <c r="BA87" s="1023"/>
      <c r="BB87" s="1023"/>
    </row>
    <row r="88" spans="1:54" ht="37.5" customHeight="1" x14ac:dyDescent="0.25">
      <c r="A88" s="1020" t="s">
        <v>817</v>
      </c>
      <c r="B88" s="1020"/>
      <c r="C88" s="1020"/>
      <c r="D88" s="1020"/>
      <c r="E88" s="1020"/>
      <c r="F88" s="1020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</row>
    <row r="89" spans="1:54" ht="22.5" customHeight="1" x14ac:dyDescent="0.3">
      <c r="A89" s="1021" t="str">
        <f>ПОДПИСИ!C19</f>
        <v xml:space="preserve"> </v>
      </c>
      <c r="B89" s="1021"/>
      <c r="C89" s="1021"/>
      <c r="D89" s="1021"/>
      <c r="E89" s="1021"/>
      <c r="F89" s="1021"/>
      <c r="G89" s="1021"/>
      <c r="H89" s="1021"/>
      <c r="I89" s="1021"/>
      <c r="J89" s="1021"/>
      <c r="K89" s="1021"/>
      <c r="L89" s="1021"/>
      <c r="M89" s="1021"/>
      <c r="N89" s="1021"/>
      <c r="O89" s="1021"/>
      <c r="P89" s="1021"/>
      <c r="Q89" s="1021"/>
      <c r="R89" s="1021"/>
      <c r="S89" s="1021"/>
      <c r="T89" s="1021"/>
      <c r="U89" s="1021"/>
      <c r="V89" s="1021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22"/>
      <c r="BA89" s="1022"/>
      <c r="BB89" s="1022"/>
    </row>
    <row r="90" spans="1:54" ht="9" customHeight="1" x14ac:dyDescent="0.3">
      <c r="A90" s="1023" t="s">
        <v>815</v>
      </c>
      <c r="B90" s="1023"/>
      <c r="C90" s="1023"/>
      <c r="D90" s="1023"/>
      <c r="E90" s="1023"/>
      <c r="F90" s="1023"/>
      <c r="G90" s="1023"/>
      <c r="H90" s="1023"/>
      <c r="I90" s="1023"/>
      <c r="J90" s="1023"/>
      <c r="K90" s="1023"/>
      <c r="L90" s="1023"/>
      <c r="M90" s="1023"/>
      <c r="N90" s="1023"/>
      <c r="O90" s="1023"/>
      <c r="P90" s="1023"/>
      <c r="Q90" s="1023"/>
      <c r="R90" s="1023"/>
      <c r="S90" s="1023"/>
      <c r="T90" s="1023"/>
      <c r="U90" s="1023"/>
      <c r="V90" s="1023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3" t="s">
        <v>49</v>
      </c>
      <c r="BA90" s="1023"/>
      <c r="BB90" s="1023"/>
    </row>
    <row r="91" spans="1:54" ht="25.5" customHeight="1" x14ac:dyDescent="0.25">
      <c r="A91" s="1020" t="s">
        <v>852</v>
      </c>
      <c r="B91" s="1020"/>
      <c r="C91" s="1020"/>
      <c r="D91" s="1020"/>
      <c r="E91" s="1020"/>
      <c r="F91" s="1020"/>
      <c r="G91" s="1020"/>
      <c r="H91" s="1020"/>
      <c r="I91" s="1020"/>
      <c r="J91" s="1020"/>
      <c r="K91" s="1020"/>
      <c r="L91" s="1020"/>
      <c r="M91" s="1020"/>
      <c r="N91" s="1020"/>
      <c r="O91" s="1020"/>
      <c r="P91" s="1020"/>
      <c r="Q91" s="1020"/>
      <c r="R91" s="1020"/>
      <c r="S91" s="1020"/>
      <c r="T91" s="1020"/>
      <c r="U91" s="1020"/>
      <c r="V91" s="1020"/>
      <c r="W91" s="1020"/>
      <c r="X91" s="1020"/>
      <c r="Y91" s="1020"/>
      <c r="Z91" s="1020"/>
      <c r="AA91" s="1020"/>
      <c r="AB91" s="1020"/>
      <c r="AC91" s="1020"/>
      <c r="AD91" s="1020"/>
      <c r="AE91" s="1020"/>
      <c r="AF91" s="1020"/>
      <c r="AG91" s="1020"/>
      <c r="AH91" s="1020"/>
      <c r="AI91" s="1020"/>
      <c r="AJ91" s="1020"/>
      <c r="AK91" s="1020"/>
      <c r="AL91" s="1020"/>
      <c r="AM91" s="1020"/>
      <c r="AN91" s="1020"/>
      <c r="AO91" s="1020"/>
      <c r="AP91" s="1020"/>
      <c r="AQ91" s="1020"/>
      <c r="AR91" s="1020"/>
      <c r="AS91" s="1020"/>
      <c r="AT91" s="1020"/>
      <c r="AU91" s="1020"/>
      <c r="AV91" s="1020"/>
      <c r="AW91" s="1020"/>
      <c r="AX91" s="1020"/>
      <c r="AY91" s="1020"/>
      <c r="AZ91" s="1020"/>
      <c r="BA91" s="1020"/>
      <c r="BB91" s="1020"/>
    </row>
    <row r="92" spans="1:54" ht="22.5" customHeight="1" x14ac:dyDescent="0.3">
      <c r="A92" s="1021" t="str">
        <f>ПОДПИСИ!D12</f>
        <v>Курбатов А.В.</v>
      </c>
      <c r="B92" s="1021"/>
      <c r="C92" s="1021"/>
      <c r="D92" s="1021"/>
      <c r="E92" s="1021"/>
      <c r="F92" s="1021"/>
      <c r="G92" s="1021"/>
      <c r="H92" s="1021"/>
      <c r="I92" s="1021"/>
      <c r="J92" s="1021"/>
      <c r="K92" s="1021"/>
      <c r="L92" s="1021"/>
      <c r="M92" s="1021"/>
      <c r="N92" s="1021"/>
      <c r="O92" s="1021"/>
      <c r="P92" s="1021"/>
      <c r="Q92" s="1021"/>
      <c r="R92" s="1021"/>
      <c r="S92" s="1021"/>
      <c r="T92" s="1021"/>
      <c r="U92" s="1021"/>
      <c r="V92" s="1021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22"/>
      <c r="BA92" s="1022"/>
      <c r="BB92" s="1022"/>
    </row>
    <row r="93" spans="1:54" ht="9" customHeight="1" x14ac:dyDescent="0.3">
      <c r="A93" s="1023" t="s">
        <v>815</v>
      </c>
      <c r="B93" s="1023"/>
      <c r="C93" s="1023"/>
      <c r="D93" s="1023"/>
      <c r="E93" s="1023"/>
      <c r="F93" s="1023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3" t="s">
        <v>49</v>
      </c>
      <c r="BA93" s="1023"/>
      <c r="BB93" s="1023"/>
    </row>
    <row r="94" spans="1:54" x14ac:dyDescent="0.25">
      <c r="A94" s="1020" t="s">
        <v>542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1020"/>
      <c r="BB94" s="1020"/>
    </row>
    <row r="95" spans="1:54" ht="22.5" customHeight="1" x14ac:dyDescent="0.3">
      <c r="A95" s="1021" t="str">
        <f>ПОДПИСИ!D10</f>
        <v>Величко А.А.</v>
      </c>
      <c r="B95" s="1021"/>
      <c r="C95" s="1021"/>
      <c r="D95" s="1021"/>
      <c r="E95" s="1021"/>
      <c r="F95" s="1021"/>
      <c r="G95" s="1021"/>
      <c r="H95" s="1021"/>
      <c r="I95" s="1021"/>
      <c r="J95" s="1021"/>
      <c r="K95" s="1021"/>
      <c r="L95" s="1021"/>
      <c r="M95" s="1021"/>
      <c r="N95" s="1021"/>
      <c r="O95" s="1021"/>
      <c r="P95" s="1021"/>
      <c r="Q95" s="1021"/>
      <c r="R95" s="1021"/>
      <c r="S95" s="1021"/>
      <c r="T95" s="1021"/>
      <c r="U95" s="1021"/>
      <c r="V95" s="1021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22"/>
      <c r="BA95" s="1022"/>
      <c r="BB95" s="1022"/>
    </row>
    <row r="96" spans="1:54" ht="9" customHeight="1" x14ac:dyDescent="0.3">
      <c r="A96" s="1023" t="s">
        <v>815</v>
      </c>
      <c r="B96" s="1023"/>
      <c r="C96" s="1023"/>
      <c r="D96" s="1023"/>
      <c r="E96" s="1023"/>
      <c r="F96" s="1023"/>
      <c r="G96" s="1023"/>
      <c r="H96" s="1023"/>
      <c r="I96" s="1023"/>
      <c r="J96" s="1023"/>
      <c r="K96" s="1023"/>
      <c r="L96" s="1023"/>
      <c r="M96" s="1023"/>
      <c r="N96" s="1023"/>
      <c r="O96" s="1023"/>
      <c r="P96" s="1023"/>
      <c r="Q96" s="1023"/>
      <c r="R96" s="1023"/>
      <c r="S96" s="1023"/>
      <c r="T96" s="1023"/>
      <c r="U96" s="1023"/>
      <c r="V96" s="1023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3" t="s">
        <v>49</v>
      </c>
      <c r="BA96" s="1023"/>
      <c r="BB96" s="1023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60" width="9.109375" style="285"/>
    <col min="61" max="61" width="14" style="285" customWidth="1"/>
    <col min="62" max="62" width="16" style="285" customWidth="1"/>
    <col min="63" max="63" width="14.6640625" style="285" customWidth="1"/>
    <col min="64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57" t="s">
        <v>75</v>
      </c>
      <c r="B1" s="1057"/>
      <c r="C1" s="1057"/>
      <c r="D1" s="1057"/>
      <c r="E1" s="1057"/>
      <c r="F1" s="1057"/>
      <c r="G1" s="1057"/>
      <c r="H1" s="1057"/>
      <c r="I1" s="1057"/>
      <c r="J1" s="1057"/>
      <c r="K1" s="1057"/>
      <c r="L1" s="1057"/>
      <c r="M1" s="1057"/>
      <c r="N1" s="1057"/>
      <c r="O1" s="1057"/>
      <c r="P1" s="1057"/>
      <c r="Q1" s="1057"/>
      <c r="R1" s="1057"/>
      <c r="S1" s="1057"/>
      <c r="T1" s="1057"/>
      <c r="U1" s="1057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54"/>
      <c r="C2" s="1054"/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1054"/>
      <c r="V2" s="1054"/>
      <c r="W2" s="1054"/>
      <c r="X2" s="1054"/>
      <c r="Y2" s="1054"/>
      <c r="Z2" s="1054"/>
      <c r="AA2" s="1054"/>
      <c r="AB2" s="1054"/>
      <c r="AC2" s="1054"/>
      <c r="AD2" s="1054"/>
      <c r="AE2" s="1054"/>
      <c r="AF2" s="1054"/>
      <c r="AG2" s="1054"/>
      <c r="AH2" s="1054"/>
      <c r="AI2" s="1054"/>
      <c r="AJ2" s="1054"/>
      <c r="AK2" s="1054"/>
      <c r="AL2" s="1054"/>
      <c r="AM2" s="1054"/>
      <c r="AN2" s="1054"/>
      <c r="AO2" s="1054"/>
      <c r="AP2" s="1054"/>
      <c r="AQ2" s="1054"/>
      <c r="AR2" s="1054"/>
      <c r="AS2" s="1054"/>
      <c r="AT2" s="1054"/>
      <c r="AU2" s="1054"/>
      <c r="AV2" s="1054"/>
      <c r="AW2" s="1054"/>
      <c r="AX2" s="1054"/>
      <c r="AY2" s="1054"/>
      <c r="AZ2" s="1054"/>
      <c r="BA2" s="1054"/>
      <c r="BB2" s="1054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 x14ac:dyDescent="0.25">
      <c r="A3" s="1036" t="s">
        <v>820</v>
      </c>
      <c r="B3" s="1036"/>
      <c r="C3" s="1036"/>
      <c r="D3" s="1036"/>
      <c r="E3" s="1036"/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1036"/>
      <c r="U3" s="1036"/>
      <c r="V3" s="1036"/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1036"/>
      <c r="AL3" s="1036"/>
      <c r="AM3" s="1036"/>
      <c r="AN3" s="1036"/>
      <c r="AO3" s="1036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/>
      <c r="BB3" s="1036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 x14ac:dyDescent="0.25">
      <c r="A4" s="1025" t="s">
        <v>386</v>
      </c>
      <c r="B4" s="1025"/>
      <c r="C4" s="1025"/>
      <c r="D4" s="1025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025"/>
      <c r="AW4" s="1025"/>
      <c r="AX4" s="1025"/>
      <c r="AY4" s="1025"/>
      <c r="AZ4" s="1025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58" t="str">
        <f>ФОРМА!B2</f>
        <v>ПАО "Россети Ленэнерго"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8"/>
      <c r="U5" s="1058"/>
      <c r="V5" s="1058"/>
      <c r="W5" s="1058"/>
      <c r="X5" s="1058"/>
      <c r="Y5" s="1058"/>
      <c r="Z5" s="1058"/>
      <c r="AA5" s="1058"/>
      <c r="AB5" s="1058"/>
      <c r="AC5" s="1058"/>
      <c r="AD5" s="1058"/>
      <c r="AE5" s="1058"/>
      <c r="AF5" s="1058"/>
      <c r="AG5" s="1058"/>
      <c r="AH5" s="1058"/>
      <c r="AI5" s="1058"/>
      <c r="AJ5" s="1058"/>
      <c r="AK5" s="1058"/>
      <c r="AL5" s="1058"/>
      <c r="AM5" s="1058"/>
      <c r="AN5" s="1058"/>
      <c r="AO5" s="1058"/>
      <c r="AP5" s="1058"/>
      <c r="AQ5" s="1058"/>
      <c r="AR5" s="1058"/>
      <c r="AS5" s="1058"/>
      <c r="AT5" s="1058"/>
      <c r="AU5" s="1058"/>
      <c r="AV5" s="1058"/>
      <c r="AW5" s="1058"/>
      <c r="AX5" s="1058"/>
      <c r="AY5" s="1058"/>
      <c r="AZ5" s="1058"/>
      <c r="BA5" s="1058"/>
      <c r="BB5" s="105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53" t="s">
        <v>821</v>
      </c>
      <c r="B6" s="1053"/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  <c r="O6" s="1053"/>
      <c r="P6" s="1053"/>
      <c r="Q6" s="1053"/>
      <c r="R6" s="1053"/>
      <c r="S6" s="1053"/>
      <c r="T6" s="1053"/>
      <c r="U6" s="1053"/>
      <c r="V6" s="1053"/>
      <c r="W6" s="1053"/>
      <c r="X6" s="1053"/>
      <c r="Y6" s="1053"/>
      <c r="Z6" s="1053"/>
      <c r="AA6" s="1053"/>
      <c r="AB6" s="1053"/>
      <c r="AC6" s="1053"/>
      <c r="AD6" s="1053"/>
      <c r="AE6" s="1053"/>
      <c r="AF6" s="1053"/>
      <c r="AG6" s="1053"/>
      <c r="AH6" s="1053"/>
      <c r="AI6" s="1053"/>
      <c r="AJ6" s="1053"/>
      <c r="AK6" s="1053"/>
      <c r="AL6" s="1053"/>
      <c r="AM6" s="1053"/>
      <c r="AN6" s="1053"/>
      <c r="AO6" s="1053"/>
      <c r="AP6" s="1053"/>
      <c r="AQ6" s="1053"/>
      <c r="AR6" s="1053"/>
      <c r="AS6" s="1053"/>
      <c r="AT6" s="1053"/>
      <c r="AU6" s="1053"/>
      <c r="AV6" s="1053"/>
      <c r="AW6" s="1053"/>
      <c r="AX6" s="1053"/>
      <c r="AY6" s="1053"/>
      <c r="AZ6" s="1053"/>
      <c r="BA6" s="1053"/>
      <c r="BB6" s="1053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54"/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  <c r="O7" s="1054"/>
      <c r="P7" s="1054"/>
      <c r="Q7" s="1054"/>
      <c r="R7" s="1054"/>
      <c r="S7" s="1054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1054"/>
      <c r="AE7" s="1054"/>
      <c r="AF7" s="1054"/>
      <c r="AG7" s="1054"/>
      <c r="AH7" s="1054"/>
      <c r="AI7" s="1054"/>
      <c r="AJ7" s="1054"/>
      <c r="AK7" s="1054"/>
      <c r="AL7" s="1054"/>
      <c r="AM7" s="1054"/>
      <c r="AN7" s="1054"/>
      <c r="AO7" s="1054"/>
      <c r="AP7" s="1054"/>
      <c r="AQ7" s="1054"/>
      <c r="AR7" s="1054"/>
      <c r="AS7" s="1054"/>
      <c r="AT7" s="1054"/>
      <c r="AU7" s="1054"/>
      <c r="AV7" s="1054"/>
      <c r="AW7" s="1054"/>
      <c r="AX7" s="1054"/>
      <c r="AY7" s="1054"/>
      <c r="AZ7" s="1054"/>
      <c r="BA7" s="1054"/>
      <c r="BB7" s="1054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34" t="s">
        <v>834</v>
      </c>
      <c r="B8" s="1055"/>
      <c r="C8" s="1055"/>
      <c r="D8" s="1055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  <c r="AA8" s="1055"/>
      <c r="AB8" s="1055"/>
      <c r="AC8" s="1055"/>
      <c r="AD8" s="1055"/>
      <c r="AE8" s="1055"/>
      <c r="AF8" s="1055"/>
      <c r="AG8" s="1055"/>
      <c r="AH8" s="1055"/>
      <c r="AI8" s="1055"/>
      <c r="AJ8" s="1055"/>
      <c r="AK8" s="1055"/>
      <c r="AL8" s="1055"/>
      <c r="AM8" s="1055"/>
      <c r="AN8" s="1055"/>
      <c r="AO8" s="1055"/>
      <c r="AP8" s="1055"/>
      <c r="AQ8" s="1055"/>
      <c r="AR8" s="1055"/>
      <c r="AS8" s="1055"/>
      <c r="AT8" s="1055"/>
      <c r="AU8" s="1055"/>
      <c r="AV8" s="1055"/>
      <c r="AW8" s="1055"/>
      <c r="AX8" s="1055"/>
      <c r="AY8" s="1055"/>
      <c r="AZ8" s="1055"/>
      <c r="BA8" s="1055"/>
      <c r="BB8" s="1055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56"/>
      <c r="B9" s="1056"/>
      <c r="C9" s="1056"/>
      <c r="D9" s="1056"/>
      <c r="E9" s="1056"/>
      <c r="F9" s="1056"/>
      <c r="G9" s="1056"/>
      <c r="H9" s="1056"/>
      <c r="I9" s="1056"/>
      <c r="J9" s="1056"/>
      <c r="K9" s="1056"/>
      <c r="L9" s="1056"/>
      <c r="M9" s="1056"/>
      <c r="N9" s="1056"/>
      <c r="O9" s="1056"/>
      <c r="P9" s="1056"/>
      <c r="Q9" s="1056"/>
      <c r="R9" s="1056"/>
      <c r="S9" s="1056"/>
      <c r="T9" s="1056"/>
      <c r="U9" s="1056"/>
      <c r="V9" s="1056"/>
      <c r="W9" s="1056"/>
      <c r="X9" s="1056"/>
      <c r="Y9" s="1056"/>
      <c r="Z9" s="1056"/>
      <c r="AA9" s="1056"/>
      <c r="AB9" s="1056"/>
      <c r="AC9" s="1056"/>
      <c r="AD9" s="1056"/>
      <c r="AE9" s="1056"/>
      <c r="AF9" s="1056"/>
      <c r="AG9" s="1056"/>
      <c r="AH9" s="1056"/>
      <c r="AI9" s="1056"/>
      <c r="AJ9" s="1056"/>
      <c r="AK9" s="1056"/>
      <c r="AL9" s="1056"/>
      <c r="AM9" s="1056"/>
      <c r="AN9" s="1056"/>
      <c r="AO9" s="1056"/>
      <c r="AP9" s="1056"/>
      <c r="AQ9" s="1056"/>
      <c r="AR9" s="1056"/>
      <c r="AS9" s="1056"/>
      <c r="AT9" s="1056"/>
      <c r="AU9" s="1056"/>
      <c r="AV9" s="1056"/>
      <c r="AW9" s="1056"/>
      <c r="AX9" s="1056"/>
      <c r="AY9" s="1056"/>
      <c r="AZ9" s="1056"/>
      <c r="BA9" s="1056"/>
      <c r="BB9" s="1056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38" t="s">
        <v>835</v>
      </c>
      <c r="B10" s="1038"/>
      <c r="C10" s="1038"/>
      <c r="D10" s="1038"/>
      <c r="E10" s="1038"/>
      <c r="F10" s="1038"/>
      <c r="G10" s="1038"/>
      <c r="H10" s="1038"/>
      <c r="I10" s="1038"/>
      <c r="J10" s="1038"/>
      <c r="K10" s="1038"/>
      <c r="L10" s="1038"/>
      <c r="M10" s="1038"/>
      <c r="N10" s="1038"/>
      <c r="O10" s="1038"/>
      <c r="P10" s="1038"/>
      <c r="Q10" s="1038"/>
      <c r="R10" s="1038"/>
      <c r="S10" s="1038"/>
      <c r="T10" s="1038"/>
      <c r="U10" s="1038"/>
      <c r="V10" s="1038"/>
      <c r="W10" s="1038"/>
      <c r="X10" s="1038"/>
      <c r="Y10" s="1038"/>
      <c r="Z10" s="1038"/>
      <c r="AA10" s="1038"/>
      <c r="AB10" s="1038"/>
      <c r="AC10" s="1038"/>
      <c r="AD10" s="1038"/>
      <c r="AE10" s="1038"/>
      <c r="AF10" s="1038"/>
      <c r="AG10" s="1038"/>
      <c r="AH10" s="1038"/>
      <c r="AI10" s="1038"/>
      <c r="AJ10" s="1038"/>
      <c r="AK10" s="1038"/>
      <c r="AL10" s="1038"/>
      <c r="AM10" s="1038"/>
      <c r="AN10" s="1038"/>
      <c r="AO10" s="1038"/>
      <c r="AP10" s="1038"/>
      <c r="AQ10" s="1038"/>
      <c r="AR10" s="1038"/>
      <c r="AS10" s="1038"/>
      <c r="AT10" s="1038"/>
      <c r="AU10" s="1038"/>
      <c r="AV10" s="1038"/>
      <c r="AW10" s="1038"/>
      <c r="AX10" s="1038"/>
      <c r="AY10" s="1038"/>
      <c r="AZ10" s="1038"/>
      <c r="BA10" s="1038"/>
      <c r="BB10" s="1038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25" t="s">
        <v>780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42" t="str">
        <f>ФОРМА!B3</f>
        <v>ООО «Электромонтаж-110»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1042"/>
      <c r="BB12" s="1042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39" t="s">
        <v>836</v>
      </c>
      <c r="B13" s="1039"/>
      <c r="C13" s="1039"/>
      <c r="D13" s="1039"/>
      <c r="E13" s="1039"/>
      <c r="F13" s="1039"/>
      <c r="G13" s="1039"/>
      <c r="H13" s="1039"/>
      <c r="I13" s="1039"/>
      <c r="J13" s="1039"/>
      <c r="K13" s="1039"/>
      <c r="L13" s="1039"/>
      <c r="M13" s="1039"/>
      <c r="N13" s="1039"/>
      <c r="O13" s="1039"/>
      <c r="P13" s="1039"/>
      <c r="Q13" s="1039"/>
      <c r="R13" s="1039"/>
      <c r="S13" s="1039"/>
      <c r="T13" s="1039"/>
      <c r="U13" s="1039"/>
      <c r="V13" s="1039"/>
      <c r="W13" s="1039"/>
      <c r="X13" s="1039"/>
      <c r="Y13" s="1039"/>
      <c r="Z13" s="1039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</row>
    <row r="14" spans="1:63" ht="28.5" customHeight="1" x14ac:dyDescent="0.25">
      <c r="A14" s="1054" t="str">
        <f>ФОРМА!D3</f>
        <v>ОГРН 1089847302225, ИНН 7842391090, КПП 780101001, 199004, город Санкт-Петербург, пр-кт Средний В.О., д. 4 литер а, пом/ком 6н/177</v>
      </c>
      <c r="B14" s="1054"/>
      <c r="C14" s="1054"/>
      <c r="D14" s="1054"/>
      <c r="E14" s="1054"/>
      <c r="F14" s="1054"/>
      <c r="G14" s="1054"/>
      <c r="H14" s="1054"/>
      <c r="I14" s="1054"/>
      <c r="J14" s="1054"/>
      <c r="K14" s="1054"/>
      <c r="L14" s="1054"/>
      <c r="M14" s="1054"/>
      <c r="N14" s="1054"/>
      <c r="O14" s="1054"/>
      <c r="P14" s="1054"/>
      <c r="Q14" s="1054"/>
      <c r="R14" s="1054"/>
      <c r="S14" s="1054"/>
      <c r="T14" s="1054"/>
      <c r="U14" s="1054"/>
      <c r="V14" s="1054"/>
      <c r="W14" s="1054"/>
      <c r="X14" s="1054"/>
      <c r="Y14" s="1054"/>
      <c r="Z14" s="1054"/>
      <c r="AA14" s="1054"/>
      <c r="AB14" s="1054"/>
      <c r="AC14" s="1054"/>
      <c r="AD14" s="1054"/>
      <c r="AE14" s="1054"/>
      <c r="AF14" s="1054"/>
      <c r="AG14" s="1054"/>
      <c r="AH14" s="1054"/>
      <c r="AI14" s="1054"/>
      <c r="AJ14" s="1054"/>
      <c r="AK14" s="1054"/>
      <c r="AL14" s="1054"/>
      <c r="AM14" s="1054"/>
      <c r="AN14" s="1054"/>
      <c r="AO14" s="1054"/>
      <c r="AP14" s="1054"/>
      <c r="AQ14" s="1054"/>
      <c r="AR14" s="1054"/>
      <c r="AS14" s="1054"/>
      <c r="AT14" s="1054"/>
      <c r="AU14" s="1054"/>
      <c r="AV14" s="1054"/>
      <c r="AW14" s="1054"/>
      <c r="AX14" s="1054"/>
      <c r="AY14" s="1054"/>
      <c r="AZ14" s="1054"/>
      <c r="BA14" s="1054"/>
      <c r="BB14" s="1054"/>
    </row>
    <row r="15" spans="1:63" ht="23.25" customHeight="1" x14ac:dyDescent="0.25">
      <c r="A15" s="1038" t="s">
        <v>837</v>
      </c>
      <c r="B15" s="1038"/>
      <c r="C15" s="1038"/>
      <c r="D15" s="1038"/>
      <c r="E15" s="1038"/>
      <c r="F15" s="1038"/>
      <c r="G15" s="1038"/>
      <c r="H15" s="1038"/>
      <c r="I15" s="1038"/>
      <c r="J15" s="1038"/>
      <c r="K15" s="1038"/>
      <c r="L15" s="1038"/>
      <c r="M15" s="1038"/>
      <c r="N15" s="1038"/>
      <c r="O15" s="1038"/>
      <c r="P15" s="1038"/>
      <c r="Q15" s="1038"/>
      <c r="R15" s="1038"/>
      <c r="S15" s="1038"/>
      <c r="T15" s="1038"/>
      <c r="U15" s="1038"/>
      <c r="V15" s="1038"/>
      <c r="W15" s="1038"/>
      <c r="X15" s="1038"/>
      <c r="Y15" s="1038"/>
      <c r="Z15" s="1038"/>
      <c r="AA15" s="1038"/>
      <c r="AB15" s="1038"/>
      <c r="AC15" s="1038"/>
      <c r="AD15" s="1038"/>
      <c r="AE15" s="1038"/>
      <c r="AF15" s="1038"/>
      <c r="AG15" s="1038"/>
      <c r="AH15" s="1038"/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/>
      <c r="AX15" s="1038"/>
      <c r="AY15" s="1038"/>
      <c r="AZ15" s="1038"/>
      <c r="BA15" s="1038"/>
      <c r="BB15" s="1038"/>
    </row>
    <row r="16" spans="1:63" ht="13.5" customHeight="1" x14ac:dyDescent="0.25">
      <c r="A16" s="1025" t="s">
        <v>77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50" t="str">
        <f>ФОРМА!B8</f>
        <v>ООО «Строительные энергетические технологии»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</row>
    <row r="18" spans="1:54" ht="9" customHeight="1" x14ac:dyDescent="0.25">
      <c r="A18" s="1036" t="s">
        <v>836</v>
      </c>
      <c r="B18" s="1049"/>
      <c r="C18" s="1049"/>
      <c r="D18" s="1049"/>
      <c r="E18" s="1049"/>
      <c r="F18" s="1049"/>
      <c r="G18" s="1049"/>
      <c r="H18" s="1049"/>
      <c r="I18" s="1049"/>
      <c r="J18" s="1049"/>
      <c r="K18" s="1049"/>
      <c r="L18" s="1049"/>
      <c r="M18" s="1049"/>
      <c r="N18" s="1049"/>
      <c r="O18" s="1049"/>
      <c r="P18" s="1049"/>
      <c r="Q18" s="1049"/>
      <c r="R18" s="1049"/>
      <c r="S18" s="1049"/>
      <c r="T18" s="1049"/>
      <c r="U18" s="1049"/>
      <c r="V18" s="1049"/>
      <c r="W18" s="1049"/>
      <c r="X18" s="1049"/>
      <c r="Y18" s="1049"/>
      <c r="Z18" s="1049"/>
      <c r="AA18" s="1049"/>
      <c r="AB18" s="1049"/>
      <c r="AC18" s="1049"/>
      <c r="AD18" s="1049"/>
      <c r="AE18" s="1049"/>
      <c r="AF18" s="1049"/>
      <c r="AG18" s="1049"/>
      <c r="AH18" s="1049"/>
      <c r="AI18" s="1049"/>
      <c r="AJ18" s="1049"/>
      <c r="AK18" s="1049"/>
      <c r="AL18" s="1049"/>
      <c r="AM18" s="1049"/>
      <c r="AN18" s="1049"/>
      <c r="AO18" s="1049"/>
      <c r="AP18" s="1049"/>
      <c r="AQ18" s="1049"/>
      <c r="AR18" s="1049"/>
      <c r="AS18" s="1049"/>
      <c r="AT18" s="1049"/>
      <c r="AU18" s="1049"/>
      <c r="AV18" s="1049"/>
      <c r="AW18" s="1049"/>
      <c r="AX18" s="1049"/>
      <c r="AY18" s="1049"/>
      <c r="AZ18" s="1049"/>
      <c r="BA18" s="1049"/>
      <c r="BB18" s="1049"/>
    </row>
    <row r="19" spans="1:54" ht="27.75" customHeight="1" x14ac:dyDescent="0.25">
      <c r="A19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50"/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1050"/>
      <c r="N19" s="1050"/>
      <c r="O19" s="1050"/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A19" s="1050"/>
      <c r="AB19" s="1050"/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M19" s="1050"/>
      <c r="AN19" s="1050"/>
      <c r="AO19" s="1050"/>
      <c r="AP19" s="1050"/>
      <c r="AQ19" s="1050"/>
      <c r="AR19" s="1050"/>
      <c r="AS19" s="1050"/>
      <c r="AT19" s="1050"/>
      <c r="AU19" s="1050"/>
      <c r="AV19" s="1050"/>
      <c r="AW19" s="1050"/>
      <c r="AX19" s="1050"/>
      <c r="AY19" s="1050"/>
      <c r="AZ19" s="1050"/>
      <c r="BA19" s="1050"/>
      <c r="BB19" s="1050"/>
    </row>
    <row r="20" spans="1:54" ht="9.75" customHeight="1" x14ac:dyDescent="0.25">
      <c r="A20" s="1038" t="s">
        <v>781</v>
      </c>
      <c r="B20" s="1038"/>
      <c r="C20" s="1038"/>
      <c r="D20" s="1038"/>
      <c r="E20" s="1038"/>
      <c r="F20" s="1038"/>
      <c r="G20" s="1038"/>
      <c r="H20" s="1038"/>
      <c r="I20" s="1038"/>
      <c r="J20" s="1038"/>
      <c r="K20" s="1038"/>
      <c r="L20" s="1038"/>
      <c r="M20" s="1038"/>
      <c r="N20" s="1038"/>
      <c r="O20" s="1038"/>
      <c r="P20" s="1038"/>
      <c r="Q20" s="1038"/>
      <c r="R20" s="1038"/>
      <c r="S20" s="1038"/>
      <c r="T20" s="1038"/>
      <c r="U20" s="1038"/>
      <c r="V20" s="1038"/>
      <c r="W20" s="1038"/>
      <c r="X20" s="1038"/>
      <c r="Y20" s="1038"/>
      <c r="Z20" s="1038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</row>
    <row r="21" spans="1:54" ht="19.5" customHeight="1" x14ac:dyDescent="0.25">
      <c r="A21" s="1051" t="s">
        <v>68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12.75" customHeight="1" x14ac:dyDescent="0.25">
      <c r="A22" s="1051" t="s">
        <v>1102</v>
      </c>
      <c r="B22" s="1051"/>
      <c r="C22" s="1051"/>
      <c r="D22" s="1051"/>
      <c r="E22" s="1051"/>
      <c r="F22" s="1051"/>
      <c r="G22" s="1051"/>
      <c r="H22" s="1051"/>
      <c r="I22" s="1051"/>
      <c r="J22" s="1051"/>
      <c r="K22" s="1051"/>
      <c r="L22" s="1051"/>
      <c r="M22" s="1051"/>
      <c r="N22" s="1051"/>
      <c r="O22" s="1051"/>
      <c r="P22" s="1051"/>
      <c r="Q22" s="1051"/>
      <c r="R22" s="1051"/>
      <c r="S22" s="1051"/>
      <c r="T22" s="1051"/>
      <c r="U22" s="1051"/>
      <c r="V22" s="1051"/>
      <c r="W22" s="1051"/>
      <c r="X22" s="1051"/>
      <c r="Y22" s="1051"/>
      <c r="Z22" s="1051"/>
      <c r="AA22" s="1051"/>
      <c r="AB22" s="1051"/>
      <c r="AC22" s="1051"/>
      <c r="AD22" s="1051"/>
      <c r="AE22" s="1051"/>
      <c r="AF22" s="1051"/>
      <c r="AG22" s="1051"/>
      <c r="AH22" s="1051"/>
      <c r="AI22" s="1051"/>
      <c r="AJ22" s="1051"/>
      <c r="AK22" s="1051"/>
      <c r="AL22" s="1051"/>
      <c r="AM22" s="1051"/>
      <c r="AN22" s="1051"/>
      <c r="AO22" s="1051"/>
      <c r="AP22" s="1051"/>
      <c r="AQ22" s="1051"/>
      <c r="AR22" s="1051"/>
      <c r="AS22" s="1051"/>
      <c r="AT22" s="1051"/>
      <c r="AU22" s="1051"/>
      <c r="AV22" s="1051"/>
      <c r="AW22" s="1051"/>
      <c r="AX22" s="1051"/>
      <c r="AY22" s="1051"/>
      <c r="AZ22" s="1051"/>
      <c r="BA22" s="1051"/>
      <c r="BB22" s="1051"/>
    </row>
    <row r="23" spans="1:54" ht="10.5" customHeight="1" x14ac:dyDescent="0.25"/>
    <row r="24" spans="1:54" ht="14.25" customHeight="1" x14ac:dyDescent="0.3">
      <c r="A24" s="285" t="s">
        <v>19</v>
      </c>
      <c r="C24" s="1052">
        <f>ФОРМА!B31</f>
        <v>0</v>
      </c>
      <c r="D24" s="1052"/>
      <c r="E24" s="1052"/>
      <c r="F24" s="1052"/>
      <c r="G24" s="1052"/>
      <c r="H24" s="1052"/>
      <c r="I24" s="1052"/>
      <c r="J24" s="1052"/>
      <c r="K24" s="1052"/>
      <c r="AK24" s="294"/>
      <c r="AL24" s="295"/>
      <c r="AM24" s="295"/>
      <c r="AN24" s="295"/>
      <c r="AO24" s="295"/>
      <c r="AP24" s="295"/>
      <c r="AQ24" s="295"/>
      <c r="AS24" s="294"/>
      <c r="AT24" s="1024">
        <f>ФОРМА!D31</f>
        <v>45354</v>
      </c>
      <c r="AU24" s="1024"/>
      <c r="AV24" s="1024"/>
      <c r="AW24" s="1024"/>
      <c r="AX24" s="1024"/>
      <c r="AY24" s="1024"/>
      <c r="AZ24" s="1024"/>
      <c r="BA24" s="1024"/>
      <c r="BB24" s="295"/>
    </row>
    <row r="25" spans="1:54" ht="2.4" customHeight="1" x14ac:dyDescent="0.25"/>
    <row r="26" spans="1:54" ht="15.75" customHeight="1" x14ac:dyDescent="0.25">
      <c r="A26" s="1025" t="s">
        <v>1108</v>
      </c>
      <c r="B26" s="1025"/>
      <c r="C26" s="1025"/>
      <c r="D26" s="1025"/>
      <c r="E26" s="1025"/>
      <c r="F26" s="1025"/>
      <c r="G26" s="1025"/>
      <c r="H26" s="1025"/>
      <c r="I26" s="1025"/>
      <c r="J26" s="1025"/>
      <c r="K26" s="1025"/>
      <c r="L26" s="1025"/>
      <c r="M26" s="1025"/>
      <c r="N26" s="10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</row>
    <row r="27" spans="1:54" ht="24.75" customHeight="1" x14ac:dyDescent="0.25">
      <c r="A27" s="1048" t="s">
        <v>796</v>
      </c>
      <c r="B27" s="1048"/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8"/>
      <c r="Z27" s="1048"/>
      <c r="AA27" s="1048"/>
      <c r="AB27" s="1048"/>
      <c r="AC27" s="1048"/>
      <c r="AD27" s="1048"/>
      <c r="AE27" s="1048"/>
      <c r="AF27" s="1048"/>
      <c r="AG27" s="1048"/>
      <c r="AH27" s="1048"/>
      <c r="AI27" s="1048"/>
      <c r="AJ27" s="1048"/>
      <c r="AK27" s="1048"/>
      <c r="AL27" s="1048"/>
      <c r="AM27" s="1048"/>
      <c r="AN27" s="1048"/>
      <c r="AO27" s="1048"/>
      <c r="AP27" s="1048"/>
      <c r="AQ27" s="1048"/>
      <c r="AR27" s="1048"/>
      <c r="AS27" s="1048"/>
      <c r="AT27" s="1048"/>
      <c r="AU27" s="1048"/>
      <c r="AV27" s="1048"/>
      <c r="AW27" s="1048"/>
      <c r="AX27" s="1048"/>
      <c r="AY27" s="1048"/>
      <c r="AZ27" s="1048"/>
      <c r="BA27" s="1048"/>
      <c r="BB27" s="1048"/>
    </row>
    <row r="28" spans="1:54" ht="12.75" customHeight="1" x14ac:dyDescent="0.25">
      <c r="A28" s="1033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ht="13.5" customHeight="1" x14ac:dyDescent="0.25">
      <c r="A29" s="1047" t="str">
        <f>IF(ФОРМА!E31="ВЛ",ПОДПИСИ!C6,IF(ФОРМА!E31="КЛ",ПОДПИСИ!C7))</f>
        <v>Чечин Д.М.</v>
      </c>
      <c r="B29" s="1047"/>
      <c r="C29" s="1047"/>
      <c r="D29" s="1047"/>
      <c r="E29" s="1047"/>
      <c r="F29" s="1047"/>
      <c r="G29" s="1047"/>
      <c r="H29" s="1047"/>
      <c r="I29" s="1047"/>
      <c r="J29" s="1047"/>
      <c r="K29" s="1047"/>
      <c r="L29" s="1047"/>
      <c r="M29" s="1047"/>
      <c r="N29" s="1047"/>
      <c r="O29" s="1047"/>
      <c r="P29" s="1047"/>
      <c r="Q29" s="1047"/>
      <c r="R29" s="1047"/>
      <c r="S29" s="1047"/>
      <c r="T29" s="1047"/>
      <c r="U29" s="1047"/>
      <c r="V29" s="1047"/>
      <c r="W29" s="1047"/>
      <c r="X29" s="1047"/>
      <c r="Y29" s="1047"/>
      <c r="Z29" s="1047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</row>
    <row r="30" spans="1:54" ht="30" customHeight="1" x14ac:dyDescent="0.25">
      <c r="A30" s="1045" t="s">
        <v>1115</v>
      </c>
      <c r="B30" s="1045"/>
      <c r="C30" s="1045"/>
      <c r="D30" s="1045"/>
      <c r="E30" s="1045"/>
      <c r="F30" s="1045"/>
      <c r="G30" s="1045"/>
      <c r="H30" s="1045"/>
      <c r="I30" s="1045"/>
      <c r="J30" s="1045"/>
      <c r="K30" s="1045"/>
      <c r="L30" s="1045"/>
      <c r="M30" s="1045"/>
      <c r="N30" s="1045"/>
      <c r="O30" s="1045"/>
      <c r="P30" s="1045"/>
      <c r="Q30" s="1045"/>
      <c r="R30" s="1045"/>
      <c r="S30" s="1045"/>
      <c r="T30" s="1045"/>
      <c r="U30" s="1045"/>
      <c r="V30" s="1045"/>
      <c r="W30" s="1045"/>
      <c r="X30" s="1045"/>
      <c r="Y30" s="1045"/>
      <c r="Z30" s="1045"/>
      <c r="AA30" s="1045"/>
      <c r="AB30" s="1045"/>
      <c r="AC30" s="1045"/>
      <c r="AD30" s="1045"/>
      <c r="AE30" s="1045"/>
      <c r="AF30" s="1045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45"/>
      <c r="AX30" s="1045"/>
      <c r="AY30" s="1045"/>
      <c r="AZ30" s="1045"/>
      <c r="BA30" s="1045"/>
      <c r="BB30" s="1045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5.75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9.6" customHeight="1" x14ac:dyDescent="0.25">
      <c r="A46" s="1044" t="s">
        <v>803</v>
      </c>
      <c r="B46" s="1044"/>
      <c r="C46" s="1044"/>
      <c r="D46" s="1044"/>
      <c r="E46" s="1044"/>
      <c r="F46" s="1044"/>
      <c r="G46" s="1044"/>
      <c r="H46" s="1044"/>
      <c r="I46" s="1044"/>
      <c r="J46" s="1044"/>
      <c r="K46" s="1044"/>
      <c r="L46" s="1044"/>
      <c r="M46" s="1044"/>
      <c r="N46" s="1044"/>
      <c r="O46" s="1044"/>
      <c r="P46" s="1044"/>
      <c r="Q46" s="1044"/>
      <c r="R46" s="1044"/>
      <c r="S46" s="1044"/>
      <c r="T46" s="1044"/>
      <c r="U46" s="1044"/>
      <c r="V46" s="1044"/>
      <c r="W46" s="1044"/>
      <c r="X46" s="1044"/>
      <c r="Y46" s="1044"/>
      <c r="Z46" s="1044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44"/>
      <c r="BA46" s="1044"/>
      <c r="BB46" s="1044"/>
    </row>
    <row r="47" spans="1:54" x14ac:dyDescent="0.25">
      <c r="A47" s="1033"/>
      <c r="B47" s="1033"/>
      <c r="C47" s="1033"/>
      <c r="D47" s="1033"/>
      <c r="E47" s="1033"/>
      <c r="F47" s="1033"/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/>
      <c r="R47" s="1033"/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033"/>
      <c r="AX47" s="1033"/>
      <c r="AY47" s="1033"/>
      <c r="AZ47" s="1033"/>
      <c r="BA47" s="1033"/>
      <c r="BB47" s="1033"/>
    </row>
    <row r="48" spans="1:54" ht="15.75" customHeight="1" x14ac:dyDescent="0.25">
      <c r="A48" s="1038" t="s">
        <v>804</v>
      </c>
      <c r="B48" s="1038"/>
      <c r="C48" s="1038"/>
      <c r="D48" s="1038"/>
      <c r="E48" s="1038"/>
      <c r="F48" s="1038"/>
      <c r="G48" s="1038"/>
      <c r="H48" s="1038"/>
      <c r="I48" s="1038"/>
      <c r="J48" s="1038"/>
      <c r="K48" s="1038"/>
      <c r="L48" s="1038"/>
      <c r="M48" s="1038"/>
      <c r="N48" s="1038"/>
      <c r="O48" s="1038"/>
      <c r="P48" s="1038"/>
      <c r="Q48" s="1038"/>
      <c r="R48" s="1038"/>
      <c r="S48" s="1038"/>
      <c r="T48" s="1038"/>
      <c r="U48" s="1038"/>
      <c r="V48" s="1038"/>
      <c r="W48" s="1038"/>
      <c r="X48" s="1038"/>
      <c r="Y48" s="1038"/>
      <c r="Z48" s="1038"/>
      <c r="AA48" s="1038"/>
      <c r="AB48" s="1038"/>
      <c r="AC48" s="1038"/>
      <c r="AD48" s="1038"/>
      <c r="AE48" s="1038"/>
      <c r="AF48" s="1038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</row>
    <row r="49" spans="1:56" x14ac:dyDescent="0.25">
      <c r="A49" s="1025" t="s">
        <v>82</v>
      </c>
      <c r="B49" s="1025"/>
      <c r="C49" s="1025"/>
      <c r="D49" s="1025"/>
      <c r="E49" s="1025"/>
      <c r="F49" s="1025"/>
      <c r="G49" s="1025"/>
      <c r="H49" s="1025"/>
      <c r="I49" s="1025"/>
      <c r="J49" s="1025"/>
      <c r="K49" s="1025"/>
      <c r="L49" s="1025"/>
      <c r="M49" s="1025"/>
      <c r="N49" s="1025"/>
      <c r="O49" s="1025"/>
      <c r="P49" s="1025"/>
      <c r="Q49" s="1025"/>
      <c r="R49" s="1025"/>
      <c r="S49" s="1025"/>
      <c r="T49" s="1025"/>
      <c r="U49" s="1025"/>
      <c r="V49" s="1025"/>
      <c r="W49" s="1025"/>
      <c r="X49" s="1025"/>
      <c r="Y49" s="1025"/>
      <c r="Z49" s="1025"/>
      <c r="AA49" s="1025"/>
      <c r="AB49" s="1025"/>
      <c r="AC49" s="1025"/>
      <c r="AD49" s="1025"/>
      <c r="AE49" s="1025"/>
      <c r="AF49" s="1025"/>
      <c r="AG49" s="1025"/>
      <c r="AH49" s="1025"/>
      <c r="AI49" s="1025"/>
      <c r="AJ49" s="1025"/>
      <c r="AK49" s="1025"/>
    </row>
    <row r="50" spans="1:56" x14ac:dyDescent="0.25">
      <c r="A50" s="103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35"/>
      <c r="C50" s="1035"/>
      <c r="D50" s="1035"/>
      <c r="E50" s="1035"/>
      <c r="F50" s="1035"/>
      <c r="G50" s="1035"/>
      <c r="H50" s="1035"/>
      <c r="I50" s="1035"/>
      <c r="J50" s="1035"/>
      <c r="K50" s="1035"/>
      <c r="L50" s="1035"/>
      <c r="M50" s="1035"/>
      <c r="N50" s="1035"/>
      <c r="O50" s="1035"/>
      <c r="P50" s="1035"/>
      <c r="Q50" s="1035"/>
      <c r="R50" s="1035"/>
      <c r="S50" s="1035"/>
      <c r="T50" s="1035"/>
      <c r="U50" s="1035"/>
      <c r="V50" s="1035"/>
      <c r="W50" s="1035"/>
      <c r="X50" s="1035"/>
      <c r="Y50" s="1035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</row>
    <row r="51" spans="1:56" ht="7.5" customHeight="1" x14ac:dyDescent="0.25">
      <c r="A51" s="1036" t="s">
        <v>535</v>
      </c>
      <c r="B51" s="1036"/>
      <c r="C51" s="1036"/>
      <c r="D51" s="1036"/>
      <c r="E51" s="1036"/>
      <c r="F51" s="1036"/>
      <c r="G51" s="1036"/>
      <c r="H51" s="1036"/>
      <c r="I51" s="1036"/>
      <c r="J51" s="1036"/>
      <c r="K51" s="1036"/>
      <c r="L51" s="1036"/>
      <c r="M51" s="1036"/>
      <c r="N51" s="1036"/>
      <c r="O51" s="1036"/>
      <c r="P51" s="1036"/>
      <c r="Q51" s="1036"/>
      <c r="R51" s="1036"/>
      <c r="S51" s="1036"/>
      <c r="T51" s="1036"/>
      <c r="U51" s="1036"/>
      <c r="V51" s="1036"/>
      <c r="W51" s="1036"/>
      <c r="X51" s="1036"/>
      <c r="Y51" s="1036"/>
      <c r="Z51" s="1036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</row>
    <row r="52" spans="1:56" ht="12" customHeight="1" x14ac:dyDescent="0.25">
      <c r="A52" s="1025" t="s">
        <v>1099</v>
      </c>
      <c r="B52" s="1025"/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</row>
    <row r="53" spans="1:56" ht="13.5" customHeight="1" x14ac:dyDescent="0.25">
      <c r="A53" s="1025" t="s">
        <v>1103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14.25" customHeight="1" x14ac:dyDescent="0.25">
      <c r="A54" s="1050" t="s">
        <v>1104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14.25" customHeight="1" x14ac:dyDescent="0.25">
      <c r="A55" s="1026" t="s">
        <v>1105</v>
      </c>
      <c r="B55" s="1026"/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</row>
    <row r="56" spans="1:56" ht="7.5" customHeight="1" x14ac:dyDescent="0.25">
      <c r="A56" s="1036" t="s">
        <v>1110</v>
      </c>
      <c r="B56" s="1036"/>
      <c r="C56" s="1036"/>
      <c r="D56" s="1036"/>
      <c r="E56" s="1036"/>
      <c r="F56" s="1036"/>
      <c r="G56" s="1036"/>
      <c r="H56" s="1036"/>
      <c r="I56" s="1036"/>
      <c r="J56" s="1036"/>
      <c r="K56" s="1036"/>
      <c r="L56" s="1036"/>
      <c r="M56" s="1036"/>
      <c r="N56" s="1036"/>
      <c r="O56" s="1036"/>
      <c r="P56" s="1036"/>
      <c r="Q56" s="1036"/>
      <c r="R56" s="1036"/>
      <c r="S56" s="1036"/>
      <c r="T56" s="1036"/>
      <c r="U56" s="1036"/>
      <c r="V56" s="1036"/>
      <c r="W56" s="1036"/>
      <c r="X56" s="1036"/>
      <c r="Y56" s="1036"/>
      <c r="Z56" s="1036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</row>
    <row r="57" spans="1:56" x14ac:dyDescent="0.25">
      <c r="A57" s="1025" t="s">
        <v>85</v>
      </c>
      <c r="B57" s="1025"/>
      <c r="C57" s="1025"/>
      <c r="D57" s="1025"/>
      <c r="E57" s="1025"/>
      <c r="F57" s="1025"/>
      <c r="G57" s="1025"/>
      <c r="H57" s="1025"/>
      <c r="I57" s="1025"/>
      <c r="J57" s="1025"/>
      <c r="K57" s="1025"/>
      <c r="L57" s="1025"/>
      <c r="M57" s="1025"/>
      <c r="N57" s="1025"/>
      <c r="O57" s="1025"/>
      <c r="P57" s="1025"/>
      <c r="Q57" s="1025"/>
      <c r="R57" s="1025"/>
      <c r="S57" s="1025"/>
      <c r="T57" s="1025"/>
      <c r="U57" s="1025"/>
      <c r="V57" s="1025"/>
      <c r="W57" s="1025"/>
      <c r="X57" s="1025"/>
      <c r="Y57" s="1025"/>
      <c r="Z57" s="1025"/>
      <c r="AA57" s="1025"/>
      <c r="AB57" s="1042" t="str">
        <f>ФОРМА!B8</f>
        <v>ООО «Строительные энергетические технологии»</v>
      </c>
      <c r="AC57" s="1042"/>
      <c r="AD57" s="1042"/>
      <c r="AE57" s="1042"/>
      <c r="AF57" s="1042"/>
      <c r="AG57" s="1042"/>
      <c r="AH57" s="1042"/>
      <c r="AI57" s="1042"/>
      <c r="AJ57" s="1042"/>
      <c r="AK57" s="1042"/>
      <c r="AL57" s="1042"/>
      <c r="AM57" s="1042"/>
      <c r="AN57" s="1042"/>
      <c r="AO57" s="1042"/>
      <c r="AP57" s="1042"/>
      <c r="AQ57" s="1042"/>
      <c r="AR57" s="1042"/>
      <c r="AS57" s="1042"/>
      <c r="AT57" s="1042"/>
      <c r="AU57" s="1042"/>
      <c r="AV57" s="1042"/>
      <c r="AW57" s="1042"/>
      <c r="AX57" s="1042"/>
      <c r="AY57" s="1042"/>
      <c r="AZ57" s="1042"/>
      <c r="BA57" s="1042"/>
      <c r="BB57" s="1042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39" t="s">
        <v>845</v>
      </c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</row>
    <row r="59" spans="1:56" x14ac:dyDescent="0.25">
      <c r="A59" s="1035" t="str">
        <f>CONCATENATE("Проект Шифр ",ФОРМА!B9)</f>
        <v>Проект Шифр СЭС-23-32939-ЭС-ИЛО2</v>
      </c>
      <c r="B59" s="1035"/>
      <c r="C59" s="1035"/>
      <c r="D59" s="1035"/>
      <c r="E59" s="1035"/>
      <c r="F59" s="1035"/>
      <c r="G59" s="1035"/>
      <c r="H59" s="1035"/>
      <c r="I59" s="1035"/>
      <c r="J59" s="1035"/>
      <c r="K59" s="1035"/>
      <c r="L59" s="1035"/>
      <c r="M59" s="1035"/>
      <c r="N59" s="1035"/>
      <c r="O59" s="1035"/>
      <c r="P59" s="1035"/>
      <c r="Q59" s="1035"/>
      <c r="R59" s="1035"/>
      <c r="S59" s="1035"/>
      <c r="T59" s="1035"/>
      <c r="U59" s="1035"/>
      <c r="V59" s="1035"/>
      <c r="W59" s="1035"/>
      <c r="X59" s="1035"/>
      <c r="Y59" s="1035"/>
      <c r="Z59" s="1035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</row>
    <row r="60" spans="1:56" ht="8.25" customHeight="1" x14ac:dyDescent="0.25">
      <c r="A60" s="1036" t="s">
        <v>846</v>
      </c>
      <c r="B60" s="1036"/>
      <c r="C60" s="1036"/>
      <c r="D60" s="1036"/>
      <c r="E60" s="1036"/>
      <c r="F60" s="1036"/>
      <c r="G60" s="1036"/>
      <c r="H60" s="1036"/>
      <c r="I60" s="1036"/>
      <c r="J60" s="1036"/>
      <c r="K60" s="1036"/>
      <c r="L60" s="1036"/>
      <c r="M60" s="1036"/>
      <c r="N60" s="1036"/>
      <c r="O60" s="1036"/>
      <c r="P60" s="1036"/>
      <c r="Q60" s="1036"/>
      <c r="R60" s="1036"/>
      <c r="S60" s="1036"/>
      <c r="T60" s="1036"/>
      <c r="U60" s="1036"/>
      <c r="V60" s="1036"/>
      <c r="W60" s="1036"/>
      <c r="X60" s="1036"/>
      <c r="Y60" s="1036"/>
      <c r="Z60" s="1036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</row>
    <row r="61" spans="1:56" x14ac:dyDescent="0.25">
      <c r="A61" s="1025" t="s">
        <v>784</v>
      </c>
      <c r="B61" s="1025"/>
      <c r="C61" s="1025"/>
      <c r="D61" s="1025"/>
      <c r="E61" s="1025"/>
      <c r="F61" s="1025"/>
      <c r="G61" s="1025"/>
      <c r="H61" s="1025"/>
      <c r="I61" s="1025"/>
      <c r="J61" s="1025"/>
      <c r="K61" s="1025"/>
      <c r="L61" s="1025"/>
      <c r="M61" s="1025"/>
      <c r="N61" s="1025"/>
      <c r="O61" s="1025"/>
      <c r="P61" s="1025"/>
      <c r="Q61" s="1025"/>
      <c r="R61" s="1025"/>
      <c r="S61" s="1025"/>
      <c r="T61" s="1025"/>
      <c r="U61" s="1025"/>
      <c r="V61" s="1025"/>
      <c r="W61" s="1025"/>
      <c r="X61" s="1025"/>
      <c r="Y61" s="1025"/>
      <c r="Z61" s="1025"/>
      <c r="AA61" s="1025"/>
      <c r="AB61" s="1025"/>
      <c r="AC61" s="1025"/>
      <c r="AD61" s="1025"/>
      <c r="AE61" s="1025"/>
      <c r="AF61" s="1025"/>
      <c r="AG61" s="1025"/>
      <c r="AH61" s="1025"/>
      <c r="AI61" s="1025"/>
      <c r="AJ61" s="1025"/>
      <c r="AK61" s="1025"/>
      <c r="AL61" s="1025"/>
      <c r="AM61" s="1025"/>
      <c r="AN61" s="1025"/>
      <c r="AO61" s="1025"/>
      <c r="AP61" s="1025"/>
      <c r="AQ61" s="1025"/>
      <c r="AR61" s="1025"/>
      <c r="AS61" s="1025"/>
      <c r="AT61" s="1025"/>
      <c r="AU61" s="1025"/>
      <c r="AV61" s="1025"/>
      <c r="AW61" s="1025"/>
      <c r="AX61" s="1025"/>
      <c r="AY61" s="1025"/>
      <c r="AZ61" s="1025"/>
    </row>
    <row r="62" spans="1:56" ht="14.4" x14ac:dyDescent="0.3">
      <c r="A62" s="1040" t="s">
        <v>65</v>
      </c>
      <c r="B62" s="1040"/>
      <c r="C62" s="1040"/>
      <c r="D62" s="1040"/>
      <c r="E62" s="1040"/>
      <c r="F62" s="1040"/>
      <c r="G62" s="1040"/>
      <c r="H62" s="1040"/>
      <c r="I62" s="1040"/>
      <c r="J62" s="1040"/>
      <c r="K62" s="1040"/>
      <c r="L62" s="1040"/>
      <c r="M62" s="1040"/>
      <c r="N62" s="1040"/>
      <c r="O62" s="1040"/>
      <c r="P62" s="1040"/>
      <c r="Q62" s="1040"/>
      <c r="R62" s="1040"/>
      <c r="S62" s="1040"/>
      <c r="T62" s="1040"/>
      <c r="U62" s="1040"/>
      <c r="V62" s="1040"/>
      <c r="W62" s="1040"/>
      <c r="X62" s="1040"/>
      <c r="Y62" s="1040"/>
      <c r="Z62" s="1040"/>
      <c r="AA62" s="1040"/>
      <c r="AB62" s="1040"/>
      <c r="AC62" s="1040"/>
      <c r="AD62" s="1040"/>
      <c r="AE62" s="1040"/>
      <c r="AF62" s="1040"/>
      <c r="AG62" s="1040"/>
      <c r="AH62" s="1040"/>
      <c r="AI62" s="1040"/>
      <c r="AJ62" s="1040"/>
      <c r="AK62" s="1040"/>
      <c r="AL62" s="1040"/>
      <c r="AM62" s="1040"/>
      <c r="AN62" s="1040"/>
      <c r="AO62" s="1040"/>
      <c r="AP62" s="1040"/>
      <c r="AQ62" s="1040"/>
      <c r="AR62" s="1040"/>
      <c r="AS62" s="1040"/>
      <c r="AT62" s="1040"/>
      <c r="AU62" s="1040"/>
      <c r="AV62" s="1040"/>
      <c r="AW62" s="1040"/>
      <c r="AX62" s="1040"/>
      <c r="AY62" s="1040"/>
      <c r="AZ62" s="1040"/>
      <c r="BA62" s="1040"/>
      <c r="BB62" s="1040"/>
      <c r="BD62" s="292"/>
    </row>
    <row r="63" spans="1:56" x14ac:dyDescent="0.25">
      <c r="A63" s="1038" t="s">
        <v>847</v>
      </c>
      <c r="B63" s="1038"/>
      <c r="C63" s="1038"/>
      <c r="D63" s="1038"/>
      <c r="E63" s="1038"/>
      <c r="F63" s="1038"/>
      <c r="G63" s="1038"/>
      <c r="H63" s="1038"/>
      <c r="I63" s="1038"/>
      <c r="J63" s="1038"/>
      <c r="K63" s="1038"/>
      <c r="L63" s="1038"/>
      <c r="M63" s="1038"/>
      <c r="N63" s="1038"/>
      <c r="O63" s="1038"/>
      <c r="P63" s="1038"/>
      <c r="Q63" s="1038"/>
      <c r="R63" s="1038"/>
      <c r="S63" s="1038"/>
      <c r="T63" s="1038"/>
      <c r="U63" s="1038"/>
      <c r="V63" s="1038"/>
      <c r="W63" s="1038"/>
      <c r="X63" s="1038"/>
      <c r="Y63" s="1038"/>
      <c r="Z63" s="1038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D63" s="292"/>
    </row>
    <row r="64" spans="1:56" x14ac:dyDescent="0.25">
      <c r="A64" s="1025" t="s">
        <v>87</v>
      </c>
      <c r="B64" s="1025"/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1025"/>
      <c r="N64" s="1025"/>
      <c r="O64" s="1025"/>
      <c r="P64" s="1025"/>
      <c r="Q64" s="1025"/>
      <c r="R64" s="1025"/>
      <c r="S64" s="1025"/>
      <c r="T64" s="1025"/>
      <c r="U64" s="1025"/>
      <c r="V64" s="1025"/>
      <c r="W64" s="1025"/>
      <c r="X64" s="1025"/>
      <c r="Y64" s="1025"/>
      <c r="Z64" s="1025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D64" s="292"/>
    </row>
    <row r="65" spans="1:56" x14ac:dyDescent="0.25">
      <c r="A65" s="1037" t="str">
        <f>'Акт расчистки'!A65:BB65</f>
        <v>Исполнительные схемы по расчистке трассы</v>
      </c>
      <c r="B65" s="1037"/>
      <c r="C65" s="1037"/>
      <c r="D65" s="1037"/>
      <c r="E65" s="1037"/>
      <c r="F65" s="1037"/>
      <c r="G65" s="1037"/>
      <c r="H65" s="1037"/>
      <c r="I65" s="1037"/>
      <c r="J65" s="1037"/>
      <c r="K65" s="1037"/>
      <c r="L65" s="1037"/>
      <c r="M65" s="1037"/>
      <c r="N65" s="1037"/>
      <c r="O65" s="1037"/>
      <c r="P65" s="1037"/>
      <c r="Q65" s="1037"/>
      <c r="R65" s="1037"/>
      <c r="S65" s="1037"/>
      <c r="T65" s="1037"/>
      <c r="U65" s="1037"/>
      <c r="V65" s="1037"/>
      <c r="W65" s="1037"/>
      <c r="X65" s="1037"/>
      <c r="Y65" s="1037"/>
      <c r="Z65" s="1037"/>
      <c r="AA65" s="1037"/>
      <c r="AB65" s="1037"/>
      <c r="AC65" s="1037"/>
      <c r="AD65" s="1037"/>
      <c r="AE65" s="1037"/>
      <c r="AF65" s="1037"/>
      <c r="AG65" s="1037"/>
      <c r="AH65" s="1037"/>
      <c r="AI65" s="1037"/>
      <c r="AJ65" s="1037"/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/>
      <c r="AX65" s="1037"/>
      <c r="AY65" s="1037"/>
      <c r="AZ65" s="1037"/>
      <c r="BA65" s="1037"/>
      <c r="BB65" s="1037"/>
      <c r="BD65" s="298"/>
    </row>
    <row r="66" spans="1:56" ht="9" customHeight="1" x14ac:dyDescent="0.25">
      <c r="A66" s="1038" t="s">
        <v>537</v>
      </c>
      <c r="B66" s="1038"/>
      <c r="C66" s="1038"/>
      <c r="D66" s="1038"/>
      <c r="E66" s="1038"/>
      <c r="F66" s="1038"/>
      <c r="G66" s="1038"/>
      <c r="H66" s="1038"/>
      <c r="I66" s="1038"/>
      <c r="J66" s="1038"/>
      <c r="K66" s="1038"/>
      <c r="L66" s="1038"/>
      <c r="M66" s="1038"/>
      <c r="N66" s="1038"/>
      <c r="O66" s="1038"/>
      <c r="P66" s="1038"/>
      <c r="Q66" s="1038"/>
      <c r="R66" s="1038"/>
      <c r="S66" s="1038"/>
      <c r="T66" s="1038"/>
      <c r="U66" s="1038"/>
      <c r="V66" s="1038"/>
      <c r="W66" s="1038"/>
      <c r="X66" s="1038"/>
      <c r="Y66" s="1038"/>
      <c r="Z66" s="1038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</row>
    <row r="67" spans="1:56" ht="12.75" customHeight="1" x14ac:dyDescent="0.3">
      <c r="A67" s="1025" t="s">
        <v>538</v>
      </c>
      <c r="B67" s="1025"/>
      <c r="C67" s="1025"/>
      <c r="D67" s="1025"/>
      <c r="E67" s="1025"/>
      <c r="F67" s="1025" t="s">
        <v>539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7"/>
      <c r="S67" s="1027">
        <f>ФОРМА!C31</f>
        <v>45352</v>
      </c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848</v>
      </c>
      <c r="B68" s="342"/>
      <c r="C68" s="342"/>
      <c r="D68" s="342" t="s">
        <v>849</v>
      </c>
      <c r="E68" s="342"/>
      <c r="F68" s="1025" t="s">
        <v>92</v>
      </c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342"/>
      <c r="S68" s="1027">
        <f>ФОРМА!D31</f>
        <v>45354</v>
      </c>
      <c r="T68" s="1027"/>
      <c r="U68" s="1027"/>
      <c r="V68" s="1027"/>
      <c r="W68" s="1027"/>
      <c r="X68" s="1027"/>
      <c r="Y68" s="1027"/>
      <c r="Z68" s="1027"/>
      <c r="AA68" s="1027"/>
      <c r="AB68" s="1027"/>
      <c r="AC68" s="1027"/>
      <c r="AD68" s="1027"/>
      <c r="AE68" s="1027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25" t="s">
        <v>88</v>
      </c>
      <c r="B70" s="1025"/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37" t="s">
        <v>1113</v>
      </c>
      <c r="W70" s="1037"/>
      <c r="X70" s="1037"/>
      <c r="Y70" s="1037"/>
      <c r="Z70" s="1037"/>
      <c r="AA70" s="1037"/>
      <c r="AB70" s="1037"/>
      <c r="AC70" s="1037"/>
      <c r="AD70" s="1037"/>
      <c r="AE70" s="1037"/>
      <c r="AF70" s="1037"/>
      <c r="AG70" s="1037"/>
      <c r="AH70" s="1037"/>
      <c r="AI70" s="1037"/>
      <c r="AJ70" s="1037"/>
      <c r="AK70" s="1037"/>
      <c r="AL70" s="1037"/>
      <c r="AM70" s="1037"/>
      <c r="AN70" s="1037"/>
      <c r="AO70" s="1037"/>
      <c r="AP70" s="1037"/>
      <c r="AQ70" s="1037"/>
      <c r="AR70" s="1037"/>
      <c r="AS70" s="1037"/>
      <c r="AT70" s="1037"/>
      <c r="AU70" s="1037"/>
      <c r="AV70" s="1037"/>
      <c r="AW70" s="1037"/>
      <c r="AX70" s="1037"/>
      <c r="AY70" s="1037"/>
      <c r="AZ70" s="1037"/>
      <c r="BA70" s="1037"/>
      <c r="BB70" s="1037"/>
    </row>
    <row r="71" spans="1:56" ht="18.75" customHeight="1" x14ac:dyDescent="0.25">
      <c r="U71" s="297"/>
      <c r="V71" s="1034" t="s">
        <v>1101</v>
      </c>
      <c r="W71" s="1034"/>
      <c r="X71" s="1034"/>
      <c r="Y71" s="1034"/>
      <c r="Z71" s="1034"/>
      <c r="AA71" s="1034"/>
      <c r="AB71" s="1034"/>
      <c r="AC71" s="1034"/>
      <c r="AD71" s="1034"/>
      <c r="AE71" s="1034"/>
      <c r="AF71" s="1034"/>
      <c r="AG71" s="1034"/>
      <c r="AH71" s="1034"/>
      <c r="AI71" s="1034"/>
      <c r="AJ71" s="1034"/>
      <c r="AK71" s="1034"/>
      <c r="AL71" s="1034"/>
      <c r="AM71" s="1034"/>
      <c r="AN71" s="1034"/>
      <c r="AO71" s="1034"/>
      <c r="AP71" s="1034"/>
      <c r="AQ71" s="1034"/>
      <c r="AR71" s="1034"/>
      <c r="AS71" s="1034"/>
      <c r="AT71" s="1034"/>
      <c r="AU71" s="1034"/>
      <c r="AV71" s="1034"/>
      <c r="AW71" s="1034"/>
      <c r="AX71" s="1034"/>
      <c r="AY71" s="1034"/>
      <c r="AZ71" s="1034"/>
      <c r="BA71" s="1034"/>
      <c r="BB71" s="1034"/>
    </row>
    <row r="72" spans="1:56" x14ac:dyDescent="0.25">
      <c r="A72" s="1025" t="s">
        <v>785</v>
      </c>
      <c r="B72" s="1025"/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</row>
    <row r="73" spans="1:56" x14ac:dyDescent="0.25">
      <c r="A73" s="1035" t="s">
        <v>1116</v>
      </c>
      <c r="B73" s="1035"/>
      <c r="C73" s="1035"/>
      <c r="D73" s="1035"/>
      <c r="E73" s="1035"/>
      <c r="F73" s="1035"/>
      <c r="G73" s="1035"/>
      <c r="H73" s="1035"/>
      <c r="I73" s="1035"/>
      <c r="J73" s="1035"/>
      <c r="K73" s="1035"/>
      <c r="L73" s="1035"/>
      <c r="M73" s="1035"/>
      <c r="N73" s="1035"/>
      <c r="O73" s="1035"/>
      <c r="P73" s="1035"/>
      <c r="Q73" s="1035"/>
      <c r="R73" s="1035"/>
      <c r="S73" s="1035"/>
      <c r="T73" s="1035"/>
      <c r="U73" s="1035"/>
      <c r="V73" s="1035"/>
      <c r="W73" s="1035"/>
      <c r="X73" s="1035"/>
      <c r="Y73" s="1035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</row>
    <row r="74" spans="1:56" ht="8.25" customHeight="1" x14ac:dyDescent="0.25">
      <c r="A74" s="1036" t="s">
        <v>541</v>
      </c>
      <c r="B74" s="1036"/>
      <c r="C74" s="1036"/>
      <c r="D74" s="1036"/>
      <c r="E74" s="1036"/>
      <c r="F74" s="1036"/>
      <c r="G74" s="1036"/>
      <c r="H74" s="1036"/>
      <c r="I74" s="1036"/>
      <c r="J74" s="1036"/>
      <c r="K74" s="1036"/>
      <c r="L74" s="1036"/>
      <c r="M74" s="1036"/>
      <c r="N74" s="1036"/>
      <c r="O74" s="1036"/>
      <c r="P74" s="1036"/>
      <c r="Q74" s="1036"/>
      <c r="R74" s="1036"/>
      <c r="S74" s="1036"/>
      <c r="T74" s="1036"/>
      <c r="U74" s="1036"/>
      <c r="V74" s="1036"/>
      <c r="W74" s="1036"/>
      <c r="X74" s="1036"/>
      <c r="Y74" s="1036"/>
      <c r="Z74" s="1036"/>
      <c r="AA74" s="1036"/>
      <c r="AB74" s="1036"/>
      <c r="AC74" s="1036"/>
      <c r="AD74" s="1036"/>
      <c r="AE74" s="1036"/>
      <c r="AF74" s="1036"/>
      <c r="AG74" s="1036"/>
      <c r="AH74" s="1036"/>
      <c r="AI74" s="1036"/>
      <c r="AJ74" s="1036"/>
      <c r="AK74" s="1036"/>
      <c r="AL74" s="1036"/>
      <c r="AM74" s="1036"/>
      <c r="AN74" s="1036"/>
      <c r="AO74" s="1036"/>
      <c r="AP74" s="1036"/>
      <c r="AQ74" s="1036"/>
      <c r="AR74" s="1036"/>
      <c r="AS74" s="1036"/>
      <c r="AT74" s="1036"/>
      <c r="AU74" s="1036"/>
      <c r="AV74" s="1036"/>
      <c r="AW74" s="1036"/>
      <c r="AX74" s="1036"/>
      <c r="AY74" s="1036"/>
      <c r="AZ74" s="1036"/>
      <c r="BA74" s="1036"/>
      <c r="BB74" s="1036"/>
    </row>
    <row r="75" spans="1:56" x14ac:dyDescent="0.25">
      <c r="A75" s="1025" t="s">
        <v>89</v>
      </c>
      <c r="B75" s="1025"/>
      <c r="C75" s="1025"/>
      <c r="D75" s="1025"/>
      <c r="E75" s="1025"/>
      <c r="F75" s="1025"/>
      <c r="G75" s="1025"/>
      <c r="H75" s="1025"/>
      <c r="I75" s="1025"/>
      <c r="J75" s="1025"/>
      <c r="K75" s="1025"/>
      <c r="L75" s="1025"/>
      <c r="M75" s="1025"/>
      <c r="N75" s="1025"/>
      <c r="O75" s="1025"/>
      <c r="P75" s="342"/>
      <c r="Q75" s="1029" t="s">
        <v>65</v>
      </c>
      <c r="R75" s="1029"/>
      <c r="S75" s="1029"/>
      <c r="T75" s="1029"/>
      <c r="U75" s="1029"/>
      <c r="V75" s="1029"/>
      <c r="W75" s="1029"/>
      <c r="X75" s="1029"/>
      <c r="Y75" s="1029"/>
      <c r="Z75" s="1029"/>
      <c r="AA75" s="1029"/>
      <c r="AB75" s="1029"/>
      <c r="AC75" s="1029"/>
      <c r="AD75" s="1029"/>
      <c r="AE75" s="1029"/>
      <c r="AF75" s="1029"/>
      <c r="AG75" s="1029"/>
      <c r="AH75" s="1029"/>
      <c r="AI75" s="1029"/>
      <c r="AJ75" s="1029"/>
      <c r="AK75" s="1029"/>
      <c r="AL75" s="1029"/>
      <c r="AM75" s="1029"/>
      <c r="AN75" s="1029"/>
      <c r="AO75" s="1029"/>
      <c r="AP75" s="1029"/>
      <c r="AQ75" s="1029"/>
      <c r="AR75" s="1029"/>
      <c r="AS75" s="1029"/>
      <c r="AT75" s="1029"/>
      <c r="AU75" s="1029"/>
      <c r="AV75" s="1029"/>
      <c r="AW75" s="1029"/>
      <c r="AX75" s="1029"/>
      <c r="AY75" s="1029"/>
      <c r="AZ75" s="1029"/>
      <c r="BA75" s="1029"/>
      <c r="BB75" s="1029"/>
    </row>
    <row r="76" spans="1:56" x14ac:dyDescent="0.25">
      <c r="A76" s="1025" t="s">
        <v>93</v>
      </c>
      <c r="B76" s="1025"/>
      <c r="C76" s="1025"/>
      <c r="D76" s="1025"/>
      <c r="E76" s="1025"/>
      <c r="F76" s="1025"/>
      <c r="G76" s="1025"/>
      <c r="H76" s="1025"/>
      <c r="I76" s="1025"/>
      <c r="J76" s="1030">
        <f>ФОРМА!F5</f>
        <v>2</v>
      </c>
      <c r="K76" s="1030"/>
      <c r="L76" s="1031" t="s">
        <v>851</v>
      </c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32" t="s">
        <v>90</v>
      </c>
      <c r="B77" s="1032"/>
      <c r="C77" s="1032"/>
      <c r="D77" s="1032"/>
      <c r="E77" s="1032"/>
      <c r="F77" s="1032"/>
      <c r="G77" s="1032"/>
      <c r="H77" s="300"/>
      <c r="I77" s="1033" t="str">
        <f>A65</f>
        <v>Исполнительные схемы по расчистке трассы</v>
      </c>
      <c r="J77" s="1033"/>
      <c r="K77" s="1033"/>
      <c r="L77" s="1033"/>
      <c r="M77" s="1033"/>
      <c r="N77" s="1033"/>
      <c r="O77" s="1033"/>
      <c r="P77" s="1033"/>
      <c r="Q77" s="1033"/>
      <c r="R77" s="1033"/>
      <c r="S77" s="1033"/>
      <c r="T77" s="1033"/>
      <c r="U77" s="1033"/>
      <c r="V77" s="1033"/>
      <c r="W77" s="1033"/>
      <c r="X77" s="1033"/>
      <c r="Y77" s="1033"/>
      <c r="Z77" s="1033"/>
      <c r="AA77" s="1033"/>
      <c r="AB77" s="1033"/>
      <c r="AC77" s="1033"/>
      <c r="AD77" s="1033"/>
      <c r="AE77" s="1033"/>
      <c r="AF77" s="1033"/>
      <c r="AG77" s="1033"/>
      <c r="AH77" s="1033"/>
      <c r="AI77" s="1033"/>
      <c r="AJ77" s="1033"/>
      <c r="AK77" s="1033"/>
      <c r="AL77" s="1033"/>
      <c r="AM77" s="1033"/>
      <c r="AN77" s="1033"/>
      <c r="AO77" s="1033"/>
      <c r="AP77" s="1033"/>
      <c r="AQ77" s="1033"/>
      <c r="AR77" s="1033"/>
      <c r="AS77" s="1033"/>
      <c r="AT77" s="1033"/>
      <c r="AU77" s="1033"/>
      <c r="AV77" s="1033"/>
      <c r="AW77" s="1033"/>
      <c r="AX77" s="1033"/>
      <c r="AY77" s="1033"/>
      <c r="AZ77" s="1033"/>
      <c r="BA77" s="1033"/>
      <c r="BB77" s="1033"/>
    </row>
    <row r="78" spans="1:56" ht="9" customHeight="1" x14ac:dyDescent="0.25">
      <c r="A78" s="1028" t="s">
        <v>786</v>
      </c>
      <c r="B78" s="1028"/>
      <c r="C78" s="1028"/>
      <c r="D78" s="1028"/>
      <c r="E78" s="1028"/>
      <c r="F78" s="1028"/>
      <c r="G78" s="1028"/>
      <c r="H78" s="1028"/>
      <c r="I78" s="1028"/>
      <c r="J78" s="1028"/>
      <c r="K78" s="1028"/>
      <c r="L78" s="1028"/>
      <c r="M78" s="1028"/>
      <c r="N78" s="1028"/>
      <c r="O78" s="1028"/>
      <c r="P78" s="1028"/>
      <c r="Q78" s="1028"/>
      <c r="R78" s="1028"/>
      <c r="S78" s="1028"/>
      <c r="T78" s="1028"/>
      <c r="U78" s="1028"/>
      <c r="V78" s="1028"/>
      <c r="W78" s="1028"/>
      <c r="X78" s="1028"/>
      <c r="Y78" s="1028"/>
      <c r="Z78" s="1028"/>
      <c r="AA78" s="1028"/>
      <c r="AB78" s="1028"/>
      <c r="AC78" s="1028"/>
      <c r="AD78" s="1028"/>
      <c r="AE78" s="1028"/>
      <c r="AF78" s="1028"/>
      <c r="AG78" s="1028"/>
      <c r="AH78" s="1028"/>
      <c r="AI78" s="1028"/>
      <c r="AJ78" s="1028"/>
      <c r="AK78" s="1028"/>
      <c r="AL78" s="1028"/>
      <c r="AM78" s="1028"/>
      <c r="AN78" s="1028"/>
      <c r="AO78" s="1028"/>
      <c r="AP78" s="1028"/>
      <c r="AQ78" s="1028"/>
      <c r="AR78" s="1028"/>
      <c r="AS78" s="1028"/>
      <c r="AT78" s="1028"/>
      <c r="AU78" s="1028"/>
      <c r="AV78" s="1028"/>
      <c r="AW78" s="1028"/>
      <c r="AX78" s="1028"/>
      <c r="AY78" s="1028"/>
      <c r="AZ78" s="1028"/>
      <c r="BA78" s="1028"/>
      <c r="BB78" s="1028"/>
    </row>
    <row r="79" spans="1:56" ht="26.25" customHeight="1" x14ac:dyDescent="0.25">
      <c r="A79" s="1020" t="s">
        <v>558</v>
      </c>
      <c r="B79" s="1020"/>
      <c r="C79" s="1020"/>
      <c r="D79" s="1020"/>
      <c r="E79" s="1020"/>
      <c r="F79" s="1020"/>
      <c r="G79" s="1020"/>
      <c r="H79" s="1020"/>
      <c r="I79" s="1020"/>
      <c r="J79" s="1020"/>
      <c r="K79" s="1020"/>
      <c r="L79" s="1020"/>
      <c r="M79" s="1020"/>
      <c r="N79" s="1020"/>
      <c r="O79" s="1020"/>
      <c r="P79" s="1020"/>
      <c r="Q79" s="1020"/>
      <c r="R79" s="1020"/>
      <c r="S79" s="1020"/>
      <c r="T79" s="1020"/>
      <c r="U79" s="1020"/>
      <c r="V79" s="1020"/>
      <c r="W79" s="1020"/>
      <c r="X79" s="1020"/>
      <c r="Y79" s="1020"/>
      <c r="Z79" s="1020"/>
      <c r="AA79" s="1020"/>
      <c r="AB79" s="1020"/>
      <c r="AC79" s="1020"/>
      <c r="AD79" s="1020"/>
      <c r="AE79" s="1020"/>
      <c r="AF79" s="1020"/>
      <c r="AG79" s="1020"/>
      <c r="AH79" s="1020"/>
      <c r="AI79" s="1020"/>
      <c r="AJ79" s="1020"/>
      <c r="AK79" s="1020"/>
      <c r="AL79" s="1020"/>
      <c r="AM79" s="1020"/>
      <c r="AN79" s="1020"/>
      <c r="AO79" s="1020"/>
      <c r="AP79" s="1020"/>
      <c r="AQ79" s="1020"/>
      <c r="AR79" s="1020"/>
      <c r="AS79" s="1020"/>
      <c r="AT79" s="1020"/>
      <c r="AU79" s="1020"/>
      <c r="AV79" s="1020"/>
      <c r="AW79" s="1020"/>
      <c r="AX79" s="1020"/>
      <c r="AY79" s="1020"/>
      <c r="AZ79" s="1020"/>
      <c r="BA79" s="1020"/>
      <c r="BB79" s="1020"/>
    </row>
    <row r="80" spans="1:56" ht="22.5" customHeight="1" x14ac:dyDescent="0.3">
      <c r="A80" s="1021" t="str">
        <f>IF(ФОРМА!E30="ВЛ",ПОДПИСИ!D6,IF(ФОРМА!E30="КЛ",ПОДПИСИ!D7))</f>
        <v>Чечин Д.М.</v>
      </c>
      <c r="B80" s="1021"/>
      <c r="C80" s="1021"/>
      <c r="D80" s="1021"/>
      <c r="E80" s="1021"/>
      <c r="F80" s="1021"/>
      <c r="G80" s="1021"/>
      <c r="H80" s="1021"/>
      <c r="I80" s="1021"/>
      <c r="J80" s="1021"/>
      <c r="K80" s="1021"/>
      <c r="L80" s="1021"/>
      <c r="M80" s="1021"/>
      <c r="N80" s="1021"/>
      <c r="O80" s="1021"/>
      <c r="P80" s="1021"/>
      <c r="Q80" s="1021"/>
      <c r="R80" s="1021"/>
      <c r="S80" s="1021"/>
      <c r="T80" s="1021"/>
      <c r="U80" s="1021"/>
      <c r="V80" s="1021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22"/>
      <c r="BA80" s="1022"/>
      <c r="BB80" s="1022"/>
    </row>
    <row r="81" spans="1:54" ht="9" customHeight="1" x14ac:dyDescent="0.3">
      <c r="A81" s="1023" t="s">
        <v>815</v>
      </c>
      <c r="B81" s="1023"/>
      <c r="C81" s="1023"/>
      <c r="D81" s="1023"/>
      <c r="E81" s="1023"/>
      <c r="F81" s="1023"/>
      <c r="G81" s="1023"/>
      <c r="H81" s="1023"/>
      <c r="I81" s="1023"/>
      <c r="J81" s="1023"/>
      <c r="K81" s="1023"/>
      <c r="L81" s="1023"/>
      <c r="M81" s="1023"/>
      <c r="N81" s="1023"/>
      <c r="O81" s="1023"/>
      <c r="P81" s="1023"/>
      <c r="Q81" s="1023"/>
      <c r="R81" s="1023"/>
      <c r="S81" s="1023"/>
      <c r="T81" s="1023"/>
      <c r="U81" s="1023"/>
      <c r="V81" s="1023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23" t="s">
        <v>49</v>
      </c>
      <c r="BA81" s="1023"/>
      <c r="BB81" s="1023"/>
    </row>
    <row r="82" spans="1:54" x14ac:dyDescent="0.25">
      <c r="A82" s="1020" t="s">
        <v>799</v>
      </c>
      <c r="B82" s="1020"/>
      <c r="C82" s="1020"/>
      <c r="D82" s="1020"/>
      <c r="E82" s="1020"/>
      <c r="F82" s="1020"/>
      <c r="G82" s="1020"/>
      <c r="H82" s="1020"/>
      <c r="I82" s="1020"/>
      <c r="J82" s="1020"/>
      <c r="K82" s="1020"/>
      <c r="L82" s="1020"/>
      <c r="M82" s="1020"/>
      <c r="N82" s="1020"/>
      <c r="O82" s="1020"/>
      <c r="P82" s="1020"/>
      <c r="Q82" s="1020"/>
      <c r="R82" s="1020"/>
      <c r="S82" s="1020"/>
      <c r="T82" s="1020"/>
      <c r="U82" s="1020"/>
      <c r="V82" s="1020"/>
      <c r="W82" s="1020"/>
      <c r="X82" s="1020"/>
      <c r="Y82" s="1020"/>
      <c r="Z82" s="1020"/>
      <c r="AA82" s="1020"/>
      <c r="AB82" s="1020"/>
      <c r="AC82" s="1020"/>
      <c r="AD82" s="1020"/>
      <c r="AE82" s="1020"/>
      <c r="AF82" s="1020"/>
      <c r="AG82" s="1020"/>
      <c r="AH82" s="1020"/>
      <c r="AI82" s="1020"/>
      <c r="AJ82" s="1020"/>
      <c r="AK82" s="1020"/>
      <c r="AL82" s="1020"/>
      <c r="AM82" s="1020"/>
      <c r="AN82" s="1020"/>
      <c r="AO82" s="1020"/>
      <c r="AP82" s="1020"/>
      <c r="AQ82" s="1020"/>
      <c r="AR82" s="1020"/>
      <c r="AS82" s="1020"/>
      <c r="AT82" s="1020"/>
      <c r="AU82" s="1020"/>
      <c r="AV82" s="1020"/>
      <c r="AW82" s="1020"/>
      <c r="AX82" s="1020"/>
      <c r="AY82" s="1020"/>
      <c r="AZ82" s="1020"/>
      <c r="BA82" s="1020"/>
      <c r="BB82" s="1020"/>
    </row>
    <row r="83" spans="1:54" ht="22.5" customHeight="1" x14ac:dyDescent="0.3">
      <c r="A83" s="1021" t="str">
        <f>ПОДПИСИ!D15</f>
        <v>Шлёнский С.В.</v>
      </c>
      <c r="B83" s="1021"/>
      <c r="C83" s="1021"/>
      <c r="D83" s="1021"/>
      <c r="E83" s="1021"/>
      <c r="F83" s="1021"/>
      <c r="G83" s="1021"/>
      <c r="H83" s="1021"/>
      <c r="I83" s="1021"/>
      <c r="J83" s="1021"/>
      <c r="K83" s="1021"/>
      <c r="L83" s="1021"/>
      <c r="M83" s="1021"/>
      <c r="N83" s="1021"/>
      <c r="O83" s="1021"/>
      <c r="P83" s="1021"/>
      <c r="Q83" s="1021"/>
      <c r="R83" s="1021"/>
      <c r="S83" s="1021"/>
      <c r="T83" s="1021"/>
      <c r="U83" s="1021"/>
      <c r="V83" s="1021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2"/>
      <c r="BA83" s="1022"/>
      <c r="BB83" s="1022"/>
    </row>
    <row r="84" spans="1:54" ht="9" customHeight="1" x14ac:dyDescent="0.3">
      <c r="A84" s="1023" t="s">
        <v>815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3" t="s">
        <v>49</v>
      </c>
      <c r="BA84" s="1023"/>
      <c r="BB84" s="1023"/>
    </row>
    <row r="85" spans="1:54" ht="27.75" customHeight="1" x14ac:dyDescent="0.25">
      <c r="A85" s="1020" t="s">
        <v>827</v>
      </c>
      <c r="B85" s="1020"/>
      <c r="C85" s="1020"/>
      <c r="D85" s="1020"/>
      <c r="E85" s="1020"/>
      <c r="F85" s="1020"/>
      <c r="G85" s="1020"/>
      <c r="H85" s="1020"/>
      <c r="I85" s="1020"/>
      <c r="J85" s="1020"/>
      <c r="K85" s="1020"/>
      <c r="L85" s="1020"/>
      <c r="M85" s="1020"/>
      <c r="N85" s="1020"/>
      <c r="O85" s="1020"/>
      <c r="P85" s="1020"/>
      <c r="Q85" s="1020"/>
      <c r="R85" s="1020"/>
      <c r="S85" s="1020"/>
      <c r="T85" s="1020"/>
      <c r="U85" s="1020"/>
      <c r="V85" s="1020"/>
      <c r="W85" s="1020"/>
      <c r="X85" s="1020"/>
      <c r="Y85" s="1020"/>
      <c r="Z85" s="1020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</row>
    <row r="86" spans="1:54" ht="22.5" customHeight="1" x14ac:dyDescent="0.3">
      <c r="A86" s="1021" t="str">
        <f>ПОДПИСИ!D17</f>
        <v>Шлёнский С.В.</v>
      </c>
      <c r="B86" s="1021"/>
      <c r="C86" s="1021"/>
      <c r="D86" s="1021"/>
      <c r="E86" s="1021"/>
      <c r="F86" s="1021"/>
      <c r="G86" s="1021"/>
      <c r="H86" s="1021"/>
      <c r="I86" s="1021"/>
      <c r="J86" s="1021"/>
      <c r="K86" s="1021"/>
      <c r="L86" s="1021"/>
      <c r="M86" s="1021"/>
      <c r="N86" s="1021"/>
      <c r="O86" s="1021"/>
      <c r="P86" s="1021"/>
      <c r="Q86" s="1021"/>
      <c r="R86" s="1021"/>
      <c r="S86" s="1021"/>
      <c r="T86" s="1021"/>
      <c r="U86" s="1021"/>
      <c r="V86" s="1021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22"/>
      <c r="BA86" s="1022"/>
      <c r="BB86" s="1022"/>
    </row>
    <row r="87" spans="1:54" ht="9" customHeight="1" x14ac:dyDescent="0.3">
      <c r="A87" s="1023" t="s">
        <v>815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3" t="s">
        <v>49</v>
      </c>
      <c r="BA87" s="1023"/>
      <c r="BB87" s="1023"/>
    </row>
    <row r="88" spans="1:54" ht="37.5" customHeight="1" x14ac:dyDescent="0.25">
      <c r="A88" s="1020" t="s">
        <v>817</v>
      </c>
      <c r="B88" s="1020"/>
      <c r="C88" s="1020"/>
      <c r="D88" s="1020"/>
      <c r="E88" s="1020"/>
      <c r="F88" s="1020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</row>
    <row r="89" spans="1:54" ht="22.5" customHeight="1" x14ac:dyDescent="0.3">
      <c r="A89" s="1021" t="str">
        <f>ПОДПИСИ!C19</f>
        <v xml:space="preserve"> </v>
      </c>
      <c r="B89" s="1021"/>
      <c r="C89" s="1021"/>
      <c r="D89" s="1021"/>
      <c r="E89" s="1021"/>
      <c r="F89" s="1021"/>
      <c r="G89" s="1021"/>
      <c r="H89" s="1021"/>
      <c r="I89" s="1021"/>
      <c r="J89" s="1021"/>
      <c r="K89" s="1021"/>
      <c r="L89" s="1021"/>
      <c r="M89" s="1021"/>
      <c r="N89" s="1021"/>
      <c r="O89" s="1021"/>
      <c r="P89" s="1021"/>
      <c r="Q89" s="1021"/>
      <c r="R89" s="1021"/>
      <c r="S89" s="1021"/>
      <c r="T89" s="1021"/>
      <c r="U89" s="1021"/>
      <c r="V89" s="1021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22"/>
      <c r="BA89" s="1022"/>
      <c r="BB89" s="1022"/>
    </row>
    <row r="90" spans="1:54" ht="9" customHeight="1" x14ac:dyDescent="0.3">
      <c r="A90" s="1023" t="s">
        <v>815</v>
      </c>
      <c r="B90" s="1023"/>
      <c r="C90" s="1023"/>
      <c r="D90" s="1023"/>
      <c r="E90" s="1023"/>
      <c r="F90" s="1023"/>
      <c r="G90" s="1023"/>
      <c r="H90" s="1023"/>
      <c r="I90" s="1023"/>
      <c r="J90" s="1023"/>
      <c r="K90" s="1023"/>
      <c r="L90" s="1023"/>
      <c r="M90" s="1023"/>
      <c r="N90" s="1023"/>
      <c r="O90" s="1023"/>
      <c r="P90" s="1023"/>
      <c r="Q90" s="1023"/>
      <c r="R90" s="1023"/>
      <c r="S90" s="1023"/>
      <c r="T90" s="1023"/>
      <c r="U90" s="1023"/>
      <c r="V90" s="1023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3" t="s">
        <v>49</v>
      </c>
      <c r="BA90" s="1023"/>
      <c r="BB90" s="1023"/>
    </row>
    <row r="91" spans="1:54" ht="25.5" customHeight="1" x14ac:dyDescent="0.25">
      <c r="A91" s="1020" t="s">
        <v>852</v>
      </c>
      <c r="B91" s="1020"/>
      <c r="C91" s="1020"/>
      <c r="D91" s="1020"/>
      <c r="E91" s="1020"/>
      <c r="F91" s="1020"/>
      <c r="G91" s="1020"/>
      <c r="H91" s="1020"/>
      <c r="I91" s="1020"/>
      <c r="J91" s="1020"/>
      <c r="K91" s="1020"/>
      <c r="L91" s="1020"/>
      <c r="M91" s="1020"/>
      <c r="N91" s="1020"/>
      <c r="O91" s="1020"/>
      <c r="P91" s="1020"/>
      <c r="Q91" s="1020"/>
      <c r="R91" s="1020"/>
      <c r="S91" s="1020"/>
      <c r="T91" s="1020"/>
      <c r="U91" s="1020"/>
      <c r="V91" s="1020"/>
      <c r="W91" s="1020"/>
      <c r="X91" s="1020"/>
      <c r="Y91" s="1020"/>
      <c r="Z91" s="1020"/>
      <c r="AA91" s="1020"/>
      <c r="AB91" s="1020"/>
      <c r="AC91" s="1020"/>
      <c r="AD91" s="1020"/>
      <c r="AE91" s="1020"/>
      <c r="AF91" s="1020"/>
      <c r="AG91" s="1020"/>
      <c r="AH91" s="1020"/>
      <c r="AI91" s="1020"/>
      <c r="AJ91" s="1020"/>
      <c r="AK91" s="1020"/>
      <c r="AL91" s="1020"/>
      <c r="AM91" s="1020"/>
      <c r="AN91" s="1020"/>
      <c r="AO91" s="1020"/>
      <c r="AP91" s="1020"/>
      <c r="AQ91" s="1020"/>
      <c r="AR91" s="1020"/>
      <c r="AS91" s="1020"/>
      <c r="AT91" s="1020"/>
      <c r="AU91" s="1020"/>
      <c r="AV91" s="1020"/>
      <c r="AW91" s="1020"/>
      <c r="AX91" s="1020"/>
      <c r="AY91" s="1020"/>
      <c r="AZ91" s="1020"/>
      <c r="BA91" s="1020"/>
      <c r="BB91" s="1020"/>
    </row>
    <row r="92" spans="1:54" ht="22.5" customHeight="1" x14ac:dyDescent="0.3">
      <c r="A92" s="1021" t="str">
        <f>ПОДПИСИ!D12</f>
        <v>Курбатов А.В.</v>
      </c>
      <c r="B92" s="1021"/>
      <c r="C92" s="1021"/>
      <c r="D92" s="1021"/>
      <c r="E92" s="1021"/>
      <c r="F92" s="1021"/>
      <c r="G92" s="1021"/>
      <c r="H92" s="1021"/>
      <c r="I92" s="1021"/>
      <c r="J92" s="1021"/>
      <c r="K92" s="1021"/>
      <c r="L92" s="1021"/>
      <c r="M92" s="1021"/>
      <c r="N92" s="1021"/>
      <c r="O92" s="1021"/>
      <c r="P92" s="1021"/>
      <c r="Q92" s="1021"/>
      <c r="R92" s="1021"/>
      <c r="S92" s="1021"/>
      <c r="T92" s="1021"/>
      <c r="U92" s="1021"/>
      <c r="V92" s="1021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22"/>
      <c r="BA92" s="1022"/>
      <c r="BB92" s="1022"/>
    </row>
    <row r="93" spans="1:54" ht="9" customHeight="1" x14ac:dyDescent="0.3">
      <c r="A93" s="1023" t="s">
        <v>815</v>
      </c>
      <c r="B93" s="1023"/>
      <c r="C93" s="1023"/>
      <c r="D93" s="1023"/>
      <c r="E93" s="1023"/>
      <c r="F93" s="1023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3" t="s">
        <v>49</v>
      </c>
      <c r="BA93" s="1023"/>
      <c r="BB93" s="1023"/>
    </row>
    <row r="94" spans="1:54" x14ac:dyDescent="0.25">
      <c r="A94" s="1020" t="s">
        <v>542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1020"/>
      <c r="BB94" s="1020"/>
    </row>
    <row r="95" spans="1:54" ht="22.5" customHeight="1" x14ac:dyDescent="0.3">
      <c r="A95" s="1021" t="str">
        <f>ПОДПИСИ!D10</f>
        <v>Величко А.А.</v>
      </c>
      <c r="B95" s="1021"/>
      <c r="C95" s="1021"/>
      <c r="D95" s="1021"/>
      <c r="E95" s="1021"/>
      <c r="F95" s="1021"/>
      <c r="G95" s="1021"/>
      <c r="H95" s="1021"/>
      <c r="I95" s="1021"/>
      <c r="J95" s="1021"/>
      <c r="K95" s="1021"/>
      <c r="L95" s="1021"/>
      <c r="M95" s="1021"/>
      <c r="N95" s="1021"/>
      <c r="O95" s="1021"/>
      <c r="P95" s="1021"/>
      <c r="Q95" s="1021"/>
      <c r="R95" s="1021"/>
      <c r="S95" s="1021"/>
      <c r="T95" s="1021"/>
      <c r="U95" s="1021"/>
      <c r="V95" s="1021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22"/>
      <c r="BA95" s="1022"/>
      <c r="BB95" s="1022"/>
    </row>
    <row r="96" spans="1:54" ht="9" customHeight="1" x14ac:dyDescent="0.3">
      <c r="A96" s="1023" t="s">
        <v>815</v>
      </c>
      <c r="B96" s="1023"/>
      <c r="C96" s="1023"/>
      <c r="D96" s="1023"/>
      <c r="E96" s="1023"/>
      <c r="F96" s="1023"/>
      <c r="G96" s="1023"/>
      <c r="H96" s="1023"/>
      <c r="I96" s="1023"/>
      <c r="J96" s="1023"/>
      <c r="K96" s="1023"/>
      <c r="L96" s="1023"/>
      <c r="M96" s="1023"/>
      <c r="N96" s="1023"/>
      <c r="O96" s="1023"/>
      <c r="P96" s="1023"/>
      <c r="Q96" s="1023"/>
      <c r="R96" s="1023"/>
      <c r="S96" s="1023"/>
      <c r="T96" s="1023"/>
      <c r="U96" s="1023"/>
      <c r="V96" s="1023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3" t="s">
        <v>49</v>
      </c>
      <c r="BA96" s="1023"/>
      <c r="BB96" s="1023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59" t="s">
        <v>579</v>
      </c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59"/>
      <c r="X1" s="1059"/>
      <c r="Y1" s="1059"/>
      <c r="Z1" s="1059"/>
      <c r="AA1" s="1059"/>
      <c r="AB1" s="1059"/>
      <c r="AC1" s="1059"/>
      <c r="AD1" s="1059"/>
      <c r="AE1" s="1059"/>
      <c r="AF1" s="1059"/>
      <c r="AG1" s="1059"/>
      <c r="AH1" s="1059"/>
      <c r="AI1" s="1059"/>
      <c r="AJ1" s="1059"/>
      <c r="AK1" s="1059"/>
      <c r="AL1" s="1059"/>
      <c r="AM1" s="1059"/>
      <c r="AN1" s="1059"/>
      <c r="AO1" s="1059"/>
      <c r="AP1" s="1059"/>
      <c r="AQ1" s="1059"/>
      <c r="AR1" s="1059"/>
      <c r="AS1" s="1059"/>
      <c r="AT1" s="1059"/>
      <c r="AU1" s="1059"/>
      <c r="AV1" s="1059"/>
      <c r="AW1" s="1059"/>
      <c r="AX1" s="1059"/>
      <c r="AY1" s="1059"/>
      <c r="AZ1" s="1059"/>
    </row>
    <row r="2" spans="1:63" ht="12" customHeight="1" x14ac:dyDescent="0.25">
      <c r="A2" s="1060" t="s">
        <v>75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6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62" t="s">
        <v>527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63" t="s">
        <v>787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1063"/>
      <c r="Q5" s="1063"/>
      <c r="R5" s="1063"/>
      <c r="S5" s="1063"/>
      <c r="T5" s="1063"/>
      <c r="U5" s="1063"/>
      <c r="V5" s="1063"/>
      <c r="W5" s="1063"/>
      <c r="X5" s="1063"/>
      <c r="Y5" s="1063"/>
      <c r="Z5" s="1063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063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61" t="str">
        <f>ФОРМА!B2</f>
        <v>ПАО "Россети Ленэнерго"</v>
      </c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1061"/>
      <c r="W6" s="1061"/>
      <c r="X6" s="1061"/>
      <c r="Y6" s="1061"/>
      <c r="Z6" s="1061"/>
      <c r="AA6" s="1061"/>
      <c r="AB6" s="1061"/>
      <c r="AC6" s="1061"/>
      <c r="AD6" s="1061"/>
      <c r="AE6" s="1061"/>
      <c r="AF6" s="1061"/>
      <c r="AG6" s="1061"/>
      <c r="AH6" s="1061"/>
      <c r="AI6" s="1061"/>
      <c r="AJ6" s="1061"/>
      <c r="AK6" s="1061"/>
      <c r="AL6" s="1061"/>
      <c r="AM6" s="1061"/>
      <c r="AN6" s="1061"/>
      <c r="AO6" s="1061"/>
      <c r="AP6" s="1061"/>
      <c r="AQ6" s="1061"/>
      <c r="AR6" s="1061"/>
      <c r="AS6" s="1061"/>
      <c r="AT6" s="1061"/>
      <c r="AU6" s="1061"/>
      <c r="AV6" s="1061"/>
      <c r="AW6" s="1061"/>
      <c r="AX6" s="1061"/>
      <c r="AY6" s="1061"/>
      <c r="AZ6" s="1061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62" t="s">
        <v>788</v>
      </c>
      <c r="B7" s="1062"/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  <c r="R7" s="1062"/>
      <c r="S7" s="1062"/>
      <c r="T7" s="1062"/>
      <c r="U7" s="1062"/>
      <c r="V7" s="1062"/>
      <c r="W7" s="1062"/>
      <c r="X7" s="1062"/>
      <c r="Y7" s="1062"/>
      <c r="Z7" s="1062"/>
      <c r="AA7" s="1062"/>
      <c r="AB7" s="1062"/>
      <c r="AC7" s="1062"/>
      <c r="AD7" s="1062"/>
      <c r="AE7" s="1062"/>
      <c r="AF7" s="1062"/>
      <c r="AG7" s="1062"/>
      <c r="AH7" s="1062"/>
      <c r="AI7" s="1062"/>
      <c r="AJ7" s="1062"/>
      <c r="AK7" s="1062"/>
      <c r="AL7" s="1062"/>
      <c r="AM7" s="1062"/>
      <c r="AN7" s="1062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6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061"/>
      <c r="M8" s="1061"/>
      <c r="N8" s="1061"/>
      <c r="O8" s="1061"/>
      <c r="P8" s="1061"/>
      <c r="Q8" s="1061"/>
      <c r="R8" s="1061"/>
      <c r="S8" s="1061"/>
      <c r="T8" s="1061"/>
      <c r="U8" s="1061"/>
      <c r="V8" s="1061"/>
      <c r="W8" s="1061"/>
      <c r="X8" s="1061"/>
      <c r="Y8" s="1061"/>
      <c r="Z8" s="1061"/>
      <c r="AA8" s="1061"/>
      <c r="AB8" s="1061"/>
      <c r="AC8" s="1061"/>
      <c r="AD8" s="1061"/>
      <c r="AE8" s="1061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  <c r="AP8" s="1061"/>
      <c r="AQ8" s="1061"/>
      <c r="AR8" s="1061"/>
      <c r="AS8" s="1061"/>
      <c r="AT8" s="1061"/>
      <c r="AU8" s="1061"/>
      <c r="AV8" s="1061"/>
      <c r="AW8" s="1061"/>
      <c r="AX8" s="1061"/>
      <c r="AY8" s="1061"/>
      <c r="AZ8" s="1061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5" t="s">
        <v>789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68"/>
      <c r="B10" s="1068"/>
      <c r="C10" s="1068"/>
      <c r="D10" s="1068"/>
      <c r="E10" s="1068"/>
      <c r="F10" s="1068"/>
      <c r="G10" s="1068"/>
      <c r="H10" s="1068"/>
      <c r="I10" s="1068"/>
      <c r="J10" s="1068"/>
      <c r="K10" s="1068"/>
      <c r="L10" s="1068"/>
      <c r="M10" s="1068"/>
      <c r="N10" s="1068"/>
      <c r="O10" s="1068"/>
      <c r="P10" s="1068"/>
      <c r="Q10" s="1068"/>
      <c r="R10" s="1068"/>
      <c r="S10" s="1068"/>
      <c r="T10" s="1068"/>
      <c r="U10" s="1068"/>
      <c r="V10" s="1068"/>
      <c r="W10" s="1068"/>
      <c r="X10" s="1068"/>
      <c r="Y10" s="1068"/>
      <c r="Z10" s="1068"/>
      <c r="AA10" s="1068"/>
      <c r="AB10" s="1068"/>
      <c r="AC10" s="1068"/>
      <c r="AD10" s="1068"/>
      <c r="AE10" s="1068"/>
      <c r="AF10" s="1068"/>
      <c r="AG10" s="1068"/>
      <c r="AH10" s="1068"/>
      <c r="AI10" s="1068"/>
      <c r="AJ10" s="1068"/>
      <c r="AK10" s="1068"/>
      <c r="AL10" s="1068"/>
      <c r="AM10" s="1068"/>
      <c r="AN10" s="1068"/>
      <c r="AO10" s="1068"/>
      <c r="AP10" s="1068"/>
      <c r="AQ10" s="1068"/>
      <c r="AR10" s="1068"/>
      <c r="AS10" s="1068"/>
      <c r="AT10" s="1068"/>
      <c r="AU10" s="1068"/>
      <c r="AV10" s="1068"/>
      <c r="AW10" s="1068"/>
      <c r="AX10" s="1068"/>
      <c r="AY10" s="1068"/>
      <c r="AZ10" s="106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790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60" t="s">
        <v>791</v>
      </c>
      <c r="B12" s="1060"/>
      <c r="C12" s="1060"/>
      <c r="D12" s="1060"/>
      <c r="E12" s="1060"/>
      <c r="F12" s="1060"/>
      <c r="G12" s="1060"/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060"/>
      <c r="Y12" s="1060"/>
      <c r="Z12" s="1060"/>
      <c r="AA12" s="1060"/>
      <c r="AB12" s="1060"/>
      <c r="AC12" s="1060"/>
      <c r="AD12" s="1060"/>
      <c r="AE12" s="1060"/>
      <c r="AF12" s="1060"/>
      <c r="AG12" s="1060"/>
      <c r="AH12" s="1060"/>
      <c r="AI12" s="1060"/>
      <c r="AJ12" s="1060"/>
      <c r="AK12" s="1060"/>
      <c r="AL12" s="1060"/>
      <c r="AM12" s="1060"/>
      <c r="AN12" s="1060"/>
      <c r="AO12" s="1060"/>
      <c r="AP12" s="1060"/>
      <c r="AQ12" s="1060"/>
      <c r="AR12" s="1060"/>
      <c r="AS12" s="1060"/>
      <c r="AT12" s="1060"/>
      <c r="AU12" s="1060"/>
      <c r="AV12" s="1060"/>
      <c r="AW12" s="1060"/>
      <c r="AX12" s="1060"/>
      <c r="AY12" s="1060"/>
      <c r="AZ12" s="106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64" t="str">
        <f>ФОРМА!B3</f>
        <v>ООО «Электромонтаж-110»</v>
      </c>
      <c r="B13" s="1064"/>
      <c r="C13" s="1064"/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4"/>
      <c r="T13" s="1064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</row>
    <row r="14" spans="1:63" s="303" customFormat="1" ht="6" customHeight="1" x14ac:dyDescent="0.3">
      <c r="A14" s="1062" t="s">
        <v>792</v>
      </c>
      <c r="B14" s="1062"/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  <c r="R14" s="1062"/>
      <c r="S14" s="1062"/>
      <c r="T14" s="1062"/>
      <c r="U14" s="1062"/>
      <c r="V14" s="1062"/>
      <c r="W14" s="1062"/>
      <c r="X14" s="1062"/>
      <c r="Y14" s="1062"/>
      <c r="Z14" s="1062"/>
      <c r="AA14" s="1062"/>
      <c r="AB14" s="1062"/>
      <c r="AC14" s="1062"/>
      <c r="AD14" s="1062"/>
      <c r="AE14" s="1062"/>
      <c r="AF14" s="1062"/>
      <c r="AG14" s="1062"/>
      <c r="AH14" s="1062"/>
      <c r="AI14" s="1062"/>
      <c r="AJ14" s="1062"/>
      <c r="AK14" s="1062"/>
      <c r="AL14" s="1062"/>
      <c r="AM14" s="1062"/>
      <c r="AN14" s="1062"/>
      <c r="AO14" s="1062"/>
      <c r="AP14" s="1062"/>
      <c r="AQ14" s="1062"/>
      <c r="AR14" s="1062"/>
      <c r="AS14" s="1062"/>
      <c r="AT14" s="1062"/>
      <c r="AU14" s="1062"/>
      <c r="AV14" s="1062"/>
      <c r="AW14" s="1062"/>
      <c r="AX14" s="1062"/>
      <c r="AY14" s="1062"/>
      <c r="AZ14" s="1062"/>
      <c r="BA14" s="302"/>
    </row>
    <row r="15" spans="1:63" ht="23.4" customHeight="1" x14ac:dyDescent="0.25">
      <c r="A15" s="1064" t="str">
        <f>ФОРМА!D3</f>
        <v>ОГРН 1089847302225, ИНН 7842391090, КПП 780101001, 199004, город Санкт-Петербург, пр-кт Средний В.О., д. 4 литер а, пом/ком 6н/177</v>
      </c>
      <c r="B15" s="1064"/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4"/>
      <c r="AJ15" s="1064"/>
      <c r="AK15" s="1064"/>
      <c r="AL15" s="1064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</row>
    <row r="16" spans="1:63" s="303" customFormat="1" ht="6" customHeight="1" x14ac:dyDescent="0.3">
      <c r="A16" s="1065" t="s">
        <v>793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302"/>
    </row>
    <row r="17" spans="1:53" s="303" customFormat="1" ht="9.6" x14ac:dyDescent="0.3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302"/>
    </row>
    <row r="18" spans="1:53" s="303" customFormat="1" ht="15" customHeight="1" x14ac:dyDescent="0.3">
      <c r="A18" s="1067" t="s">
        <v>794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60" t="s">
        <v>77</v>
      </c>
      <c r="B19" s="1060"/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1060"/>
      <c r="N19" s="1060"/>
      <c r="O19" s="1060"/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A19" s="1060"/>
      <c r="AB19" s="1060"/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M19" s="1060"/>
      <c r="AN19" s="1060"/>
      <c r="AO19" s="1060"/>
      <c r="AP19" s="1060"/>
      <c r="AQ19" s="1060"/>
      <c r="AR19" s="1060"/>
      <c r="AS19" s="1060"/>
      <c r="AT19" s="1060"/>
      <c r="AU19" s="1060"/>
      <c r="AV19" s="1060"/>
      <c r="AW19" s="1060"/>
      <c r="AX19" s="1060"/>
      <c r="AY19" s="1060"/>
      <c r="AZ19" s="1060"/>
      <c r="BA19" s="301"/>
    </row>
    <row r="20" spans="1:53" ht="12" customHeight="1" x14ac:dyDescent="0.25">
      <c r="A20" s="1064" t="str">
        <f>ФОРМА!B8</f>
        <v>ООО «Строительные энергетические технологии»</v>
      </c>
      <c r="B20" s="1064"/>
      <c r="C20" s="1064"/>
      <c r="D20" s="1064"/>
      <c r="E20" s="1064"/>
      <c r="F20" s="1064"/>
      <c r="G20" s="1064"/>
      <c r="H20" s="1064"/>
      <c r="I20" s="1064"/>
      <c r="J20" s="1064"/>
      <c r="K20" s="1064"/>
      <c r="L20" s="1064"/>
      <c r="M20" s="1064"/>
      <c r="N20" s="1064"/>
      <c r="O20" s="1064"/>
      <c r="P20" s="1064"/>
      <c r="Q20" s="1064"/>
      <c r="R20" s="1064"/>
      <c r="S20" s="1064"/>
      <c r="T20" s="1064"/>
      <c r="U20" s="1064"/>
      <c r="V20" s="1064"/>
      <c r="W20" s="1064"/>
      <c r="X20" s="1064"/>
      <c r="Y20" s="1064"/>
      <c r="Z20" s="1064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</row>
    <row r="21" spans="1:53" s="306" customFormat="1" ht="6" customHeight="1" x14ac:dyDescent="0.2">
      <c r="A21" s="1062" t="s">
        <v>792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05"/>
    </row>
    <row r="22" spans="1:53" ht="21.6" customHeight="1" x14ac:dyDescent="0.25">
      <c r="A22" s="10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4"/>
      <c r="C22" s="1064"/>
      <c r="D22" s="1064"/>
      <c r="E22" s="1064"/>
      <c r="F22" s="1064"/>
      <c r="G22" s="1064"/>
      <c r="H22" s="1064"/>
      <c r="I22" s="1064"/>
      <c r="J22" s="1064"/>
      <c r="K22" s="1064"/>
      <c r="L22" s="1064"/>
      <c r="M22" s="1064"/>
      <c r="N22" s="1064"/>
      <c r="O22" s="1064"/>
      <c r="P22" s="1064"/>
      <c r="Q22" s="1064"/>
      <c r="R22" s="1064"/>
      <c r="S22" s="1064"/>
      <c r="T22" s="1064"/>
      <c r="U22" s="1064"/>
      <c r="V22" s="1064"/>
      <c r="W22" s="1064"/>
      <c r="X22" s="1064"/>
      <c r="Y22" s="1064"/>
      <c r="Z22" s="1064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301"/>
    </row>
    <row r="23" spans="1:53" s="306" customFormat="1" ht="9.6" x14ac:dyDescent="0.2">
      <c r="A23" s="1065" t="s">
        <v>789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5"/>
    </row>
    <row r="24" spans="1:53" s="306" customFormat="1" ht="10.5" customHeight="1" x14ac:dyDescent="0.2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5"/>
    </row>
    <row r="25" spans="1:53" s="306" customFormat="1" ht="15" customHeight="1" x14ac:dyDescent="0.2">
      <c r="A25" s="1067" t="s">
        <v>795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69" t="s">
        <v>604</v>
      </c>
      <c r="B27" s="1070"/>
      <c r="C27" s="1070"/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1070"/>
      <c r="AD27" s="1070"/>
      <c r="AE27" s="1070"/>
      <c r="AF27" s="1070"/>
      <c r="AG27" s="1070"/>
      <c r="AH27" s="1070"/>
      <c r="AI27" s="1070"/>
      <c r="AJ27" s="1070"/>
      <c r="AK27" s="1070"/>
      <c r="AL27" s="1070"/>
      <c r="AM27" s="1070"/>
      <c r="AN27" s="1070"/>
      <c r="AO27" s="1070"/>
      <c r="AP27" s="1070"/>
      <c r="AQ27" s="1070"/>
      <c r="AR27" s="1070"/>
      <c r="AS27" s="1070"/>
      <c r="AT27" s="1070"/>
      <c r="AU27" s="1070"/>
      <c r="AV27" s="1070"/>
      <c r="AW27" s="1070"/>
      <c r="AX27" s="1070"/>
      <c r="AY27" s="1070"/>
      <c r="AZ27" s="1070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71" t="s">
        <v>19</v>
      </c>
      <c r="B29" s="1071"/>
      <c r="C29" s="1072">
        <f>ФОРМА!B18</f>
        <v>0</v>
      </c>
      <c r="D29" s="1072"/>
      <c r="E29" s="1072"/>
      <c r="F29" s="1072"/>
      <c r="G29" s="1072"/>
      <c r="H29" s="1072"/>
      <c r="I29" s="1072"/>
      <c r="J29" s="1072"/>
      <c r="K29" s="1072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73"/>
      <c r="AH29" s="1073"/>
      <c r="AI29" s="1073"/>
      <c r="AJ29" s="308"/>
      <c r="AK29" s="308"/>
      <c r="AL29" s="1074">
        <f>ФОРМА!C18</f>
        <v>45354</v>
      </c>
      <c r="AM29" s="1072"/>
      <c r="AN29" s="1072"/>
      <c r="AO29" s="1072"/>
      <c r="AP29" s="1072"/>
      <c r="AQ29" s="1072"/>
      <c r="AR29" s="1072"/>
      <c r="AS29" s="1072"/>
      <c r="AT29" s="1072"/>
      <c r="AU29" s="1072"/>
      <c r="AV29" s="1072"/>
      <c r="AW29" s="1073"/>
      <c r="AX29" s="1073"/>
      <c r="AY29" s="1073"/>
      <c r="AZ29" s="107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62" t="s">
        <v>465</v>
      </c>
      <c r="AM30" s="1062"/>
      <c r="AN30" s="1062"/>
      <c r="AO30" s="1062"/>
      <c r="AP30" s="1062"/>
      <c r="AQ30" s="1062"/>
      <c r="AR30" s="1062"/>
      <c r="AS30" s="1062"/>
      <c r="AT30" s="1062"/>
      <c r="AU30" s="1062"/>
      <c r="AV30" s="1062"/>
      <c r="AW30" s="305"/>
      <c r="AX30" s="305"/>
      <c r="AY30" s="305"/>
      <c r="AZ30" s="305"/>
      <c r="BA30" s="305"/>
    </row>
    <row r="31" spans="1:53" ht="21" customHeight="1" x14ac:dyDescent="0.25">
      <c r="A31" s="1063" t="s">
        <v>796</v>
      </c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01"/>
    </row>
    <row r="32" spans="1:53" ht="12" customHeight="1" x14ac:dyDescent="0.25">
      <c r="A32" s="1077" t="str">
        <f>IF(ПОДПИСИ!B9="",ПОДПИСИ!B7,ПОДПИСИ!B9)</f>
        <v>Ведущий инженер-геодезист АО "ЛЭСР"</v>
      </c>
      <c r="B32" s="1077"/>
      <c r="C32" s="1077"/>
      <c r="D32" s="1077"/>
      <c r="E32" s="1077"/>
      <c r="F32" s="1077"/>
      <c r="G32" s="1077"/>
      <c r="H32" s="1077"/>
      <c r="I32" s="1077"/>
      <c r="J32" s="1077"/>
      <c r="K32" s="1077"/>
      <c r="L32" s="1077"/>
      <c r="M32" s="1077"/>
      <c r="N32" s="1077"/>
      <c r="O32" s="1077"/>
      <c r="P32" s="1077"/>
      <c r="Q32" s="1077"/>
      <c r="R32" s="1077"/>
      <c r="S32" s="1077"/>
      <c r="T32" s="1077"/>
      <c r="U32" s="1077"/>
      <c r="V32" s="1077"/>
      <c r="W32" s="1077"/>
      <c r="X32" s="1077"/>
      <c r="Y32" s="1077"/>
      <c r="Z32" s="1077"/>
      <c r="AA32" s="1077"/>
      <c r="AB32" s="1077"/>
      <c r="AC32" s="1077"/>
      <c r="AD32" s="1077"/>
      <c r="AE32" s="1077"/>
      <c r="AF32" s="1077"/>
      <c r="AG32" s="1077"/>
      <c r="AH32" s="1077"/>
      <c r="AI32" s="1077"/>
      <c r="AJ32" s="1077"/>
      <c r="AK32" s="1077"/>
      <c r="AL32" s="1077"/>
      <c r="AM32" s="1077"/>
      <c r="AN32" s="1077"/>
      <c r="AO32" s="1077"/>
      <c r="AP32" s="1077"/>
      <c r="AQ32" s="1077"/>
      <c r="AR32" s="1077"/>
      <c r="AS32" s="1077"/>
      <c r="AT32" s="1077"/>
      <c r="AU32" s="1077"/>
      <c r="AV32" s="1077"/>
      <c r="AW32" s="1077"/>
      <c r="AX32" s="1077"/>
      <c r="AY32" s="1077"/>
      <c r="AZ32" s="1077"/>
      <c r="BA32" s="301"/>
    </row>
    <row r="33" spans="1:53" ht="12" customHeight="1" x14ac:dyDescent="0.25">
      <c r="A33" s="1075" t="str">
        <f>IF(ПОДПИСИ!C9="",ПОДПИСИ!C7,CONCATENATE(ПОДПИСИ!C9,", ",ПОДПИСИ!F9))</f>
        <v>Филёва Н.О., Приказ №414 от 10.04.2024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1"/>
    </row>
    <row r="34" spans="1:53" ht="15" customHeight="1" x14ac:dyDescent="0.25">
      <c r="A34" s="1065" t="s">
        <v>797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301"/>
    </row>
    <row r="35" spans="1:53" ht="15" customHeight="1" x14ac:dyDescent="0.25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301"/>
    </row>
    <row r="36" spans="1:53" ht="21" customHeight="1" x14ac:dyDescent="0.25">
      <c r="A36" s="1067" t="s">
        <v>798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60" t="s">
        <v>799</v>
      </c>
      <c r="B37" s="1060"/>
      <c r="C37" s="1060"/>
      <c r="D37" s="1060"/>
      <c r="E37" s="1060"/>
      <c r="F37" s="1060"/>
      <c r="G37" s="1060"/>
      <c r="H37" s="1060"/>
      <c r="I37" s="1060"/>
      <c r="J37" s="1060"/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60"/>
      <c r="V37" s="1060"/>
      <c r="W37" s="1060"/>
      <c r="X37" s="1060"/>
      <c r="Y37" s="1060"/>
      <c r="Z37" s="1060"/>
      <c r="AA37" s="1060"/>
      <c r="AB37" s="1060"/>
      <c r="AC37" s="1060"/>
      <c r="AD37" s="1060"/>
      <c r="AE37" s="1060"/>
      <c r="AF37" s="1060"/>
      <c r="AG37" s="1060"/>
      <c r="AH37" s="1060"/>
      <c r="AI37" s="1060"/>
      <c r="AJ37" s="1060"/>
      <c r="AK37" s="1060"/>
      <c r="AL37" s="1060"/>
      <c r="AM37" s="1060"/>
      <c r="AN37" s="1060"/>
      <c r="AO37" s="1060"/>
      <c r="AP37" s="1060"/>
      <c r="AQ37" s="1060"/>
      <c r="AR37" s="1060"/>
      <c r="AS37" s="1060"/>
      <c r="AT37" s="1060"/>
      <c r="AU37" s="1060"/>
      <c r="AV37" s="1060"/>
      <c r="AW37" s="1060"/>
      <c r="AX37" s="1060"/>
      <c r="AY37" s="1060"/>
      <c r="AZ37" s="1060"/>
      <c r="BA37" s="301"/>
    </row>
    <row r="38" spans="1:53" ht="12" customHeight="1" x14ac:dyDescent="0.25">
      <c r="A38" s="1075" t="str">
        <f>ПОДПИСИ!B15</f>
        <v>Заместитель генерального директора по капитальному  строительству ООО «Электромонтаж-110»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1"/>
    </row>
    <row r="39" spans="1:53" ht="12" customHeight="1" x14ac:dyDescent="0.25">
      <c r="A39" s="1075" t="str">
        <f>CONCATENATE(ПОДПИСИ!C15,", ",ПОДПИСИ!F15)</f>
        <v xml:space="preserve">Шлёнский С.В., 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1"/>
    </row>
    <row r="40" spans="1:53" ht="15" customHeight="1" x14ac:dyDescent="0.25">
      <c r="A40" s="1065" t="s">
        <v>800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301"/>
    </row>
    <row r="41" spans="1:53" ht="11.25" customHeight="1" x14ac:dyDescent="0.25">
      <c r="A41" s="1076"/>
      <c r="B41" s="1076"/>
      <c r="C41" s="1076"/>
      <c r="D41" s="1076"/>
      <c r="E41" s="1076"/>
      <c r="F41" s="1076"/>
      <c r="G41" s="1076"/>
      <c r="H41" s="1076"/>
      <c r="I41" s="1076"/>
      <c r="J41" s="1076"/>
      <c r="K41" s="1076"/>
      <c r="L41" s="1076"/>
      <c r="M41" s="1076"/>
      <c r="N41" s="1076"/>
      <c r="O41" s="1076"/>
      <c r="P41" s="1076"/>
      <c r="Q41" s="1076"/>
      <c r="R41" s="1076"/>
      <c r="S41" s="1076"/>
      <c r="T41" s="1076"/>
      <c r="U41" s="1076"/>
      <c r="V41" s="1076"/>
      <c r="W41" s="1076"/>
      <c r="X41" s="1076"/>
      <c r="Y41" s="1076"/>
      <c r="Z41" s="1076"/>
      <c r="AA41" s="1076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1076"/>
      <c r="AO41" s="1076"/>
      <c r="AP41" s="1076"/>
      <c r="AQ41" s="1076"/>
      <c r="AR41" s="1076"/>
      <c r="AS41" s="1076"/>
      <c r="AT41" s="1076"/>
      <c r="AU41" s="1076"/>
      <c r="AV41" s="1076"/>
      <c r="AW41" s="1076"/>
      <c r="AX41" s="1076"/>
      <c r="AY41" s="1076"/>
      <c r="AZ41" s="1076"/>
      <c r="BA41" s="301"/>
    </row>
    <row r="42" spans="1:53" ht="15" customHeight="1" x14ac:dyDescent="0.25">
      <c r="A42" s="1067" t="s">
        <v>801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2.5" customHeight="1" x14ac:dyDescent="0.25">
      <c r="A43" s="1084" t="s">
        <v>827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  <c r="BA43" s="301"/>
    </row>
    <row r="44" spans="1:53" ht="13.5" customHeight="1" x14ac:dyDescent="0.25">
      <c r="A44" s="1085" t="str">
        <f>ПОДПИСИ!B17</f>
        <v>Заместитель генерального директора по капитальному  строительству ООО «Электромонтаж-110»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  <c r="BA44" s="301"/>
    </row>
    <row r="45" spans="1:53" ht="15" customHeight="1" x14ac:dyDescent="0.25">
      <c r="A45" s="1085" t="str">
        <f>CONCATENATE(ПОДПИСИ!C17,", ",ПОДПИСИ!F17)</f>
        <v xml:space="preserve">Шлёнский С.В.,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301"/>
    </row>
    <row r="46" spans="1:53" ht="15" customHeight="1" x14ac:dyDescent="0.25">
      <c r="A46" s="1082" t="s">
        <v>797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301"/>
    </row>
    <row r="47" spans="1:53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301"/>
    </row>
    <row r="48" spans="1:53" ht="7.5" customHeight="1" x14ac:dyDescent="0.25">
      <c r="A48" s="1082" t="s">
        <v>828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301"/>
    </row>
    <row r="49" spans="1:54" ht="39" customHeight="1" x14ac:dyDescent="0.25">
      <c r="A49" s="1063" t="s">
        <v>802</v>
      </c>
      <c r="B49" s="1063"/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301"/>
    </row>
    <row r="50" spans="1:54" ht="12" customHeight="1" x14ac:dyDescent="0.25">
      <c r="A50" s="1076" t="str">
        <f>ПОДПИСИ!B19</f>
        <v xml:space="preserve"> </v>
      </c>
      <c r="B50" s="1076"/>
      <c r="C50" s="1076"/>
      <c r="D50" s="1076"/>
      <c r="E50" s="1076"/>
      <c r="F50" s="1076"/>
      <c r="G50" s="1076"/>
      <c r="H50" s="1076"/>
      <c r="I50" s="1076"/>
      <c r="J50" s="1076"/>
      <c r="K50" s="1076"/>
      <c r="L50" s="1076"/>
      <c r="M50" s="1076"/>
      <c r="N50" s="1076"/>
      <c r="O50" s="1076"/>
      <c r="P50" s="1076"/>
      <c r="Q50" s="1076"/>
      <c r="R50" s="1076"/>
      <c r="S50" s="1076"/>
      <c r="T50" s="1076"/>
      <c r="U50" s="1076"/>
      <c r="V50" s="1076"/>
      <c r="W50" s="1076"/>
      <c r="X50" s="1076"/>
      <c r="Y50" s="1076"/>
      <c r="Z50" s="1076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301"/>
    </row>
    <row r="51" spans="1:54" ht="11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1"/>
    </row>
    <row r="52" spans="1:54" ht="6" customHeight="1" x14ac:dyDescent="0.25">
      <c r="A52" s="1080" t="s">
        <v>803</v>
      </c>
      <c r="B52" s="1080"/>
      <c r="C52" s="1080"/>
      <c r="D52" s="1080"/>
      <c r="E52" s="1080"/>
      <c r="F52" s="1080"/>
      <c r="G52" s="1080"/>
      <c r="H52" s="1080"/>
      <c r="I52" s="1080"/>
      <c r="J52" s="1080"/>
      <c r="K52" s="1080"/>
      <c r="L52" s="1080"/>
      <c r="M52" s="1080"/>
      <c r="N52" s="1080"/>
      <c r="O52" s="1080"/>
      <c r="P52" s="1080"/>
      <c r="Q52" s="1080"/>
      <c r="R52" s="1080"/>
      <c r="S52" s="1080"/>
      <c r="T52" s="1080"/>
      <c r="U52" s="1080"/>
      <c r="V52" s="1080"/>
      <c r="W52" s="1080"/>
      <c r="X52" s="1080"/>
      <c r="Y52" s="1080"/>
      <c r="Z52" s="1080"/>
      <c r="AA52" s="1080"/>
      <c r="AB52" s="1080"/>
      <c r="AC52" s="1080"/>
      <c r="AD52" s="1080"/>
      <c r="AE52" s="1080"/>
      <c r="AF52" s="1080"/>
      <c r="AG52" s="1080"/>
      <c r="AH52" s="1080"/>
      <c r="AI52" s="1080"/>
      <c r="AJ52" s="1080"/>
      <c r="AK52" s="1080"/>
      <c r="AL52" s="1080"/>
      <c r="AM52" s="1080"/>
      <c r="AN52" s="1080"/>
      <c r="AO52" s="1080"/>
      <c r="AP52" s="1080"/>
      <c r="AQ52" s="1080"/>
      <c r="AR52" s="1080"/>
      <c r="AS52" s="1080"/>
      <c r="AT52" s="1080"/>
      <c r="AU52" s="1080"/>
      <c r="AV52" s="1080"/>
      <c r="AW52" s="1080"/>
      <c r="AX52" s="1080"/>
      <c r="AY52" s="1080"/>
      <c r="AZ52" s="1080"/>
      <c r="BA52" s="301"/>
    </row>
    <row r="53" spans="1:54" ht="11.25" customHeight="1" x14ac:dyDescent="0.25">
      <c r="A53" s="1081"/>
      <c r="B53" s="1081"/>
      <c r="C53" s="1081"/>
      <c r="D53" s="1081"/>
      <c r="E53" s="1081"/>
      <c r="F53" s="1081"/>
      <c r="G53" s="1081"/>
      <c r="H53" s="1081"/>
      <c r="I53" s="1081"/>
      <c r="J53" s="1081"/>
      <c r="K53" s="1081"/>
      <c r="L53" s="1081"/>
      <c r="M53" s="1081"/>
      <c r="N53" s="1081"/>
      <c r="O53" s="1081"/>
      <c r="P53" s="1081"/>
      <c r="Q53" s="1081"/>
      <c r="R53" s="1081"/>
      <c r="S53" s="1081"/>
      <c r="T53" s="1081"/>
      <c r="U53" s="1081"/>
      <c r="V53" s="1081"/>
      <c r="W53" s="1081"/>
      <c r="X53" s="1081"/>
      <c r="Y53" s="1081"/>
      <c r="Z53" s="1081"/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1081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301"/>
    </row>
    <row r="54" spans="1:54" ht="15" customHeight="1" x14ac:dyDescent="0.25">
      <c r="A54" s="1067" t="s">
        <v>804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63" t="s">
        <v>805</v>
      </c>
      <c r="B55" s="1063"/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301"/>
    </row>
    <row r="56" spans="1:54" ht="12" customHeight="1" x14ac:dyDescent="0.3">
      <c r="A56" s="1078" t="str">
        <f>ПОДПИСИ!B14</f>
        <v>Начальник геодезического отдела ООО «Электромонтаж-110»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309"/>
      <c r="BB56" s="295"/>
    </row>
    <row r="57" spans="1:54" ht="12" customHeight="1" x14ac:dyDescent="0.25">
      <c r="A57" s="1075" t="str">
        <f>CONCATENATE(ПОДПИСИ!C14,", ",ПОДПИСИ!F14)</f>
        <v xml:space="preserve">Фатахова Е.Я., 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1"/>
    </row>
    <row r="58" spans="1:54" ht="6" customHeight="1" x14ac:dyDescent="0.25">
      <c r="A58" s="1065" t="s">
        <v>803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301"/>
    </row>
    <row r="59" spans="1:54" ht="10.5" customHeight="1" x14ac:dyDescent="0.25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301"/>
    </row>
    <row r="60" spans="1:54" ht="15" customHeight="1" x14ac:dyDescent="0.25">
      <c r="A60" s="1067" t="s">
        <v>806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3.5" customHeight="1" outlineLevel="1" x14ac:dyDescent="0.25">
      <c r="A61" s="1031" t="s">
        <v>82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</row>
    <row r="62" spans="1:54" ht="24" customHeight="1" outlineLevel="1" x14ac:dyDescent="0.25">
      <c r="A62" s="103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391"/>
      <c r="BB62" s="392"/>
    </row>
    <row r="63" spans="1:54" ht="9.75" customHeight="1" outlineLevel="1" x14ac:dyDescent="0.25">
      <c r="A63" s="1036" t="s">
        <v>535</v>
      </c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  <c r="P63" s="1036"/>
      <c r="Q63" s="1036"/>
      <c r="R63" s="1036"/>
      <c r="S63" s="1036"/>
      <c r="T63" s="1036"/>
      <c r="U63" s="1036"/>
      <c r="V63" s="1036"/>
      <c r="W63" s="1036"/>
      <c r="X63" s="1036"/>
      <c r="Y63" s="1036"/>
      <c r="Z63" s="1036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393"/>
      <c r="BB63" s="394"/>
    </row>
    <row r="64" spans="1:54" ht="21" customHeight="1" x14ac:dyDescent="0.25">
      <c r="A64" s="1063" t="s">
        <v>807</v>
      </c>
      <c r="B64" s="1063"/>
      <c r="C64" s="1063"/>
      <c r="D64" s="1063"/>
      <c r="E64" s="1063"/>
      <c r="F64" s="1063"/>
      <c r="G64" s="1063"/>
      <c r="H64" s="1063"/>
      <c r="I64" s="1063"/>
      <c r="J64" s="1063"/>
      <c r="K64" s="1063"/>
      <c r="L64" s="1063"/>
      <c r="M64" s="1063"/>
      <c r="N64" s="1063"/>
      <c r="O64" s="1063"/>
      <c r="P64" s="1063"/>
      <c r="Q64" s="1063"/>
      <c r="R64" s="1063"/>
      <c r="S64" s="1063"/>
      <c r="T64" s="1063"/>
      <c r="U64" s="1063"/>
      <c r="V64" s="1063"/>
      <c r="W64" s="1063"/>
      <c r="X64" s="1063"/>
      <c r="Y64" s="1063"/>
      <c r="Z64" s="1063"/>
      <c r="AA64" s="1063"/>
      <c r="AB64" s="1063"/>
      <c r="AC64" s="1063"/>
      <c r="AD64" s="1063"/>
      <c r="AE64" s="1063"/>
      <c r="AF64" s="1063"/>
      <c r="AG64" s="1063"/>
      <c r="AH64" s="1063"/>
      <c r="AI64" s="1063"/>
      <c r="AJ64" s="1063"/>
      <c r="AK64" s="1063"/>
      <c r="AL64" s="1063"/>
      <c r="AM64" s="1063"/>
      <c r="AN64" s="1063"/>
      <c r="AO64" s="1063"/>
      <c r="AP64" s="1063"/>
      <c r="AQ64" s="1063"/>
      <c r="AR64" s="1063"/>
      <c r="AS64" s="1063"/>
      <c r="AT64" s="1063"/>
      <c r="AU64" s="1063"/>
      <c r="AV64" s="1063"/>
      <c r="AW64" s="1063"/>
      <c r="AX64" s="1063"/>
      <c r="AY64" s="1063"/>
      <c r="AZ64" s="1063"/>
      <c r="BA64" s="301"/>
    </row>
    <row r="65" spans="1:53" ht="12" customHeight="1" x14ac:dyDescent="0.25">
      <c r="A65" s="1072" t="str">
        <f>ФОРМА!D18</f>
        <v>кабельной линии 10кВ</v>
      </c>
      <c r="B65" s="1072"/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072"/>
      <c r="AW65" s="1072"/>
      <c r="AX65" s="1072"/>
      <c r="AY65" s="1072"/>
      <c r="AZ65" s="1072"/>
      <c r="BA65" s="301"/>
    </row>
    <row r="66" spans="1:53" s="306" customFormat="1" ht="6" customHeight="1" x14ac:dyDescent="0.2">
      <c r="A66" s="1062" t="s">
        <v>441</v>
      </c>
      <c r="B66" s="1062"/>
      <c r="C66" s="1062"/>
      <c r="D66" s="1062"/>
      <c r="E66" s="1062"/>
      <c r="F66" s="1062"/>
      <c r="G66" s="1062"/>
      <c r="H66" s="1062"/>
      <c r="I66" s="1062"/>
      <c r="J66" s="1062"/>
      <c r="K66" s="1062"/>
      <c r="L66" s="1062"/>
      <c r="M66" s="1062"/>
      <c r="N66" s="1062"/>
      <c r="O66" s="1062"/>
      <c r="P66" s="1062"/>
      <c r="Q66" s="1062"/>
      <c r="R66" s="1062"/>
      <c r="S66" s="1062"/>
      <c r="T66" s="1062"/>
      <c r="U66" s="1062"/>
      <c r="V66" s="1062"/>
      <c r="W66" s="1062"/>
      <c r="X66" s="1062"/>
      <c r="Y66" s="1062"/>
      <c r="Z66" s="1062"/>
      <c r="AA66" s="1062"/>
      <c r="AB66" s="1062"/>
      <c r="AC66" s="1062"/>
      <c r="AD66" s="1062"/>
      <c r="AE66" s="1062"/>
      <c r="AF66" s="1062"/>
      <c r="AG66" s="1062"/>
      <c r="AH66" s="1062"/>
      <c r="AI66" s="1062"/>
      <c r="AJ66" s="1062"/>
      <c r="AK66" s="1062"/>
      <c r="AL66" s="1062"/>
      <c r="AM66" s="1062"/>
      <c r="AN66" s="1062"/>
      <c r="AO66" s="1062"/>
      <c r="AP66" s="1062"/>
      <c r="AQ66" s="1062"/>
      <c r="AR66" s="1062"/>
      <c r="AS66" s="1062"/>
      <c r="AT66" s="1062"/>
      <c r="AU66" s="1062"/>
      <c r="AV66" s="1062"/>
      <c r="AW66" s="1062"/>
      <c r="AX66" s="1062"/>
      <c r="AY66" s="1062"/>
      <c r="AZ66" s="1062"/>
      <c r="BA66" s="305"/>
    </row>
    <row r="67" spans="1:53" ht="48" customHeight="1" x14ac:dyDescent="0.25">
      <c r="A67" s="1086" t="s">
        <v>808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301"/>
    </row>
    <row r="68" spans="1:53" ht="11.25" customHeight="1" x14ac:dyDescent="0.25">
      <c r="A68" s="1072" t="str">
        <f>ФОРМА!B9</f>
        <v>СЭС-23-32939-ЭС-ИЛО2</v>
      </c>
      <c r="B68" s="1072"/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1072"/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301"/>
    </row>
    <row r="69" spans="1:53" s="306" customFormat="1" ht="6" customHeight="1" x14ac:dyDescent="0.2">
      <c r="A69" s="1080" t="s">
        <v>809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305"/>
    </row>
    <row r="70" spans="1:53" ht="13.2" customHeight="1" x14ac:dyDescent="0.25">
      <c r="A70" s="1072" t="str">
        <f>ФОРМА!B8</f>
        <v>ООО «Строительные энергетические технологии»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72"/>
      <c r="W70" s="1072"/>
      <c r="X70" s="1072"/>
      <c r="Y70" s="1072"/>
      <c r="Z70" s="1072"/>
      <c r="AA70" s="1072"/>
      <c r="AB70" s="1072"/>
      <c r="AC70" s="1072"/>
      <c r="AD70" s="1072"/>
      <c r="AE70" s="1072"/>
      <c r="AF70" s="1072"/>
      <c r="AG70" s="1072"/>
      <c r="AH70" s="1072"/>
      <c r="AI70" s="1072"/>
      <c r="AJ70" s="1072"/>
      <c r="AK70" s="1072"/>
      <c r="AL70" s="1072"/>
      <c r="AM70" s="1072"/>
      <c r="AN70" s="1072"/>
      <c r="AO70" s="1072"/>
      <c r="AP70" s="1072"/>
      <c r="AQ70" s="1072"/>
      <c r="AR70" s="1072"/>
      <c r="AS70" s="1072"/>
      <c r="AT70" s="1072"/>
      <c r="AU70" s="1072"/>
      <c r="AV70" s="1072"/>
      <c r="AW70" s="1072"/>
      <c r="AX70" s="1072"/>
      <c r="AY70" s="1072"/>
      <c r="AZ70" s="1072"/>
      <c r="BA70" s="301"/>
    </row>
    <row r="71" spans="1:53" s="306" customFormat="1" ht="6" customHeight="1" x14ac:dyDescent="0.2">
      <c r="A71" s="1080" t="s">
        <v>810</v>
      </c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80"/>
      <c r="M71" s="1080"/>
      <c r="N71" s="1080"/>
      <c r="O71" s="1080"/>
      <c r="P71" s="1080"/>
      <c r="Q71" s="1080"/>
      <c r="R71" s="1080"/>
      <c r="S71" s="1080"/>
      <c r="T71" s="1080"/>
      <c r="U71" s="1080"/>
      <c r="V71" s="1080"/>
      <c r="W71" s="1080"/>
      <c r="X71" s="1080"/>
      <c r="Y71" s="1080"/>
      <c r="Z71" s="1080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</row>
    <row r="72" spans="1:53" ht="13.2" customHeight="1" x14ac:dyDescent="0.25">
      <c r="A72" s="1072" t="s">
        <v>742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301"/>
    </row>
    <row r="73" spans="1:53" s="306" customFormat="1" ht="6" customHeight="1" x14ac:dyDescent="0.2">
      <c r="A73" s="1080" t="s">
        <v>811</v>
      </c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</row>
    <row r="74" spans="1:53" ht="12" customHeight="1" x14ac:dyDescent="0.25">
      <c r="A74" s="1063" t="s">
        <v>605</v>
      </c>
      <c r="B74" s="1063"/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73"/>
      <c r="V75" s="1073"/>
      <c r="W75" s="1073"/>
      <c r="X75" s="1073"/>
      <c r="Y75" s="1073"/>
      <c r="Z75" s="1073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301"/>
    </row>
    <row r="76" spans="1:53" ht="11.25" customHeight="1" x14ac:dyDescent="0.25">
      <c r="A76" s="1060" t="s">
        <v>89</v>
      </c>
      <c r="B76" s="1060"/>
      <c r="C76" s="1060"/>
      <c r="D76" s="1060"/>
      <c r="E76" s="1060"/>
      <c r="F76" s="1060"/>
      <c r="G76" s="1060"/>
      <c r="H76" s="1060"/>
      <c r="I76" s="1060"/>
      <c r="J76" s="1060"/>
      <c r="K76" s="1060"/>
      <c r="L76" s="1060"/>
      <c r="M76" s="1060"/>
      <c r="N76" s="1060"/>
      <c r="O76" s="1060"/>
      <c r="P76" s="1087" t="s">
        <v>65</v>
      </c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60" t="s">
        <v>93</v>
      </c>
      <c r="B78" s="1060"/>
      <c r="C78" s="1060"/>
      <c r="D78" s="1060"/>
      <c r="E78" s="1060"/>
      <c r="F78" s="1060"/>
      <c r="G78" s="1060"/>
      <c r="H78" s="1060"/>
      <c r="I78" s="1060"/>
      <c r="J78" s="1072">
        <f>ФОРМА!F5</f>
        <v>2</v>
      </c>
      <c r="K78" s="1072"/>
      <c r="L78" s="1072"/>
      <c r="M78" s="1072"/>
      <c r="N78" s="1072"/>
      <c r="O78" s="1072"/>
      <c r="P78" s="1063" t="s">
        <v>812</v>
      </c>
      <c r="Q78" s="1060"/>
      <c r="R78" s="1060"/>
      <c r="S78" s="1060"/>
      <c r="T78" s="1060"/>
      <c r="U78" s="1060"/>
      <c r="V78" s="1060"/>
      <c r="W78" s="1060"/>
      <c r="X78" s="1060"/>
      <c r="Y78" s="1060"/>
      <c r="Z78" s="1060"/>
      <c r="AA78" s="1060"/>
      <c r="AB78" s="1060"/>
      <c r="AC78" s="1060"/>
      <c r="AD78" s="1060"/>
      <c r="AE78" s="1060"/>
      <c r="AF78" s="1060"/>
      <c r="AG78" s="1060"/>
      <c r="AH78" s="1060"/>
      <c r="AI78" s="1060"/>
      <c r="AJ78" s="1060"/>
      <c r="AK78" s="1060"/>
      <c r="AL78" s="1060"/>
      <c r="AM78" s="1060"/>
      <c r="AN78" s="1060"/>
      <c r="AO78" s="1060"/>
      <c r="AP78" s="1060"/>
      <c r="AQ78" s="1060"/>
      <c r="AR78" s="1060"/>
      <c r="AS78" s="1060"/>
      <c r="AT78" s="1060"/>
      <c r="AU78" s="1060"/>
      <c r="AV78" s="1060"/>
      <c r="AW78" s="1060"/>
      <c r="AX78" s="1060"/>
      <c r="AY78" s="1060"/>
      <c r="AZ78" s="1060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71" t="s">
        <v>90</v>
      </c>
      <c r="B80" s="1071"/>
      <c r="C80" s="1071"/>
      <c r="D80" s="1071"/>
      <c r="E80" s="1071"/>
      <c r="F80" s="1071"/>
      <c r="G80" s="1071"/>
      <c r="H80" s="1092" t="str">
        <f>ФОРМА!E18</f>
        <v>План строительства</v>
      </c>
      <c r="I80" s="1092"/>
      <c r="J80" s="1092"/>
      <c r="K80" s="1092"/>
      <c r="L80" s="1092"/>
      <c r="M80" s="1092"/>
      <c r="N80" s="1092"/>
      <c r="O80" s="1092"/>
      <c r="P80" s="1092"/>
      <c r="Q80" s="1092"/>
      <c r="R80" s="1092"/>
      <c r="S80" s="1092"/>
      <c r="T80" s="1092"/>
      <c r="U80" s="1092"/>
      <c r="V80" s="1092"/>
      <c r="W80" s="1092"/>
      <c r="X80" s="1092"/>
      <c r="Y80" s="1092"/>
      <c r="Z80" s="1092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1092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62" t="s">
        <v>813</v>
      </c>
      <c r="I81" s="1062"/>
      <c r="J81" s="1062"/>
      <c r="K81" s="1062"/>
      <c r="L81" s="1062"/>
      <c r="M81" s="1062"/>
      <c r="N81" s="1062"/>
      <c r="O81" s="1062"/>
      <c r="P81" s="1062"/>
      <c r="Q81" s="1062"/>
      <c r="R81" s="1062"/>
      <c r="S81" s="1062"/>
      <c r="T81" s="1062"/>
      <c r="U81" s="1062"/>
      <c r="V81" s="1062"/>
      <c r="W81" s="1062"/>
      <c r="X81" s="1062"/>
      <c r="Y81" s="1062"/>
      <c r="Z81" s="1062"/>
      <c r="AA81" s="1062"/>
      <c r="AB81" s="1062"/>
      <c r="AC81" s="1062"/>
      <c r="AD81" s="1062"/>
      <c r="AE81" s="1062"/>
      <c r="AF81" s="1062"/>
      <c r="AG81" s="1062"/>
      <c r="AH81" s="1062"/>
      <c r="AI81" s="1062"/>
      <c r="AJ81" s="1062"/>
      <c r="AK81" s="1062"/>
      <c r="AL81" s="1062"/>
      <c r="AM81" s="1062"/>
      <c r="AN81" s="1062"/>
      <c r="AO81" s="1062"/>
      <c r="AP81" s="1062"/>
      <c r="AQ81" s="1062"/>
      <c r="AR81" s="1062"/>
      <c r="AS81" s="1062"/>
      <c r="AT81" s="1062"/>
      <c r="AU81" s="1062"/>
      <c r="AV81" s="1062"/>
      <c r="AW81" s="1062"/>
      <c r="AX81" s="1062"/>
      <c r="AY81" s="1062"/>
      <c r="AZ81" s="1062"/>
      <c r="BA81" s="310"/>
    </row>
    <row r="82" spans="1:53" ht="21" customHeight="1" x14ac:dyDescent="0.25">
      <c r="A82" s="1063" t="s">
        <v>814</v>
      </c>
      <c r="B82" s="1063"/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V82" s="1063"/>
      <c r="AW82" s="1063"/>
      <c r="AX82" s="1063"/>
      <c r="AY82" s="1063"/>
      <c r="AZ82" s="1063"/>
      <c r="BA82" s="301"/>
    </row>
    <row r="83" spans="1:53" ht="30" customHeight="1" x14ac:dyDescent="0.3">
      <c r="A83" s="1089" t="str">
        <f>IF(ПОДПИСИ!B9="",ПОДПИСИ!D7,ПОДПИСИ!D9)</f>
        <v>Филёва Н.О.</v>
      </c>
      <c r="B83" s="1089"/>
      <c r="C83" s="1089"/>
      <c r="D83" s="1089"/>
      <c r="E83" s="1089"/>
      <c r="F83" s="1089"/>
      <c r="G83" s="1089"/>
      <c r="H83" s="1089"/>
      <c r="I83" s="1089"/>
      <c r="J83" s="1089"/>
      <c r="K83" s="1089"/>
      <c r="L83" s="1089"/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90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90"/>
      <c r="AO83" s="1091"/>
      <c r="AP83" s="1091"/>
      <c r="AQ83" s="1091"/>
      <c r="AR83" s="1091"/>
      <c r="AS83" s="1091"/>
      <c r="AT83" s="1091"/>
      <c r="AU83" s="1091"/>
      <c r="AV83" s="1091"/>
      <c r="AW83" s="1091"/>
      <c r="AX83" s="1091"/>
      <c r="AY83" s="1091"/>
      <c r="AZ83" s="1091"/>
      <c r="BA83" s="301"/>
    </row>
    <row r="84" spans="1:53" ht="6" customHeight="1" x14ac:dyDescent="0.25">
      <c r="A84" s="1062" t="s">
        <v>815</v>
      </c>
      <c r="B84" s="1062"/>
      <c r="C84" s="1062"/>
      <c r="D84" s="1062"/>
      <c r="E84" s="1062"/>
      <c r="F84" s="1062"/>
      <c r="G84" s="1062"/>
      <c r="H84" s="1062"/>
      <c r="I84" s="1062"/>
      <c r="J84" s="1062"/>
      <c r="K84" s="1062"/>
      <c r="L84" s="1062"/>
      <c r="M84" s="1062"/>
      <c r="N84" s="1062"/>
      <c r="O84" s="1062"/>
      <c r="P84" s="1062"/>
      <c r="Q84" s="1062"/>
      <c r="R84" s="1062"/>
      <c r="S84" s="1062"/>
      <c r="T84" s="1062"/>
      <c r="U84" s="1062"/>
      <c r="V84" s="1062"/>
      <c r="W84" s="1062"/>
      <c r="X84" s="1062"/>
      <c r="Y84" s="1062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62" t="s">
        <v>49</v>
      </c>
      <c r="AP84" s="1062"/>
      <c r="AQ84" s="1062"/>
      <c r="AR84" s="1062"/>
      <c r="AS84" s="1062"/>
      <c r="AT84" s="1062"/>
      <c r="AU84" s="1062"/>
      <c r="AV84" s="1062"/>
      <c r="AW84" s="1062"/>
      <c r="AX84" s="1062"/>
      <c r="AY84" s="1062"/>
      <c r="AZ84" s="1062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88" t="s">
        <v>799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301"/>
    </row>
    <row r="87" spans="1:53" ht="30" customHeight="1" x14ac:dyDescent="0.3">
      <c r="A87" s="1089" t="str">
        <f>ПОДПИСИ!D15</f>
        <v>Шлёнский С.В.</v>
      </c>
      <c r="B87" s="1089"/>
      <c r="C87" s="1089"/>
      <c r="D87" s="1089"/>
      <c r="E87" s="1089"/>
      <c r="F87" s="1089"/>
      <c r="G87" s="1089"/>
      <c r="H87" s="1089"/>
      <c r="I87" s="1089"/>
      <c r="J87" s="1089"/>
      <c r="K87" s="1089"/>
      <c r="L87" s="1089"/>
      <c r="M87" s="1089"/>
      <c r="N87" s="1089"/>
      <c r="O87" s="1089"/>
      <c r="P87" s="1089"/>
      <c r="Q87" s="1089"/>
      <c r="R87" s="1089"/>
      <c r="S87" s="1089"/>
      <c r="T87" s="1089"/>
      <c r="U87" s="1089"/>
      <c r="V87" s="1089"/>
      <c r="W87" s="1089"/>
      <c r="X87" s="1089"/>
      <c r="Y87" s="1089"/>
      <c r="Z87" s="1090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1"/>
      <c r="AP87" s="1091"/>
      <c r="AQ87" s="1091"/>
      <c r="AR87" s="1091"/>
      <c r="AS87" s="1091"/>
      <c r="AT87" s="1091"/>
      <c r="AU87" s="1091"/>
      <c r="AV87" s="1091"/>
      <c r="AW87" s="1091"/>
      <c r="AX87" s="1091"/>
      <c r="AY87" s="1091"/>
      <c r="AZ87" s="1091"/>
      <c r="BA87" s="301"/>
    </row>
    <row r="88" spans="1:53" ht="6" customHeight="1" x14ac:dyDescent="0.25">
      <c r="A88" s="1062" t="s">
        <v>815</v>
      </c>
      <c r="B88" s="1062"/>
      <c r="C88" s="1062"/>
      <c r="D88" s="1062"/>
      <c r="E88" s="1062"/>
      <c r="F88" s="1062"/>
      <c r="G88" s="1062"/>
      <c r="H88" s="1062"/>
      <c r="I88" s="1062"/>
      <c r="J88" s="1062"/>
      <c r="K88" s="1062"/>
      <c r="L88" s="1062"/>
      <c r="M88" s="1062"/>
      <c r="N88" s="1062"/>
      <c r="O88" s="1062"/>
      <c r="P88" s="1062"/>
      <c r="Q88" s="1062"/>
      <c r="R88" s="1062"/>
      <c r="S88" s="1062"/>
      <c r="T88" s="1062"/>
      <c r="U88" s="1062"/>
      <c r="V88" s="1062"/>
      <c r="W88" s="1062"/>
      <c r="X88" s="1062"/>
      <c r="Y88" s="1062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62" t="s">
        <v>49</v>
      </c>
      <c r="AP88" s="1062"/>
      <c r="AQ88" s="1062"/>
      <c r="AR88" s="1062"/>
      <c r="AS88" s="1062"/>
      <c r="AT88" s="1062"/>
      <c r="AU88" s="1062"/>
      <c r="AV88" s="1062"/>
      <c r="AW88" s="1062"/>
      <c r="AX88" s="1062"/>
      <c r="AY88" s="1062"/>
      <c r="AZ88" s="1062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63" t="s">
        <v>816</v>
      </c>
      <c r="B90" s="1063"/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301"/>
    </row>
    <row r="91" spans="1:53" ht="27" customHeight="1" x14ac:dyDescent="0.3">
      <c r="A91" s="1089" t="str">
        <f>ПОДПИСИ!D17</f>
        <v>Шлёнский С.В.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90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3" t="s">
        <v>64</v>
      </c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01"/>
    </row>
    <row r="92" spans="1:53" ht="6" customHeight="1" x14ac:dyDescent="0.25">
      <c r="A92" s="1062" t="s">
        <v>815</v>
      </c>
      <c r="B92" s="1062"/>
      <c r="C92" s="1062"/>
      <c r="D92" s="1062"/>
      <c r="E92" s="1062"/>
      <c r="F92" s="1062"/>
      <c r="G92" s="1062"/>
      <c r="H92" s="1062"/>
      <c r="I92" s="1062"/>
      <c r="J92" s="1062"/>
      <c r="K92" s="1062"/>
      <c r="L92" s="1062"/>
      <c r="M92" s="1062"/>
      <c r="N92" s="1062"/>
      <c r="O92" s="1062"/>
      <c r="P92" s="1062"/>
      <c r="Q92" s="1062"/>
      <c r="R92" s="1062"/>
      <c r="S92" s="1062"/>
      <c r="T92" s="1062"/>
      <c r="U92" s="1062"/>
      <c r="V92" s="1062"/>
      <c r="W92" s="1062"/>
      <c r="X92" s="1062"/>
      <c r="Y92" s="1062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62" t="s">
        <v>49</v>
      </c>
      <c r="AP92" s="1062"/>
      <c r="AQ92" s="1062"/>
      <c r="AR92" s="1062"/>
      <c r="AS92" s="1062"/>
      <c r="AT92" s="1062"/>
      <c r="AU92" s="1062"/>
      <c r="AV92" s="1062"/>
      <c r="AW92" s="1062"/>
      <c r="AX92" s="1062"/>
      <c r="AY92" s="1062"/>
      <c r="AZ92" s="1062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63" t="s">
        <v>817</v>
      </c>
      <c r="B94" s="1060"/>
      <c r="C94" s="1060"/>
      <c r="D94" s="1060"/>
      <c r="E94" s="1060"/>
      <c r="F94" s="1060"/>
      <c r="G94" s="1060"/>
      <c r="H94" s="1060"/>
      <c r="I94" s="1060"/>
      <c r="J94" s="1060"/>
      <c r="K94" s="1060"/>
      <c r="L94" s="1060"/>
      <c r="M94" s="1060"/>
      <c r="N94" s="1060"/>
      <c r="O94" s="1060"/>
      <c r="P94" s="1060"/>
      <c r="Q94" s="1060"/>
      <c r="R94" s="1060"/>
      <c r="S94" s="1060"/>
      <c r="T94" s="1060"/>
      <c r="U94" s="1060"/>
      <c r="V94" s="1060"/>
      <c r="W94" s="1060"/>
      <c r="X94" s="1060"/>
      <c r="Y94" s="1060"/>
      <c r="Z94" s="1060"/>
      <c r="AA94" s="1060"/>
      <c r="AB94" s="1060"/>
      <c r="AC94" s="1060"/>
      <c r="AD94" s="1060"/>
      <c r="AE94" s="1060"/>
      <c r="AF94" s="1060"/>
      <c r="AG94" s="1060"/>
      <c r="AH94" s="1060"/>
      <c r="AI94" s="1060"/>
      <c r="AJ94" s="1060"/>
      <c r="AK94" s="1060"/>
      <c r="AL94" s="1060"/>
      <c r="AM94" s="1060"/>
      <c r="AN94" s="1060"/>
      <c r="AO94" s="1060"/>
      <c r="AP94" s="1060"/>
      <c r="AQ94" s="1060"/>
      <c r="AR94" s="1060"/>
      <c r="AS94" s="1060"/>
      <c r="AT94" s="1060"/>
      <c r="AU94" s="1060"/>
      <c r="AV94" s="1060"/>
      <c r="AW94" s="1060"/>
      <c r="AX94" s="1060"/>
      <c r="AY94" s="1060"/>
      <c r="AZ94" s="1060"/>
      <c r="BA94" s="301"/>
    </row>
    <row r="95" spans="1:53" ht="27.75" customHeight="1" x14ac:dyDescent="0.3">
      <c r="A95" s="1089" t="str">
        <f>ПОДПИСИ!D19</f>
        <v xml:space="preserve"> 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90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3" t="s">
        <v>64</v>
      </c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313"/>
    </row>
    <row r="96" spans="1:53" ht="6" customHeight="1" x14ac:dyDescent="0.25">
      <c r="A96" s="1062" t="s">
        <v>815</v>
      </c>
      <c r="B96" s="1062"/>
      <c r="C96" s="1062"/>
      <c r="D96" s="1062"/>
      <c r="E96" s="1062"/>
      <c r="F96" s="1062"/>
      <c r="G96" s="1062"/>
      <c r="H96" s="1062"/>
      <c r="I96" s="1062"/>
      <c r="J96" s="1062"/>
      <c r="K96" s="1062"/>
      <c r="L96" s="1062"/>
      <c r="M96" s="1062"/>
      <c r="N96" s="1062"/>
      <c r="O96" s="1062"/>
      <c r="P96" s="1062"/>
      <c r="Q96" s="1062"/>
      <c r="R96" s="1062"/>
      <c r="S96" s="1062"/>
      <c r="T96" s="1062"/>
      <c r="U96" s="1062"/>
      <c r="V96" s="1062"/>
      <c r="W96" s="1062"/>
      <c r="X96" s="1062"/>
      <c r="Y96" s="1062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62" t="s">
        <v>49</v>
      </c>
      <c r="AP96" s="1062"/>
      <c r="AQ96" s="1062"/>
      <c r="AR96" s="1062"/>
      <c r="AS96" s="1062"/>
      <c r="AT96" s="1062"/>
      <c r="AU96" s="1062"/>
      <c r="AV96" s="1062"/>
      <c r="AW96" s="1062"/>
      <c r="AX96" s="1062"/>
      <c r="AY96" s="1062"/>
      <c r="AZ96" s="1062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63" t="s">
        <v>805</v>
      </c>
      <c r="B98" s="1063"/>
      <c r="C98" s="1063"/>
      <c r="D98" s="1063"/>
      <c r="E98" s="1063"/>
      <c r="F98" s="1063"/>
      <c r="G98" s="1063"/>
      <c r="H98" s="1063"/>
      <c r="I98" s="1063"/>
      <c r="J98" s="1063"/>
      <c r="K98" s="1063"/>
      <c r="L98" s="1063"/>
      <c r="M98" s="1063"/>
      <c r="N98" s="1063"/>
      <c r="O98" s="1063"/>
      <c r="P98" s="1063"/>
      <c r="Q98" s="1063"/>
      <c r="R98" s="1063"/>
      <c r="S98" s="1063"/>
      <c r="T98" s="1063"/>
      <c r="U98" s="1063"/>
      <c r="V98" s="1063"/>
      <c r="W98" s="1063"/>
      <c r="X98" s="1063"/>
      <c r="Y98" s="1063"/>
      <c r="Z98" s="1063"/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314"/>
    </row>
    <row r="99" spans="1:55" ht="28.5" customHeight="1" x14ac:dyDescent="0.3">
      <c r="A99" s="1089" t="str">
        <f>ПОДПИСИ!D14</f>
        <v>Фатахова Е.Я.</v>
      </c>
      <c r="B99" s="1089"/>
      <c r="C99" s="1089"/>
      <c r="D99" s="1089"/>
      <c r="E99" s="1089"/>
      <c r="F99" s="1089"/>
      <c r="G99" s="1089"/>
      <c r="H99" s="1089"/>
      <c r="I99" s="1089"/>
      <c r="J99" s="1089"/>
      <c r="K99" s="1089"/>
      <c r="L99" s="1089"/>
      <c r="M99" s="1089"/>
      <c r="N99" s="1089"/>
      <c r="O99" s="1089"/>
      <c r="P99" s="1089"/>
      <c r="Q99" s="1089"/>
      <c r="R99" s="1089"/>
      <c r="S99" s="1089"/>
      <c r="T99" s="1089"/>
      <c r="U99" s="1089"/>
      <c r="V99" s="1089"/>
      <c r="W99" s="1089"/>
      <c r="X99" s="1089"/>
      <c r="Y99" s="1089"/>
      <c r="Z99" s="1090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1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  <c r="BA99" s="316"/>
      <c r="BB99" s="317"/>
      <c r="BC99" s="317"/>
    </row>
    <row r="100" spans="1:55" s="306" customFormat="1" ht="6" customHeight="1" x14ac:dyDescent="0.2">
      <c r="A100" s="1062" t="s">
        <v>815</v>
      </c>
      <c r="B100" s="1062"/>
      <c r="C100" s="1062"/>
      <c r="D100" s="1062"/>
      <c r="E100" s="1062"/>
      <c r="F100" s="1062"/>
      <c r="G100" s="1062"/>
      <c r="H100" s="1062"/>
      <c r="I100" s="1062"/>
      <c r="J100" s="1062"/>
      <c r="K100" s="1062"/>
      <c r="L100" s="1062"/>
      <c r="M100" s="1062"/>
      <c r="N100" s="1062"/>
      <c r="O100" s="1062"/>
      <c r="P100" s="1062"/>
      <c r="Q100" s="1062"/>
      <c r="R100" s="1062"/>
      <c r="S100" s="1062"/>
      <c r="T100" s="1062"/>
      <c r="U100" s="1062"/>
      <c r="V100" s="1062"/>
      <c r="W100" s="1062"/>
      <c r="X100" s="1062"/>
      <c r="Y100" s="1062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62" t="s">
        <v>49</v>
      </c>
      <c r="AP100" s="1062"/>
      <c r="AQ100" s="1062"/>
      <c r="AR100" s="1062"/>
      <c r="AS100" s="1062"/>
      <c r="AT100" s="1062"/>
      <c r="AU100" s="1062"/>
      <c r="AV100" s="1062"/>
      <c r="AW100" s="1062"/>
      <c r="AX100" s="1062"/>
      <c r="AY100" s="1062"/>
      <c r="AZ100" s="1062"/>
      <c r="BA100" s="305"/>
    </row>
    <row r="101" spans="1:55" ht="16.5" customHeight="1" x14ac:dyDescent="0.25">
      <c r="A101" s="1094" t="s">
        <v>972</v>
      </c>
      <c r="B101" s="1094"/>
      <c r="C101" s="1094"/>
      <c r="D101" s="1094"/>
      <c r="E101" s="1094"/>
      <c r="F101" s="1094"/>
      <c r="G101" s="1094"/>
      <c r="H101" s="1094"/>
      <c r="I101" s="1094"/>
      <c r="J101" s="1094"/>
      <c r="K101" s="1094"/>
      <c r="L101" s="1094"/>
      <c r="M101" s="1094"/>
      <c r="N101" s="1094"/>
      <c r="O101" s="1094"/>
      <c r="P101" s="1094"/>
      <c r="Q101" s="1094"/>
      <c r="R101" s="1094"/>
      <c r="S101" s="1094"/>
      <c r="T101" s="1094"/>
      <c r="U101" s="1094"/>
      <c r="V101" s="1094"/>
      <c r="W101" s="1094"/>
      <c r="X101" s="1094"/>
      <c r="Y101" s="1094"/>
      <c r="Z101" s="1094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</row>
    <row r="102" spans="1:55" ht="33" customHeight="1" x14ac:dyDescent="0.3">
      <c r="A102" s="1089" t="str">
        <f>IF(ПОДПИСИ!D9="","",ПОДПИСИ!D7)</f>
        <v>Чечин Д.М.</v>
      </c>
      <c r="B102" s="1089"/>
      <c r="C102" s="1089"/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089"/>
      <c r="V102" s="1089"/>
      <c r="W102" s="1089"/>
      <c r="X102" s="1089"/>
      <c r="Y102" s="1089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</row>
    <row r="103" spans="1:55" x14ac:dyDescent="0.25">
      <c r="A103" s="1062" t="s">
        <v>815</v>
      </c>
      <c r="B103" s="1062"/>
      <c r="C103" s="1062"/>
      <c r="D103" s="1062"/>
      <c r="E103" s="1062"/>
      <c r="F103" s="1062"/>
      <c r="G103" s="1062"/>
      <c r="H103" s="1062"/>
      <c r="I103" s="1062"/>
      <c r="J103" s="1062"/>
      <c r="K103" s="1062"/>
      <c r="L103" s="1062"/>
      <c r="M103" s="1062"/>
      <c r="N103" s="1062"/>
      <c r="O103" s="1062"/>
      <c r="P103" s="1062"/>
      <c r="Q103" s="1062"/>
      <c r="R103" s="1062"/>
      <c r="S103" s="1062"/>
      <c r="T103" s="1062"/>
      <c r="U103" s="1062"/>
      <c r="V103" s="1062"/>
      <c r="W103" s="1062"/>
      <c r="X103" s="1062"/>
      <c r="Y103" s="1062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62" t="s">
        <v>49</v>
      </c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59" t="s">
        <v>579</v>
      </c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59"/>
      <c r="X1" s="1059"/>
      <c r="Y1" s="1059"/>
      <c r="Z1" s="1059"/>
      <c r="AA1" s="1059"/>
      <c r="AB1" s="1059"/>
      <c r="AC1" s="1059"/>
      <c r="AD1" s="1059"/>
      <c r="AE1" s="1059"/>
      <c r="AF1" s="1059"/>
      <c r="AG1" s="1059"/>
      <c r="AH1" s="1059"/>
      <c r="AI1" s="1059"/>
      <c r="AJ1" s="1059"/>
      <c r="AK1" s="1059"/>
      <c r="AL1" s="1059"/>
      <c r="AM1" s="1059"/>
      <c r="AN1" s="1059"/>
      <c r="AO1" s="1059"/>
      <c r="AP1" s="1059"/>
      <c r="AQ1" s="1059"/>
      <c r="AR1" s="1059"/>
      <c r="AS1" s="1059"/>
      <c r="AT1" s="1059"/>
      <c r="AU1" s="1059"/>
      <c r="AV1" s="1059"/>
      <c r="AW1" s="1059"/>
      <c r="AX1" s="1059"/>
      <c r="AY1" s="1059"/>
      <c r="AZ1" s="1059"/>
    </row>
    <row r="2" spans="1:63" ht="12" customHeight="1" x14ac:dyDescent="0.25">
      <c r="A2" s="1060" t="s">
        <v>75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6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62" t="s">
        <v>527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63" t="s">
        <v>787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1063"/>
      <c r="Q5" s="1063"/>
      <c r="R5" s="1063"/>
      <c r="S5" s="1063"/>
      <c r="T5" s="1063"/>
      <c r="U5" s="1063"/>
      <c r="V5" s="1063"/>
      <c r="W5" s="1063"/>
      <c r="X5" s="1063"/>
      <c r="Y5" s="1063"/>
      <c r="Z5" s="1063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063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61" t="str">
        <f>ФОРМА!B2</f>
        <v>ПАО "Россети Ленэнерго"</v>
      </c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1061"/>
      <c r="W6" s="1061"/>
      <c r="X6" s="1061"/>
      <c r="Y6" s="1061"/>
      <c r="Z6" s="1061"/>
      <c r="AA6" s="1061"/>
      <c r="AB6" s="1061"/>
      <c r="AC6" s="1061"/>
      <c r="AD6" s="1061"/>
      <c r="AE6" s="1061"/>
      <c r="AF6" s="1061"/>
      <c r="AG6" s="1061"/>
      <c r="AH6" s="1061"/>
      <c r="AI6" s="1061"/>
      <c r="AJ6" s="1061"/>
      <c r="AK6" s="1061"/>
      <c r="AL6" s="1061"/>
      <c r="AM6" s="1061"/>
      <c r="AN6" s="1061"/>
      <c r="AO6" s="1061"/>
      <c r="AP6" s="1061"/>
      <c r="AQ6" s="1061"/>
      <c r="AR6" s="1061"/>
      <c r="AS6" s="1061"/>
      <c r="AT6" s="1061"/>
      <c r="AU6" s="1061"/>
      <c r="AV6" s="1061"/>
      <c r="AW6" s="1061"/>
      <c r="AX6" s="1061"/>
      <c r="AY6" s="1061"/>
      <c r="AZ6" s="1061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62" t="s">
        <v>788</v>
      </c>
      <c r="B7" s="1062"/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  <c r="R7" s="1062"/>
      <c r="S7" s="1062"/>
      <c r="T7" s="1062"/>
      <c r="U7" s="1062"/>
      <c r="V7" s="1062"/>
      <c r="W7" s="1062"/>
      <c r="X7" s="1062"/>
      <c r="Y7" s="1062"/>
      <c r="Z7" s="1062"/>
      <c r="AA7" s="1062"/>
      <c r="AB7" s="1062"/>
      <c r="AC7" s="1062"/>
      <c r="AD7" s="1062"/>
      <c r="AE7" s="1062"/>
      <c r="AF7" s="1062"/>
      <c r="AG7" s="1062"/>
      <c r="AH7" s="1062"/>
      <c r="AI7" s="1062"/>
      <c r="AJ7" s="1062"/>
      <c r="AK7" s="1062"/>
      <c r="AL7" s="1062"/>
      <c r="AM7" s="1062"/>
      <c r="AN7" s="1062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6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061"/>
      <c r="M8" s="1061"/>
      <c r="N8" s="1061"/>
      <c r="O8" s="1061"/>
      <c r="P8" s="1061"/>
      <c r="Q8" s="1061"/>
      <c r="R8" s="1061"/>
      <c r="S8" s="1061"/>
      <c r="T8" s="1061"/>
      <c r="U8" s="1061"/>
      <c r="V8" s="1061"/>
      <c r="W8" s="1061"/>
      <c r="X8" s="1061"/>
      <c r="Y8" s="1061"/>
      <c r="Z8" s="1061"/>
      <c r="AA8" s="1061"/>
      <c r="AB8" s="1061"/>
      <c r="AC8" s="1061"/>
      <c r="AD8" s="1061"/>
      <c r="AE8" s="1061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  <c r="AP8" s="1061"/>
      <c r="AQ8" s="1061"/>
      <c r="AR8" s="1061"/>
      <c r="AS8" s="1061"/>
      <c r="AT8" s="1061"/>
      <c r="AU8" s="1061"/>
      <c r="AV8" s="1061"/>
      <c r="AW8" s="1061"/>
      <c r="AX8" s="1061"/>
      <c r="AY8" s="1061"/>
      <c r="AZ8" s="1061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5" t="s">
        <v>789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68"/>
      <c r="B10" s="1068"/>
      <c r="C10" s="1068"/>
      <c r="D10" s="1068"/>
      <c r="E10" s="1068"/>
      <c r="F10" s="1068"/>
      <c r="G10" s="1068"/>
      <c r="H10" s="1068"/>
      <c r="I10" s="1068"/>
      <c r="J10" s="1068"/>
      <c r="K10" s="1068"/>
      <c r="L10" s="1068"/>
      <c r="M10" s="1068"/>
      <c r="N10" s="1068"/>
      <c r="O10" s="1068"/>
      <c r="P10" s="1068"/>
      <c r="Q10" s="1068"/>
      <c r="R10" s="1068"/>
      <c r="S10" s="1068"/>
      <c r="T10" s="1068"/>
      <c r="U10" s="1068"/>
      <c r="V10" s="1068"/>
      <c r="W10" s="1068"/>
      <c r="X10" s="1068"/>
      <c r="Y10" s="1068"/>
      <c r="Z10" s="1068"/>
      <c r="AA10" s="1068"/>
      <c r="AB10" s="1068"/>
      <c r="AC10" s="1068"/>
      <c r="AD10" s="1068"/>
      <c r="AE10" s="1068"/>
      <c r="AF10" s="1068"/>
      <c r="AG10" s="1068"/>
      <c r="AH10" s="1068"/>
      <c r="AI10" s="1068"/>
      <c r="AJ10" s="1068"/>
      <c r="AK10" s="1068"/>
      <c r="AL10" s="1068"/>
      <c r="AM10" s="1068"/>
      <c r="AN10" s="1068"/>
      <c r="AO10" s="1068"/>
      <c r="AP10" s="1068"/>
      <c r="AQ10" s="1068"/>
      <c r="AR10" s="1068"/>
      <c r="AS10" s="1068"/>
      <c r="AT10" s="1068"/>
      <c r="AU10" s="1068"/>
      <c r="AV10" s="1068"/>
      <c r="AW10" s="1068"/>
      <c r="AX10" s="1068"/>
      <c r="AY10" s="1068"/>
      <c r="AZ10" s="106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790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60" t="s">
        <v>791</v>
      </c>
      <c r="B12" s="1060"/>
      <c r="C12" s="1060"/>
      <c r="D12" s="1060"/>
      <c r="E12" s="1060"/>
      <c r="F12" s="1060"/>
      <c r="G12" s="1060"/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060"/>
      <c r="Y12" s="1060"/>
      <c r="Z12" s="1060"/>
      <c r="AA12" s="1060"/>
      <c r="AB12" s="1060"/>
      <c r="AC12" s="1060"/>
      <c r="AD12" s="1060"/>
      <c r="AE12" s="1060"/>
      <c r="AF12" s="1060"/>
      <c r="AG12" s="1060"/>
      <c r="AH12" s="1060"/>
      <c r="AI12" s="1060"/>
      <c r="AJ12" s="1060"/>
      <c r="AK12" s="1060"/>
      <c r="AL12" s="1060"/>
      <c r="AM12" s="1060"/>
      <c r="AN12" s="1060"/>
      <c r="AO12" s="1060"/>
      <c r="AP12" s="1060"/>
      <c r="AQ12" s="1060"/>
      <c r="AR12" s="1060"/>
      <c r="AS12" s="1060"/>
      <c r="AT12" s="1060"/>
      <c r="AU12" s="1060"/>
      <c r="AV12" s="1060"/>
      <c r="AW12" s="1060"/>
      <c r="AX12" s="1060"/>
      <c r="AY12" s="1060"/>
      <c r="AZ12" s="106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64" t="str">
        <f>ФОРМА!B3</f>
        <v>ООО «Электромонтаж-110»</v>
      </c>
      <c r="B13" s="1064"/>
      <c r="C13" s="1064"/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4"/>
      <c r="T13" s="1064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</row>
    <row r="14" spans="1:63" s="303" customFormat="1" ht="6" customHeight="1" x14ac:dyDescent="0.3">
      <c r="A14" s="1062" t="s">
        <v>792</v>
      </c>
      <c r="B14" s="1062"/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  <c r="R14" s="1062"/>
      <c r="S14" s="1062"/>
      <c r="T14" s="1062"/>
      <c r="U14" s="1062"/>
      <c r="V14" s="1062"/>
      <c r="W14" s="1062"/>
      <c r="X14" s="1062"/>
      <c r="Y14" s="1062"/>
      <c r="Z14" s="1062"/>
      <c r="AA14" s="1062"/>
      <c r="AB14" s="1062"/>
      <c r="AC14" s="1062"/>
      <c r="AD14" s="1062"/>
      <c r="AE14" s="1062"/>
      <c r="AF14" s="1062"/>
      <c r="AG14" s="1062"/>
      <c r="AH14" s="1062"/>
      <c r="AI14" s="1062"/>
      <c r="AJ14" s="1062"/>
      <c r="AK14" s="1062"/>
      <c r="AL14" s="1062"/>
      <c r="AM14" s="1062"/>
      <c r="AN14" s="1062"/>
      <c r="AO14" s="1062"/>
      <c r="AP14" s="1062"/>
      <c r="AQ14" s="1062"/>
      <c r="AR14" s="1062"/>
      <c r="AS14" s="1062"/>
      <c r="AT14" s="1062"/>
      <c r="AU14" s="1062"/>
      <c r="AV14" s="1062"/>
      <c r="AW14" s="1062"/>
      <c r="AX14" s="1062"/>
      <c r="AY14" s="1062"/>
      <c r="AZ14" s="1062"/>
      <c r="BA14" s="302"/>
    </row>
    <row r="15" spans="1:63" ht="23.4" customHeight="1" x14ac:dyDescent="0.25">
      <c r="A15" s="1064" t="str">
        <f>ФОРМА!D3</f>
        <v>ОГРН 1089847302225, ИНН 7842391090, КПП 780101001, 199004, город Санкт-Петербург, пр-кт Средний В.О., д. 4 литер а, пом/ком 6н/177</v>
      </c>
      <c r="B15" s="1064"/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4"/>
      <c r="AJ15" s="1064"/>
      <c r="AK15" s="1064"/>
      <c r="AL15" s="1064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</row>
    <row r="16" spans="1:63" s="303" customFormat="1" ht="6" customHeight="1" x14ac:dyDescent="0.3">
      <c r="A16" s="1065" t="s">
        <v>793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302"/>
    </row>
    <row r="17" spans="1:53" s="303" customFormat="1" ht="9.6" x14ac:dyDescent="0.3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302"/>
    </row>
    <row r="18" spans="1:53" s="303" customFormat="1" ht="15" customHeight="1" x14ac:dyDescent="0.3">
      <c r="A18" s="1067" t="s">
        <v>794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60" t="s">
        <v>77</v>
      </c>
      <c r="B19" s="1060"/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1060"/>
      <c r="N19" s="1060"/>
      <c r="O19" s="1060"/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A19" s="1060"/>
      <c r="AB19" s="1060"/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M19" s="1060"/>
      <c r="AN19" s="1060"/>
      <c r="AO19" s="1060"/>
      <c r="AP19" s="1060"/>
      <c r="AQ19" s="1060"/>
      <c r="AR19" s="1060"/>
      <c r="AS19" s="1060"/>
      <c r="AT19" s="1060"/>
      <c r="AU19" s="1060"/>
      <c r="AV19" s="1060"/>
      <c r="AW19" s="1060"/>
      <c r="AX19" s="1060"/>
      <c r="AY19" s="1060"/>
      <c r="AZ19" s="1060"/>
      <c r="BA19" s="301"/>
    </row>
    <row r="20" spans="1:53" ht="12" customHeight="1" x14ac:dyDescent="0.25">
      <c r="A20" s="1064" t="str">
        <f>ФОРМА!B8</f>
        <v>ООО «Строительные энергетические технологии»</v>
      </c>
      <c r="B20" s="1064"/>
      <c r="C20" s="1064"/>
      <c r="D20" s="1064"/>
      <c r="E20" s="1064"/>
      <c r="F20" s="1064"/>
      <c r="G20" s="1064"/>
      <c r="H20" s="1064"/>
      <c r="I20" s="1064"/>
      <c r="J20" s="1064"/>
      <c r="K20" s="1064"/>
      <c r="L20" s="1064"/>
      <c r="M20" s="1064"/>
      <c r="N20" s="1064"/>
      <c r="O20" s="1064"/>
      <c r="P20" s="1064"/>
      <c r="Q20" s="1064"/>
      <c r="R20" s="1064"/>
      <c r="S20" s="1064"/>
      <c r="T20" s="1064"/>
      <c r="U20" s="1064"/>
      <c r="V20" s="1064"/>
      <c r="W20" s="1064"/>
      <c r="X20" s="1064"/>
      <c r="Y20" s="1064"/>
      <c r="Z20" s="1064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</row>
    <row r="21" spans="1:53" s="306" customFormat="1" ht="6" customHeight="1" x14ac:dyDescent="0.2">
      <c r="A21" s="1062" t="s">
        <v>792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05"/>
    </row>
    <row r="22" spans="1:53" ht="21.6" customHeight="1" x14ac:dyDescent="0.25">
      <c r="A22" s="10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4"/>
      <c r="C22" s="1064"/>
      <c r="D22" s="1064"/>
      <c r="E22" s="1064"/>
      <c r="F22" s="1064"/>
      <c r="G22" s="1064"/>
      <c r="H22" s="1064"/>
      <c r="I22" s="1064"/>
      <c r="J22" s="1064"/>
      <c r="K22" s="1064"/>
      <c r="L22" s="1064"/>
      <c r="M22" s="1064"/>
      <c r="N22" s="1064"/>
      <c r="O22" s="1064"/>
      <c r="P22" s="1064"/>
      <c r="Q22" s="1064"/>
      <c r="R22" s="1064"/>
      <c r="S22" s="1064"/>
      <c r="T22" s="1064"/>
      <c r="U22" s="1064"/>
      <c r="V22" s="1064"/>
      <c r="W22" s="1064"/>
      <c r="X22" s="1064"/>
      <c r="Y22" s="1064"/>
      <c r="Z22" s="1064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301"/>
    </row>
    <row r="23" spans="1:53" s="306" customFormat="1" ht="6" customHeight="1" x14ac:dyDescent="0.2">
      <c r="A23" s="1065" t="s">
        <v>789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5"/>
    </row>
    <row r="24" spans="1:53" s="306" customFormat="1" ht="10.5" customHeight="1" x14ac:dyDescent="0.2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5"/>
    </row>
    <row r="25" spans="1:53" s="306" customFormat="1" ht="15" customHeight="1" x14ac:dyDescent="0.2">
      <c r="A25" s="1067" t="s">
        <v>795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69" t="s">
        <v>604</v>
      </c>
      <c r="B27" s="1070"/>
      <c r="C27" s="1070"/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1070"/>
      <c r="AD27" s="1070"/>
      <c r="AE27" s="1070"/>
      <c r="AF27" s="1070"/>
      <c r="AG27" s="1070"/>
      <c r="AH27" s="1070"/>
      <c r="AI27" s="1070"/>
      <c r="AJ27" s="1070"/>
      <c r="AK27" s="1070"/>
      <c r="AL27" s="1070"/>
      <c r="AM27" s="1070"/>
      <c r="AN27" s="1070"/>
      <c r="AO27" s="1070"/>
      <c r="AP27" s="1070"/>
      <c r="AQ27" s="1070"/>
      <c r="AR27" s="1070"/>
      <c r="AS27" s="1070"/>
      <c r="AT27" s="1070"/>
      <c r="AU27" s="1070"/>
      <c r="AV27" s="1070"/>
      <c r="AW27" s="1070"/>
      <c r="AX27" s="1070"/>
      <c r="AY27" s="1070"/>
      <c r="AZ27" s="1070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71" t="s">
        <v>19</v>
      </c>
      <c r="B29" s="1071"/>
      <c r="C29" s="1072">
        <f>ФОРМА!B19</f>
        <v>0</v>
      </c>
      <c r="D29" s="1072"/>
      <c r="E29" s="1072"/>
      <c r="F29" s="1072"/>
      <c r="G29" s="1072"/>
      <c r="H29" s="1072"/>
      <c r="I29" s="1072"/>
      <c r="J29" s="1072"/>
      <c r="K29" s="1072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73"/>
      <c r="AH29" s="1073"/>
      <c r="AI29" s="1073"/>
      <c r="AJ29" s="308"/>
      <c r="AK29" s="308"/>
      <c r="AL29" s="1074">
        <f>ФОРМА!C19</f>
        <v>45354</v>
      </c>
      <c r="AM29" s="1072"/>
      <c r="AN29" s="1072"/>
      <c r="AO29" s="1072"/>
      <c r="AP29" s="1072"/>
      <c r="AQ29" s="1072"/>
      <c r="AR29" s="1072"/>
      <c r="AS29" s="1072"/>
      <c r="AT29" s="1072"/>
      <c r="AU29" s="1072"/>
      <c r="AV29" s="1072"/>
      <c r="AW29" s="1073"/>
      <c r="AX29" s="1073"/>
      <c r="AY29" s="1073"/>
      <c r="AZ29" s="107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62" t="s">
        <v>465</v>
      </c>
      <c r="AM30" s="1062"/>
      <c r="AN30" s="1062"/>
      <c r="AO30" s="1062"/>
      <c r="AP30" s="1062"/>
      <c r="AQ30" s="1062"/>
      <c r="AR30" s="1062"/>
      <c r="AS30" s="1062"/>
      <c r="AT30" s="1062"/>
      <c r="AU30" s="1062"/>
      <c r="AV30" s="1062"/>
      <c r="AW30" s="305"/>
      <c r="AX30" s="305"/>
      <c r="AY30" s="305"/>
      <c r="AZ30" s="305"/>
      <c r="BA30" s="305"/>
    </row>
    <row r="31" spans="1:53" ht="21" customHeight="1" x14ac:dyDescent="0.25">
      <c r="A31" s="1063" t="s">
        <v>796</v>
      </c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01"/>
    </row>
    <row r="32" spans="1:53" ht="12" customHeight="1" x14ac:dyDescent="0.25">
      <c r="A32" s="1077" t="str">
        <f>IF(ПОДПИСИ!B9="",ПОДПИСИ!B6,ПОДПИСИ!B9)</f>
        <v>Ведущий инженер-геодезист АО "ЛЭСР"</v>
      </c>
      <c r="B32" s="1077"/>
      <c r="C32" s="1077"/>
      <c r="D32" s="1077"/>
      <c r="E32" s="1077"/>
      <c r="F32" s="1077"/>
      <c r="G32" s="1077"/>
      <c r="H32" s="1077"/>
      <c r="I32" s="1077"/>
      <c r="J32" s="1077"/>
      <c r="K32" s="1077"/>
      <c r="L32" s="1077"/>
      <c r="M32" s="1077"/>
      <c r="N32" s="1077"/>
      <c r="O32" s="1077"/>
      <c r="P32" s="1077"/>
      <c r="Q32" s="1077"/>
      <c r="R32" s="1077"/>
      <c r="S32" s="1077"/>
      <c r="T32" s="1077"/>
      <c r="U32" s="1077"/>
      <c r="V32" s="1077"/>
      <c r="W32" s="1077"/>
      <c r="X32" s="1077"/>
      <c r="Y32" s="1077"/>
      <c r="Z32" s="1077"/>
      <c r="AA32" s="1077"/>
      <c r="AB32" s="1077"/>
      <c r="AC32" s="1077"/>
      <c r="AD32" s="1077"/>
      <c r="AE32" s="1077"/>
      <c r="AF32" s="1077"/>
      <c r="AG32" s="1077"/>
      <c r="AH32" s="1077"/>
      <c r="AI32" s="1077"/>
      <c r="AJ32" s="1077"/>
      <c r="AK32" s="1077"/>
      <c r="AL32" s="1077"/>
      <c r="AM32" s="1077"/>
      <c r="AN32" s="1077"/>
      <c r="AO32" s="1077"/>
      <c r="AP32" s="1077"/>
      <c r="AQ32" s="1077"/>
      <c r="AR32" s="1077"/>
      <c r="AS32" s="1077"/>
      <c r="AT32" s="1077"/>
      <c r="AU32" s="1077"/>
      <c r="AV32" s="1077"/>
      <c r="AW32" s="1077"/>
      <c r="AX32" s="1077"/>
      <c r="AY32" s="1077"/>
      <c r="AZ32" s="1077"/>
      <c r="BA32" s="301"/>
    </row>
    <row r="33" spans="1:53" ht="12" customHeight="1" x14ac:dyDescent="0.25">
      <c r="A33" s="1075" t="str">
        <f>IF(ПОДПИСИ!C9="",ПОДПИСИ!C6,CONCATENATE(ПОДПИСИ!C9,", ",ПОДПИСИ!F9))</f>
        <v>Филёва Н.О., Приказ №414 от 10.04.2024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1"/>
    </row>
    <row r="34" spans="1:53" ht="15" customHeight="1" x14ac:dyDescent="0.25">
      <c r="A34" s="1065" t="s">
        <v>797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301"/>
    </row>
    <row r="35" spans="1:53" ht="12" customHeight="1" x14ac:dyDescent="0.25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301"/>
    </row>
    <row r="36" spans="1:53" ht="21" customHeight="1" x14ac:dyDescent="0.25">
      <c r="A36" s="1067" t="s">
        <v>798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60" t="s">
        <v>799</v>
      </c>
      <c r="B37" s="1060"/>
      <c r="C37" s="1060"/>
      <c r="D37" s="1060"/>
      <c r="E37" s="1060"/>
      <c r="F37" s="1060"/>
      <c r="G37" s="1060"/>
      <c r="H37" s="1060"/>
      <c r="I37" s="1060"/>
      <c r="J37" s="1060"/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60"/>
      <c r="V37" s="1060"/>
      <c r="W37" s="1060"/>
      <c r="X37" s="1060"/>
      <c r="Y37" s="1060"/>
      <c r="Z37" s="1060"/>
      <c r="AA37" s="1060"/>
      <c r="AB37" s="1060"/>
      <c r="AC37" s="1060"/>
      <c r="AD37" s="1060"/>
      <c r="AE37" s="1060"/>
      <c r="AF37" s="1060"/>
      <c r="AG37" s="1060"/>
      <c r="AH37" s="1060"/>
      <c r="AI37" s="1060"/>
      <c r="AJ37" s="1060"/>
      <c r="AK37" s="1060"/>
      <c r="AL37" s="1060"/>
      <c r="AM37" s="1060"/>
      <c r="AN37" s="1060"/>
      <c r="AO37" s="1060"/>
      <c r="AP37" s="1060"/>
      <c r="AQ37" s="1060"/>
      <c r="AR37" s="1060"/>
      <c r="AS37" s="1060"/>
      <c r="AT37" s="1060"/>
      <c r="AU37" s="1060"/>
      <c r="AV37" s="1060"/>
      <c r="AW37" s="1060"/>
      <c r="AX37" s="1060"/>
      <c r="AY37" s="1060"/>
      <c r="AZ37" s="1060"/>
      <c r="BA37" s="301"/>
    </row>
    <row r="38" spans="1:53" ht="12" customHeight="1" x14ac:dyDescent="0.25">
      <c r="A38" s="1075" t="str">
        <f>ПОДПИСИ!B15</f>
        <v>Заместитель генерального директора по капитальному  строительству ООО «Электромонтаж-110»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1"/>
    </row>
    <row r="39" spans="1:53" ht="12" customHeight="1" x14ac:dyDescent="0.25">
      <c r="A39" s="1075" t="str">
        <f>CONCATENATE(ПОДПИСИ!C15," ",ПОДПИСИ!F15)</f>
        <v xml:space="preserve">Шлёнский С.В. 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1"/>
    </row>
    <row r="40" spans="1:53" ht="15" customHeight="1" x14ac:dyDescent="0.25">
      <c r="A40" s="1065" t="s">
        <v>800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301"/>
    </row>
    <row r="41" spans="1:53" ht="8.25" customHeight="1" x14ac:dyDescent="0.25">
      <c r="A41" s="1076"/>
      <c r="B41" s="1076"/>
      <c r="C41" s="1076"/>
      <c r="D41" s="1076"/>
      <c r="E41" s="1076"/>
      <c r="F41" s="1076"/>
      <c r="G41" s="1076"/>
      <c r="H41" s="1076"/>
      <c r="I41" s="1076"/>
      <c r="J41" s="1076"/>
      <c r="K41" s="1076"/>
      <c r="L41" s="1076"/>
      <c r="M41" s="1076"/>
      <c r="N41" s="1076"/>
      <c r="O41" s="1076"/>
      <c r="P41" s="1076"/>
      <c r="Q41" s="1076"/>
      <c r="R41" s="1076"/>
      <c r="S41" s="1076"/>
      <c r="T41" s="1076"/>
      <c r="U41" s="1076"/>
      <c r="V41" s="1076"/>
      <c r="W41" s="1076"/>
      <c r="X41" s="1076"/>
      <c r="Y41" s="1076"/>
      <c r="Z41" s="1076"/>
      <c r="AA41" s="1076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1076"/>
      <c r="AO41" s="1076"/>
      <c r="AP41" s="1076"/>
      <c r="AQ41" s="1076"/>
      <c r="AR41" s="1076"/>
      <c r="AS41" s="1076"/>
      <c r="AT41" s="1076"/>
      <c r="AU41" s="1076"/>
      <c r="AV41" s="1076"/>
      <c r="AW41" s="1076"/>
      <c r="AX41" s="1076"/>
      <c r="AY41" s="1076"/>
      <c r="AZ41" s="1076"/>
      <c r="BA41" s="301"/>
    </row>
    <row r="42" spans="1:53" ht="15" customHeight="1" x14ac:dyDescent="0.25">
      <c r="A42" s="1067" t="s">
        <v>801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1" customHeight="1" x14ac:dyDescent="0.25">
      <c r="A43" s="1084" t="s">
        <v>827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  <c r="BA43" s="301"/>
    </row>
    <row r="44" spans="1:53" ht="12" customHeight="1" x14ac:dyDescent="0.25">
      <c r="A44" s="1085" t="str">
        <f>ПОДПИСИ!B17</f>
        <v>Заместитель генерального директора по капитальному  строительству ООО «Электромонтаж-110»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  <c r="BA44" s="301"/>
    </row>
    <row r="45" spans="1:53" ht="12" customHeight="1" x14ac:dyDescent="0.25">
      <c r="A45" s="1085" t="str">
        <f>CONCATENATE(ПОДПИСИ!C17," ",ПОДПИСИ!F17)</f>
        <v xml:space="preserve">Шлёнский С.В.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301"/>
    </row>
    <row r="46" spans="1:53" ht="15" customHeight="1" x14ac:dyDescent="0.25">
      <c r="A46" s="1082" t="s">
        <v>797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301"/>
    </row>
    <row r="47" spans="1:53" ht="15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301"/>
    </row>
    <row r="48" spans="1:53" ht="9" customHeight="1" x14ac:dyDescent="0.25">
      <c r="A48" s="1082" t="s">
        <v>828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301"/>
    </row>
    <row r="49" spans="1:54" ht="39" customHeight="1" x14ac:dyDescent="0.25">
      <c r="A49" s="1063" t="s">
        <v>802</v>
      </c>
      <c r="B49" s="1063"/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301"/>
    </row>
    <row r="50" spans="1:54" ht="12" customHeight="1" x14ac:dyDescent="0.25">
      <c r="A50" s="1076" t="str">
        <f>ПОДПИСИ!B19</f>
        <v xml:space="preserve"> </v>
      </c>
      <c r="B50" s="1076"/>
      <c r="C50" s="1076"/>
      <c r="D50" s="1076"/>
      <c r="E50" s="1076"/>
      <c r="F50" s="1076"/>
      <c r="G50" s="1076"/>
      <c r="H50" s="1076"/>
      <c r="I50" s="1076"/>
      <c r="J50" s="1076"/>
      <c r="K50" s="1076"/>
      <c r="L50" s="1076"/>
      <c r="M50" s="1076"/>
      <c r="N50" s="1076"/>
      <c r="O50" s="1076"/>
      <c r="P50" s="1076"/>
      <c r="Q50" s="1076"/>
      <c r="R50" s="1076"/>
      <c r="S50" s="1076"/>
      <c r="T50" s="1076"/>
      <c r="U50" s="1076"/>
      <c r="V50" s="1076"/>
      <c r="W50" s="1076"/>
      <c r="X50" s="1076"/>
      <c r="Y50" s="1076"/>
      <c r="Z50" s="1076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301"/>
    </row>
    <row r="51" spans="1:54" ht="12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1"/>
    </row>
    <row r="52" spans="1:54" ht="6" customHeight="1" x14ac:dyDescent="0.25">
      <c r="A52" s="1080" t="s">
        <v>803</v>
      </c>
      <c r="B52" s="1080"/>
      <c r="C52" s="1080"/>
      <c r="D52" s="1080"/>
      <c r="E52" s="1080"/>
      <c r="F52" s="1080"/>
      <c r="G52" s="1080"/>
      <c r="H52" s="1080"/>
      <c r="I52" s="1080"/>
      <c r="J52" s="1080"/>
      <c r="K52" s="1080"/>
      <c r="L52" s="1080"/>
      <c r="M52" s="1080"/>
      <c r="N52" s="1080"/>
      <c r="O52" s="1080"/>
      <c r="P52" s="1080"/>
      <c r="Q52" s="1080"/>
      <c r="R52" s="1080"/>
      <c r="S52" s="1080"/>
      <c r="T52" s="1080"/>
      <c r="U52" s="1080"/>
      <c r="V52" s="1080"/>
      <c r="W52" s="1080"/>
      <c r="X52" s="1080"/>
      <c r="Y52" s="1080"/>
      <c r="Z52" s="1080"/>
      <c r="AA52" s="1080"/>
      <c r="AB52" s="1080"/>
      <c r="AC52" s="1080"/>
      <c r="AD52" s="1080"/>
      <c r="AE52" s="1080"/>
      <c r="AF52" s="1080"/>
      <c r="AG52" s="1080"/>
      <c r="AH52" s="1080"/>
      <c r="AI52" s="1080"/>
      <c r="AJ52" s="1080"/>
      <c r="AK52" s="1080"/>
      <c r="AL52" s="1080"/>
      <c r="AM52" s="1080"/>
      <c r="AN52" s="1080"/>
      <c r="AO52" s="1080"/>
      <c r="AP52" s="1080"/>
      <c r="AQ52" s="1080"/>
      <c r="AR52" s="1080"/>
      <c r="AS52" s="1080"/>
      <c r="AT52" s="1080"/>
      <c r="AU52" s="1080"/>
      <c r="AV52" s="1080"/>
      <c r="AW52" s="1080"/>
      <c r="AX52" s="1080"/>
      <c r="AY52" s="1080"/>
      <c r="AZ52" s="1080"/>
      <c r="BA52" s="301"/>
    </row>
    <row r="53" spans="1:54" ht="10.5" customHeight="1" x14ac:dyDescent="0.25">
      <c r="A53" s="1081"/>
      <c r="B53" s="1081"/>
      <c r="C53" s="1081"/>
      <c r="D53" s="1081"/>
      <c r="E53" s="1081"/>
      <c r="F53" s="1081"/>
      <c r="G53" s="1081"/>
      <c r="H53" s="1081"/>
      <c r="I53" s="1081"/>
      <c r="J53" s="1081"/>
      <c r="K53" s="1081"/>
      <c r="L53" s="1081"/>
      <c r="M53" s="1081"/>
      <c r="N53" s="1081"/>
      <c r="O53" s="1081"/>
      <c r="P53" s="1081"/>
      <c r="Q53" s="1081"/>
      <c r="R53" s="1081"/>
      <c r="S53" s="1081"/>
      <c r="T53" s="1081"/>
      <c r="U53" s="1081"/>
      <c r="V53" s="1081"/>
      <c r="W53" s="1081"/>
      <c r="X53" s="1081"/>
      <c r="Y53" s="1081"/>
      <c r="Z53" s="1081"/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1081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301"/>
    </row>
    <row r="54" spans="1:54" ht="15" customHeight="1" x14ac:dyDescent="0.25">
      <c r="A54" s="1067" t="s">
        <v>804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63" t="s">
        <v>805</v>
      </c>
      <c r="B55" s="1063"/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301"/>
    </row>
    <row r="56" spans="1:54" ht="12" customHeight="1" x14ac:dyDescent="0.3">
      <c r="A56" s="1078" t="str">
        <f>ПОДПИСИ!B14</f>
        <v>Начальник геодезического отдела ООО «Электромонтаж-110»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309"/>
      <c r="BB56" s="295"/>
    </row>
    <row r="57" spans="1:54" ht="12" customHeight="1" x14ac:dyDescent="0.25">
      <c r="A57" s="1075" t="str">
        <f>CONCATENATE(ПОДПИСИ!C14," ",ПОДПИСИ!F14)</f>
        <v xml:space="preserve">Фатахова Е.Я. 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1"/>
    </row>
    <row r="58" spans="1:54" ht="6" customHeight="1" x14ac:dyDescent="0.25">
      <c r="A58" s="1065" t="s">
        <v>803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301"/>
    </row>
    <row r="59" spans="1:54" x14ac:dyDescent="0.25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301"/>
    </row>
    <row r="60" spans="1:54" ht="15" customHeight="1" x14ac:dyDescent="0.25">
      <c r="A60" s="1067" t="s">
        <v>806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5" customHeight="1" outlineLevel="1" x14ac:dyDescent="0.25">
      <c r="A61" s="1031" t="s">
        <v>82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BA61" s="301"/>
    </row>
    <row r="62" spans="1:54" ht="23.25" customHeight="1" outlineLevel="1" x14ac:dyDescent="0.25">
      <c r="A62" s="103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301"/>
    </row>
    <row r="63" spans="1:54" ht="8.25" customHeight="1" outlineLevel="1" x14ac:dyDescent="0.25">
      <c r="A63" s="1036" t="s">
        <v>535</v>
      </c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  <c r="P63" s="1036"/>
      <c r="Q63" s="1036"/>
      <c r="R63" s="1036"/>
      <c r="S63" s="1036"/>
      <c r="T63" s="1036"/>
      <c r="U63" s="1036"/>
      <c r="V63" s="1036"/>
      <c r="W63" s="1036"/>
      <c r="X63" s="1036"/>
      <c r="Y63" s="1036"/>
      <c r="Z63" s="1036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301"/>
    </row>
    <row r="64" spans="1:54" ht="21" customHeight="1" x14ac:dyDescent="0.25">
      <c r="A64" s="1063" t="s">
        <v>807</v>
      </c>
      <c r="B64" s="1063"/>
      <c r="C64" s="1063"/>
      <c r="D64" s="1063"/>
      <c r="E64" s="1063"/>
      <c r="F64" s="1063"/>
      <c r="G64" s="1063"/>
      <c r="H64" s="1063"/>
      <c r="I64" s="1063"/>
      <c r="J64" s="1063"/>
      <c r="K64" s="1063"/>
      <c r="L64" s="1063"/>
      <c r="M64" s="1063"/>
      <c r="N64" s="1063"/>
      <c r="O64" s="1063"/>
      <c r="P64" s="1063"/>
      <c r="Q64" s="1063"/>
      <c r="R64" s="1063"/>
      <c r="S64" s="1063"/>
      <c r="T64" s="1063"/>
      <c r="U64" s="1063"/>
      <c r="V64" s="1063"/>
      <c r="W64" s="1063"/>
      <c r="X64" s="1063"/>
      <c r="Y64" s="1063"/>
      <c r="Z64" s="1063"/>
      <c r="AA64" s="1063"/>
      <c r="AB64" s="1063"/>
      <c r="AC64" s="1063"/>
      <c r="AD64" s="1063"/>
      <c r="AE64" s="1063"/>
      <c r="AF64" s="1063"/>
      <c r="AG64" s="1063"/>
      <c r="AH64" s="1063"/>
      <c r="AI64" s="1063"/>
      <c r="AJ64" s="1063"/>
      <c r="AK64" s="1063"/>
      <c r="AL64" s="1063"/>
      <c r="AM64" s="1063"/>
      <c r="AN64" s="1063"/>
      <c r="AO64" s="1063"/>
      <c r="AP64" s="1063"/>
      <c r="AQ64" s="1063"/>
      <c r="AR64" s="1063"/>
      <c r="AS64" s="1063"/>
      <c r="AT64" s="1063"/>
      <c r="AU64" s="1063"/>
      <c r="AV64" s="1063"/>
      <c r="AW64" s="1063"/>
      <c r="AX64" s="1063"/>
      <c r="AY64" s="1063"/>
      <c r="AZ64" s="1063"/>
      <c r="BA64" s="301"/>
    </row>
    <row r="65" spans="1:53" ht="12" customHeight="1" x14ac:dyDescent="0.25">
      <c r="A65" s="1072" t="str">
        <f>ФОРМА!D19</f>
        <v>воздушной линии 10кВ</v>
      </c>
      <c r="B65" s="1072"/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072"/>
      <c r="AW65" s="1072"/>
      <c r="AX65" s="1072"/>
      <c r="AY65" s="1072"/>
      <c r="AZ65" s="1072"/>
      <c r="BA65" s="301"/>
    </row>
    <row r="66" spans="1:53" s="306" customFormat="1" ht="6" customHeight="1" x14ac:dyDescent="0.2">
      <c r="A66" s="1062" t="s">
        <v>441</v>
      </c>
      <c r="B66" s="1062"/>
      <c r="C66" s="1062"/>
      <c r="D66" s="1062"/>
      <c r="E66" s="1062"/>
      <c r="F66" s="1062"/>
      <c r="G66" s="1062"/>
      <c r="H66" s="1062"/>
      <c r="I66" s="1062"/>
      <c r="J66" s="1062"/>
      <c r="K66" s="1062"/>
      <c r="L66" s="1062"/>
      <c r="M66" s="1062"/>
      <c r="N66" s="1062"/>
      <c r="O66" s="1062"/>
      <c r="P66" s="1062"/>
      <c r="Q66" s="1062"/>
      <c r="R66" s="1062"/>
      <c r="S66" s="1062"/>
      <c r="T66" s="1062"/>
      <c r="U66" s="1062"/>
      <c r="V66" s="1062"/>
      <c r="W66" s="1062"/>
      <c r="X66" s="1062"/>
      <c r="Y66" s="1062"/>
      <c r="Z66" s="1062"/>
      <c r="AA66" s="1062"/>
      <c r="AB66" s="1062"/>
      <c r="AC66" s="1062"/>
      <c r="AD66" s="1062"/>
      <c r="AE66" s="1062"/>
      <c r="AF66" s="1062"/>
      <c r="AG66" s="1062"/>
      <c r="AH66" s="1062"/>
      <c r="AI66" s="1062"/>
      <c r="AJ66" s="1062"/>
      <c r="AK66" s="1062"/>
      <c r="AL66" s="1062"/>
      <c r="AM66" s="1062"/>
      <c r="AN66" s="1062"/>
      <c r="AO66" s="1062"/>
      <c r="AP66" s="1062"/>
      <c r="AQ66" s="1062"/>
      <c r="AR66" s="1062"/>
      <c r="AS66" s="1062"/>
      <c r="AT66" s="1062"/>
      <c r="AU66" s="1062"/>
      <c r="AV66" s="1062"/>
      <c r="AW66" s="1062"/>
      <c r="AX66" s="1062"/>
      <c r="AY66" s="1062"/>
      <c r="AZ66" s="1062"/>
      <c r="BA66" s="305"/>
    </row>
    <row r="67" spans="1:53" ht="48" customHeight="1" x14ac:dyDescent="0.25">
      <c r="A67" s="1086" t="s">
        <v>808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301"/>
    </row>
    <row r="68" spans="1:53" ht="11.25" customHeight="1" x14ac:dyDescent="0.25">
      <c r="A68" s="1072" t="str">
        <f>ФОРМА!B9</f>
        <v>СЭС-23-32939-ЭС-ИЛО2</v>
      </c>
      <c r="B68" s="1072"/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1072"/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301"/>
    </row>
    <row r="69" spans="1:53" s="306" customFormat="1" ht="6" customHeight="1" x14ac:dyDescent="0.2">
      <c r="A69" s="1080" t="s">
        <v>809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305"/>
    </row>
    <row r="70" spans="1:53" ht="13.2" customHeight="1" x14ac:dyDescent="0.25">
      <c r="A70" s="1072" t="str">
        <f>ФОРМА!B8</f>
        <v>ООО «Строительные энергетические технологии»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72"/>
      <c r="W70" s="1072"/>
      <c r="X70" s="1072"/>
      <c r="Y70" s="1072"/>
      <c r="Z70" s="1072"/>
      <c r="AA70" s="1072"/>
      <c r="AB70" s="1072"/>
      <c r="AC70" s="1072"/>
      <c r="AD70" s="1072"/>
      <c r="AE70" s="1072"/>
      <c r="AF70" s="1072"/>
      <c r="AG70" s="1072"/>
      <c r="AH70" s="1072"/>
      <c r="AI70" s="1072"/>
      <c r="AJ70" s="1072"/>
      <c r="AK70" s="1072"/>
      <c r="AL70" s="1072"/>
      <c r="AM70" s="1072"/>
      <c r="AN70" s="1072"/>
      <c r="AO70" s="1072"/>
      <c r="AP70" s="1072"/>
      <c r="AQ70" s="1072"/>
      <c r="AR70" s="1072"/>
      <c r="AS70" s="1072"/>
      <c r="AT70" s="1072"/>
      <c r="AU70" s="1072"/>
      <c r="AV70" s="1072"/>
      <c r="AW70" s="1072"/>
      <c r="AX70" s="1072"/>
      <c r="AY70" s="1072"/>
      <c r="AZ70" s="1072"/>
      <c r="BA70" s="301"/>
    </row>
    <row r="71" spans="1:53" s="306" customFormat="1" ht="6" customHeight="1" x14ac:dyDescent="0.2">
      <c r="A71" s="1080" t="s">
        <v>810</v>
      </c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80"/>
      <c r="M71" s="1080"/>
      <c r="N71" s="1080"/>
      <c r="O71" s="1080"/>
      <c r="P71" s="1080"/>
      <c r="Q71" s="1080"/>
      <c r="R71" s="1080"/>
      <c r="S71" s="1080"/>
      <c r="T71" s="1080"/>
      <c r="U71" s="1080"/>
      <c r="V71" s="1080"/>
      <c r="W71" s="1080"/>
      <c r="X71" s="1080"/>
      <c r="Y71" s="1080"/>
      <c r="Z71" s="1080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</row>
    <row r="72" spans="1:53" ht="13.2" customHeight="1" x14ac:dyDescent="0.25">
      <c r="A72" s="1072" t="s">
        <v>742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301"/>
    </row>
    <row r="73" spans="1:53" s="306" customFormat="1" ht="6" customHeight="1" x14ac:dyDescent="0.2">
      <c r="A73" s="1080" t="s">
        <v>811</v>
      </c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</row>
    <row r="74" spans="1:53" ht="12" customHeight="1" x14ac:dyDescent="0.25">
      <c r="A74" s="1063" t="s">
        <v>605</v>
      </c>
      <c r="B74" s="1063"/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73"/>
      <c r="V75" s="1073"/>
      <c r="W75" s="1073"/>
      <c r="X75" s="1073"/>
      <c r="Y75" s="1073"/>
      <c r="Z75" s="1073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301"/>
    </row>
    <row r="76" spans="1:53" ht="11.25" customHeight="1" x14ac:dyDescent="0.25">
      <c r="A76" s="1060" t="s">
        <v>89</v>
      </c>
      <c r="B76" s="1060"/>
      <c r="C76" s="1060"/>
      <c r="D76" s="1060"/>
      <c r="E76" s="1060"/>
      <c r="F76" s="1060"/>
      <c r="G76" s="1060"/>
      <c r="H76" s="1060"/>
      <c r="I76" s="1060"/>
      <c r="J76" s="1060"/>
      <c r="K76" s="1060"/>
      <c r="L76" s="1060"/>
      <c r="M76" s="1060"/>
      <c r="N76" s="1060"/>
      <c r="O76" s="1060"/>
      <c r="P76" s="1087" t="s">
        <v>65</v>
      </c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60" t="s">
        <v>93</v>
      </c>
      <c r="B78" s="1060"/>
      <c r="C78" s="1060"/>
      <c r="D78" s="1060"/>
      <c r="E78" s="1060"/>
      <c r="F78" s="1060"/>
      <c r="G78" s="1060"/>
      <c r="H78" s="1060"/>
      <c r="I78" s="1060"/>
      <c r="J78" s="1072">
        <f>ФОРМА!F5</f>
        <v>2</v>
      </c>
      <c r="K78" s="1072"/>
      <c r="L78" s="1072"/>
      <c r="M78" s="1072"/>
      <c r="N78" s="1072"/>
      <c r="O78" s="1072"/>
      <c r="P78" s="1063" t="s">
        <v>812</v>
      </c>
      <c r="Q78" s="1060"/>
      <c r="R78" s="1060"/>
      <c r="S78" s="1060"/>
      <c r="T78" s="1060"/>
      <c r="U78" s="1060"/>
      <c r="V78" s="1060"/>
      <c r="W78" s="1060"/>
      <c r="X78" s="1060"/>
      <c r="Y78" s="1060"/>
      <c r="Z78" s="1060"/>
      <c r="AA78" s="1060"/>
      <c r="AB78" s="1060"/>
      <c r="AC78" s="1060"/>
      <c r="AD78" s="1060"/>
      <c r="AE78" s="1060"/>
      <c r="AF78" s="1060"/>
      <c r="AG78" s="1060"/>
      <c r="AH78" s="1060"/>
      <c r="AI78" s="1060"/>
      <c r="AJ78" s="1060"/>
      <c r="AK78" s="1060"/>
      <c r="AL78" s="1060"/>
      <c r="AM78" s="1060"/>
      <c r="AN78" s="1060"/>
      <c r="AO78" s="1060"/>
      <c r="AP78" s="1060"/>
      <c r="AQ78" s="1060"/>
      <c r="AR78" s="1060"/>
      <c r="AS78" s="1060"/>
      <c r="AT78" s="1060"/>
      <c r="AU78" s="1060"/>
      <c r="AV78" s="1060"/>
      <c r="AW78" s="1060"/>
      <c r="AX78" s="1060"/>
      <c r="AY78" s="1060"/>
      <c r="AZ78" s="1060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71" t="s">
        <v>90</v>
      </c>
      <c r="B80" s="1071"/>
      <c r="C80" s="1071"/>
      <c r="D80" s="1071"/>
      <c r="E80" s="1071"/>
      <c r="F80" s="1071"/>
      <c r="G80" s="1071"/>
      <c r="H80" s="1092" t="str">
        <f>ФОРМА!E19</f>
        <v>План строительства</v>
      </c>
      <c r="I80" s="1092"/>
      <c r="J80" s="1092"/>
      <c r="K80" s="1092"/>
      <c r="L80" s="1092"/>
      <c r="M80" s="1092"/>
      <c r="N80" s="1092"/>
      <c r="O80" s="1092"/>
      <c r="P80" s="1092"/>
      <c r="Q80" s="1092"/>
      <c r="R80" s="1092"/>
      <c r="S80" s="1092"/>
      <c r="T80" s="1092"/>
      <c r="U80" s="1092"/>
      <c r="V80" s="1092"/>
      <c r="W80" s="1092"/>
      <c r="X80" s="1092"/>
      <c r="Y80" s="1092"/>
      <c r="Z80" s="1092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1092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62" t="s">
        <v>813</v>
      </c>
      <c r="I81" s="1062"/>
      <c r="J81" s="1062"/>
      <c r="K81" s="1062"/>
      <c r="L81" s="1062"/>
      <c r="M81" s="1062"/>
      <c r="N81" s="1062"/>
      <c r="O81" s="1062"/>
      <c r="P81" s="1062"/>
      <c r="Q81" s="1062"/>
      <c r="R81" s="1062"/>
      <c r="S81" s="1062"/>
      <c r="T81" s="1062"/>
      <c r="U81" s="1062"/>
      <c r="V81" s="1062"/>
      <c r="W81" s="1062"/>
      <c r="X81" s="1062"/>
      <c r="Y81" s="1062"/>
      <c r="Z81" s="1062"/>
      <c r="AA81" s="1062"/>
      <c r="AB81" s="1062"/>
      <c r="AC81" s="1062"/>
      <c r="AD81" s="1062"/>
      <c r="AE81" s="1062"/>
      <c r="AF81" s="1062"/>
      <c r="AG81" s="1062"/>
      <c r="AH81" s="1062"/>
      <c r="AI81" s="1062"/>
      <c r="AJ81" s="1062"/>
      <c r="AK81" s="1062"/>
      <c r="AL81" s="1062"/>
      <c r="AM81" s="1062"/>
      <c r="AN81" s="1062"/>
      <c r="AO81" s="1062"/>
      <c r="AP81" s="1062"/>
      <c r="AQ81" s="1062"/>
      <c r="AR81" s="1062"/>
      <c r="AS81" s="1062"/>
      <c r="AT81" s="1062"/>
      <c r="AU81" s="1062"/>
      <c r="AV81" s="1062"/>
      <c r="AW81" s="1062"/>
      <c r="AX81" s="1062"/>
      <c r="AY81" s="1062"/>
      <c r="AZ81" s="1062"/>
      <c r="BA81" s="310"/>
    </row>
    <row r="82" spans="1:53" ht="21" customHeight="1" x14ac:dyDescent="0.25">
      <c r="A82" s="1063" t="s">
        <v>814</v>
      </c>
      <c r="B82" s="1063"/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V82" s="1063"/>
      <c r="AW82" s="1063"/>
      <c r="AX82" s="1063"/>
      <c r="AY82" s="1063"/>
      <c r="AZ82" s="1063"/>
      <c r="BA82" s="301"/>
    </row>
    <row r="83" spans="1:53" ht="30" customHeight="1" x14ac:dyDescent="0.3">
      <c r="A83" s="1089" t="str">
        <f>IF(ПОДПИСИ!B9="",ПОДПИСИ!D6,ПОДПИСИ!D9)</f>
        <v>Филёва Н.О.</v>
      </c>
      <c r="B83" s="1089"/>
      <c r="C83" s="1089"/>
      <c r="D83" s="1089"/>
      <c r="E83" s="1089"/>
      <c r="F83" s="1089"/>
      <c r="G83" s="1089"/>
      <c r="H83" s="1089"/>
      <c r="I83" s="1089"/>
      <c r="J83" s="1089"/>
      <c r="K83" s="1089"/>
      <c r="L83" s="1089"/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90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90"/>
      <c r="AO83" s="1091"/>
      <c r="AP83" s="1091"/>
      <c r="AQ83" s="1091"/>
      <c r="AR83" s="1091"/>
      <c r="AS83" s="1091"/>
      <c r="AT83" s="1091"/>
      <c r="AU83" s="1091"/>
      <c r="AV83" s="1091"/>
      <c r="AW83" s="1091"/>
      <c r="AX83" s="1091"/>
      <c r="AY83" s="1091"/>
      <c r="AZ83" s="1091"/>
      <c r="BA83" s="301"/>
    </row>
    <row r="84" spans="1:53" ht="6" customHeight="1" x14ac:dyDescent="0.25">
      <c r="A84" s="1062" t="s">
        <v>815</v>
      </c>
      <c r="B84" s="1062"/>
      <c r="C84" s="1062"/>
      <c r="D84" s="1062"/>
      <c r="E84" s="1062"/>
      <c r="F84" s="1062"/>
      <c r="G84" s="1062"/>
      <c r="H84" s="1062"/>
      <c r="I84" s="1062"/>
      <c r="J84" s="1062"/>
      <c r="K84" s="1062"/>
      <c r="L84" s="1062"/>
      <c r="M84" s="1062"/>
      <c r="N84" s="1062"/>
      <c r="O84" s="1062"/>
      <c r="P84" s="1062"/>
      <c r="Q84" s="1062"/>
      <c r="R84" s="1062"/>
      <c r="S84" s="1062"/>
      <c r="T84" s="1062"/>
      <c r="U84" s="1062"/>
      <c r="V84" s="1062"/>
      <c r="W84" s="1062"/>
      <c r="X84" s="1062"/>
      <c r="Y84" s="1062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62" t="s">
        <v>49</v>
      </c>
      <c r="AP84" s="1062"/>
      <c r="AQ84" s="1062"/>
      <c r="AR84" s="1062"/>
      <c r="AS84" s="1062"/>
      <c r="AT84" s="1062"/>
      <c r="AU84" s="1062"/>
      <c r="AV84" s="1062"/>
      <c r="AW84" s="1062"/>
      <c r="AX84" s="1062"/>
      <c r="AY84" s="1062"/>
      <c r="AZ84" s="1062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88" t="s">
        <v>799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301"/>
    </row>
    <row r="87" spans="1:53" ht="39" customHeight="1" x14ac:dyDescent="0.3">
      <c r="A87" s="1089" t="str">
        <f>ПОДПИСИ!D15</f>
        <v>Шлёнский С.В.</v>
      </c>
      <c r="B87" s="1089"/>
      <c r="C87" s="1089"/>
      <c r="D87" s="1089"/>
      <c r="E87" s="1089"/>
      <c r="F87" s="1089"/>
      <c r="G87" s="1089"/>
      <c r="H87" s="1089"/>
      <c r="I87" s="1089"/>
      <c r="J87" s="1089"/>
      <c r="K87" s="1089"/>
      <c r="L87" s="1089"/>
      <c r="M87" s="1089"/>
      <c r="N87" s="1089"/>
      <c r="O87" s="1089"/>
      <c r="P87" s="1089"/>
      <c r="Q87" s="1089"/>
      <c r="R87" s="1089"/>
      <c r="S87" s="1089"/>
      <c r="T87" s="1089"/>
      <c r="U87" s="1089"/>
      <c r="V87" s="1089"/>
      <c r="W87" s="1089"/>
      <c r="X87" s="1089"/>
      <c r="Y87" s="1089"/>
      <c r="Z87" s="1090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1"/>
      <c r="AP87" s="1091"/>
      <c r="AQ87" s="1091"/>
      <c r="AR87" s="1091"/>
      <c r="AS87" s="1091"/>
      <c r="AT87" s="1091"/>
      <c r="AU87" s="1091"/>
      <c r="AV87" s="1091"/>
      <c r="AW87" s="1091"/>
      <c r="AX87" s="1091"/>
      <c r="AY87" s="1091"/>
      <c r="AZ87" s="1091"/>
      <c r="BA87" s="301"/>
    </row>
    <row r="88" spans="1:53" ht="6" customHeight="1" x14ac:dyDescent="0.25">
      <c r="A88" s="1062" t="s">
        <v>815</v>
      </c>
      <c r="B88" s="1062"/>
      <c r="C88" s="1062"/>
      <c r="D88" s="1062"/>
      <c r="E88" s="1062"/>
      <c r="F88" s="1062"/>
      <c r="G88" s="1062"/>
      <c r="H88" s="1062"/>
      <c r="I88" s="1062"/>
      <c r="J88" s="1062"/>
      <c r="K88" s="1062"/>
      <c r="L88" s="1062"/>
      <c r="M88" s="1062"/>
      <c r="N88" s="1062"/>
      <c r="O88" s="1062"/>
      <c r="P88" s="1062"/>
      <c r="Q88" s="1062"/>
      <c r="R88" s="1062"/>
      <c r="S88" s="1062"/>
      <c r="T88" s="1062"/>
      <c r="U88" s="1062"/>
      <c r="V88" s="1062"/>
      <c r="W88" s="1062"/>
      <c r="X88" s="1062"/>
      <c r="Y88" s="1062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62" t="s">
        <v>49</v>
      </c>
      <c r="AP88" s="1062"/>
      <c r="AQ88" s="1062"/>
      <c r="AR88" s="1062"/>
      <c r="AS88" s="1062"/>
      <c r="AT88" s="1062"/>
      <c r="AU88" s="1062"/>
      <c r="AV88" s="1062"/>
      <c r="AW88" s="1062"/>
      <c r="AX88" s="1062"/>
      <c r="AY88" s="1062"/>
      <c r="AZ88" s="1062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63" t="s">
        <v>816</v>
      </c>
      <c r="B90" s="1063"/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301"/>
    </row>
    <row r="91" spans="1:53" ht="39" customHeight="1" x14ac:dyDescent="0.3">
      <c r="A91" s="1089" t="str">
        <f>ПОДПИСИ!D17</f>
        <v>Шлёнский С.В.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90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3" t="s">
        <v>64</v>
      </c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01"/>
    </row>
    <row r="92" spans="1:53" ht="6" customHeight="1" x14ac:dyDescent="0.25">
      <c r="A92" s="1062" t="s">
        <v>815</v>
      </c>
      <c r="B92" s="1062"/>
      <c r="C92" s="1062"/>
      <c r="D92" s="1062"/>
      <c r="E92" s="1062"/>
      <c r="F92" s="1062"/>
      <c r="G92" s="1062"/>
      <c r="H92" s="1062"/>
      <c r="I92" s="1062"/>
      <c r="J92" s="1062"/>
      <c r="K92" s="1062"/>
      <c r="L92" s="1062"/>
      <c r="M92" s="1062"/>
      <c r="N92" s="1062"/>
      <c r="O92" s="1062"/>
      <c r="P92" s="1062"/>
      <c r="Q92" s="1062"/>
      <c r="R92" s="1062"/>
      <c r="S92" s="1062"/>
      <c r="T92" s="1062"/>
      <c r="U92" s="1062"/>
      <c r="V92" s="1062"/>
      <c r="W92" s="1062"/>
      <c r="X92" s="1062"/>
      <c r="Y92" s="1062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62" t="s">
        <v>49</v>
      </c>
      <c r="AP92" s="1062"/>
      <c r="AQ92" s="1062"/>
      <c r="AR92" s="1062"/>
      <c r="AS92" s="1062"/>
      <c r="AT92" s="1062"/>
      <c r="AU92" s="1062"/>
      <c r="AV92" s="1062"/>
      <c r="AW92" s="1062"/>
      <c r="AX92" s="1062"/>
      <c r="AY92" s="1062"/>
      <c r="AZ92" s="1062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63" t="s">
        <v>817</v>
      </c>
      <c r="B94" s="1060"/>
      <c r="C94" s="1060"/>
      <c r="D94" s="1060"/>
      <c r="E94" s="1060"/>
      <c r="F94" s="1060"/>
      <c r="G94" s="1060"/>
      <c r="H94" s="1060"/>
      <c r="I94" s="1060"/>
      <c r="J94" s="1060"/>
      <c r="K94" s="1060"/>
      <c r="L94" s="1060"/>
      <c r="M94" s="1060"/>
      <c r="N94" s="1060"/>
      <c r="O94" s="1060"/>
      <c r="P94" s="1060"/>
      <c r="Q94" s="1060"/>
      <c r="R94" s="1060"/>
      <c r="S94" s="1060"/>
      <c r="T94" s="1060"/>
      <c r="U94" s="1060"/>
      <c r="V94" s="1060"/>
      <c r="W94" s="1060"/>
      <c r="X94" s="1060"/>
      <c r="Y94" s="1060"/>
      <c r="Z94" s="1060"/>
      <c r="AA94" s="1060"/>
      <c r="AB94" s="1060"/>
      <c r="AC94" s="1060"/>
      <c r="AD94" s="1060"/>
      <c r="AE94" s="1060"/>
      <c r="AF94" s="1060"/>
      <c r="AG94" s="1060"/>
      <c r="AH94" s="1060"/>
      <c r="AI94" s="1060"/>
      <c r="AJ94" s="1060"/>
      <c r="AK94" s="1060"/>
      <c r="AL94" s="1060"/>
      <c r="AM94" s="1060"/>
      <c r="AN94" s="1060"/>
      <c r="AO94" s="1060"/>
      <c r="AP94" s="1060"/>
      <c r="AQ94" s="1060"/>
      <c r="AR94" s="1060"/>
      <c r="AS94" s="1060"/>
      <c r="AT94" s="1060"/>
      <c r="AU94" s="1060"/>
      <c r="AV94" s="1060"/>
      <c r="AW94" s="1060"/>
      <c r="AX94" s="1060"/>
      <c r="AY94" s="1060"/>
      <c r="AZ94" s="1060"/>
      <c r="BA94" s="301"/>
    </row>
    <row r="95" spans="1:53" ht="39" customHeight="1" x14ac:dyDescent="0.3">
      <c r="A95" s="1089" t="str">
        <f>ПОДПИСИ!D19</f>
        <v xml:space="preserve"> 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90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3" t="s">
        <v>64</v>
      </c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313"/>
    </row>
    <row r="96" spans="1:53" ht="6" customHeight="1" x14ac:dyDescent="0.25">
      <c r="A96" s="1062" t="s">
        <v>815</v>
      </c>
      <c r="B96" s="1062"/>
      <c r="C96" s="1062"/>
      <c r="D96" s="1062"/>
      <c r="E96" s="1062"/>
      <c r="F96" s="1062"/>
      <c r="G96" s="1062"/>
      <c r="H96" s="1062"/>
      <c r="I96" s="1062"/>
      <c r="J96" s="1062"/>
      <c r="K96" s="1062"/>
      <c r="L96" s="1062"/>
      <c r="M96" s="1062"/>
      <c r="N96" s="1062"/>
      <c r="O96" s="1062"/>
      <c r="P96" s="1062"/>
      <c r="Q96" s="1062"/>
      <c r="R96" s="1062"/>
      <c r="S96" s="1062"/>
      <c r="T96" s="1062"/>
      <c r="U96" s="1062"/>
      <c r="V96" s="1062"/>
      <c r="W96" s="1062"/>
      <c r="X96" s="1062"/>
      <c r="Y96" s="1062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62" t="s">
        <v>49</v>
      </c>
      <c r="AP96" s="1062"/>
      <c r="AQ96" s="1062"/>
      <c r="AR96" s="1062"/>
      <c r="AS96" s="1062"/>
      <c r="AT96" s="1062"/>
      <c r="AU96" s="1062"/>
      <c r="AV96" s="1062"/>
      <c r="AW96" s="1062"/>
      <c r="AX96" s="1062"/>
      <c r="AY96" s="1062"/>
      <c r="AZ96" s="1062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63" t="s">
        <v>805</v>
      </c>
      <c r="B98" s="1063"/>
      <c r="C98" s="1063"/>
      <c r="D98" s="1063"/>
      <c r="E98" s="1063"/>
      <c r="F98" s="1063"/>
      <c r="G98" s="1063"/>
      <c r="H98" s="1063"/>
      <c r="I98" s="1063"/>
      <c r="J98" s="1063"/>
      <c r="K98" s="1063"/>
      <c r="L98" s="1063"/>
      <c r="M98" s="1063"/>
      <c r="N98" s="1063"/>
      <c r="O98" s="1063"/>
      <c r="P98" s="1063"/>
      <c r="Q98" s="1063"/>
      <c r="R98" s="1063"/>
      <c r="S98" s="1063"/>
      <c r="T98" s="1063"/>
      <c r="U98" s="1063"/>
      <c r="V98" s="1063"/>
      <c r="W98" s="1063"/>
      <c r="X98" s="1063"/>
      <c r="Y98" s="1063"/>
      <c r="Z98" s="1063"/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314"/>
    </row>
    <row r="99" spans="1:55" ht="39" customHeight="1" x14ac:dyDescent="0.3">
      <c r="A99" s="1089" t="str">
        <f>ПОДПИСИ!D14</f>
        <v>Фатахова Е.Я.</v>
      </c>
      <c r="B99" s="1089"/>
      <c r="C99" s="1089"/>
      <c r="D99" s="1089"/>
      <c r="E99" s="1089"/>
      <c r="F99" s="1089"/>
      <c r="G99" s="1089"/>
      <c r="H99" s="1089"/>
      <c r="I99" s="1089"/>
      <c r="J99" s="1089"/>
      <c r="K99" s="1089"/>
      <c r="L99" s="1089"/>
      <c r="M99" s="1089"/>
      <c r="N99" s="1089"/>
      <c r="O99" s="1089"/>
      <c r="P99" s="1089"/>
      <c r="Q99" s="1089"/>
      <c r="R99" s="1089"/>
      <c r="S99" s="1089"/>
      <c r="T99" s="1089"/>
      <c r="U99" s="1089"/>
      <c r="V99" s="1089"/>
      <c r="W99" s="1089"/>
      <c r="X99" s="1089"/>
      <c r="Y99" s="1089"/>
      <c r="Z99" s="1090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1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  <c r="BA99" s="316"/>
      <c r="BB99" s="317"/>
      <c r="BC99" s="317"/>
    </row>
    <row r="100" spans="1:55" s="306" customFormat="1" ht="6" customHeight="1" x14ac:dyDescent="0.2">
      <c r="A100" s="1062" t="s">
        <v>815</v>
      </c>
      <c r="B100" s="1062"/>
      <c r="C100" s="1062"/>
      <c r="D100" s="1062"/>
      <c r="E100" s="1062"/>
      <c r="F100" s="1062"/>
      <c r="G100" s="1062"/>
      <c r="H100" s="1062"/>
      <c r="I100" s="1062"/>
      <c r="J100" s="1062"/>
      <c r="K100" s="1062"/>
      <c r="L100" s="1062"/>
      <c r="M100" s="1062"/>
      <c r="N100" s="1062"/>
      <c r="O100" s="1062"/>
      <c r="P100" s="1062"/>
      <c r="Q100" s="1062"/>
      <c r="R100" s="1062"/>
      <c r="S100" s="1062"/>
      <c r="T100" s="1062"/>
      <c r="U100" s="1062"/>
      <c r="V100" s="1062"/>
      <c r="W100" s="1062"/>
      <c r="X100" s="1062"/>
      <c r="Y100" s="1062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62" t="s">
        <v>49</v>
      </c>
      <c r="AP100" s="1062"/>
      <c r="AQ100" s="1062"/>
      <c r="AR100" s="1062"/>
      <c r="AS100" s="1062"/>
      <c r="AT100" s="1062"/>
      <c r="AU100" s="1062"/>
      <c r="AV100" s="1062"/>
      <c r="AW100" s="1062"/>
      <c r="AX100" s="1062"/>
      <c r="AY100" s="1062"/>
      <c r="AZ100" s="1062"/>
      <c r="BA100" s="305"/>
    </row>
    <row r="101" spans="1:55" x14ac:dyDescent="0.25">
      <c r="A101" s="1094" t="s">
        <v>972</v>
      </c>
      <c r="B101" s="1094"/>
      <c r="C101" s="1094"/>
      <c r="D101" s="1094"/>
      <c r="E101" s="1094"/>
      <c r="F101" s="1094"/>
      <c r="G101" s="1094"/>
      <c r="H101" s="1094"/>
      <c r="I101" s="1094"/>
      <c r="J101" s="1094"/>
      <c r="K101" s="1094"/>
      <c r="L101" s="1094"/>
      <c r="M101" s="1094"/>
      <c r="N101" s="1094"/>
      <c r="O101" s="1094"/>
      <c r="P101" s="1094"/>
      <c r="Q101" s="1094"/>
      <c r="R101" s="1094"/>
      <c r="S101" s="1094"/>
      <c r="T101" s="1094"/>
      <c r="U101" s="1094"/>
      <c r="V101" s="1094"/>
      <c r="W101" s="1094"/>
      <c r="X101" s="1094"/>
      <c r="Y101" s="1094"/>
      <c r="Z101" s="1094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</row>
    <row r="102" spans="1:55" ht="39" customHeight="1" x14ac:dyDescent="0.3">
      <c r="A102" s="1089" t="str">
        <f>IF(ПОДПИСИ!D9="","",ПОДПИСИ!D6)</f>
        <v>Чечин Д.М.</v>
      </c>
      <c r="B102" s="1089"/>
      <c r="C102" s="1089"/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089"/>
      <c r="V102" s="1089"/>
      <c r="W102" s="1089"/>
      <c r="X102" s="1089"/>
      <c r="Y102" s="1089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</row>
    <row r="103" spans="1:55" ht="6" customHeight="1" x14ac:dyDescent="0.25">
      <c r="A103" s="1062" t="s">
        <v>815</v>
      </c>
      <c r="B103" s="1062"/>
      <c r="C103" s="1062"/>
      <c r="D103" s="1062"/>
      <c r="E103" s="1062"/>
      <c r="F103" s="1062"/>
      <c r="G103" s="1062"/>
      <c r="H103" s="1062"/>
      <c r="I103" s="1062"/>
      <c r="J103" s="1062"/>
      <c r="K103" s="1062"/>
      <c r="L103" s="1062"/>
      <c r="M103" s="1062"/>
      <c r="N103" s="1062"/>
      <c r="O103" s="1062"/>
      <c r="P103" s="1062"/>
      <c r="Q103" s="1062"/>
      <c r="R103" s="1062"/>
      <c r="S103" s="1062"/>
      <c r="T103" s="1062"/>
      <c r="U103" s="1062"/>
      <c r="V103" s="1062"/>
      <c r="W103" s="1062"/>
      <c r="X103" s="1062"/>
      <c r="Y103" s="1062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62" t="s">
        <v>49</v>
      </c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59" t="s">
        <v>579</v>
      </c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59"/>
      <c r="X1" s="1059"/>
      <c r="Y1" s="1059"/>
      <c r="Z1" s="1059"/>
      <c r="AA1" s="1059"/>
      <c r="AB1" s="1059"/>
      <c r="AC1" s="1059"/>
      <c r="AD1" s="1059"/>
      <c r="AE1" s="1059"/>
      <c r="AF1" s="1059"/>
      <c r="AG1" s="1059"/>
      <c r="AH1" s="1059"/>
      <c r="AI1" s="1059"/>
      <c r="AJ1" s="1059"/>
      <c r="AK1" s="1059"/>
      <c r="AL1" s="1059"/>
      <c r="AM1" s="1059"/>
      <c r="AN1" s="1059"/>
      <c r="AO1" s="1059"/>
      <c r="AP1" s="1059"/>
      <c r="AQ1" s="1059"/>
      <c r="AR1" s="1059"/>
      <c r="AS1" s="1059"/>
      <c r="AT1" s="1059"/>
      <c r="AU1" s="1059"/>
      <c r="AV1" s="1059"/>
      <c r="AW1" s="1059"/>
      <c r="AX1" s="1059"/>
      <c r="AY1" s="1059"/>
      <c r="AZ1" s="1059"/>
    </row>
    <row r="2" spans="1:63" ht="12" customHeight="1" x14ac:dyDescent="0.25">
      <c r="A2" s="1060" t="s">
        <v>75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6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62" t="s">
        <v>527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63" t="s">
        <v>787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1063"/>
      <c r="Q5" s="1063"/>
      <c r="R5" s="1063"/>
      <c r="S5" s="1063"/>
      <c r="T5" s="1063"/>
      <c r="U5" s="1063"/>
      <c r="V5" s="1063"/>
      <c r="W5" s="1063"/>
      <c r="X5" s="1063"/>
      <c r="Y5" s="1063"/>
      <c r="Z5" s="1063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063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61" t="str">
        <f>ФОРМА!B2</f>
        <v>ПАО "Россети Ленэнерго"</v>
      </c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1061"/>
      <c r="W6" s="1061"/>
      <c r="X6" s="1061"/>
      <c r="Y6" s="1061"/>
      <c r="Z6" s="1061"/>
      <c r="AA6" s="1061"/>
      <c r="AB6" s="1061"/>
      <c r="AC6" s="1061"/>
      <c r="AD6" s="1061"/>
      <c r="AE6" s="1061"/>
      <c r="AF6" s="1061"/>
      <c r="AG6" s="1061"/>
      <c r="AH6" s="1061"/>
      <c r="AI6" s="1061"/>
      <c r="AJ6" s="1061"/>
      <c r="AK6" s="1061"/>
      <c r="AL6" s="1061"/>
      <c r="AM6" s="1061"/>
      <c r="AN6" s="1061"/>
      <c r="AO6" s="1061"/>
      <c r="AP6" s="1061"/>
      <c r="AQ6" s="1061"/>
      <c r="AR6" s="1061"/>
      <c r="AS6" s="1061"/>
      <c r="AT6" s="1061"/>
      <c r="AU6" s="1061"/>
      <c r="AV6" s="1061"/>
      <c r="AW6" s="1061"/>
      <c r="AX6" s="1061"/>
      <c r="AY6" s="1061"/>
      <c r="AZ6" s="1061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62" t="s">
        <v>788</v>
      </c>
      <c r="B7" s="1062"/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  <c r="R7" s="1062"/>
      <c r="S7" s="1062"/>
      <c r="T7" s="1062"/>
      <c r="U7" s="1062"/>
      <c r="V7" s="1062"/>
      <c r="W7" s="1062"/>
      <c r="X7" s="1062"/>
      <c r="Y7" s="1062"/>
      <c r="Z7" s="1062"/>
      <c r="AA7" s="1062"/>
      <c r="AB7" s="1062"/>
      <c r="AC7" s="1062"/>
      <c r="AD7" s="1062"/>
      <c r="AE7" s="1062"/>
      <c r="AF7" s="1062"/>
      <c r="AG7" s="1062"/>
      <c r="AH7" s="1062"/>
      <c r="AI7" s="1062"/>
      <c r="AJ7" s="1062"/>
      <c r="AK7" s="1062"/>
      <c r="AL7" s="1062"/>
      <c r="AM7" s="1062"/>
      <c r="AN7" s="1062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6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061"/>
      <c r="M8" s="1061"/>
      <c r="N8" s="1061"/>
      <c r="O8" s="1061"/>
      <c r="P8" s="1061"/>
      <c r="Q8" s="1061"/>
      <c r="R8" s="1061"/>
      <c r="S8" s="1061"/>
      <c r="T8" s="1061"/>
      <c r="U8" s="1061"/>
      <c r="V8" s="1061"/>
      <c r="W8" s="1061"/>
      <c r="X8" s="1061"/>
      <c r="Y8" s="1061"/>
      <c r="Z8" s="1061"/>
      <c r="AA8" s="1061"/>
      <c r="AB8" s="1061"/>
      <c r="AC8" s="1061"/>
      <c r="AD8" s="1061"/>
      <c r="AE8" s="1061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  <c r="AP8" s="1061"/>
      <c r="AQ8" s="1061"/>
      <c r="AR8" s="1061"/>
      <c r="AS8" s="1061"/>
      <c r="AT8" s="1061"/>
      <c r="AU8" s="1061"/>
      <c r="AV8" s="1061"/>
      <c r="AW8" s="1061"/>
      <c r="AX8" s="1061"/>
      <c r="AY8" s="1061"/>
      <c r="AZ8" s="1061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5" t="s">
        <v>789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68"/>
      <c r="B10" s="1068"/>
      <c r="C10" s="1068"/>
      <c r="D10" s="1068"/>
      <c r="E10" s="1068"/>
      <c r="F10" s="1068"/>
      <c r="G10" s="1068"/>
      <c r="H10" s="1068"/>
      <c r="I10" s="1068"/>
      <c r="J10" s="1068"/>
      <c r="K10" s="1068"/>
      <c r="L10" s="1068"/>
      <c r="M10" s="1068"/>
      <c r="N10" s="1068"/>
      <c r="O10" s="1068"/>
      <c r="P10" s="1068"/>
      <c r="Q10" s="1068"/>
      <c r="R10" s="1068"/>
      <c r="S10" s="1068"/>
      <c r="T10" s="1068"/>
      <c r="U10" s="1068"/>
      <c r="V10" s="1068"/>
      <c r="W10" s="1068"/>
      <c r="X10" s="1068"/>
      <c r="Y10" s="1068"/>
      <c r="Z10" s="1068"/>
      <c r="AA10" s="1068"/>
      <c r="AB10" s="1068"/>
      <c r="AC10" s="1068"/>
      <c r="AD10" s="1068"/>
      <c r="AE10" s="1068"/>
      <c r="AF10" s="1068"/>
      <c r="AG10" s="1068"/>
      <c r="AH10" s="1068"/>
      <c r="AI10" s="1068"/>
      <c r="AJ10" s="1068"/>
      <c r="AK10" s="1068"/>
      <c r="AL10" s="1068"/>
      <c r="AM10" s="1068"/>
      <c r="AN10" s="1068"/>
      <c r="AO10" s="1068"/>
      <c r="AP10" s="1068"/>
      <c r="AQ10" s="1068"/>
      <c r="AR10" s="1068"/>
      <c r="AS10" s="1068"/>
      <c r="AT10" s="1068"/>
      <c r="AU10" s="1068"/>
      <c r="AV10" s="1068"/>
      <c r="AW10" s="1068"/>
      <c r="AX10" s="1068"/>
      <c r="AY10" s="1068"/>
      <c r="AZ10" s="106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790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60" t="s">
        <v>791</v>
      </c>
      <c r="B12" s="1060"/>
      <c r="C12" s="1060"/>
      <c r="D12" s="1060"/>
      <c r="E12" s="1060"/>
      <c r="F12" s="1060"/>
      <c r="G12" s="1060"/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060"/>
      <c r="Y12" s="1060"/>
      <c r="Z12" s="1060"/>
      <c r="AA12" s="1060"/>
      <c r="AB12" s="1060"/>
      <c r="AC12" s="1060"/>
      <c r="AD12" s="1060"/>
      <c r="AE12" s="1060"/>
      <c r="AF12" s="1060"/>
      <c r="AG12" s="1060"/>
      <c r="AH12" s="1060"/>
      <c r="AI12" s="1060"/>
      <c r="AJ12" s="1060"/>
      <c r="AK12" s="1060"/>
      <c r="AL12" s="1060"/>
      <c r="AM12" s="1060"/>
      <c r="AN12" s="1060"/>
      <c r="AO12" s="1060"/>
      <c r="AP12" s="1060"/>
      <c r="AQ12" s="1060"/>
      <c r="AR12" s="1060"/>
      <c r="AS12" s="1060"/>
      <c r="AT12" s="1060"/>
      <c r="AU12" s="1060"/>
      <c r="AV12" s="1060"/>
      <c r="AW12" s="1060"/>
      <c r="AX12" s="1060"/>
      <c r="AY12" s="1060"/>
      <c r="AZ12" s="106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64" t="str">
        <f>ФОРМА!B3</f>
        <v>ООО «Электромонтаж-110»</v>
      </c>
      <c r="B13" s="1064"/>
      <c r="C13" s="1064"/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4"/>
      <c r="T13" s="1064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</row>
    <row r="14" spans="1:63" s="303" customFormat="1" ht="6" customHeight="1" x14ac:dyDescent="0.3">
      <c r="A14" s="1062" t="s">
        <v>792</v>
      </c>
      <c r="B14" s="1062"/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  <c r="R14" s="1062"/>
      <c r="S14" s="1062"/>
      <c r="T14" s="1062"/>
      <c r="U14" s="1062"/>
      <c r="V14" s="1062"/>
      <c r="W14" s="1062"/>
      <c r="X14" s="1062"/>
      <c r="Y14" s="1062"/>
      <c r="Z14" s="1062"/>
      <c r="AA14" s="1062"/>
      <c r="AB14" s="1062"/>
      <c r="AC14" s="1062"/>
      <c r="AD14" s="1062"/>
      <c r="AE14" s="1062"/>
      <c r="AF14" s="1062"/>
      <c r="AG14" s="1062"/>
      <c r="AH14" s="1062"/>
      <c r="AI14" s="1062"/>
      <c r="AJ14" s="1062"/>
      <c r="AK14" s="1062"/>
      <c r="AL14" s="1062"/>
      <c r="AM14" s="1062"/>
      <c r="AN14" s="1062"/>
      <c r="AO14" s="1062"/>
      <c r="AP14" s="1062"/>
      <c r="AQ14" s="1062"/>
      <c r="AR14" s="1062"/>
      <c r="AS14" s="1062"/>
      <c r="AT14" s="1062"/>
      <c r="AU14" s="1062"/>
      <c r="AV14" s="1062"/>
      <c r="AW14" s="1062"/>
      <c r="AX14" s="1062"/>
      <c r="AY14" s="1062"/>
      <c r="AZ14" s="1062"/>
      <c r="BA14" s="302"/>
    </row>
    <row r="15" spans="1:63" ht="23.4" customHeight="1" x14ac:dyDescent="0.25">
      <c r="A15" s="1064" t="str">
        <f>ФОРМА!D3</f>
        <v>ОГРН 1089847302225, ИНН 7842391090, КПП 780101001, 199004, город Санкт-Петербург, пр-кт Средний В.О., д. 4 литер а, пом/ком 6н/177</v>
      </c>
      <c r="B15" s="1064"/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4"/>
      <c r="AJ15" s="1064"/>
      <c r="AK15" s="1064"/>
      <c r="AL15" s="1064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</row>
    <row r="16" spans="1:63" s="303" customFormat="1" ht="6" customHeight="1" x14ac:dyDescent="0.3">
      <c r="A16" s="1065" t="s">
        <v>793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302"/>
    </row>
    <row r="17" spans="1:53" s="303" customFormat="1" ht="9.6" x14ac:dyDescent="0.3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302"/>
    </row>
    <row r="18" spans="1:53" s="303" customFormat="1" ht="15" customHeight="1" x14ac:dyDescent="0.3">
      <c r="A18" s="1067" t="s">
        <v>794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60" t="s">
        <v>77</v>
      </c>
      <c r="B19" s="1060"/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1060"/>
      <c r="N19" s="1060"/>
      <c r="O19" s="1060"/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A19" s="1060"/>
      <c r="AB19" s="1060"/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M19" s="1060"/>
      <c r="AN19" s="1060"/>
      <c r="AO19" s="1060"/>
      <c r="AP19" s="1060"/>
      <c r="AQ19" s="1060"/>
      <c r="AR19" s="1060"/>
      <c r="AS19" s="1060"/>
      <c r="AT19" s="1060"/>
      <c r="AU19" s="1060"/>
      <c r="AV19" s="1060"/>
      <c r="AW19" s="1060"/>
      <c r="AX19" s="1060"/>
      <c r="AY19" s="1060"/>
      <c r="AZ19" s="1060"/>
      <c r="BA19" s="301"/>
    </row>
    <row r="20" spans="1:53" ht="12" customHeight="1" x14ac:dyDescent="0.25">
      <c r="A20" s="1064" t="str">
        <f>ФОРМА!B8</f>
        <v>ООО «Строительные энергетические технологии»</v>
      </c>
      <c r="B20" s="1064"/>
      <c r="C20" s="1064"/>
      <c r="D20" s="1064"/>
      <c r="E20" s="1064"/>
      <c r="F20" s="1064"/>
      <c r="G20" s="1064"/>
      <c r="H20" s="1064"/>
      <c r="I20" s="1064"/>
      <c r="J20" s="1064"/>
      <c r="K20" s="1064"/>
      <c r="L20" s="1064"/>
      <c r="M20" s="1064"/>
      <c r="N20" s="1064"/>
      <c r="O20" s="1064"/>
      <c r="P20" s="1064"/>
      <c r="Q20" s="1064"/>
      <c r="R20" s="1064"/>
      <c r="S20" s="1064"/>
      <c r="T20" s="1064"/>
      <c r="U20" s="1064"/>
      <c r="V20" s="1064"/>
      <c r="W20" s="1064"/>
      <c r="X20" s="1064"/>
      <c r="Y20" s="1064"/>
      <c r="Z20" s="1064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</row>
    <row r="21" spans="1:53" s="306" customFormat="1" ht="6" customHeight="1" x14ac:dyDescent="0.2">
      <c r="A21" s="1062" t="s">
        <v>792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05"/>
    </row>
    <row r="22" spans="1:53" ht="21.6" customHeight="1" x14ac:dyDescent="0.25">
      <c r="A22" s="10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4"/>
      <c r="C22" s="1064"/>
      <c r="D22" s="1064"/>
      <c r="E22" s="1064"/>
      <c r="F22" s="1064"/>
      <c r="G22" s="1064"/>
      <c r="H22" s="1064"/>
      <c r="I22" s="1064"/>
      <c r="J22" s="1064"/>
      <c r="K22" s="1064"/>
      <c r="L22" s="1064"/>
      <c r="M22" s="1064"/>
      <c r="N22" s="1064"/>
      <c r="O22" s="1064"/>
      <c r="P22" s="1064"/>
      <c r="Q22" s="1064"/>
      <c r="R22" s="1064"/>
      <c r="S22" s="1064"/>
      <c r="T22" s="1064"/>
      <c r="U22" s="1064"/>
      <c r="V22" s="1064"/>
      <c r="W22" s="1064"/>
      <c r="X22" s="1064"/>
      <c r="Y22" s="1064"/>
      <c r="Z22" s="1064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301"/>
    </row>
    <row r="23" spans="1:53" s="306" customFormat="1" ht="9.6" x14ac:dyDescent="0.2">
      <c r="A23" s="1065" t="s">
        <v>789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5"/>
    </row>
    <row r="24" spans="1:53" s="306" customFormat="1" ht="10.5" customHeight="1" x14ac:dyDescent="0.2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5"/>
    </row>
    <row r="25" spans="1:53" s="306" customFormat="1" ht="15" customHeight="1" x14ac:dyDescent="0.2">
      <c r="A25" s="1067" t="s">
        <v>795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69" t="s">
        <v>604</v>
      </c>
      <c r="B27" s="1070"/>
      <c r="C27" s="1070"/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1070"/>
      <c r="AD27" s="1070"/>
      <c r="AE27" s="1070"/>
      <c r="AF27" s="1070"/>
      <c r="AG27" s="1070"/>
      <c r="AH27" s="1070"/>
      <c r="AI27" s="1070"/>
      <c r="AJ27" s="1070"/>
      <c r="AK27" s="1070"/>
      <c r="AL27" s="1070"/>
      <c r="AM27" s="1070"/>
      <c r="AN27" s="1070"/>
      <c r="AO27" s="1070"/>
      <c r="AP27" s="1070"/>
      <c r="AQ27" s="1070"/>
      <c r="AR27" s="1070"/>
      <c r="AS27" s="1070"/>
      <c r="AT27" s="1070"/>
      <c r="AU27" s="1070"/>
      <c r="AV27" s="1070"/>
      <c r="AW27" s="1070"/>
      <c r="AX27" s="1070"/>
      <c r="AY27" s="1070"/>
      <c r="AZ27" s="1070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71" t="s">
        <v>19</v>
      </c>
      <c r="B29" s="1071"/>
      <c r="C29" s="1072">
        <f>ФОРМА!B20</f>
        <v>0</v>
      </c>
      <c r="D29" s="1072"/>
      <c r="E29" s="1072"/>
      <c r="F29" s="1072"/>
      <c r="G29" s="1072"/>
      <c r="H29" s="1072"/>
      <c r="I29" s="1072"/>
      <c r="J29" s="1072"/>
      <c r="K29" s="1072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73"/>
      <c r="AH29" s="1073"/>
      <c r="AI29" s="1073"/>
      <c r="AJ29" s="308"/>
      <c r="AK29" s="308"/>
      <c r="AL29" s="1074">
        <f>ФОРМА!C20</f>
        <v>45354</v>
      </c>
      <c r="AM29" s="1072"/>
      <c r="AN29" s="1072"/>
      <c r="AO29" s="1072"/>
      <c r="AP29" s="1072"/>
      <c r="AQ29" s="1072"/>
      <c r="AR29" s="1072"/>
      <c r="AS29" s="1072"/>
      <c r="AT29" s="1072"/>
      <c r="AU29" s="1072"/>
      <c r="AV29" s="1072"/>
      <c r="AW29" s="1073"/>
      <c r="AX29" s="1073"/>
      <c r="AY29" s="1073"/>
      <c r="AZ29" s="107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62" t="s">
        <v>465</v>
      </c>
      <c r="AM30" s="1062"/>
      <c r="AN30" s="1062"/>
      <c r="AO30" s="1062"/>
      <c r="AP30" s="1062"/>
      <c r="AQ30" s="1062"/>
      <c r="AR30" s="1062"/>
      <c r="AS30" s="1062"/>
      <c r="AT30" s="1062"/>
      <c r="AU30" s="1062"/>
      <c r="AV30" s="1062"/>
      <c r="AW30" s="305"/>
      <c r="AX30" s="305"/>
      <c r="AY30" s="305"/>
      <c r="AZ30" s="305"/>
      <c r="BA30" s="305"/>
    </row>
    <row r="31" spans="1:53" ht="21" customHeight="1" x14ac:dyDescent="0.25">
      <c r="A31" s="1063" t="s">
        <v>796</v>
      </c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01"/>
    </row>
    <row r="32" spans="1:53" ht="12" customHeight="1" x14ac:dyDescent="0.25">
      <c r="A32" s="1077" t="str">
        <f>IF(ПОДПИСИ!B9="",ПОДПИСИ!B7,ПОДПИСИ!B9)</f>
        <v>Ведущий инженер-геодезист АО "ЛЭСР"</v>
      </c>
      <c r="B32" s="1077"/>
      <c r="C32" s="1077"/>
      <c r="D32" s="1077"/>
      <c r="E32" s="1077"/>
      <c r="F32" s="1077"/>
      <c r="G32" s="1077"/>
      <c r="H32" s="1077"/>
      <c r="I32" s="1077"/>
      <c r="J32" s="1077"/>
      <c r="K32" s="1077"/>
      <c r="L32" s="1077"/>
      <c r="M32" s="1077"/>
      <c r="N32" s="1077"/>
      <c r="O32" s="1077"/>
      <c r="P32" s="1077"/>
      <c r="Q32" s="1077"/>
      <c r="R32" s="1077"/>
      <c r="S32" s="1077"/>
      <c r="T32" s="1077"/>
      <c r="U32" s="1077"/>
      <c r="V32" s="1077"/>
      <c r="W32" s="1077"/>
      <c r="X32" s="1077"/>
      <c r="Y32" s="1077"/>
      <c r="Z32" s="1077"/>
      <c r="AA32" s="1077"/>
      <c r="AB32" s="1077"/>
      <c r="AC32" s="1077"/>
      <c r="AD32" s="1077"/>
      <c r="AE32" s="1077"/>
      <c r="AF32" s="1077"/>
      <c r="AG32" s="1077"/>
      <c r="AH32" s="1077"/>
      <c r="AI32" s="1077"/>
      <c r="AJ32" s="1077"/>
      <c r="AK32" s="1077"/>
      <c r="AL32" s="1077"/>
      <c r="AM32" s="1077"/>
      <c r="AN32" s="1077"/>
      <c r="AO32" s="1077"/>
      <c r="AP32" s="1077"/>
      <c r="AQ32" s="1077"/>
      <c r="AR32" s="1077"/>
      <c r="AS32" s="1077"/>
      <c r="AT32" s="1077"/>
      <c r="AU32" s="1077"/>
      <c r="AV32" s="1077"/>
      <c r="AW32" s="1077"/>
      <c r="AX32" s="1077"/>
      <c r="AY32" s="1077"/>
      <c r="AZ32" s="1077"/>
      <c r="BA32" s="301"/>
    </row>
    <row r="33" spans="1:53" ht="12" customHeight="1" x14ac:dyDescent="0.25">
      <c r="A33" s="1075" t="str">
        <f>IF(ПОДПИСИ!C9="",ПОДПИСИ!C7,CONCATENATE(ПОДПИСИ!C9,", ",ПОДПИСИ!F9))</f>
        <v>Филёва Н.О., Приказ №414 от 10.04.2024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1"/>
    </row>
    <row r="34" spans="1:53" ht="15" customHeight="1" x14ac:dyDescent="0.25">
      <c r="A34" s="1065" t="s">
        <v>797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301"/>
    </row>
    <row r="35" spans="1:53" ht="15" customHeight="1" x14ac:dyDescent="0.25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301"/>
    </row>
    <row r="36" spans="1:53" ht="21" customHeight="1" x14ac:dyDescent="0.25">
      <c r="A36" s="1067" t="s">
        <v>798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60" t="s">
        <v>799</v>
      </c>
      <c r="B37" s="1060"/>
      <c r="C37" s="1060"/>
      <c r="D37" s="1060"/>
      <c r="E37" s="1060"/>
      <c r="F37" s="1060"/>
      <c r="G37" s="1060"/>
      <c r="H37" s="1060"/>
      <c r="I37" s="1060"/>
      <c r="J37" s="1060"/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60"/>
      <c r="V37" s="1060"/>
      <c r="W37" s="1060"/>
      <c r="X37" s="1060"/>
      <c r="Y37" s="1060"/>
      <c r="Z37" s="1060"/>
      <c r="AA37" s="1060"/>
      <c r="AB37" s="1060"/>
      <c r="AC37" s="1060"/>
      <c r="AD37" s="1060"/>
      <c r="AE37" s="1060"/>
      <c r="AF37" s="1060"/>
      <c r="AG37" s="1060"/>
      <c r="AH37" s="1060"/>
      <c r="AI37" s="1060"/>
      <c r="AJ37" s="1060"/>
      <c r="AK37" s="1060"/>
      <c r="AL37" s="1060"/>
      <c r="AM37" s="1060"/>
      <c r="AN37" s="1060"/>
      <c r="AO37" s="1060"/>
      <c r="AP37" s="1060"/>
      <c r="AQ37" s="1060"/>
      <c r="AR37" s="1060"/>
      <c r="AS37" s="1060"/>
      <c r="AT37" s="1060"/>
      <c r="AU37" s="1060"/>
      <c r="AV37" s="1060"/>
      <c r="AW37" s="1060"/>
      <c r="AX37" s="1060"/>
      <c r="AY37" s="1060"/>
      <c r="AZ37" s="1060"/>
      <c r="BA37" s="301"/>
    </row>
    <row r="38" spans="1:53" ht="12" customHeight="1" x14ac:dyDescent="0.25">
      <c r="A38" s="1075" t="str">
        <f>ПОДПИСИ!B15</f>
        <v>Заместитель генерального директора по капитальному  строительству ООО «Электромонтаж-110»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1"/>
    </row>
    <row r="39" spans="1:53" ht="12" customHeight="1" x14ac:dyDescent="0.25">
      <c r="A39" s="1075" t="str">
        <f>CONCATENATE(ПОДПИСИ!C15,", ",ПОДПИСИ!F15)</f>
        <v xml:space="preserve">Шлёнский С.В., 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1"/>
    </row>
    <row r="40" spans="1:53" ht="15" customHeight="1" x14ac:dyDescent="0.25">
      <c r="A40" s="1065" t="s">
        <v>800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301"/>
    </row>
    <row r="41" spans="1:53" ht="11.25" customHeight="1" x14ac:dyDescent="0.25">
      <c r="A41" s="1076"/>
      <c r="B41" s="1076"/>
      <c r="C41" s="1076"/>
      <c r="D41" s="1076"/>
      <c r="E41" s="1076"/>
      <c r="F41" s="1076"/>
      <c r="G41" s="1076"/>
      <c r="H41" s="1076"/>
      <c r="I41" s="1076"/>
      <c r="J41" s="1076"/>
      <c r="K41" s="1076"/>
      <c r="L41" s="1076"/>
      <c r="M41" s="1076"/>
      <c r="N41" s="1076"/>
      <c r="O41" s="1076"/>
      <c r="P41" s="1076"/>
      <c r="Q41" s="1076"/>
      <c r="R41" s="1076"/>
      <c r="S41" s="1076"/>
      <c r="T41" s="1076"/>
      <c r="U41" s="1076"/>
      <c r="V41" s="1076"/>
      <c r="W41" s="1076"/>
      <c r="X41" s="1076"/>
      <c r="Y41" s="1076"/>
      <c r="Z41" s="1076"/>
      <c r="AA41" s="1076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1076"/>
      <c r="AO41" s="1076"/>
      <c r="AP41" s="1076"/>
      <c r="AQ41" s="1076"/>
      <c r="AR41" s="1076"/>
      <c r="AS41" s="1076"/>
      <c r="AT41" s="1076"/>
      <c r="AU41" s="1076"/>
      <c r="AV41" s="1076"/>
      <c r="AW41" s="1076"/>
      <c r="AX41" s="1076"/>
      <c r="AY41" s="1076"/>
      <c r="AZ41" s="1076"/>
      <c r="BA41" s="301"/>
    </row>
    <row r="42" spans="1:53" ht="15" customHeight="1" x14ac:dyDescent="0.25">
      <c r="A42" s="1067" t="s">
        <v>801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2.5" customHeight="1" x14ac:dyDescent="0.25">
      <c r="A43" s="1084" t="s">
        <v>827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  <c r="BA43" s="301"/>
    </row>
    <row r="44" spans="1:53" ht="13.5" customHeight="1" x14ac:dyDescent="0.25">
      <c r="A44" s="1085" t="str">
        <f>ПОДПИСИ!B17</f>
        <v>Заместитель генерального директора по капитальному  строительству ООО «Электромонтаж-110»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  <c r="BA44" s="301"/>
    </row>
    <row r="45" spans="1:53" ht="15" customHeight="1" x14ac:dyDescent="0.25">
      <c r="A45" s="1085" t="str">
        <f>CONCATENATE(ПОДПИСИ!C17,", ",ПОДПИСИ!F17)</f>
        <v xml:space="preserve">Шлёнский С.В.,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301"/>
    </row>
    <row r="46" spans="1:53" ht="15" customHeight="1" x14ac:dyDescent="0.25">
      <c r="A46" s="1082" t="s">
        <v>797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301"/>
    </row>
    <row r="47" spans="1:53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301"/>
    </row>
    <row r="48" spans="1:53" ht="7.5" customHeight="1" x14ac:dyDescent="0.25">
      <c r="A48" s="1082" t="s">
        <v>828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301"/>
    </row>
    <row r="49" spans="1:54" ht="39" customHeight="1" x14ac:dyDescent="0.25">
      <c r="A49" s="1063" t="s">
        <v>802</v>
      </c>
      <c r="B49" s="1063"/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301"/>
    </row>
    <row r="50" spans="1:54" ht="12" customHeight="1" x14ac:dyDescent="0.25">
      <c r="A50" s="1076" t="str">
        <f>ПОДПИСИ!B19</f>
        <v xml:space="preserve"> </v>
      </c>
      <c r="B50" s="1076"/>
      <c r="C50" s="1076"/>
      <c r="D50" s="1076"/>
      <c r="E50" s="1076"/>
      <c r="F50" s="1076"/>
      <c r="G50" s="1076"/>
      <c r="H50" s="1076"/>
      <c r="I50" s="1076"/>
      <c r="J50" s="1076"/>
      <c r="K50" s="1076"/>
      <c r="L50" s="1076"/>
      <c r="M50" s="1076"/>
      <c r="N50" s="1076"/>
      <c r="O50" s="1076"/>
      <c r="P50" s="1076"/>
      <c r="Q50" s="1076"/>
      <c r="R50" s="1076"/>
      <c r="S50" s="1076"/>
      <c r="T50" s="1076"/>
      <c r="U50" s="1076"/>
      <c r="V50" s="1076"/>
      <c r="W50" s="1076"/>
      <c r="X50" s="1076"/>
      <c r="Y50" s="1076"/>
      <c r="Z50" s="1076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301"/>
    </row>
    <row r="51" spans="1:54" ht="14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1"/>
    </row>
    <row r="52" spans="1:54" ht="6" customHeight="1" x14ac:dyDescent="0.25">
      <c r="A52" s="1080" t="s">
        <v>803</v>
      </c>
      <c r="B52" s="1080"/>
      <c r="C52" s="1080"/>
      <c r="D52" s="1080"/>
      <c r="E52" s="1080"/>
      <c r="F52" s="1080"/>
      <c r="G52" s="1080"/>
      <c r="H52" s="1080"/>
      <c r="I52" s="1080"/>
      <c r="J52" s="1080"/>
      <c r="K52" s="1080"/>
      <c r="L52" s="1080"/>
      <c r="M52" s="1080"/>
      <c r="N52" s="1080"/>
      <c r="O52" s="1080"/>
      <c r="P52" s="1080"/>
      <c r="Q52" s="1080"/>
      <c r="R52" s="1080"/>
      <c r="S52" s="1080"/>
      <c r="T52" s="1080"/>
      <c r="U52" s="1080"/>
      <c r="V52" s="1080"/>
      <c r="W52" s="1080"/>
      <c r="X52" s="1080"/>
      <c r="Y52" s="1080"/>
      <c r="Z52" s="1080"/>
      <c r="AA52" s="1080"/>
      <c r="AB52" s="1080"/>
      <c r="AC52" s="1080"/>
      <c r="AD52" s="1080"/>
      <c r="AE52" s="1080"/>
      <c r="AF52" s="1080"/>
      <c r="AG52" s="1080"/>
      <c r="AH52" s="1080"/>
      <c r="AI52" s="1080"/>
      <c r="AJ52" s="1080"/>
      <c r="AK52" s="1080"/>
      <c r="AL52" s="1080"/>
      <c r="AM52" s="1080"/>
      <c r="AN52" s="1080"/>
      <c r="AO52" s="1080"/>
      <c r="AP52" s="1080"/>
      <c r="AQ52" s="1080"/>
      <c r="AR52" s="1080"/>
      <c r="AS52" s="1080"/>
      <c r="AT52" s="1080"/>
      <c r="AU52" s="1080"/>
      <c r="AV52" s="1080"/>
      <c r="AW52" s="1080"/>
      <c r="AX52" s="1080"/>
      <c r="AY52" s="1080"/>
      <c r="AZ52" s="1080"/>
      <c r="BA52" s="301"/>
    </row>
    <row r="53" spans="1:54" ht="11.25" customHeight="1" x14ac:dyDescent="0.25">
      <c r="A53" s="1081"/>
      <c r="B53" s="1081"/>
      <c r="C53" s="1081"/>
      <c r="D53" s="1081"/>
      <c r="E53" s="1081"/>
      <c r="F53" s="1081"/>
      <c r="G53" s="1081"/>
      <c r="H53" s="1081"/>
      <c r="I53" s="1081"/>
      <c r="J53" s="1081"/>
      <c r="K53" s="1081"/>
      <c r="L53" s="1081"/>
      <c r="M53" s="1081"/>
      <c r="N53" s="1081"/>
      <c r="O53" s="1081"/>
      <c r="P53" s="1081"/>
      <c r="Q53" s="1081"/>
      <c r="R53" s="1081"/>
      <c r="S53" s="1081"/>
      <c r="T53" s="1081"/>
      <c r="U53" s="1081"/>
      <c r="V53" s="1081"/>
      <c r="W53" s="1081"/>
      <c r="X53" s="1081"/>
      <c r="Y53" s="1081"/>
      <c r="Z53" s="1081"/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1081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301"/>
    </row>
    <row r="54" spans="1:54" ht="15" customHeight="1" x14ac:dyDescent="0.25">
      <c r="A54" s="1067" t="s">
        <v>804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63" t="s">
        <v>805</v>
      </c>
      <c r="B55" s="1063"/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301"/>
    </row>
    <row r="56" spans="1:54" ht="12" customHeight="1" x14ac:dyDescent="0.3">
      <c r="A56" s="1078" t="str">
        <f>ПОДПИСИ!B14</f>
        <v>Начальник геодезического отдела ООО «Электромонтаж-110»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309"/>
      <c r="BB56" s="295"/>
    </row>
    <row r="57" spans="1:54" ht="12" customHeight="1" x14ac:dyDescent="0.25">
      <c r="A57" s="1075" t="str">
        <f>CONCATENATE(ПОДПИСИ!C14,", ",ПОДПИСИ!F14)</f>
        <v xml:space="preserve">Фатахова Е.Я., 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1"/>
    </row>
    <row r="58" spans="1:54" ht="6" customHeight="1" x14ac:dyDescent="0.25">
      <c r="A58" s="1065" t="s">
        <v>803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301"/>
    </row>
    <row r="59" spans="1:54" ht="10.5" customHeight="1" x14ac:dyDescent="0.25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301"/>
    </row>
    <row r="60" spans="1:54" ht="15" customHeight="1" x14ac:dyDescent="0.25">
      <c r="A60" s="1067" t="s">
        <v>806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3.5" customHeight="1" outlineLevel="1" x14ac:dyDescent="0.25">
      <c r="A61" s="1031" t="s">
        <v>82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</row>
    <row r="62" spans="1:54" ht="24" customHeight="1" outlineLevel="1" x14ac:dyDescent="0.25">
      <c r="A62" s="103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391"/>
      <c r="BB62" s="392"/>
    </row>
    <row r="63" spans="1:54" ht="9.75" customHeight="1" outlineLevel="1" x14ac:dyDescent="0.25">
      <c r="A63" s="1036" t="s">
        <v>535</v>
      </c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  <c r="P63" s="1036"/>
      <c r="Q63" s="1036"/>
      <c r="R63" s="1036"/>
      <c r="S63" s="1036"/>
      <c r="T63" s="1036"/>
      <c r="U63" s="1036"/>
      <c r="V63" s="1036"/>
      <c r="W63" s="1036"/>
      <c r="X63" s="1036"/>
      <c r="Y63" s="1036"/>
      <c r="Z63" s="1036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393"/>
      <c r="BB63" s="394"/>
    </row>
    <row r="64" spans="1:54" ht="21" customHeight="1" x14ac:dyDescent="0.25">
      <c r="A64" s="1063" t="s">
        <v>807</v>
      </c>
      <c r="B64" s="1063"/>
      <c r="C64" s="1063"/>
      <c r="D64" s="1063"/>
      <c r="E64" s="1063"/>
      <c r="F64" s="1063"/>
      <c r="G64" s="1063"/>
      <c r="H64" s="1063"/>
      <c r="I64" s="1063"/>
      <c r="J64" s="1063"/>
      <c r="K64" s="1063"/>
      <c r="L64" s="1063"/>
      <c r="M64" s="1063"/>
      <c r="N64" s="1063"/>
      <c r="O64" s="1063"/>
      <c r="P64" s="1063"/>
      <c r="Q64" s="1063"/>
      <c r="R64" s="1063"/>
      <c r="S64" s="1063"/>
      <c r="T64" s="1063"/>
      <c r="U64" s="1063"/>
      <c r="V64" s="1063"/>
      <c r="W64" s="1063"/>
      <c r="X64" s="1063"/>
      <c r="Y64" s="1063"/>
      <c r="Z64" s="1063"/>
      <c r="AA64" s="1063"/>
      <c r="AB64" s="1063"/>
      <c r="AC64" s="1063"/>
      <c r="AD64" s="1063"/>
      <c r="AE64" s="1063"/>
      <c r="AF64" s="1063"/>
      <c r="AG64" s="1063"/>
      <c r="AH64" s="1063"/>
      <c r="AI64" s="1063"/>
      <c r="AJ64" s="1063"/>
      <c r="AK64" s="1063"/>
      <c r="AL64" s="1063"/>
      <c r="AM64" s="1063"/>
      <c r="AN64" s="1063"/>
      <c r="AO64" s="1063"/>
      <c r="AP64" s="1063"/>
      <c r="AQ64" s="1063"/>
      <c r="AR64" s="1063"/>
      <c r="AS64" s="1063"/>
      <c r="AT64" s="1063"/>
      <c r="AU64" s="1063"/>
      <c r="AV64" s="1063"/>
      <c r="AW64" s="1063"/>
      <c r="AX64" s="1063"/>
      <c r="AY64" s="1063"/>
      <c r="AZ64" s="1063"/>
      <c r="BA64" s="301"/>
    </row>
    <row r="65" spans="1:53" ht="12" customHeight="1" x14ac:dyDescent="0.25">
      <c r="A65" s="1072" t="str">
        <f>ФОРМА!D20</f>
        <v>кабельной линии 0,4кВ</v>
      </c>
      <c r="B65" s="1072"/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072"/>
      <c r="AW65" s="1072"/>
      <c r="AX65" s="1072"/>
      <c r="AY65" s="1072"/>
      <c r="AZ65" s="1072"/>
      <c r="BA65" s="301"/>
    </row>
    <row r="66" spans="1:53" s="306" customFormat="1" ht="6" customHeight="1" x14ac:dyDescent="0.2">
      <c r="A66" s="1062" t="s">
        <v>441</v>
      </c>
      <c r="B66" s="1062"/>
      <c r="C66" s="1062"/>
      <c r="D66" s="1062"/>
      <c r="E66" s="1062"/>
      <c r="F66" s="1062"/>
      <c r="G66" s="1062"/>
      <c r="H66" s="1062"/>
      <c r="I66" s="1062"/>
      <c r="J66" s="1062"/>
      <c r="K66" s="1062"/>
      <c r="L66" s="1062"/>
      <c r="M66" s="1062"/>
      <c r="N66" s="1062"/>
      <c r="O66" s="1062"/>
      <c r="P66" s="1062"/>
      <c r="Q66" s="1062"/>
      <c r="R66" s="1062"/>
      <c r="S66" s="1062"/>
      <c r="T66" s="1062"/>
      <c r="U66" s="1062"/>
      <c r="V66" s="1062"/>
      <c r="W66" s="1062"/>
      <c r="X66" s="1062"/>
      <c r="Y66" s="1062"/>
      <c r="Z66" s="1062"/>
      <c r="AA66" s="1062"/>
      <c r="AB66" s="1062"/>
      <c r="AC66" s="1062"/>
      <c r="AD66" s="1062"/>
      <c r="AE66" s="1062"/>
      <c r="AF66" s="1062"/>
      <c r="AG66" s="1062"/>
      <c r="AH66" s="1062"/>
      <c r="AI66" s="1062"/>
      <c r="AJ66" s="1062"/>
      <c r="AK66" s="1062"/>
      <c r="AL66" s="1062"/>
      <c r="AM66" s="1062"/>
      <c r="AN66" s="1062"/>
      <c r="AO66" s="1062"/>
      <c r="AP66" s="1062"/>
      <c r="AQ66" s="1062"/>
      <c r="AR66" s="1062"/>
      <c r="AS66" s="1062"/>
      <c r="AT66" s="1062"/>
      <c r="AU66" s="1062"/>
      <c r="AV66" s="1062"/>
      <c r="AW66" s="1062"/>
      <c r="AX66" s="1062"/>
      <c r="AY66" s="1062"/>
      <c r="AZ66" s="1062"/>
      <c r="BA66" s="305"/>
    </row>
    <row r="67" spans="1:53" ht="48" customHeight="1" x14ac:dyDescent="0.25">
      <c r="A67" s="1086" t="s">
        <v>808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301"/>
    </row>
    <row r="68" spans="1:53" ht="11.25" customHeight="1" x14ac:dyDescent="0.25">
      <c r="A68" s="1072" t="str">
        <f>ФОРМА!B9</f>
        <v>СЭС-23-32939-ЭС-ИЛО2</v>
      </c>
      <c r="B68" s="1072"/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1072"/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301"/>
    </row>
    <row r="69" spans="1:53" s="306" customFormat="1" ht="6" customHeight="1" x14ac:dyDescent="0.2">
      <c r="A69" s="1080" t="s">
        <v>809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305"/>
    </row>
    <row r="70" spans="1:53" ht="13.2" customHeight="1" x14ac:dyDescent="0.25">
      <c r="A70" s="1072" t="str">
        <f>ФОРМА!B8</f>
        <v>ООО «Строительные энергетические технологии»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72"/>
      <c r="W70" s="1072"/>
      <c r="X70" s="1072"/>
      <c r="Y70" s="1072"/>
      <c r="Z70" s="1072"/>
      <c r="AA70" s="1072"/>
      <c r="AB70" s="1072"/>
      <c r="AC70" s="1072"/>
      <c r="AD70" s="1072"/>
      <c r="AE70" s="1072"/>
      <c r="AF70" s="1072"/>
      <c r="AG70" s="1072"/>
      <c r="AH70" s="1072"/>
      <c r="AI70" s="1072"/>
      <c r="AJ70" s="1072"/>
      <c r="AK70" s="1072"/>
      <c r="AL70" s="1072"/>
      <c r="AM70" s="1072"/>
      <c r="AN70" s="1072"/>
      <c r="AO70" s="1072"/>
      <c r="AP70" s="1072"/>
      <c r="AQ70" s="1072"/>
      <c r="AR70" s="1072"/>
      <c r="AS70" s="1072"/>
      <c r="AT70" s="1072"/>
      <c r="AU70" s="1072"/>
      <c r="AV70" s="1072"/>
      <c r="AW70" s="1072"/>
      <c r="AX70" s="1072"/>
      <c r="AY70" s="1072"/>
      <c r="AZ70" s="1072"/>
      <c r="BA70" s="301"/>
    </row>
    <row r="71" spans="1:53" s="306" customFormat="1" ht="6" customHeight="1" x14ac:dyDescent="0.2">
      <c r="A71" s="1080" t="s">
        <v>810</v>
      </c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80"/>
      <c r="M71" s="1080"/>
      <c r="N71" s="1080"/>
      <c r="O71" s="1080"/>
      <c r="P71" s="1080"/>
      <c r="Q71" s="1080"/>
      <c r="R71" s="1080"/>
      <c r="S71" s="1080"/>
      <c r="T71" s="1080"/>
      <c r="U71" s="1080"/>
      <c r="V71" s="1080"/>
      <c r="W71" s="1080"/>
      <c r="X71" s="1080"/>
      <c r="Y71" s="1080"/>
      <c r="Z71" s="1080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</row>
    <row r="72" spans="1:53" ht="13.2" customHeight="1" x14ac:dyDescent="0.25">
      <c r="A72" s="1072" t="s">
        <v>742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301"/>
    </row>
    <row r="73" spans="1:53" s="306" customFormat="1" ht="6" customHeight="1" x14ac:dyDescent="0.2">
      <c r="A73" s="1080" t="s">
        <v>811</v>
      </c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</row>
    <row r="74" spans="1:53" ht="12" customHeight="1" x14ac:dyDescent="0.25">
      <c r="A74" s="1063" t="s">
        <v>605</v>
      </c>
      <c r="B74" s="1063"/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73"/>
      <c r="V75" s="1073"/>
      <c r="W75" s="1073"/>
      <c r="X75" s="1073"/>
      <c r="Y75" s="1073"/>
      <c r="Z75" s="1073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301"/>
    </row>
    <row r="76" spans="1:53" ht="11.25" customHeight="1" x14ac:dyDescent="0.25">
      <c r="A76" s="1060" t="s">
        <v>89</v>
      </c>
      <c r="B76" s="1060"/>
      <c r="C76" s="1060"/>
      <c r="D76" s="1060"/>
      <c r="E76" s="1060"/>
      <c r="F76" s="1060"/>
      <c r="G76" s="1060"/>
      <c r="H76" s="1060"/>
      <c r="I76" s="1060"/>
      <c r="J76" s="1060"/>
      <c r="K76" s="1060"/>
      <c r="L76" s="1060"/>
      <c r="M76" s="1060"/>
      <c r="N76" s="1060"/>
      <c r="O76" s="1060"/>
      <c r="P76" s="1087" t="s">
        <v>65</v>
      </c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60" t="s">
        <v>93</v>
      </c>
      <c r="B78" s="1060"/>
      <c r="C78" s="1060"/>
      <c r="D78" s="1060"/>
      <c r="E78" s="1060"/>
      <c r="F78" s="1060"/>
      <c r="G78" s="1060"/>
      <c r="H78" s="1060"/>
      <c r="I78" s="1060"/>
      <c r="J78" s="1072">
        <f>ФОРМА!F5</f>
        <v>2</v>
      </c>
      <c r="K78" s="1072"/>
      <c r="L78" s="1072"/>
      <c r="M78" s="1072"/>
      <c r="N78" s="1072"/>
      <c r="O78" s="1072"/>
      <c r="P78" s="1063" t="s">
        <v>812</v>
      </c>
      <c r="Q78" s="1060"/>
      <c r="R78" s="1060"/>
      <c r="S78" s="1060"/>
      <c r="T78" s="1060"/>
      <c r="U78" s="1060"/>
      <c r="V78" s="1060"/>
      <c r="W78" s="1060"/>
      <c r="X78" s="1060"/>
      <c r="Y78" s="1060"/>
      <c r="Z78" s="1060"/>
      <c r="AA78" s="1060"/>
      <c r="AB78" s="1060"/>
      <c r="AC78" s="1060"/>
      <c r="AD78" s="1060"/>
      <c r="AE78" s="1060"/>
      <c r="AF78" s="1060"/>
      <c r="AG78" s="1060"/>
      <c r="AH78" s="1060"/>
      <c r="AI78" s="1060"/>
      <c r="AJ78" s="1060"/>
      <c r="AK78" s="1060"/>
      <c r="AL78" s="1060"/>
      <c r="AM78" s="1060"/>
      <c r="AN78" s="1060"/>
      <c r="AO78" s="1060"/>
      <c r="AP78" s="1060"/>
      <c r="AQ78" s="1060"/>
      <c r="AR78" s="1060"/>
      <c r="AS78" s="1060"/>
      <c r="AT78" s="1060"/>
      <c r="AU78" s="1060"/>
      <c r="AV78" s="1060"/>
      <c r="AW78" s="1060"/>
      <c r="AX78" s="1060"/>
      <c r="AY78" s="1060"/>
      <c r="AZ78" s="1060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71" t="s">
        <v>90</v>
      </c>
      <c r="B80" s="1071"/>
      <c r="C80" s="1071"/>
      <c r="D80" s="1071"/>
      <c r="E80" s="1071"/>
      <c r="F80" s="1071"/>
      <c r="G80" s="1071"/>
      <c r="H80" s="1092" t="str">
        <f>ФОРМА!E20</f>
        <v>План строительства</v>
      </c>
      <c r="I80" s="1092"/>
      <c r="J80" s="1092"/>
      <c r="K80" s="1092"/>
      <c r="L80" s="1092"/>
      <c r="M80" s="1092"/>
      <c r="N80" s="1092"/>
      <c r="O80" s="1092"/>
      <c r="P80" s="1092"/>
      <c r="Q80" s="1092"/>
      <c r="R80" s="1092"/>
      <c r="S80" s="1092"/>
      <c r="T80" s="1092"/>
      <c r="U80" s="1092"/>
      <c r="V80" s="1092"/>
      <c r="W80" s="1092"/>
      <c r="X80" s="1092"/>
      <c r="Y80" s="1092"/>
      <c r="Z80" s="1092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1092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62" t="s">
        <v>813</v>
      </c>
      <c r="I81" s="1062"/>
      <c r="J81" s="1062"/>
      <c r="K81" s="1062"/>
      <c r="L81" s="1062"/>
      <c r="M81" s="1062"/>
      <c r="N81" s="1062"/>
      <c r="O81" s="1062"/>
      <c r="P81" s="1062"/>
      <c r="Q81" s="1062"/>
      <c r="R81" s="1062"/>
      <c r="S81" s="1062"/>
      <c r="T81" s="1062"/>
      <c r="U81" s="1062"/>
      <c r="V81" s="1062"/>
      <c r="W81" s="1062"/>
      <c r="X81" s="1062"/>
      <c r="Y81" s="1062"/>
      <c r="Z81" s="1062"/>
      <c r="AA81" s="1062"/>
      <c r="AB81" s="1062"/>
      <c r="AC81" s="1062"/>
      <c r="AD81" s="1062"/>
      <c r="AE81" s="1062"/>
      <c r="AF81" s="1062"/>
      <c r="AG81" s="1062"/>
      <c r="AH81" s="1062"/>
      <c r="AI81" s="1062"/>
      <c r="AJ81" s="1062"/>
      <c r="AK81" s="1062"/>
      <c r="AL81" s="1062"/>
      <c r="AM81" s="1062"/>
      <c r="AN81" s="1062"/>
      <c r="AO81" s="1062"/>
      <c r="AP81" s="1062"/>
      <c r="AQ81" s="1062"/>
      <c r="AR81" s="1062"/>
      <c r="AS81" s="1062"/>
      <c r="AT81" s="1062"/>
      <c r="AU81" s="1062"/>
      <c r="AV81" s="1062"/>
      <c r="AW81" s="1062"/>
      <c r="AX81" s="1062"/>
      <c r="AY81" s="1062"/>
      <c r="AZ81" s="1062"/>
      <c r="BA81" s="310"/>
    </row>
    <row r="82" spans="1:53" ht="21" customHeight="1" x14ac:dyDescent="0.25">
      <c r="A82" s="1063" t="s">
        <v>814</v>
      </c>
      <c r="B82" s="1063"/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V82" s="1063"/>
      <c r="AW82" s="1063"/>
      <c r="AX82" s="1063"/>
      <c r="AY82" s="1063"/>
      <c r="AZ82" s="1063"/>
      <c r="BA82" s="301"/>
    </row>
    <row r="83" spans="1:53" ht="30" customHeight="1" x14ac:dyDescent="0.3">
      <c r="A83" s="1089" t="str">
        <f>IF(ПОДПИСИ!B9="",ПОДПИСИ!D7,ПОДПИСИ!D9)</f>
        <v>Филёва Н.О.</v>
      </c>
      <c r="B83" s="1089"/>
      <c r="C83" s="1089"/>
      <c r="D83" s="1089"/>
      <c r="E83" s="1089"/>
      <c r="F83" s="1089"/>
      <c r="G83" s="1089"/>
      <c r="H83" s="1089"/>
      <c r="I83" s="1089"/>
      <c r="J83" s="1089"/>
      <c r="K83" s="1089"/>
      <c r="L83" s="1089"/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90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90"/>
      <c r="AO83" s="1091"/>
      <c r="AP83" s="1091"/>
      <c r="AQ83" s="1091"/>
      <c r="AR83" s="1091"/>
      <c r="AS83" s="1091"/>
      <c r="AT83" s="1091"/>
      <c r="AU83" s="1091"/>
      <c r="AV83" s="1091"/>
      <c r="AW83" s="1091"/>
      <c r="AX83" s="1091"/>
      <c r="AY83" s="1091"/>
      <c r="AZ83" s="1091"/>
      <c r="BA83" s="301"/>
    </row>
    <row r="84" spans="1:53" ht="6" customHeight="1" x14ac:dyDescent="0.25">
      <c r="A84" s="1062" t="s">
        <v>815</v>
      </c>
      <c r="B84" s="1062"/>
      <c r="C84" s="1062"/>
      <c r="D84" s="1062"/>
      <c r="E84" s="1062"/>
      <c r="F84" s="1062"/>
      <c r="G84" s="1062"/>
      <c r="H84" s="1062"/>
      <c r="I84" s="1062"/>
      <c r="J84" s="1062"/>
      <c r="K84" s="1062"/>
      <c r="L84" s="1062"/>
      <c r="M84" s="1062"/>
      <c r="N84" s="1062"/>
      <c r="O84" s="1062"/>
      <c r="P84" s="1062"/>
      <c r="Q84" s="1062"/>
      <c r="R84" s="1062"/>
      <c r="S84" s="1062"/>
      <c r="T84" s="1062"/>
      <c r="U84" s="1062"/>
      <c r="V84" s="1062"/>
      <c r="W84" s="1062"/>
      <c r="X84" s="1062"/>
      <c r="Y84" s="1062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62" t="s">
        <v>49</v>
      </c>
      <c r="AP84" s="1062"/>
      <c r="AQ84" s="1062"/>
      <c r="AR84" s="1062"/>
      <c r="AS84" s="1062"/>
      <c r="AT84" s="1062"/>
      <c r="AU84" s="1062"/>
      <c r="AV84" s="1062"/>
      <c r="AW84" s="1062"/>
      <c r="AX84" s="1062"/>
      <c r="AY84" s="1062"/>
      <c r="AZ84" s="1062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88" t="s">
        <v>799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301"/>
    </row>
    <row r="87" spans="1:53" ht="30" customHeight="1" x14ac:dyDescent="0.3">
      <c r="A87" s="1089" t="str">
        <f>ПОДПИСИ!D15</f>
        <v>Шлёнский С.В.</v>
      </c>
      <c r="B87" s="1089"/>
      <c r="C87" s="1089"/>
      <c r="D87" s="1089"/>
      <c r="E87" s="1089"/>
      <c r="F87" s="1089"/>
      <c r="G87" s="1089"/>
      <c r="H87" s="1089"/>
      <c r="I87" s="1089"/>
      <c r="J87" s="1089"/>
      <c r="K87" s="1089"/>
      <c r="L87" s="1089"/>
      <c r="M87" s="1089"/>
      <c r="N87" s="1089"/>
      <c r="O87" s="1089"/>
      <c r="P87" s="1089"/>
      <c r="Q87" s="1089"/>
      <c r="R87" s="1089"/>
      <c r="S87" s="1089"/>
      <c r="T87" s="1089"/>
      <c r="U87" s="1089"/>
      <c r="V87" s="1089"/>
      <c r="W87" s="1089"/>
      <c r="X87" s="1089"/>
      <c r="Y87" s="1089"/>
      <c r="Z87" s="1090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1"/>
      <c r="AP87" s="1091"/>
      <c r="AQ87" s="1091"/>
      <c r="AR87" s="1091"/>
      <c r="AS87" s="1091"/>
      <c r="AT87" s="1091"/>
      <c r="AU87" s="1091"/>
      <c r="AV87" s="1091"/>
      <c r="AW87" s="1091"/>
      <c r="AX87" s="1091"/>
      <c r="AY87" s="1091"/>
      <c r="AZ87" s="1091"/>
      <c r="BA87" s="301"/>
    </row>
    <row r="88" spans="1:53" ht="6" customHeight="1" x14ac:dyDescent="0.25">
      <c r="A88" s="1062" t="s">
        <v>815</v>
      </c>
      <c r="B88" s="1062"/>
      <c r="C88" s="1062"/>
      <c r="D88" s="1062"/>
      <c r="E88" s="1062"/>
      <c r="F88" s="1062"/>
      <c r="G88" s="1062"/>
      <c r="H88" s="1062"/>
      <c r="I88" s="1062"/>
      <c r="J88" s="1062"/>
      <c r="K88" s="1062"/>
      <c r="L88" s="1062"/>
      <c r="M88" s="1062"/>
      <c r="N88" s="1062"/>
      <c r="O88" s="1062"/>
      <c r="P88" s="1062"/>
      <c r="Q88" s="1062"/>
      <c r="R88" s="1062"/>
      <c r="S88" s="1062"/>
      <c r="T88" s="1062"/>
      <c r="U88" s="1062"/>
      <c r="V88" s="1062"/>
      <c r="W88" s="1062"/>
      <c r="X88" s="1062"/>
      <c r="Y88" s="1062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62" t="s">
        <v>49</v>
      </c>
      <c r="AP88" s="1062"/>
      <c r="AQ88" s="1062"/>
      <c r="AR88" s="1062"/>
      <c r="AS88" s="1062"/>
      <c r="AT88" s="1062"/>
      <c r="AU88" s="1062"/>
      <c r="AV88" s="1062"/>
      <c r="AW88" s="1062"/>
      <c r="AX88" s="1062"/>
      <c r="AY88" s="1062"/>
      <c r="AZ88" s="1062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63" t="s">
        <v>816</v>
      </c>
      <c r="B90" s="1063"/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301"/>
    </row>
    <row r="91" spans="1:53" ht="27" customHeight="1" x14ac:dyDescent="0.3">
      <c r="A91" s="1089" t="str">
        <f>ПОДПИСИ!D17</f>
        <v>Шлёнский С.В.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90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3" t="s">
        <v>64</v>
      </c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01"/>
    </row>
    <row r="92" spans="1:53" ht="6" customHeight="1" x14ac:dyDescent="0.25">
      <c r="A92" s="1062" t="s">
        <v>815</v>
      </c>
      <c r="B92" s="1062"/>
      <c r="C92" s="1062"/>
      <c r="D92" s="1062"/>
      <c r="E92" s="1062"/>
      <c r="F92" s="1062"/>
      <c r="G92" s="1062"/>
      <c r="H92" s="1062"/>
      <c r="I92" s="1062"/>
      <c r="J92" s="1062"/>
      <c r="K92" s="1062"/>
      <c r="L92" s="1062"/>
      <c r="M92" s="1062"/>
      <c r="N92" s="1062"/>
      <c r="O92" s="1062"/>
      <c r="P92" s="1062"/>
      <c r="Q92" s="1062"/>
      <c r="R92" s="1062"/>
      <c r="S92" s="1062"/>
      <c r="T92" s="1062"/>
      <c r="U92" s="1062"/>
      <c r="V92" s="1062"/>
      <c r="W92" s="1062"/>
      <c r="X92" s="1062"/>
      <c r="Y92" s="1062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62" t="s">
        <v>49</v>
      </c>
      <c r="AP92" s="1062"/>
      <c r="AQ92" s="1062"/>
      <c r="AR92" s="1062"/>
      <c r="AS92" s="1062"/>
      <c r="AT92" s="1062"/>
      <c r="AU92" s="1062"/>
      <c r="AV92" s="1062"/>
      <c r="AW92" s="1062"/>
      <c r="AX92" s="1062"/>
      <c r="AY92" s="1062"/>
      <c r="AZ92" s="1062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63" t="s">
        <v>817</v>
      </c>
      <c r="B94" s="1060"/>
      <c r="C94" s="1060"/>
      <c r="D94" s="1060"/>
      <c r="E94" s="1060"/>
      <c r="F94" s="1060"/>
      <c r="G94" s="1060"/>
      <c r="H94" s="1060"/>
      <c r="I94" s="1060"/>
      <c r="J94" s="1060"/>
      <c r="K94" s="1060"/>
      <c r="L94" s="1060"/>
      <c r="M94" s="1060"/>
      <c r="N94" s="1060"/>
      <c r="O94" s="1060"/>
      <c r="P94" s="1060"/>
      <c r="Q94" s="1060"/>
      <c r="R94" s="1060"/>
      <c r="S94" s="1060"/>
      <c r="T94" s="1060"/>
      <c r="U94" s="1060"/>
      <c r="V94" s="1060"/>
      <c r="W94" s="1060"/>
      <c r="X94" s="1060"/>
      <c r="Y94" s="1060"/>
      <c r="Z94" s="1060"/>
      <c r="AA94" s="1060"/>
      <c r="AB94" s="1060"/>
      <c r="AC94" s="1060"/>
      <c r="AD94" s="1060"/>
      <c r="AE94" s="1060"/>
      <c r="AF94" s="1060"/>
      <c r="AG94" s="1060"/>
      <c r="AH94" s="1060"/>
      <c r="AI94" s="1060"/>
      <c r="AJ94" s="1060"/>
      <c r="AK94" s="1060"/>
      <c r="AL94" s="1060"/>
      <c r="AM94" s="1060"/>
      <c r="AN94" s="1060"/>
      <c r="AO94" s="1060"/>
      <c r="AP94" s="1060"/>
      <c r="AQ94" s="1060"/>
      <c r="AR94" s="1060"/>
      <c r="AS94" s="1060"/>
      <c r="AT94" s="1060"/>
      <c r="AU94" s="1060"/>
      <c r="AV94" s="1060"/>
      <c r="AW94" s="1060"/>
      <c r="AX94" s="1060"/>
      <c r="AY94" s="1060"/>
      <c r="AZ94" s="1060"/>
      <c r="BA94" s="301"/>
    </row>
    <row r="95" spans="1:53" ht="27.75" customHeight="1" x14ac:dyDescent="0.3">
      <c r="A95" s="1089" t="str">
        <f>ПОДПИСИ!D19</f>
        <v xml:space="preserve"> 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90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3" t="s">
        <v>64</v>
      </c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313"/>
    </row>
    <row r="96" spans="1:53" ht="6" customHeight="1" x14ac:dyDescent="0.25">
      <c r="A96" s="1062" t="s">
        <v>815</v>
      </c>
      <c r="B96" s="1062"/>
      <c r="C96" s="1062"/>
      <c r="D96" s="1062"/>
      <c r="E96" s="1062"/>
      <c r="F96" s="1062"/>
      <c r="G96" s="1062"/>
      <c r="H96" s="1062"/>
      <c r="I96" s="1062"/>
      <c r="J96" s="1062"/>
      <c r="K96" s="1062"/>
      <c r="L96" s="1062"/>
      <c r="M96" s="1062"/>
      <c r="N96" s="1062"/>
      <c r="O96" s="1062"/>
      <c r="P96" s="1062"/>
      <c r="Q96" s="1062"/>
      <c r="R96" s="1062"/>
      <c r="S96" s="1062"/>
      <c r="T96" s="1062"/>
      <c r="U96" s="1062"/>
      <c r="V96" s="1062"/>
      <c r="W96" s="1062"/>
      <c r="X96" s="1062"/>
      <c r="Y96" s="1062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62" t="s">
        <v>49</v>
      </c>
      <c r="AP96" s="1062"/>
      <c r="AQ96" s="1062"/>
      <c r="AR96" s="1062"/>
      <c r="AS96" s="1062"/>
      <c r="AT96" s="1062"/>
      <c r="AU96" s="1062"/>
      <c r="AV96" s="1062"/>
      <c r="AW96" s="1062"/>
      <c r="AX96" s="1062"/>
      <c r="AY96" s="1062"/>
      <c r="AZ96" s="1062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63" t="s">
        <v>805</v>
      </c>
      <c r="B98" s="1063"/>
      <c r="C98" s="1063"/>
      <c r="D98" s="1063"/>
      <c r="E98" s="1063"/>
      <c r="F98" s="1063"/>
      <c r="G98" s="1063"/>
      <c r="H98" s="1063"/>
      <c r="I98" s="1063"/>
      <c r="J98" s="1063"/>
      <c r="K98" s="1063"/>
      <c r="L98" s="1063"/>
      <c r="M98" s="1063"/>
      <c r="N98" s="1063"/>
      <c r="O98" s="1063"/>
      <c r="P98" s="1063"/>
      <c r="Q98" s="1063"/>
      <c r="R98" s="1063"/>
      <c r="S98" s="1063"/>
      <c r="T98" s="1063"/>
      <c r="U98" s="1063"/>
      <c r="V98" s="1063"/>
      <c r="W98" s="1063"/>
      <c r="X98" s="1063"/>
      <c r="Y98" s="1063"/>
      <c r="Z98" s="1063"/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314"/>
    </row>
    <row r="99" spans="1:55" ht="28.5" customHeight="1" x14ac:dyDescent="0.3">
      <c r="A99" s="1089" t="str">
        <f>ПОДПИСИ!D14</f>
        <v>Фатахова Е.Я.</v>
      </c>
      <c r="B99" s="1089"/>
      <c r="C99" s="1089"/>
      <c r="D99" s="1089"/>
      <c r="E99" s="1089"/>
      <c r="F99" s="1089"/>
      <c r="G99" s="1089"/>
      <c r="H99" s="1089"/>
      <c r="I99" s="1089"/>
      <c r="J99" s="1089"/>
      <c r="K99" s="1089"/>
      <c r="L99" s="1089"/>
      <c r="M99" s="1089"/>
      <c r="N99" s="1089"/>
      <c r="O99" s="1089"/>
      <c r="P99" s="1089"/>
      <c r="Q99" s="1089"/>
      <c r="R99" s="1089"/>
      <c r="S99" s="1089"/>
      <c r="T99" s="1089"/>
      <c r="U99" s="1089"/>
      <c r="V99" s="1089"/>
      <c r="W99" s="1089"/>
      <c r="X99" s="1089"/>
      <c r="Y99" s="1089"/>
      <c r="Z99" s="1090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1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  <c r="BA99" s="316"/>
      <c r="BB99" s="317"/>
      <c r="BC99" s="317"/>
    </row>
    <row r="100" spans="1:55" s="306" customFormat="1" ht="6" customHeight="1" x14ac:dyDescent="0.2">
      <c r="A100" s="1062" t="s">
        <v>815</v>
      </c>
      <c r="B100" s="1062"/>
      <c r="C100" s="1062"/>
      <c r="D100" s="1062"/>
      <c r="E100" s="1062"/>
      <c r="F100" s="1062"/>
      <c r="G100" s="1062"/>
      <c r="H100" s="1062"/>
      <c r="I100" s="1062"/>
      <c r="J100" s="1062"/>
      <c r="K100" s="1062"/>
      <c r="L100" s="1062"/>
      <c r="M100" s="1062"/>
      <c r="N100" s="1062"/>
      <c r="O100" s="1062"/>
      <c r="P100" s="1062"/>
      <c r="Q100" s="1062"/>
      <c r="R100" s="1062"/>
      <c r="S100" s="1062"/>
      <c r="T100" s="1062"/>
      <c r="U100" s="1062"/>
      <c r="V100" s="1062"/>
      <c r="W100" s="1062"/>
      <c r="X100" s="1062"/>
      <c r="Y100" s="1062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62" t="s">
        <v>49</v>
      </c>
      <c r="AP100" s="1062"/>
      <c r="AQ100" s="1062"/>
      <c r="AR100" s="1062"/>
      <c r="AS100" s="1062"/>
      <c r="AT100" s="1062"/>
      <c r="AU100" s="1062"/>
      <c r="AV100" s="1062"/>
      <c r="AW100" s="1062"/>
      <c r="AX100" s="1062"/>
      <c r="AY100" s="1062"/>
      <c r="AZ100" s="1062"/>
      <c r="BA100" s="305"/>
    </row>
    <row r="101" spans="1:55" ht="16.5" customHeight="1" x14ac:dyDescent="0.25">
      <c r="A101" s="1094" t="s">
        <v>972</v>
      </c>
      <c r="B101" s="1094"/>
      <c r="C101" s="1094"/>
      <c r="D101" s="1094"/>
      <c r="E101" s="1094"/>
      <c r="F101" s="1094"/>
      <c r="G101" s="1094"/>
      <c r="H101" s="1094"/>
      <c r="I101" s="1094"/>
      <c r="J101" s="1094"/>
      <c r="K101" s="1094"/>
      <c r="L101" s="1094"/>
      <c r="M101" s="1094"/>
      <c r="N101" s="1094"/>
      <c r="O101" s="1094"/>
      <c r="P101" s="1094"/>
      <c r="Q101" s="1094"/>
      <c r="R101" s="1094"/>
      <c r="S101" s="1094"/>
      <c r="T101" s="1094"/>
      <c r="U101" s="1094"/>
      <c r="V101" s="1094"/>
      <c r="W101" s="1094"/>
      <c r="X101" s="1094"/>
      <c r="Y101" s="1094"/>
      <c r="Z101" s="1094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</row>
    <row r="102" spans="1:55" ht="33" customHeight="1" x14ac:dyDescent="0.3">
      <c r="A102" s="1089" t="str">
        <f>IF(ПОДПИСИ!D9="","",ПОДПИСИ!D7)</f>
        <v>Чечин Д.М.</v>
      </c>
      <c r="B102" s="1089"/>
      <c r="C102" s="1089"/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089"/>
      <c r="V102" s="1089"/>
      <c r="W102" s="1089"/>
      <c r="X102" s="1089"/>
      <c r="Y102" s="1089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</row>
    <row r="103" spans="1:55" ht="9" customHeight="1" x14ac:dyDescent="0.25">
      <c r="A103" s="1062" t="s">
        <v>815</v>
      </c>
      <c r="B103" s="1062"/>
      <c r="C103" s="1062"/>
      <c r="D103" s="1062"/>
      <c r="E103" s="1062"/>
      <c r="F103" s="1062"/>
      <c r="G103" s="1062"/>
      <c r="H103" s="1062"/>
      <c r="I103" s="1062"/>
      <c r="J103" s="1062"/>
      <c r="K103" s="1062"/>
      <c r="L103" s="1062"/>
      <c r="M103" s="1062"/>
      <c r="N103" s="1062"/>
      <c r="O103" s="1062"/>
      <c r="P103" s="1062"/>
      <c r="Q103" s="1062"/>
      <c r="R103" s="1062"/>
      <c r="S103" s="1062"/>
      <c r="T103" s="1062"/>
      <c r="U103" s="1062"/>
      <c r="V103" s="1062"/>
      <c r="W103" s="1062"/>
      <c r="X103" s="1062"/>
      <c r="Y103" s="1062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62" t="s">
        <v>49</v>
      </c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59" t="s">
        <v>579</v>
      </c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59"/>
      <c r="X1" s="1059"/>
      <c r="Y1" s="1059"/>
      <c r="Z1" s="1059"/>
      <c r="AA1" s="1059"/>
      <c r="AB1" s="1059"/>
      <c r="AC1" s="1059"/>
      <c r="AD1" s="1059"/>
      <c r="AE1" s="1059"/>
      <c r="AF1" s="1059"/>
      <c r="AG1" s="1059"/>
      <c r="AH1" s="1059"/>
      <c r="AI1" s="1059"/>
      <c r="AJ1" s="1059"/>
      <c r="AK1" s="1059"/>
      <c r="AL1" s="1059"/>
      <c r="AM1" s="1059"/>
      <c r="AN1" s="1059"/>
      <c r="AO1" s="1059"/>
      <c r="AP1" s="1059"/>
      <c r="AQ1" s="1059"/>
      <c r="AR1" s="1059"/>
      <c r="AS1" s="1059"/>
      <c r="AT1" s="1059"/>
      <c r="AU1" s="1059"/>
      <c r="AV1" s="1059"/>
      <c r="AW1" s="1059"/>
      <c r="AX1" s="1059"/>
      <c r="AY1" s="1059"/>
      <c r="AZ1" s="1059"/>
    </row>
    <row r="2" spans="1:63" ht="12" customHeight="1" x14ac:dyDescent="0.25">
      <c r="A2" s="1060" t="s">
        <v>75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6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62" t="s">
        <v>527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63" t="s">
        <v>787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1063"/>
      <c r="Q5" s="1063"/>
      <c r="R5" s="1063"/>
      <c r="S5" s="1063"/>
      <c r="T5" s="1063"/>
      <c r="U5" s="1063"/>
      <c r="V5" s="1063"/>
      <c r="W5" s="1063"/>
      <c r="X5" s="1063"/>
      <c r="Y5" s="1063"/>
      <c r="Z5" s="1063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063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61" t="str">
        <f>ФОРМА!B2</f>
        <v>ПАО "Россети Ленэнерго"</v>
      </c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1061"/>
      <c r="W6" s="1061"/>
      <c r="X6" s="1061"/>
      <c r="Y6" s="1061"/>
      <c r="Z6" s="1061"/>
      <c r="AA6" s="1061"/>
      <c r="AB6" s="1061"/>
      <c r="AC6" s="1061"/>
      <c r="AD6" s="1061"/>
      <c r="AE6" s="1061"/>
      <c r="AF6" s="1061"/>
      <c r="AG6" s="1061"/>
      <c r="AH6" s="1061"/>
      <c r="AI6" s="1061"/>
      <c r="AJ6" s="1061"/>
      <c r="AK6" s="1061"/>
      <c r="AL6" s="1061"/>
      <c r="AM6" s="1061"/>
      <c r="AN6" s="1061"/>
      <c r="AO6" s="1061"/>
      <c r="AP6" s="1061"/>
      <c r="AQ6" s="1061"/>
      <c r="AR6" s="1061"/>
      <c r="AS6" s="1061"/>
      <c r="AT6" s="1061"/>
      <c r="AU6" s="1061"/>
      <c r="AV6" s="1061"/>
      <c r="AW6" s="1061"/>
      <c r="AX6" s="1061"/>
      <c r="AY6" s="1061"/>
      <c r="AZ6" s="1061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62" t="s">
        <v>788</v>
      </c>
      <c r="B7" s="1062"/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  <c r="R7" s="1062"/>
      <c r="S7" s="1062"/>
      <c r="T7" s="1062"/>
      <c r="U7" s="1062"/>
      <c r="V7" s="1062"/>
      <c r="W7" s="1062"/>
      <c r="X7" s="1062"/>
      <c r="Y7" s="1062"/>
      <c r="Z7" s="1062"/>
      <c r="AA7" s="1062"/>
      <c r="AB7" s="1062"/>
      <c r="AC7" s="1062"/>
      <c r="AD7" s="1062"/>
      <c r="AE7" s="1062"/>
      <c r="AF7" s="1062"/>
      <c r="AG7" s="1062"/>
      <c r="AH7" s="1062"/>
      <c r="AI7" s="1062"/>
      <c r="AJ7" s="1062"/>
      <c r="AK7" s="1062"/>
      <c r="AL7" s="1062"/>
      <c r="AM7" s="1062"/>
      <c r="AN7" s="1062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6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061"/>
      <c r="M8" s="1061"/>
      <c r="N8" s="1061"/>
      <c r="O8" s="1061"/>
      <c r="P8" s="1061"/>
      <c r="Q8" s="1061"/>
      <c r="R8" s="1061"/>
      <c r="S8" s="1061"/>
      <c r="T8" s="1061"/>
      <c r="U8" s="1061"/>
      <c r="V8" s="1061"/>
      <c r="W8" s="1061"/>
      <c r="X8" s="1061"/>
      <c r="Y8" s="1061"/>
      <c r="Z8" s="1061"/>
      <c r="AA8" s="1061"/>
      <c r="AB8" s="1061"/>
      <c r="AC8" s="1061"/>
      <c r="AD8" s="1061"/>
      <c r="AE8" s="1061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  <c r="AP8" s="1061"/>
      <c r="AQ8" s="1061"/>
      <c r="AR8" s="1061"/>
      <c r="AS8" s="1061"/>
      <c r="AT8" s="1061"/>
      <c r="AU8" s="1061"/>
      <c r="AV8" s="1061"/>
      <c r="AW8" s="1061"/>
      <c r="AX8" s="1061"/>
      <c r="AY8" s="1061"/>
      <c r="AZ8" s="1061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5" t="s">
        <v>789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68"/>
      <c r="B10" s="1068"/>
      <c r="C10" s="1068"/>
      <c r="D10" s="1068"/>
      <c r="E10" s="1068"/>
      <c r="F10" s="1068"/>
      <c r="G10" s="1068"/>
      <c r="H10" s="1068"/>
      <c r="I10" s="1068"/>
      <c r="J10" s="1068"/>
      <c r="K10" s="1068"/>
      <c r="L10" s="1068"/>
      <c r="M10" s="1068"/>
      <c r="N10" s="1068"/>
      <c r="O10" s="1068"/>
      <c r="P10" s="1068"/>
      <c r="Q10" s="1068"/>
      <c r="R10" s="1068"/>
      <c r="S10" s="1068"/>
      <c r="T10" s="1068"/>
      <c r="U10" s="1068"/>
      <c r="V10" s="1068"/>
      <c r="W10" s="1068"/>
      <c r="X10" s="1068"/>
      <c r="Y10" s="1068"/>
      <c r="Z10" s="1068"/>
      <c r="AA10" s="1068"/>
      <c r="AB10" s="1068"/>
      <c r="AC10" s="1068"/>
      <c r="AD10" s="1068"/>
      <c r="AE10" s="1068"/>
      <c r="AF10" s="1068"/>
      <c r="AG10" s="1068"/>
      <c r="AH10" s="1068"/>
      <c r="AI10" s="1068"/>
      <c r="AJ10" s="1068"/>
      <c r="AK10" s="1068"/>
      <c r="AL10" s="1068"/>
      <c r="AM10" s="1068"/>
      <c r="AN10" s="1068"/>
      <c r="AO10" s="1068"/>
      <c r="AP10" s="1068"/>
      <c r="AQ10" s="1068"/>
      <c r="AR10" s="1068"/>
      <c r="AS10" s="1068"/>
      <c r="AT10" s="1068"/>
      <c r="AU10" s="1068"/>
      <c r="AV10" s="1068"/>
      <c r="AW10" s="1068"/>
      <c r="AX10" s="1068"/>
      <c r="AY10" s="1068"/>
      <c r="AZ10" s="106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790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60" t="s">
        <v>791</v>
      </c>
      <c r="B12" s="1060"/>
      <c r="C12" s="1060"/>
      <c r="D12" s="1060"/>
      <c r="E12" s="1060"/>
      <c r="F12" s="1060"/>
      <c r="G12" s="1060"/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060"/>
      <c r="Y12" s="1060"/>
      <c r="Z12" s="1060"/>
      <c r="AA12" s="1060"/>
      <c r="AB12" s="1060"/>
      <c r="AC12" s="1060"/>
      <c r="AD12" s="1060"/>
      <c r="AE12" s="1060"/>
      <c r="AF12" s="1060"/>
      <c r="AG12" s="1060"/>
      <c r="AH12" s="1060"/>
      <c r="AI12" s="1060"/>
      <c r="AJ12" s="1060"/>
      <c r="AK12" s="1060"/>
      <c r="AL12" s="1060"/>
      <c r="AM12" s="1060"/>
      <c r="AN12" s="1060"/>
      <c r="AO12" s="1060"/>
      <c r="AP12" s="1060"/>
      <c r="AQ12" s="1060"/>
      <c r="AR12" s="1060"/>
      <c r="AS12" s="1060"/>
      <c r="AT12" s="1060"/>
      <c r="AU12" s="1060"/>
      <c r="AV12" s="1060"/>
      <c r="AW12" s="1060"/>
      <c r="AX12" s="1060"/>
      <c r="AY12" s="1060"/>
      <c r="AZ12" s="106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64" t="str">
        <f>ФОРМА!B3</f>
        <v>ООО «Электромонтаж-110»</v>
      </c>
      <c r="B13" s="1064"/>
      <c r="C13" s="1064"/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4"/>
      <c r="T13" s="1064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</row>
    <row r="14" spans="1:63" s="303" customFormat="1" ht="6" customHeight="1" x14ac:dyDescent="0.3">
      <c r="A14" s="1062" t="s">
        <v>792</v>
      </c>
      <c r="B14" s="1062"/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  <c r="R14" s="1062"/>
      <c r="S14" s="1062"/>
      <c r="T14" s="1062"/>
      <c r="U14" s="1062"/>
      <c r="V14" s="1062"/>
      <c r="W14" s="1062"/>
      <c r="X14" s="1062"/>
      <c r="Y14" s="1062"/>
      <c r="Z14" s="1062"/>
      <c r="AA14" s="1062"/>
      <c r="AB14" s="1062"/>
      <c r="AC14" s="1062"/>
      <c r="AD14" s="1062"/>
      <c r="AE14" s="1062"/>
      <c r="AF14" s="1062"/>
      <c r="AG14" s="1062"/>
      <c r="AH14" s="1062"/>
      <c r="AI14" s="1062"/>
      <c r="AJ14" s="1062"/>
      <c r="AK14" s="1062"/>
      <c r="AL14" s="1062"/>
      <c r="AM14" s="1062"/>
      <c r="AN14" s="1062"/>
      <c r="AO14" s="1062"/>
      <c r="AP14" s="1062"/>
      <c r="AQ14" s="1062"/>
      <c r="AR14" s="1062"/>
      <c r="AS14" s="1062"/>
      <c r="AT14" s="1062"/>
      <c r="AU14" s="1062"/>
      <c r="AV14" s="1062"/>
      <c r="AW14" s="1062"/>
      <c r="AX14" s="1062"/>
      <c r="AY14" s="1062"/>
      <c r="AZ14" s="1062"/>
      <c r="BA14" s="302"/>
    </row>
    <row r="15" spans="1:63" ht="23.4" customHeight="1" x14ac:dyDescent="0.25">
      <c r="A15" s="1064" t="str">
        <f>ФОРМА!D3</f>
        <v>ОГРН 1089847302225, ИНН 7842391090, КПП 780101001, 199004, город Санкт-Петербург, пр-кт Средний В.О., д. 4 литер а, пом/ком 6н/177</v>
      </c>
      <c r="B15" s="1064"/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4"/>
      <c r="AJ15" s="1064"/>
      <c r="AK15" s="1064"/>
      <c r="AL15" s="1064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</row>
    <row r="16" spans="1:63" s="303" customFormat="1" ht="21" customHeight="1" x14ac:dyDescent="0.3">
      <c r="A16" s="1065" t="s">
        <v>818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302"/>
    </row>
    <row r="17" spans="1:53" x14ac:dyDescent="0.25">
      <c r="A17" s="1060" t="s">
        <v>77</v>
      </c>
      <c r="B17" s="1060"/>
      <c r="C17" s="1060"/>
      <c r="D17" s="1060"/>
      <c r="E17" s="1060"/>
      <c r="F17" s="1060"/>
      <c r="G17" s="1060"/>
      <c r="H17" s="1060"/>
      <c r="I17" s="1060"/>
      <c r="J17" s="1060"/>
      <c r="K17" s="1060"/>
      <c r="L17" s="1060"/>
      <c r="M17" s="1060"/>
      <c r="N17" s="1060"/>
      <c r="O17" s="1060"/>
      <c r="P17" s="1060"/>
      <c r="Q17" s="1060"/>
      <c r="R17" s="1060"/>
      <c r="S17" s="1060"/>
      <c r="T17" s="1060"/>
      <c r="U17" s="1060"/>
      <c r="V17" s="1060"/>
      <c r="W17" s="1060"/>
      <c r="X17" s="1060"/>
      <c r="Y17" s="1060"/>
      <c r="Z17" s="1060"/>
      <c r="AA17" s="1060"/>
      <c r="AB17" s="1060"/>
      <c r="AC17" s="1060"/>
      <c r="AD17" s="1060"/>
      <c r="AE17" s="1060"/>
      <c r="AF17" s="1060"/>
      <c r="AG17" s="1060"/>
      <c r="AH17" s="1060"/>
      <c r="AI17" s="1060"/>
      <c r="AJ17" s="1060"/>
      <c r="AK17" s="1060"/>
      <c r="AL17" s="1060"/>
      <c r="AM17" s="1060"/>
      <c r="AN17" s="1060"/>
      <c r="AO17" s="1060"/>
      <c r="AP17" s="1060"/>
      <c r="AQ17" s="1060"/>
      <c r="AR17" s="1060"/>
      <c r="AS17" s="1060"/>
      <c r="AT17" s="1060"/>
      <c r="AU17" s="1060"/>
      <c r="AV17" s="1060"/>
      <c r="AW17" s="1060"/>
      <c r="AX17" s="1060"/>
      <c r="AY17" s="1060"/>
      <c r="AZ17" s="1060"/>
      <c r="BA17" s="301"/>
    </row>
    <row r="18" spans="1:53" ht="12" customHeight="1" x14ac:dyDescent="0.25">
      <c r="A18" s="1064" t="str">
        <f>ФОРМА!B8</f>
        <v>ООО «Строительные энергетические технологии»</v>
      </c>
      <c r="B18" s="1064"/>
      <c r="C18" s="1064"/>
      <c r="D18" s="1064"/>
      <c r="E18" s="1064"/>
      <c r="F18" s="1064"/>
      <c r="G18" s="1064"/>
      <c r="H18" s="1064"/>
      <c r="I18" s="1064"/>
      <c r="J18" s="1064"/>
      <c r="K18" s="1064"/>
      <c r="L18" s="1064"/>
      <c r="M18" s="1064"/>
      <c r="N18" s="1064"/>
      <c r="O18" s="1064"/>
      <c r="P18" s="1064"/>
      <c r="Q18" s="1064"/>
      <c r="R18" s="1064"/>
      <c r="S18" s="1064"/>
      <c r="T18" s="1064"/>
      <c r="U18" s="1064"/>
      <c r="V18" s="1064"/>
      <c r="W18" s="1064"/>
      <c r="X18" s="1064"/>
      <c r="Y18" s="1064"/>
      <c r="Z18" s="1064"/>
      <c r="AA18" s="1064"/>
      <c r="AB18" s="1064"/>
      <c r="AC18" s="1064"/>
      <c r="AD18" s="1064"/>
      <c r="AE18" s="1064"/>
      <c r="AF18" s="1064"/>
      <c r="AG18" s="1064"/>
      <c r="AH18" s="1064"/>
      <c r="AI18" s="1064"/>
      <c r="AJ18" s="1064"/>
      <c r="AK18" s="1064"/>
      <c r="AL18" s="1064"/>
      <c r="AM18" s="1064"/>
      <c r="AN18" s="1064"/>
      <c r="AO18" s="1064"/>
      <c r="AP18" s="1064"/>
      <c r="AQ18" s="1064"/>
      <c r="AR18" s="1064"/>
      <c r="AS18" s="1064"/>
      <c r="AT18" s="1064"/>
      <c r="AU18" s="1064"/>
      <c r="AV18" s="1064"/>
      <c r="AW18" s="1064"/>
      <c r="AX18" s="1064"/>
      <c r="AY18" s="1064"/>
      <c r="AZ18" s="1064"/>
      <c r="BA18" s="1064"/>
    </row>
    <row r="19" spans="1:53" s="306" customFormat="1" ht="6" customHeight="1" x14ac:dyDescent="0.2">
      <c r="A19" s="1062" t="s">
        <v>792</v>
      </c>
      <c r="B19" s="1062"/>
      <c r="C19" s="1062"/>
      <c r="D19" s="1062"/>
      <c r="E19" s="1062"/>
      <c r="F19" s="1062"/>
      <c r="G19" s="1062"/>
      <c r="H19" s="1062"/>
      <c r="I19" s="1062"/>
      <c r="J19" s="1062"/>
      <c r="K19" s="1062"/>
      <c r="L19" s="1062"/>
      <c r="M19" s="1062"/>
      <c r="N19" s="1062"/>
      <c r="O19" s="1062"/>
      <c r="P19" s="1062"/>
      <c r="Q19" s="1062"/>
      <c r="R19" s="1062"/>
      <c r="S19" s="1062"/>
      <c r="T19" s="1062"/>
      <c r="U19" s="1062"/>
      <c r="V19" s="1062"/>
      <c r="W19" s="1062"/>
      <c r="X19" s="1062"/>
      <c r="Y19" s="1062"/>
      <c r="Z19" s="1062"/>
      <c r="AA19" s="1062"/>
      <c r="AB19" s="1062"/>
      <c r="AC19" s="1062"/>
      <c r="AD19" s="1062"/>
      <c r="AE19" s="1062"/>
      <c r="AF19" s="1062"/>
      <c r="AG19" s="1062"/>
      <c r="AH19" s="1062"/>
      <c r="AI19" s="1062"/>
      <c r="AJ19" s="1062"/>
      <c r="AK19" s="1062"/>
      <c r="AL19" s="1062"/>
      <c r="AM19" s="1062"/>
      <c r="AN19" s="1062"/>
      <c r="AO19" s="1062"/>
      <c r="AP19" s="1062"/>
      <c r="AQ19" s="1062"/>
      <c r="AR19" s="1062"/>
      <c r="AS19" s="1062"/>
      <c r="AT19" s="1062"/>
      <c r="AU19" s="1062"/>
      <c r="AV19" s="1062"/>
      <c r="AW19" s="1062"/>
      <c r="AX19" s="1062"/>
      <c r="AY19" s="1062"/>
      <c r="AZ19" s="1062"/>
      <c r="BA19" s="305"/>
    </row>
    <row r="20" spans="1:53" ht="25.5" customHeight="1" x14ac:dyDescent="0.25">
      <c r="A20" s="10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64"/>
      <c r="C20" s="1064"/>
      <c r="D20" s="1064"/>
      <c r="E20" s="1064"/>
      <c r="F20" s="1064"/>
      <c r="G20" s="1064"/>
      <c r="H20" s="1064"/>
      <c r="I20" s="1064"/>
      <c r="J20" s="1064"/>
      <c r="K20" s="1064"/>
      <c r="L20" s="1064"/>
      <c r="M20" s="1064"/>
      <c r="N20" s="1064"/>
      <c r="O20" s="1064"/>
      <c r="P20" s="1064"/>
      <c r="Q20" s="1064"/>
      <c r="R20" s="1064"/>
      <c r="S20" s="1064"/>
      <c r="T20" s="1064"/>
      <c r="U20" s="1064"/>
      <c r="V20" s="1064"/>
      <c r="W20" s="1064"/>
      <c r="X20" s="1064"/>
      <c r="Y20" s="1064"/>
      <c r="Z20" s="1064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581"/>
    </row>
    <row r="21" spans="1:53" s="306" customFormat="1" ht="21" customHeight="1" x14ac:dyDescent="0.2">
      <c r="A21" s="1065" t="s">
        <v>819</v>
      </c>
      <c r="B21" s="1065"/>
      <c r="C21" s="1065"/>
      <c r="D21" s="1065"/>
      <c r="E21" s="1065"/>
      <c r="F21" s="1065"/>
      <c r="G21" s="1065"/>
      <c r="H21" s="1065"/>
      <c r="I21" s="1065"/>
      <c r="J21" s="1065"/>
      <c r="K21" s="1065"/>
      <c r="L21" s="1065"/>
      <c r="M21" s="1065"/>
      <c r="N21" s="1065"/>
      <c r="O21" s="1065"/>
      <c r="P21" s="1065"/>
      <c r="Q21" s="1065"/>
      <c r="R21" s="1065"/>
      <c r="S21" s="1065"/>
      <c r="T21" s="1065"/>
      <c r="U21" s="1065"/>
      <c r="V21" s="1065"/>
      <c r="W21" s="1065"/>
      <c r="X21" s="1065"/>
      <c r="Y21" s="1065"/>
      <c r="Z21" s="1065"/>
      <c r="AA21" s="1065"/>
      <c r="AB21" s="1065"/>
      <c r="AC21" s="1065"/>
      <c r="AD21" s="1065"/>
      <c r="AE21" s="1065"/>
      <c r="AF21" s="1065"/>
      <c r="AG21" s="1065"/>
      <c r="AH21" s="1065"/>
      <c r="AI21" s="1065"/>
      <c r="AJ21" s="1065"/>
      <c r="AK21" s="1065"/>
      <c r="AL21" s="1065"/>
      <c r="AM21" s="1065"/>
      <c r="AN21" s="1065"/>
      <c r="AO21" s="1065"/>
      <c r="AP21" s="1065"/>
      <c r="AQ21" s="1065"/>
      <c r="AR21" s="1065"/>
      <c r="AS21" s="1065"/>
      <c r="AT21" s="1065"/>
      <c r="AU21" s="1065"/>
      <c r="AV21" s="1065"/>
      <c r="AW21" s="1065"/>
      <c r="AX21" s="1065"/>
      <c r="AY21" s="1065"/>
      <c r="AZ21" s="1065"/>
      <c r="BA21" s="305"/>
    </row>
    <row r="22" spans="1:53" ht="21.6" customHeight="1" x14ac:dyDescent="0.25">
      <c r="A22" s="1095"/>
      <c r="B22" s="1095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5"/>
      <c r="N22" s="1095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5"/>
      <c r="Z22" s="1095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301"/>
    </row>
    <row r="23" spans="1:53" ht="39" customHeight="1" x14ac:dyDescent="0.25">
      <c r="A23" s="1069" t="s">
        <v>604</v>
      </c>
      <c r="B23" s="1070"/>
      <c r="C23" s="1070"/>
      <c r="D23" s="1070"/>
      <c r="E23" s="1070"/>
      <c r="F23" s="1070"/>
      <c r="G23" s="1070"/>
      <c r="H23" s="1070"/>
      <c r="I23" s="1070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301"/>
    </row>
    <row r="24" spans="1:53" ht="0.75" hidden="1" customHeight="1" x14ac:dyDescent="0.25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 x14ac:dyDescent="0.3">
      <c r="A25" s="1071" t="s">
        <v>19</v>
      </c>
      <c r="B25" s="1071"/>
      <c r="C25" s="1072">
        <f>ФОРМА!B21</f>
        <v>0</v>
      </c>
      <c r="D25" s="1072"/>
      <c r="E25" s="1072"/>
      <c r="F25" s="1072"/>
      <c r="G25" s="1072"/>
      <c r="H25" s="1072"/>
      <c r="I25" s="1072"/>
      <c r="J25" s="1072"/>
      <c r="K25" s="1072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073"/>
      <c r="AH25" s="1073"/>
      <c r="AI25" s="1073"/>
      <c r="AJ25" s="308"/>
      <c r="AK25" s="308"/>
      <c r="AL25" s="1074">
        <f>ФОРМА!C21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073"/>
      <c r="AX25" s="1073"/>
      <c r="AY25" s="1073"/>
      <c r="AZ25" s="1073"/>
      <c r="BA25" s="301"/>
    </row>
    <row r="26" spans="1:53" s="306" customFormat="1" ht="5.0999999999999996" customHeight="1" x14ac:dyDescent="0.2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062" t="s">
        <v>465</v>
      </c>
      <c r="AM26" s="1062"/>
      <c r="AN26" s="1062"/>
      <c r="AO26" s="1062"/>
      <c r="AP26" s="1062"/>
      <c r="AQ26" s="1062"/>
      <c r="AR26" s="1062"/>
      <c r="AS26" s="1062"/>
      <c r="AT26" s="1062"/>
      <c r="AU26" s="1062"/>
      <c r="AV26" s="1062"/>
      <c r="AW26" s="305"/>
      <c r="AX26" s="305"/>
      <c r="AY26" s="305"/>
      <c r="AZ26" s="305"/>
      <c r="BA26" s="305"/>
    </row>
    <row r="27" spans="1:53" ht="21" customHeight="1" x14ac:dyDescent="0.25">
      <c r="A27" s="1063" t="s">
        <v>796</v>
      </c>
      <c r="B27" s="1063"/>
      <c r="C27" s="1063"/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63"/>
      <c r="V27" s="1063"/>
      <c r="W27" s="1063"/>
      <c r="X27" s="1063"/>
      <c r="Y27" s="1063"/>
      <c r="Z27" s="1063"/>
      <c r="AA27" s="1063"/>
      <c r="AB27" s="1063"/>
      <c r="AC27" s="1063"/>
      <c r="AD27" s="1063"/>
      <c r="AE27" s="1063"/>
      <c r="AF27" s="1063"/>
      <c r="AG27" s="1063"/>
      <c r="AH27" s="1063"/>
      <c r="AI27" s="1063"/>
      <c r="AJ27" s="1063"/>
      <c r="AK27" s="1063"/>
      <c r="AL27" s="1063"/>
      <c r="AM27" s="1063"/>
      <c r="AN27" s="1063"/>
      <c r="AO27" s="1063"/>
      <c r="AP27" s="1063"/>
      <c r="AQ27" s="1063"/>
      <c r="AR27" s="1063"/>
      <c r="AS27" s="1063"/>
      <c r="AT27" s="1063"/>
      <c r="AU27" s="1063"/>
      <c r="AV27" s="1063"/>
      <c r="AW27" s="1063"/>
      <c r="AX27" s="1063"/>
      <c r="AY27" s="1063"/>
      <c r="AZ27" s="1063"/>
      <c r="BA27" s="301"/>
    </row>
    <row r="28" spans="1:53" ht="12" customHeight="1" x14ac:dyDescent="0.25">
      <c r="A28" s="1077" t="str">
        <f>IF(ПОДПИСИ!B9="",ПОДПИСИ!B6,ПОДПИСИ!B9)</f>
        <v>Ведущий инженер-геодезист АО "ЛЭСР"</v>
      </c>
      <c r="B28" s="1077"/>
      <c r="C28" s="1077"/>
      <c r="D28" s="1077"/>
      <c r="E28" s="1077"/>
      <c r="F28" s="1077"/>
      <c r="G28" s="1077"/>
      <c r="H28" s="1077"/>
      <c r="I28" s="1077"/>
      <c r="J28" s="1077"/>
      <c r="K28" s="1077"/>
      <c r="L28" s="1077"/>
      <c r="M28" s="1077"/>
      <c r="N28" s="1077"/>
      <c r="O28" s="1077"/>
      <c r="P28" s="1077"/>
      <c r="Q28" s="1077"/>
      <c r="R28" s="1077"/>
      <c r="S28" s="1077"/>
      <c r="T28" s="1077"/>
      <c r="U28" s="1077"/>
      <c r="V28" s="1077"/>
      <c r="W28" s="1077"/>
      <c r="X28" s="1077"/>
      <c r="Y28" s="1077"/>
      <c r="Z28" s="1077"/>
      <c r="AA28" s="1077"/>
      <c r="AB28" s="1077"/>
      <c r="AC28" s="1077"/>
      <c r="AD28" s="1077"/>
      <c r="AE28" s="1077"/>
      <c r="AF28" s="1077"/>
      <c r="AG28" s="1077"/>
      <c r="AH28" s="1077"/>
      <c r="AI28" s="1077"/>
      <c r="AJ28" s="1077"/>
      <c r="AK28" s="1077"/>
      <c r="AL28" s="1077"/>
      <c r="AM28" s="1077"/>
      <c r="AN28" s="1077"/>
      <c r="AO28" s="1077"/>
      <c r="AP28" s="1077"/>
      <c r="AQ28" s="1077"/>
      <c r="AR28" s="1077"/>
      <c r="AS28" s="1077"/>
      <c r="AT28" s="1077"/>
      <c r="AU28" s="1077"/>
      <c r="AV28" s="1077"/>
      <c r="AW28" s="1077"/>
      <c r="AX28" s="1077"/>
      <c r="AY28" s="1077"/>
      <c r="AZ28" s="1077"/>
      <c r="BA28" s="301"/>
    </row>
    <row r="29" spans="1:53" ht="12" customHeight="1" x14ac:dyDescent="0.25">
      <c r="A29" s="1075" t="str">
        <f>IF(ПОДПИСИ!C9="",ПОДПИСИ!C6,CONCATENATE(ПОДПИСИ!C9,", ",ПОДПИСИ!F9))</f>
        <v>Филёва Н.О., Приказ №414 от 10.04.2024</v>
      </c>
      <c r="B29" s="1075"/>
      <c r="C29" s="1075"/>
      <c r="D29" s="1075"/>
      <c r="E29" s="1075"/>
      <c r="F29" s="1075"/>
      <c r="G29" s="1075"/>
      <c r="H29" s="1075"/>
      <c r="I29" s="1075"/>
      <c r="J29" s="1075"/>
      <c r="K29" s="1075"/>
      <c r="L29" s="1075"/>
      <c r="M29" s="1075"/>
      <c r="N29" s="1075"/>
      <c r="O29" s="1075"/>
      <c r="P29" s="1075"/>
      <c r="Q29" s="1075"/>
      <c r="R29" s="1075"/>
      <c r="S29" s="1075"/>
      <c r="T29" s="1075"/>
      <c r="U29" s="1075"/>
      <c r="V29" s="1075"/>
      <c r="W29" s="1075"/>
      <c r="X29" s="1075"/>
      <c r="Y29" s="1075"/>
      <c r="Z29" s="1075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1075"/>
      <c r="AO29" s="1075"/>
      <c r="AP29" s="1075"/>
      <c r="AQ29" s="1075"/>
      <c r="AR29" s="1075"/>
      <c r="AS29" s="1075"/>
      <c r="AT29" s="1075"/>
      <c r="AU29" s="1075"/>
      <c r="AV29" s="1075"/>
      <c r="AW29" s="1075"/>
      <c r="AX29" s="1075"/>
      <c r="AY29" s="1075"/>
      <c r="AZ29" s="1075"/>
      <c r="BA29" s="301"/>
    </row>
    <row r="30" spans="1:53" ht="15" customHeight="1" x14ac:dyDescent="0.25">
      <c r="A30" s="1065" t="s">
        <v>797</v>
      </c>
      <c r="B30" s="1065"/>
      <c r="C30" s="1065"/>
      <c r="D30" s="1065"/>
      <c r="E30" s="1065"/>
      <c r="F30" s="1065"/>
      <c r="G30" s="1065"/>
      <c r="H30" s="1065"/>
      <c r="I30" s="1065"/>
      <c r="J30" s="1065"/>
      <c r="K30" s="1065"/>
      <c r="L30" s="1065"/>
      <c r="M30" s="1065"/>
      <c r="N30" s="1065"/>
      <c r="O30" s="1065"/>
      <c r="P30" s="1065"/>
      <c r="Q30" s="1065"/>
      <c r="R30" s="1065"/>
      <c r="S30" s="1065"/>
      <c r="T30" s="1065"/>
      <c r="U30" s="1065"/>
      <c r="V30" s="1065"/>
      <c r="W30" s="1065"/>
      <c r="X30" s="1065"/>
      <c r="Y30" s="1065"/>
      <c r="Z30" s="1065"/>
      <c r="AA30" s="1065"/>
      <c r="AB30" s="1065"/>
      <c r="AC30" s="1065"/>
      <c r="AD30" s="1065"/>
      <c r="AE30" s="1065"/>
      <c r="AF30" s="1065"/>
      <c r="AG30" s="1065"/>
      <c r="AH30" s="1065"/>
      <c r="AI30" s="1065"/>
      <c r="AJ30" s="1065"/>
      <c r="AK30" s="1065"/>
      <c r="AL30" s="1065"/>
      <c r="AM30" s="1065"/>
      <c r="AN30" s="1065"/>
      <c r="AO30" s="1065"/>
      <c r="AP30" s="1065"/>
      <c r="AQ30" s="1065"/>
      <c r="AR30" s="1065"/>
      <c r="AS30" s="1065"/>
      <c r="AT30" s="1065"/>
      <c r="AU30" s="1065"/>
      <c r="AV30" s="1065"/>
      <c r="AW30" s="1065"/>
      <c r="AX30" s="1065"/>
      <c r="AY30" s="1065"/>
      <c r="AZ30" s="1065"/>
      <c r="BA30" s="301"/>
    </row>
    <row r="31" spans="1:53" ht="15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01"/>
    </row>
    <row r="32" spans="1:53" ht="21" customHeight="1" x14ac:dyDescent="0.25">
      <c r="A32" s="1067" t="s">
        <v>798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01"/>
    </row>
    <row r="33" spans="1:53" ht="12" customHeight="1" x14ac:dyDescent="0.25">
      <c r="A33" s="1060" t="s">
        <v>799</v>
      </c>
      <c r="B33" s="1060"/>
      <c r="C33" s="1060"/>
      <c r="D33" s="1060"/>
      <c r="E33" s="1060"/>
      <c r="F33" s="1060"/>
      <c r="G33" s="1060"/>
      <c r="H33" s="1060"/>
      <c r="I33" s="1060"/>
      <c r="J33" s="1060"/>
      <c r="K33" s="1060"/>
      <c r="L33" s="1060"/>
      <c r="M33" s="1060"/>
      <c r="N33" s="1060"/>
      <c r="O33" s="1060"/>
      <c r="P33" s="1060"/>
      <c r="Q33" s="1060"/>
      <c r="R33" s="1060"/>
      <c r="S33" s="1060"/>
      <c r="T33" s="1060"/>
      <c r="U33" s="1060"/>
      <c r="V33" s="1060"/>
      <c r="W33" s="1060"/>
      <c r="X33" s="1060"/>
      <c r="Y33" s="1060"/>
      <c r="Z33" s="1060"/>
      <c r="AA33" s="1060"/>
      <c r="AB33" s="1060"/>
      <c r="AC33" s="1060"/>
      <c r="AD33" s="1060"/>
      <c r="AE33" s="1060"/>
      <c r="AF33" s="1060"/>
      <c r="AG33" s="1060"/>
      <c r="AH33" s="1060"/>
      <c r="AI33" s="1060"/>
      <c r="AJ33" s="1060"/>
      <c r="AK33" s="1060"/>
      <c r="AL33" s="1060"/>
      <c r="AM33" s="1060"/>
      <c r="AN33" s="1060"/>
      <c r="AO33" s="1060"/>
      <c r="AP33" s="1060"/>
      <c r="AQ33" s="1060"/>
      <c r="AR33" s="1060"/>
      <c r="AS33" s="1060"/>
      <c r="AT33" s="1060"/>
      <c r="AU33" s="1060"/>
      <c r="AV33" s="1060"/>
      <c r="AW33" s="1060"/>
      <c r="AX33" s="1060"/>
      <c r="AY33" s="1060"/>
      <c r="AZ33" s="1060"/>
      <c r="BA33" s="301"/>
    </row>
    <row r="34" spans="1:53" ht="12" customHeight="1" x14ac:dyDescent="0.25">
      <c r="A34" s="1075" t="str">
        <f>ПОДПИСИ!B15</f>
        <v>Заместитель генерального директора по капитальному  строительству ООО «Электромонтаж-110»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301"/>
    </row>
    <row r="35" spans="1:53" ht="12" customHeight="1" x14ac:dyDescent="0.25">
      <c r="A35" s="1075" t="str">
        <f>CONCATENATE(ПОДПИСИ!C15," ",ПОДПИСИ!F15)</f>
        <v xml:space="preserve">Шлёнский С.В. </v>
      </c>
      <c r="B35" s="1075"/>
      <c r="C35" s="1075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075"/>
      <c r="AM35" s="1075"/>
      <c r="AN35" s="1075"/>
      <c r="AO35" s="1075"/>
      <c r="AP35" s="1075"/>
      <c r="AQ35" s="1075"/>
      <c r="AR35" s="1075"/>
      <c r="AS35" s="1075"/>
      <c r="AT35" s="1075"/>
      <c r="AU35" s="1075"/>
      <c r="AV35" s="1075"/>
      <c r="AW35" s="1075"/>
      <c r="AX35" s="1075"/>
      <c r="AY35" s="1075"/>
      <c r="AZ35" s="1075"/>
      <c r="BA35" s="301"/>
    </row>
    <row r="36" spans="1:53" ht="15" customHeight="1" x14ac:dyDescent="0.25">
      <c r="A36" s="1065" t="s">
        <v>800</v>
      </c>
      <c r="B36" s="1065"/>
      <c r="C36" s="1065"/>
      <c r="D36" s="1065"/>
      <c r="E36" s="1065"/>
      <c r="F36" s="1065"/>
      <c r="G36" s="1065"/>
      <c r="H36" s="1065"/>
      <c r="I36" s="1065"/>
      <c r="J36" s="1065"/>
      <c r="K36" s="1065"/>
      <c r="L36" s="1065"/>
      <c r="M36" s="1065"/>
      <c r="N36" s="1065"/>
      <c r="O36" s="1065"/>
      <c r="P36" s="1065"/>
      <c r="Q36" s="1065"/>
      <c r="R36" s="1065"/>
      <c r="S36" s="1065"/>
      <c r="T36" s="1065"/>
      <c r="U36" s="1065"/>
      <c r="V36" s="1065"/>
      <c r="W36" s="1065"/>
      <c r="X36" s="1065"/>
      <c r="Y36" s="1065"/>
      <c r="Z36" s="1065"/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065"/>
      <c r="AO36" s="1065"/>
      <c r="AP36" s="1065"/>
      <c r="AQ36" s="1065"/>
      <c r="AR36" s="1065"/>
      <c r="AS36" s="1065"/>
      <c r="AT36" s="1065"/>
      <c r="AU36" s="1065"/>
      <c r="AV36" s="1065"/>
      <c r="AW36" s="1065"/>
      <c r="AX36" s="1065"/>
      <c r="AY36" s="1065"/>
      <c r="AZ36" s="1065"/>
      <c r="BA36" s="301"/>
    </row>
    <row r="37" spans="1:53" ht="15" customHeight="1" x14ac:dyDescent="0.25">
      <c r="A37" s="1076"/>
      <c r="B37" s="1076"/>
      <c r="C37" s="1076"/>
      <c r="D37" s="1076"/>
      <c r="E37" s="1076"/>
      <c r="F37" s="1076"/>
      <c r="G37" s="1076"/>
      <c r="H37" s="1076"/>
      <c r="I37" s="1076"/>
      <c r="J37" s="1076"/>
      <c r="K37" s="1076"/>
      <c r="L37" s="1076"/>
      <c r="M37" s="1076"/>
      <c r="N37" s="1076"/>
      <c r="O37" s="1076"/>
      <c r="P37" s="1076"/>
      <c r="Q37" s="1076"/>
      <c r="R37" s="1076"/>
      <c r="S37" s="1076"/>
      <c r="T37" s="1076"/>
      <c r="U37" s="1076"/>
      <c r="V37" s="1076"/>
      <c r="W37" s="1076"/>
      <c r="X37" s="1076"/>
      <c r="Y37" s="1076"/>
      <c r="Z37" s="1076"/>
      <c r="AA37" s="1076"/>
      <c r="AB37" s="1076"/>
      <c r="AC37" s="1076"/>
      <c r="AD37" s="1076"/>
      <c r="AE37" s="1076"/>
      <c r="AF37" s="1076"/>
      <c r="AG37" s="1076"/>
      <c r="AH37" s="1076"/>
      <c r="AI37" s="1076"/>
      <c r="AJ37" s="1076"/>
      <c r="AK37" s="1076"/>
      <c r="AL37" s="1076"/>
      <c r="AM37" s="1076"/>
      <c r="AN37" s="1076"/>
      <c r="AO37" s="1076"/>
      <c r="AP37" s="1076"/>
      <c r="AQ37" s="1076"/>
      <c r="AR37" s="1076"/>
      <c r="AS37" s="1076"/>
      <c r="AT37" s="1076"/>
      <c r="AU37" s="1076"/>
      <c r="AV37" s="1076"/>
      <c r="AW37" s="1076"/>
      <c r="AX37" s="1076"/>
      <c r="AY37" s="1076"/>
      <c r="AZ37" s="1076"/>
      <c r="BA37" s="301"/>
    </row>
    <row r="38" spans="1:53" ht="15" customHeight="1" x14ac:dyDescent="0.25">
      <c r="A38" s="1067" t="s">
        <v>801</v>
      </c>
      <c r="B38" s="1067"/>
      <c r="C38" s="1067"/>
      <c r="D38" s="1067"/>
      <c r="E38" s="1067"/>
      <c r="F38" s="1067"/>
      <c r="G38" s="1067"/>
      <c r="H38" s="1067"/>
      <c r="I38" s="1067"/>
      <c r="J38" s="1067"/>
      <c r="K38" s="1067"/>
      <c r="L38" s="1067"/>
      <c r="M38" s="1067"/>
      <c r="N38" s="1067"/>
      <c r="O38" s="1067"/>
      <c r="P38" s="1067"/>
      <c r="Q38" s="1067"/>
      <c r="R38" s="1067"/>
      <c r="S38" s="1067"/>
      <c r="T38" s="1067"/>
      <c r="U38" s="1067"/>
      <c r="V38" s="1067"/>
      <c r="W38" s="1067"/>
      <c r="X38" s="1067"/>
      <c r="Y38" s="1067"/>
      <c r="Z38" s="1067"/>
      <c r="AA38" s="1067"/>
      <c r="AB38" s="1067"/>
      <c r="AC38" s="1067"/>
      <c r="AD38" s="1067"/>
      <c r="AE38" s="1067"/>
      <c r="AF38" s="1067"/>
      <c r="AG38" s="1067"/>
      <c r="AH38" s="1067"/>
      <c r="AI38" s="1067"/>
      <c r="AJ38" s="1067"/>
      <c r="AK38" s="1067"/>
      <c r="AL38" s="1067"/>
      <c r="AM38" s="1067"/>
      <c r="AN38" s="1067"/>
      <c r="AO38" s="1067"/>
      <c r="AP38" s="1067"/>
      <c r="AQ38" s="1067"/>
      <c r="AR38" s="1067"/>
      <c r="AS38" s="1067"/>
      <c r="AT38" s="1067"/>
      <c r="AU38" s="1067"/>
      <c r="AV38" s="1067"/>
      <c r="AW38" s="1067"/>
      <c r="AX38" s="1067"/>
      <c r="AY38" s="1067"/>
      <c r="AZ38" s="1067"/>
      <c r="BA38" s="301"/>
    </row>
    <row r="39" spans="1:53" ht="23.25" customHeight="1" x14ac:dyDescent="0.25">
      <c r="A39" s="1084" t="s">
        <v>827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  <c r="BA39" s="301"/>
    </row>
    <row r="40" spans="1:53" ht="10.5" customHeight="1" x14ac:dyDescent="0.25">
      <c r="A40" s="1085" t="str">
        <f>ПОДПИСИ!B17</f>
        <v>Заместитель генерального директора по капитальному  строительству ООО «Электромонтаж-110»</v>
      </c>
      <c r="B40" s="1085"/>
      <c r="C40" s="1085"/>
      <c r="D40" s="1085"/>
      <c r="E40" s="1085"/>
      <c r="F40" s="1085"/>
      <c r="G40" s="1085"/>
      <c r="H40" s="1085"/>
      <c r="I40" s="1085"/>
      <c r="J40" s="1085"/>
      <c r="K40" s="1085"/>
      <c r="L40" s="1085"/>
      <c r="M40" s="1085"/>
      <c r="N40" s="1085"/>
      <c r="O40" s="1085"/>
      <c r="P40" s="1085"/>
      <c r="Q40" s="1085"/>
      <c r="R40" s="1085"/>
      <c r="S40" s="1085"/>
      <c r="T40" s="1085"/>
      <c r="U40" s="1085"/>
      <c r="V40" s="1085"/>
      <c r="W40" s="1085"/>
      <c r="X40" s="1085"/>
      <c r="Y40" s="1085"/>
      <c r="Z40" s="1085"/>
      <c r="AA40" s="1085"/>
      <c r="AB40" s="1085"/>
      <c r="AC40" s="1085"/>
      <c r="AD40" s="1085"/>
      <c r="AE40" s="1085"/>
      <c r="AF40" s="1085"/>
      <c r="AG40" s="1085"/>
      <c r="AH40" s="1085"/>
      <c r="AI40" s="1085"/>
      <c r="AJ40" s="1085"/>
      <c r="AK40" s="1085"/>
      <c r="AL40" s="1085"/>
      <c r="AM40" s="1085"/>
      <c r="AN40" s="1085"/>
      <c r="AO40" s="1085"/>
      <c r="AP40" s="1085"/>
      <c r="AQ40" s="1085"/>
      <c r="AR40" s="1085"/>
      <c r="AS40" s="1085"/>
      <c r="AT40" s="1085"/>
      <c r="AU40" s="1085"/>
      <c r="AV40" s="1085"/>
      <c r="AW40" s="1085"/>
      <c r="AX40" s="1085"/>
      <c r="AY40" s="1085"/>
      <c r="AZ40" s="1085"/>
      <c r="BA40" s="301"/>
    </row>
    <row r="41" spans="1:53" ht="15" customHeight="1" x14ac:dyDescent="0.25">
      <c r="A41" s="1085" t="str">
        <f>CONCATENATE(ПОДПИСИ!C17," ",ПОДПИСИ!F17)</f>
        <v xml:space="preserve">Шлёнский С.В. </v>
      </c>
      <c r="B41" s="1085"/>
      <c r="C41" s="1085"/>
      <c r="D41" s="1085"/>
      <c r="E41" s="1085"/>
      <c r="F41" s="1085"/>
      <c r="G41" s="1085"/>
      <c r="H41" s="1085"/>
      <c r="I41" s="1085"/>
      <c r="J41" s="1085"/>
      <c r="K41" s="1085"/>
      <c r="L41" s="1085"/>
      <c r="M41" s="1085"/>
      <c r="N41" s="1085"/>
      <c r="O41" s="1085"/>
      <c r="P41" s="1085"/>
      <c r="Q41" s="1085"/>
      <c r="R41" s="1085"/>
      <c r="S41" s="1085"/>
      <c r="T41" s="1085"/>
      <c r="U41" s="1085"/>
      <c r="V41" s="1085"/>
      <c r="W41" s="1085"/>
      <c r="X41" s="1085"/>
      <c r="Y41" s="1085"/>
      <c r="Z41" s="1085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085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301"/>
    </row>
    <row r="42" spans="1:53" ht="15" customHeight="1" x14ac:dyDescent="0.25">
      <c r="A42" s="1082" t="s">
        <v>797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  <c r="BA42" s="301"/>
    </row>
    <row r="43" spans="1:53" ht="12.75" customHeight="1" x14ac:dyDescent="0.25">
      <c r="A43" s="1083"/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301"/>
    </row>
    <row r="44" spans="1:53" ht="8.25" customHeight="1" x14ac:dyDescent="0.25">
      <c r="A44" s="1082" t="s">
        <v>828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  <c r="BA44" s="301"/>
    </row>
    <row r="45" spans="1:53" ht="39" customHeight="1" x14ac:dyDescent="0.25">
      <c r="A45" s="1063" t="s">
        <v>802</v>
      </c>
      <c r="B45" s="1063"/>
      <c r="C45" s="1063"/>
      <c r="D45" s="1063"/>
      <c r="E45" s="1063"/>
      <c r="F45" s="1063"/>
      <c r="G45" s="1063"/>
      <c r="H45" s="1063"/>
      <c r="I45" s="1063"/>
      <c r="J45" s="1063"/>
      <c r="K45" s="1063"/>
      <c r="L45" s="1063"/>
      <c r="M45" s="1063"/>
      <c r="N45" s="1063"/>
      <c r="O45" s="1063"/>
      <c r="P45" s="1063"/>
      <c r="Q45" s="1063"/>
      <c r="R45" s="1063"/>
      <c r="S45" s="1063"/>
      <c r="T45" s="1063"/>
      <c r="U45" s="1063"/>
      <c r="V45" s="1063"/>
      <c r="W45" s="1063"/>
      <c r="X45" s="1063"/>
      <c r="Y45" s="1063"/>
      <c r="Z45" s="1063"/>
      <c r="AA45" s="1063"/>
      <c r="AB45" s="1063"/>
      <c r="AC45" s="1063"/>
      <c r="AD45" s="1063"/>
      <c r="AE45" s="1063"/>
      <c r="AF45" s="1063"/>
      <c r="AG45" s="1063"/>
      <c r="AH45" s="1063"/>
      <c r="AI45" s="1063"/>
      <c r="AJ45" s="1063"/>
      <c r="AK45" s="1063"/>
      <c r="AL45" s="1063"/>
      <c r="AM45" s="1063"/>
      <c r="AN45" s="1063"/>
      <c r="AO45" s="1063"/>
      <c r="AP45" s="1063"/>
      <c r="AQ45" s="1063"/>
      <c r="AR45" s="1063"/>
      <c r="AS45" s="1063"/>
      <c r="AT45" s="1063"/>
      <c r="AU45" s="1063"/>
      <c r="AV45" s="1063"/>
      <c r="AW45" s="1063"/>
      <c r="AX45" s="1063"/>
      <c r="AY45" s="1063"/>
      <c r="AZ45" s="1063"/>
      <c r="BA45" s="301"/>
    </row>
    <row r="46" spans="1:53" ht="12" customHeight="1" x14ac:dyDescent="0.25">
      <c r="A46" s="1076" t="str">
        <f>ПОДПИСИ!B19</f>
        <v xml:space="preserve"> 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301"/>
    </row>
    <row r="47" spans="1:53" ht="11.25" customHeight="1" x14ac:dyDescent="0.25">
      <c r="A47" s="1079" t="str">
        <f>CONCATENATE(ПОДПИСИ!C19," ",ПОДПИСИ!F19)</f>
        <v xml:space="preserve">  </v>
      </c>
      <c r="B47" s="1079"/>
      <c r="C47" s="1079"/>
      <c r="D47" s="1079"/>
      <c r="E47" s="1079"/>
      <c r="F47" s="1079"/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079"/>
      <c r="AV47" s="1079"/>
      <c r="AW47" s="1079"/>
      <c r="AX47" s="1079"/>
      <c r="AY47" s="1079"/>
      <c r="AZ47" s="1079"/>
      <c r="BA47" s="301"/>
    </row>
    <row r="48" spans="1:53" ht="6" customHeight="1" x14ac:dyDescent="0.25">
      <c r="A48" s="1080" t="s">
        <v>803</v>
      </c>
      <c r="B48" s="1080"/>
      <c r="C48" s="1080"/>
      <c r="D48" s="1080"/>
      <c r="E48" s="1080"/>
      <c r="F48" s="1080"/>
      <c r="G48" s="1080"/>
      <c r="H48" s="1080"/>
      <c r="I48" s="1080"/>
      <c r="J48" s="1080"/>
      <c r="K48" s="1080"/>
      <c r="L48" s="1080"/>
      <c r="M48" s="1080"/>
      <c r="N48" s="1080"/>
      <c r="O48" s="1080"/>
      <c r="P48" s="1080"/>
      <c r="Q48" s="1080"/>
      <c r="R48" s="1080"/>
      <c r="S48" s="1080"/>
      <c r="T48" s="1080"/>
      <c r="U48" s="1080"/>
      <c r="V48" s="1080"/>
      <c r="W48" s="1080"/>
      <c r="X48" s="1080"/>
      <c r="Y48" s="1080"/>
      <c r="Z48" s="1080"/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080"/>
      <c r="AV48" s="1080"/>
      <c r="AW48" s="1080"/>
      <c r="AX48" s="1080"/>
      <c r="AY48" s="1080"/>
      <c r="AZ48" s="1080"/>
      <c r="BA48" s="301"/>
    </row>
    <row r="49" spans="1:54" ht="15" customHeight="1" x14ac:dyDescent="0.25">
      <c r="A49" s="1081"/>
      <c r="B49" s="1081"/>
      <c r="C49" s="1081"/>
      <c r="D49" s="1081"/>
      <c r="E49" s="1081"/>
      <c r="F49" s="1081"/>
      <c r="G49" s="1081"/>
      <c r="H49" s="1081"/>
      <c r="I49" s="1081"/>
      <c r="J49" s="1081"/>
      <c r="K49" s="1081"/>
      <c r="L49" s="1081"/>
      <c r="M49" s="1081"/>
      <c r="N49" s="1081"/>
      <c r="O49" s="1081"/>
      <c r="P49" s="1081"/>
      <c r="Q49" s="1081"/>
      <c r="R49" s="1081"/>
      <c r="S49" s="1081"/>
      <c r="T49" s="1081"/>
      <c r="U49" s="1081"/>
      <c r="V49" s="1081"/>
      <c r="W49" s="1081"/>
      <c r="X49" s="1081"/>
      <c r="Y49" s="1081"/>
      <c r="Z49" s="1081"/>
      <c r="AA49" s="1081"/>
      <c r="AB49" s="1081"/>
      <c r="AC49" s="1081"/>
      <c r="AD49" s="1081"/>
      <c r="AE49" s="1081"/>
      <c r="AF49" s="1081"/>
      <c r="AG49" s="1081"/>
      <c r="AH49" s="1081"/>
      <c r="AI49" s="1081"/>
      <c r="AJ49" s="1081"/>
      <c r="AK49" s="1081"/>
      <c r="AL49" s="1081"/>
      <c r="AM49" s="1081"/>
      <c r="AN49" s="1081"/>
      <c r="AO49" s="1081"/>
      <c r="AP49" s="1081"/>
      <c r="AQ49" s="1081"/>
      <c r="AR49" s="1081"/>
      <c r="AS49" s="1081"/>
      <c r="AT49" s="1081"/>
      <c r="AU49" s="1081"/>
      <c r="AV49" s="1081"/>
      <c r="AW49" s="1081"/>
      <c r="AX49" s="1081"/>
      <c r="AY49" s="1081"/>
      <c r="AZ49" s="1081"/>
      <c r="BA49" s="301"/>
    </row>
    <row r="50" spans="1:54" ht="15" customHeight="1" x14ac:dyDescent="0.25">
      <c r="A50" s="1067" t="s">
        <v>804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301"/>
    </row>
    <row r="51" spans="1:54" ht="21" customHeight="1" x14ac:dyDescent="0.25">
      <c r="A51" s="1063" t="s">
        <v>805</v>
      </c>
      <c r="B51" s="1063"/>
      <c r="C51" s="1063"/>
      <c r="D51" s="1063"/>
      <c r="E51" s="1063"/>
      <c r="F51" s="1063"/>
      <c r="G51" s="1063"/>
      <c r="H51" s="1063"/>
      <c r="I51" s="1063"/>
      <c r="J51" s="1063"/>
      <c r="K51" s="1063"/>
      <c r="L51" s="1063"/>
      <c r="M51" s="1063"/>
      <c r="N51" s="1063"/>
      <c r="O51" s="1063"/>
      <c r="P51" s="1063"/>
      <c r="Q51" s="1063"/>
      <c r="R51" s="1063"/>
      <c r="S51" s="1063"/>
      <c r="T51" s="1063"/>
      <c r="U51" s="1063"/>
      <c r="V51" s="1063"/>
      <c r="W51" s="1063"/>
      <c r="X51" s="1063"/>
      <c r="Y51" s="1063"/>
      <c r="Z51" s="1063"/>
      <c r="AA51" s="1063"/>
      <c r="AB51" s="1063"/>
      <c r="AC51" s="1063"/>
      <c r="AD51" s="1063"/>
      <c r="AE51" s="1063"/>
      <c r="AF51" s="1063"/>
      <c r="AG51" s="1063"/>
      <c r="AH51" s="1063"/>
      <c r="AI51" s="1063"/>
      <c r="AJ51" s="1063"/>
      <c r="AK51" s="1063"/>
      <c r="AL51" s="1063"/>
      <c r="AM51" s="1063"/>
      <c r="AN51" s="1063"/>
      <c r="AO51" s="1063"/>
      <c r="AP51" s="1063"/>
      <c r="AQ51" s="1063"/>
      <c r="AR51" s="1063"/>
      <c r="AS51" s="1063"/>
      <c r="AT51" s="1063"/>
      <c r="AU51" s="1063"/>
      <c r="AV51" s="1063"/>
      <c r="AW51" s="1063"/>
      <c r="AX51" s="1063"/>
      <c r="AY51" s="1063"/>
      <c r="AZ51" s="1063"/>
      <c r="BA51" s="301"/>
    </row>
    <row r="52" spans="1:54" ht="12" customHeight="1" x14ac:dyDescent="0.3">
      <c r="A52" s="1078" t="str">
        <f>ПОДПИСИ!B14</f>
        <v>Начальник геодезического отдела ООО «Электромонтаж-110»</v>
      </c>
      <c r="B52" s="1078"/>
      <c r="C52" s="1078"/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078"/>
      <c r="V52" s="1078"/>
      <c r="W52" s="1078"/>
      <c r="X52" s="1078"/>
      <c r="Y52" s="1078"/>
      <c r="Z52" s="1078"/>
      <c r="AA52" s="1078"/>
      <c r="AB52" s="1078"/>
      <c r="AC52" s="1078"/>
      <c r="AD52" s="1078"/>
      <c r="AE52" s="1078"/>
      <c r="AF52" s="1078"/>
      <c r="AG52" s="1078"/>
      <c r="AH52" s="1078"/>
      <c r="AI52" s="1078"/>
      <c r="AJ52" s="1078"/>
      <c r="AK52" s="1078"/>
      <c r="AL52" s="1078"/>
      <c r="AM52" s="1078"/>
      <c r="AN52" s="1078"/>
      <c r="AO52" s="1078"/>
      <c r="AP52" s="1078"/>
      <c r="AQ52" s="1078"/>
      <c r="AR52" s="1078"/>
      <c r="AS52" s="1078"/>
      <c r="AT52" s="1078"/>
      <c r="AU52" s="1078"/>
      <c r="AV52" s="1078"/>
      <c r="AW52" s="1078"/>
      <c r="AX52" s="1078"/>
      <c r="AY52" s="1078"/>
      <c r="AZ52" s="1078"/>
      <c r="BA52" s="309"/>
      <c r="BB52" s="295"/>
    </row>
    <row r="53" spans="1:54" ht="12" customHeight="1" x14ac:dyDescent="0.25">
      <c r="A53" s="1075" t="str">
        <f>CONCATENATE(ПОДПИСИ!C14," ",ПОДПИСИ!F14)</f>
        <v xml:space="preserve">Фатахова Е.Я. </v>
      </c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1"/>
    </row>
    <row r="54" spans="1:54" ht="6" customHeight="1" x14ac:dyDescent="0.25">
      <c r="A54" s="1065" t="s">
        <v>803</v>
      </c>
      <c r="B54" s="1065"/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V54" s="1065"/>
      <c r="AW54" s="1065"/>
      <c r="AX54" s="1065"/>
      <c r="AY54" s="1065"/>
      <c r="AZ54" s="1065"/>
      <c r="BA54" s="301"/>
    </row>
    <row r="55" spans="1:54" x14ac:dyDescent="0.25">
      <c r="A55" s="1066"/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301"/>
    </row>
    <row r="56" spans="1:54" ht="15" customHeight="1" x14ac:dyDescent="0.25">
      <c r="A56" s="1067" t="s">
        <v>806</v>
      </c>
      <c r="B56" s="1067"/>
      <c r="C56" s="1067"/>
      <c r="D56" s="1067"/>
      <c r="E56" s="1067"/>
      <c r="F56" s="1067"/>
      <c r="G56" s="1067"/>
      <c r="H56" s="1067"/>
      <c r="I56" s="1067"/>
      <c r="J56" s="1067"/>
      <c r="K56" s="1067"/>
      <c r="L56" s="1067"/>
      <c r="M56" s="1067"/>
      <c r="N56" s="1067"/>
      <c r="O56" s="1067"/>
      <c r="P56" s="1067"/>
      <c r="Q56" s="1067"/>
      <c r="R56" s="1067"/>
      <c r="S56" s="1067"/>
      <c r="T56" s="1067"/>
      <c r="U56" s="1067"/>
      <c r="V56" s="1067"/>
      <c r="W56" s="1067"/>
      <c r="X56" s="1067"/>
      <c r="Y56" s="1067"/>
      <c r="Z56" s="1067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1067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301"/>
    </row>
    <row r="57" spans="1:54" ht="15" customHeight="1" outlineLevel="1" x14ac:dyDescent="0.25">
      <c r="A57" s="1031" t="s">
        <v>82</v>
      </c>
      <c r="B57" s="1031"/>
      <c r="C57" s="1031"/>
      <c r="D57" s="1031"/>
      <c r="E57" s="1031"/>
      <c r="F57" s="1031"/>
      <c r="G57" s="1031"/>
      <c r="H57" s="1031"/>
      <c r="I57" s="1031"/>
      <c r="J57" s="1031"/>
      <c r="K57" s="1031"/>
      <c r="L57" s="1031"/>
      <c r="M57" s="1031"/>
      <c r="N57" s="1031"/>
      <c r="O57" s="1031"/>
      <c r="P57" s="1031"/>
      <c r="Q57" s="1031"/>
      <c r="R57" s="1031"/>
      <c r="S57" s="1031"/>
      <c r="T57" s="1031"/>
      <c r="U57" s="1031"/>
      <c r="V57" s="1031"/>
      <c r="W57" s="1031"/>
      <c r="X57" s="1031"/>
      <c r="Y57" s="1031"/>
      <c r="Z57" s="1031"/>
      <c r="AA57" s="1031"/>
      <c r="AB57" s="1031"/>
      <c r="AC57" s="1031"/>
      <c r="AD57" s="1031"/>
      <c r="AE57" s="1031"/>
      <c r="AF57" s="1031"/>
      <c r="AG57" s="1031"/>
      <c r="AH57" s="1031"/>
      <c r="AI57" s="1031"/>
      <c r="AJ57" s="1031"/>
      <c r="AK57" s="1031"/>
      <c r="BA57" s="301"/>
    </row>
    <row r="58" spans="1:54" ht="25.5" customHeight="1" outlineLevel="1" x14ac:dyDescent="0.25">
      <c r="A58" s="103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37"/>
      <c r="C58" s="1037"/>
      <c r="D58" s="1037"/>
      <c r="E58" s="1037"/>
      <c r="F58" s="1037"/>
      <c r="G58" s="1037"/>
      <c r="H58" s="1037"/>
      <c r="I58" s="1037"/>
      <c r="J58" s="1037"/>
      <c r="K58" s="1037"/>
      <c r="L58" s="1037"/>
      <c r="M58" s="1037"/>
      <c r="N58" s="1037"/>
      <c r="O58" s="1037"/>
      <c r="P58" s="1037"/>
      <c r="Q58" s="1037"/>
      <c r="R58" s="1037"/>
      <c r="S58" s="1037"/>
      <c r="T58" s="1037"/>
      <c r="U58" s="1037"/>
      <c r="V58" s="1037"/>
      <c r="W58" s="1037"/>
      <c r="X58" s="1037"/>
      <c r="Y58" s="1037"/>
      <c r="Z58" s="1037"/>
      <c r="AA58" s="1037"/>
      <c r="AB58" s="1037"/>
      <c r="AC58" s="1037"/>
      <c r="AD58" s="1037"/>
      <c r="AE58" s="1037"/>
      <c r="AF58" s="1037"/>
      <c r="AG58" s="1037"/>
      <c r="AH58" s="1037"/>
      <c r="AI58" s="1037"/>
      <c r="AJ58" s="1037"/>
      <c r="AK58" s="1037"/>
      <c r="AL58" s="1037"/>
      <c r="AM58" s="1037"/>
      <c r="AN58" s="1037"/>
      <c r="AO58" s="1037"/>
      <c r="AP58" s="1037"/>
      <c r="AQ58" s="1037"/>
      <c r="AR58" s="1037"/>
      <c r="AS58" s="1037"/>
      <c r="AT58" s="1037"/>
      <c r="AU58" s="1037"/>
      <c r="AV58" s="1037"/>
      <c r="AW58" s="1037"/>
      <c r="AX58" s="1037"/>
      <c r="AY58" s="1037"/>
      <c r="AZ58" s="1037"/>
      <c r="BA58" s="301"/>
    </row>
    <row r="59" spans="1:54" ht="8.25" customHeight="1" outlineLevel="1" x14ac:dyDescent="0.25">
      <c r="A59" s="1036" t="s">
        <v>535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301"/>
    </row>
    <row r="60" spans="1:54" ht="21" customHeight="1" x14ac:dyDescent="0.25">
      <c r="A60" s="1063" t="s">
        <v>807</v>
      </c>
      <c r="B60" s="1063"/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V60" s="1063"/>
      <c r="AW60" s="1063"/>
      <c r="AX60" s="1063"/>
      <c r="AY60" s="1063"/>
      <c r="AZ60" s="1063"/>
      <c r="BA60" s="301"/>
    </row>
    <row r="61" spans="1:54" ht="12" customHeight="1" x14ac:dyDescent="0.25">
      <c r="A61" s="1072" t="str">
        <f>ФОРМА!D21</f>
        <v>воздушной линии 0,4кВ</v>
      </c>
      <c r="B61" s="1072"/>
      <c r="C61" s="1072"/>
      <c r="D61" s="1072"/>
      <c r="E61" s="1072"/>
      <c r="F61" s="1072"/>
      <c r="G61" s="1072"/>
      <c r="H61" s="1072"/>
      <c r="I61" s="1072"/>
      <c r="J61" s="1072"/>
      <c r="K61" s="1072"/>
      <c r="L61" s="1072"/>
      <c r="M61" s="1072"/>
      <c r="N61" s="1072"/>
      <c r="O61" s="1072"/>
      <c r="P61" s="1072"/>
      <c r="Q61" s="1072"/>
      <c r="R61" s="1072"/>
      <c r="S61" s="1072"/>
      <c r="T61" s="1072"/>
      <c r="U61" s="1072"/>
      <c r="V61" s="1072"/>
      <c r="W61" s="1072"/>
      <c r="X61" s="1072"/>
      <c r="Y61" s="1072"/>
      <c r="Z61" s="1072"/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V61" s="1072"/>
      <c r="AW61" s="1072"/>
      <c r="AX61" s="1072"/>
      <c r="AY61" s="1072"/>
      <c r="AZ61" s="1072"/>
      <c r="BA61" s="301"/>
    </row>
    <row r="62" spans="1:54" s="306" customFormat="1" ht="6" customHeight="1" x14ac:dyDescent="0.2">
      <c r="A62" s="1062" t="s">
        <v>441</v>
      </c>
      <c r="B62" s="1062"/>
      <c r="C62" s="1062"/>
      <c r="D62" s="1062"/>
      <c r="E62" s="1062"/>
      <c r="F62" s="1062"/>
      <c r="G62" s="1062"/>
      <c r="H62" s="1062"/>
      <c r="I62" s="1062"/>
      <c r="J62" s="1062"/>
      <c r="K62" s="1062"/>
      <c r="L62" s="1062"/>
      <c r="M62" s="1062"/>
      <c r="N62" s="1062"/>
      <c r="O62" s="1062"/>
      <c r="P62" s="1062"/>
      <c r="Q62" s="1062"/>
      <c r="R62" s="1062"/>
      <c r="S62" s="1062"/>
      <c r="T62" s="1062"/>
      <c r="U62" s="1062"/>
      <c r="V62" s="1062"/>
      <c r="W62" s="1062"/>
      <c r="X62" s="1062"/>
      <c r="Y62" s="1062"/>
      <c r="Z62" s="1062"/>
      <c r="AA62" s="1062"/>
      <c r="AB62" s="1062"/>
      <c r="AC62" s="1062"/>
      <c r="AD62" s="1062"/>
      <c r="AE62" s="1062"/>
      <c r="AF62" s="1062"/>
      <c r="AG62" s="1062"/>
      <c r="AH62" s="1062"/>
      <c r="AI62" s="1062"/>
      <c r="AJ62" s="1062"/>
      <c r="AK62" s="1062"/>
      <c r="AL62" s="1062"/>
      <c r="AM62" s="1062"/>
      <c r="AN62" s="1062"/>
      <c r="AO62" s="1062"/>
      <c r="AP62" s="1062"/>
      <c r="AQ62" s="1062"/>
      <c r="AR62" s="1062"/>
      <c r="AS62" s="1062"/>
      <c r="AT62" s="1062"/>
      <c r="AU62" s="1062"/>
      <c r="AV62" s="1062"/>
      <c r="AW62" s="1062"/>
      <c r="AX62" s="1062"/>
      <c r="AY62" s="1062"/>
      <c r="AZ62" s="1062"/>
      <c r="BA62" s="305"/>
    </row>
    <row r="63" spans="1:54" ht="48" customHeight="1" x14ac:dyDescent="0.25">
      <c r="A63" s="1086" t="s">
        <v>808</v>
      </c>
      <c r="B63" s="1086"/>
      <c r="C63" s="1086"/>
      <c r="D63" s="1086"/>
      <c r="E63" s="1086"/>
      <c r="F63" s="1086"/>
      <c r="G63" s="1086"/>
      <c r="H63" s="1086"/>
      <c r="I63" s="1086"/>
      <c r="J63" s="1086"/>
      <c r="K63" s="1086"/>
      <c r="L63" s="1086"/>
      <c r="M63" s="1086"/>
      <c r="N63" s="1086"/>
      <c r="O63" s="1086"/>
      <c r="P63" s="1086"/>
      <c r="Q63" s="1086"/>
      <c r="R63" s="1086"/>
      <c r="S63" s="1086"/>
      <c r="T63" s="1086"/>
      <c r="U63" s="1086"/>
      <c r="V63" s="1086"/>
      <c r="W63" s="1086"/>
      <c r="X63" s="1086"/>
      <c r="Y63" s="1086"/>
      <c r="Z63" s="1086"/>
      <c r="AA63" s="1086"/>
      <c r="AB63" s="1086"/>
      <c r="AC63" s="1086"/>
      <c r="AD63" s="1086"/>
      <c r="AE63" s="1086"/>
      <c r="AF63" s="1086"/>
      <c r="AG63" s="1086"/>
      <c r="AH63" s="1086"/>
      <c r="AI63" s="1086"/>
      <c r="AJ63" s="1086"/>
      <c r="AK63" s="1086"/>
      <c r="AL63" s="1086"/>
      <c r="AM63" s="1086"/>
      <c r="AN63" s="1086"/>
      <c r="AO63" s="1086"/>
      <c r="AP63" s="1086"/>
      <c r="AQ63" s="1086"/>
      <c r="AR63" s="1086"/>
      <c r="AS63" s="1086"/>
      <c r="AT63" s="1086"/>
      <c r="AU63" s="1086"/>
      <c r="AV63" s="1086"/>
      <c r="AW63" s="1086"/>
      <c r="AX63" s="1086"/>
      <c r="AY63" s="1086"/>
      <c r="AZ63" s="1086"/>
      <c r="BA63" s="301"/>
    </row>
    <row r="64" spans="1:54" ht="11.25" customHeight="1" x14ac:dyDescent="0.25">
      <c r="A64" s="1072" t="str">
        <f>ФОРМА!B9</f>
        <v>СЭС-23-32939-ЭС-ИЛО2</v>
      </c>
      <c r="B64" s="1072"/>
      <c r="C64" s="1072"/>
      <c r="D64" s="1072"/>
      <c r="E64" s="1072"/>
      <c r="F64" s="1072"/>
      <c r="G64" s="1072"/>
      <c r="H64" s="1072"/>
      <c r="I64" s="1072"/>
      <c r="J64" s="1072"/>
      <c r="K64" s="1072"/>
      <c r="L64" s="1072"/>
      <c r="M64" s="1072"/>
      <c r="N64" s="1072"/>
      <c r="O64" s="1072"/>
      <c r="P64" s="1072"/>
      <c r="Q64" s="1072"/>
      <c r="R64" s="1072"/>
      <c r="S64" s="1072"/>
      <c r="T64" s="1072"/>
      <c r="U64" s="1072"/>
      <c r="V64" s="1072"/>
      <c r="W64" s="1072"/>
      <c r="X64" s="1072"/>
      <c r="Y64" s="1072"/>
      <c r="Z64" s="1072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301"/>
    </row>
    <row r="65" spans="1:53" s="306" customFormat="1" ht="6" customHeight="1" x14ac:dyDescent="0.2">
      <c r="A65" s="1080" t="s">
        <v>809</v>
      </c>
      <c r="B65" s="1080"/>
      <c r="C65" s="1080"/>
      <c r="D65" s="1080"/>
      <c r="E65" s="1080"/>
      <c r="F65" s="1080"/>
      <c r="G65" s="1080"/>
      <c r="H65" s="1080"/>
      <c r="I65" s="1080"/>
      <c r="J65" s="1080"/>
      <c r="K65" s="1080"/>
      <c r="L65" s="1080"/>
      <c r="M65" s="1080"/>
      <c r="N65" s="1080"/>
      <c r="O65" s="1080"/>
      <c r="P65" s="1080"/>
      <c r="Q65" s="1080"/>
      <c r="R65" s="1080"/>
      <c r="S65" s="1080"/>
      <c r="T65" s="1080"/>
      <c r="U65" s="1080"/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  <c r="BA65" s="305"/>
    </row>
    <row r="66" spans="1:53" ht="13.2" customHeight="1" x14ac:dyDescent="0.25">
      <c r="A66" s="1072" t="str">
        <f>ФОРМА!B8</f>
        <v>ООО «Строительные энергетические технологии»</v>
      </c>
      <c r="B66" s="1072"/>
      <c r="C66" s="1072"/>
      <c r="D66" s="1072"/>
      <c r="E66" s="1072"/>
      <c r="F66" s="1072"/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1072"/>
      <c r="S66" s="1072"/>
      <c r="T66" s="1072"/>
      <c r="U66" s="1072"/>
      <c r="V66" s="1072"/>
      <c r="W66" s="1072"/>
      <c r="X66" s="1072"/>
      <c r="Y66" s="1072"/>
      <c r="Z66" s="1072"/>
      <c r="AA66" s="1072"/>
      <c r="AB66" s="1072"/>
      <c r="AC66" s="1072"/>
      <c r="AD66" s="1072"/>
      <c r="AE66" s="1072"/>
      <c r="AF66" s="1072"/>
      <c r="AG66" s="1072"/>
      <c r="AH66" s="1072"/>
      <c r="AI66" s="1072"/>
      <c r="AJ66" s="1072"/>
      <c r="AK66" s="1072"/>
      <c r="AL66" s="1072"/>
      <c r="AM66" s="1072"/>
      <c r="AN66" s="1072"/>
      <c r="AO66" s="1072"/>
      <c r="AP66" s="1072"/>
      <c r="AQ66" s="1072"/>
      <c r="AR66" s="1072"/>
      <c r="AS66" s="1072"/>
      <c r="AT66" s="1072"/>
      <c r="AU66" s="1072"/>
      <c r="AV66" s="1072"/>
      <c r="AW66" s="1072"/>
      <c r="AX66" s="1072"/>
      <c r="AY66" s="1072"/>
      <c r="AZ66" s="1072"/>
      <c r="BA66" s="301"/>
    </row>
    <row r="67" spans="1:53" s="306" customFormat="1" ht="6" customHeight="1" x14ac:dyDescent="0.2">
      <c r="A67" s="1080" t="s">
        <v>810</v>
      </c>
      <c r="B67" s="1080"/>
      <c r="C67" s="1080"/>
      <c r="D67" s="1080"/>
      <c r="E67" s="1080"/>
      <c r="F67" s="1080"/>
      <c r="G67" s="1080"/>
      <c r="H67" s="1080"/>
      <c r="I67" s="1080"/>
      <c r="J67" s="1080"/>
      <c r="K67" s="1080"/>
      <c r="L67" s="1080"/>
      <c r="M67" s="1080"/>
      <c r="N67" s="1080"/>
      <c r="O67" s="1080"/>
      <c r="P67" s="1080"/>
      <c r="Q67" s="1080"/>
      <c r="R67" s="1080"/>
      <c r="S67" s="1080"/>
      <c r="T67" s="1080"/>
      <c r="U67" s="1080"/>
      <c r="V67" s="1080"/>
      <c r="W67" s="1080"/>
      <c r="X67" s="1080"/>
      <c r="Y67" s="1080"/>
      <c r="Z67" s="1080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</row>
    <row r="68" spans="1:53" ht="13.2" customHeight="1" x14ac:dyDescent="0.25">
      <c r="A68" s="1072" t="s">
        <v>742</v>
      </c>
      <c r="B68" s="1072"/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1072"/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301"/>
    </row>
    <row r="69" spans="1:53" s="306" customFormat="1" ht="6" customHeight="1" x14ac:dyDescent="0.2">
      <c r="A69" s="1080" t="s">
        <v>811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1080"/>
    </row>
    <row r="70" spans="1:53" ht="12" customHeight="1" x14ac:dyDescent="0.25">
      <c r="A70" s="1063" t="s">
        <v>605</v>
      </c>
      <c r="B70" s="1063"/>
      <c r="C70" s="1063"/>
      <c r="D70" s="1063"/>
      <c r="E70" s="1063"/>
      <c r="F70" s="1063"/>
      <c r="G70" s="1063"/>
      <c r="H70" s="1063"/>
      <c r="I70" s="1063"/>
      <c r="J70" s="1063"/>
      <c r="K70" s="1063"/>
      <c r="L70" s="1063"/>
      <c r="M70" s="1063"/>
      <c r="N70" s="1063"/>
      <c r="O70" s="1063"/>
      <c r="P70" s="1063"/>
      <c r="Q70" s="1063"/>
      <c r="R70" s="1063"/>
      <c r="S70" s="1063"/>
      <c r="T70" s="1063"/>
      <c r="U70" s="1063"/>
      <c r="V70" s="1063"/>
      <c r="W70" s="1063"/>
      <c r="X70" s="1063"/>
      <c r="Y70" s="1063"/>
      <c r="Z70" s="1063"/>
      <c r="AA70" s="1063"/>
      <c r="AB70" s="1063"/>
      <c r="AC70" s="1063"/>
      <c r="AD70" s="1063"/>
      <c r="AE70" s="1063"/>
      <c r="AF70" s="1063"/>
      <c r="AG70" s="1063"/>
      <c r="AH70" s="1063"/>
      <c r="AI70" s="1063"/>
      <c r="AJ70" s="1063"/>
      <c r="AK70" s="1063"/>
      <c r="AL70" s="1063"/>
      <c r="AM70" s="1063"/>
      <c r="AN70" s="1063"/>
      <c r="AO70" s="1063"/>
      <c r="AP70" s="1063"/>
      <c r="AQ70" s="1063"/>
      <c r="AR70" s="1063"/>
      <c r="AS70" s="1063"/>
      <c r="AT70" s="1063"/>
      <c r="AU70" s="1063"/>
      <c r="AV70" s="1063"/>
      <c r="AW70" s="1063"/>
      <c r="AX70" s="1063"/>
      <c r="AY70" s="1063"/>
      <c r="AZ70" s="1063"/>
      <c r="BA70" s="301"/>
    </row>
    <row r="71" spans="1:53" ht="6" customHeight="1" x14ac:dyDescent="0.3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073"/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301"/>
    </row>
    <row r="72" spans="1:53" ht="11.25" customHeight="1" x14ac:dyDescent="0.25">
      <c r="A72" s="1060" t="s">
        <v>89</v>
      </c>
      <c r="B72" s="1060"/>
      <c r="C72" s="1060"/>
      <c r="D72" s="1060"/>
      <c r="E72" s="1060"/>
      <c r="F72" s="1060"/>
      <c r="G72" s="1060"/>
      <c r="H72" s="1060"/>
      <c r="I72" s="1060"/>
      <c r="J72" s="1060"/>
      <c r="K72" s="1060"/>
      <c r="L72" s="1060"/>
      <c r="M72" s="1060"/>
      <c r="N72" s="1060"/>
      <c r="O72" s="1060"/>
      <c r="P72" s="1087" t="s">
        <v>65</v>
      </c>
      <c r="Q72" s="1087"/>
      <c r="R72" s="1087"/>
      <c r="S72" s="1087"/>
      <c r="T72" s="1087"/>
      <c r="U72" s="1087"/>
      <c r="V72" s="1087"/>
      <c r="W72" s="1087"/>
      <c r="X72" s="1087"/>
      <c r="Y72" s="1087"/>
      <c r="Z72" s="1087"/>
      <c r="AA72" s="1087"/>
      <c r="AB72" s="1087"/>
      <c r="AC72" s="1087"/>
      <c r="AD72" s="1087"/>
      <c r="AE72" s="1087"/>
      <c r="AF72" s="1087"/>
      <c r="AG72" s="1087"/>
      <c r="AH72" s="1087"/>
      <c r="AI72" s="1087"/>
      <c r="AJ72" s="1087"/>
      <c r="AK72" s="1087"/>
      <c r="AL72" s="1087"/>
      <c r="AM72" s="1087"/>
      <c r="AN72" s="1087"/>
      <c r="AO72" s="1087"/>
      <c r="AP72" s="1087"/>
      <c r="AQ72" s="1087"/>
      <c r="AR72" s="1087"/>
      <c r="AS72" s="1087"/>
      <c r="AT72" s="1087"/>
      <c r="AU72" s="1087"/>
      <c r="AV72" s="1087"/>
      <c r="AW72" s="1087"/>
      <c r="AX72" s="1087"/>
      <c r="AY72" s="1087"/>
      <c r="AZ72" s="1087"/>
      <c r="BA72" s="301"/>
    </row>
    <row r="73" spans="1:53" ht="6" customHeight="1" x14ac:dyDescent="0.25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 x14ac:dyDescent="0.25">
      <c r="A74" s="1060" t="s">
        <v>93</v>
      </c>
      <c r="B74" s="1060"/>
      <c r="C74" s="1060"/>
      <c r="D74" s="1060"/>
      <c r="E74" s="1060"/>
      <c r="F74" s="1060"/>
      <c r="G74" s="1060"/>
      <c r="H74" s="1060"/>
      <c r="I74" s="1060"/>
      <c r="J74" s="1072">
        <f>ФОРМА!F5</f>
        <v>2</v>
      </c>
      <c r="K74" s="1072"/>
      <c r="L74" s="1072"/>
      <c r="M74" s="1072"/>
      <c r="N74" s="1072"/>
      <c r="O74" s="1072"/>
      <c r="P74" s="1063" t="s">
        <v>812</v>
      </c>
      <c r="Q74" s="1060"/>
      <c r="R74" s="1060"/>
      <c r="S74" s="1060"/>
      <c r="T74" s="1060"/>
      <c r="U74" s="1060"/>
      <c r="V74" s="1060"/>
      <c r="W74" s="1060"/>
      <c r="X74" s="1060"/>
      <c r="Y74" s="1060"/>
      <c r="Z74" s="1060"/>
      <c r="AA74" s="1060"/>
      <c r="AB74" s="1060"/>
      <c r="AC74" s="1060"/>
      <c r="AD74" s="1060"/>
      <c r="AE74" s="1060"/>
      <c r="AF74" s="1060"/>
      <c r="AG74" s="1060"/>
      <c r="AH74" s="1060"/>
      <c r="AI74" s="1060"/>
      <c r="AJ74" s="1060"/>
      <c r="AK74" s="1060"/>
      <c r="AL74" s="1060"/>
      <c r="AM74" s="1060"/>
      <c r="AN74" s="1060"/>
      <c r="AO74" s="1060"/>
      <c r="AP74" s="1060"/>
      <c r="AQ74" s="1060"/>
      <c r="AR74" s="1060"/>
      <c r="AS74" s="1060"/>
      <c r="AT74" s="1060"/>
      <c r="AU74" s="1060"/>
      <c r="AV74" s="1060"/>
      <c r="AW74" s="1060"/>
      <c r="AX74" s="1060"/>
      <c r="AY74" s="1060"/>
      <c r="AZ74" s="1060"/>
      <c r="BA74" s="301"/>
    </row>
    <row r="75" spans="1:53" ht="6" customHeight="1" x14ac:dyDescent="0.25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 x14ac:dyDescent="0.25">
      <c r="A76" s="1071" t="s">
        <v>90</v>
      </c>
      <c r="B76" s="1071"/>
      <c r="C76" s="1071"/>
      <c r="D76" s="1071"/>
      <c r="E76" s="1071"/>
      <c r="F76" s="1071"/>
      <c r="G76" s="1071"/>
      <c r="H76" s="1092" t="str">
        <f>ФОРМА!E21</f>
        <v>План строительства</v>
      </c>
      <c r="I76" s="1092"/>
      <c r="J76" s="1092"/>
      <c r="K76" s="1092"/>
      <c r="L76" s="1092"/>
      <c r="M76" s="1092"/>
      <c r="N76" s="1092"/>
      <c r="O76" s="1092"/>
      <c r="P76" s="1092"/>
      <c r="Q76" s="1092"/>
      <c r="R76" s="1092"/>
      <c r="S76" s="1092"/>
      <c r="T76" s="1092"/>
      <c r="U76" s="1092"/>
      <c r="V76" s="1092"/>
      <c r="W76" s="1092"/>
      <c r="X76" s="1092"/>
      <c r="Y76" s="1092"/>
      <c r="Z76" s="1092"/>
      <c r="AA76" s="1092"/>
      <c r="AB76" s="1092"/>
      <c r="AC76" s="1092"/>
      <c r="AD76" s="1092"/>
      <c r="AE76" s="1092"/>
      <c r="AF76" s="1092"/>
      <c r="AG76" s="1092"/>
      <c r="AH76" s="1092"/>
      <c r="AI76" s="1092"/>
      <c r="AJ76" s="1092"/>
      <c r="AK76" s="1092"/>
      <c r="AL76" s="1092"/>
      <c r="AM76" s="1092"/>
      <c r="AN76" s="1092"/>
      <c r="AO76" s="1092"/>
      <c r="AP76" s="1092"/>
      <c r="AQ76" s="1092"/>
      <c r="AR76" s="1092"/>
      <c r="AS76" s="1092"/>
      <c r="AT76" s="1092"/>
      <c r="AU76" s="1092"/>
      <c r="AV76" s="1092"/>
      <c r="AW76" s="1092"/>
      <c r="AX76" s="1092"/>
      <c r="AY76" s="1092"/>
      <c r="AZ76" s="1092"/>
      <c r="BA76" s="301"/>
    </row>
    <row r="77" spans="1:53" s="311" customFormat="1" ht="6" customHeight="1" x14ac:dyDescent="0.3">
      <c r="A77" s="310"/>
      <c r="B77" s="310"/>
      <c r="C77" s="310"/>
      <c r="D77" s="310"/>
      <c r="E77" s="310"/>
      <c r="F77" s="310"/>
      <c r="G77" s="310"/>
      <c r="H77" s="1062" t="s">
        <v>813</v>
      </c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62"/>
      <c r="V77" s="1062"/>
      <c r="W77" s="1062"/>
      <c r="X77" s="1062"/>
      <c r="Y77" s="1062"/>
      <c r="Z77" s="1062"/>
      <c r="AA77" s="1062"/>
      <c r="AB77" s="1062"/>
      <c r="AC77" s="1062"/>
      <c r="AD77" s="1062"/>
      <c r="AE77" s="1062"/>
      <c r="AF77" s="1062"/>
      <c r="AG77" s="1062"/>
      <c r="AH77" s="1062"/>
      <c r="AI77" s="1062"/>
      <c r="AJ77" s="1062"/>
      <c r="AK77" s="1062"/>
      <c r="AL77" s="1062"/>
      <c r="AM77" s="1062"/>
      <c r="AN77" s="1062"/>
      <c r="AO77" s="1062"/>
      <c r="AP77" s="1062"/>
      <c r="AQ77" s="1062"/>
      <c r="AR77" s="1062"/>
      <c r="AS77" s="1062"/>
      <c r="AT77" s="1062"/>
      <c r="AU77" s="1062"/>
      <c r="AV77" s="1062"/>
      <c r="AW77" s="1062"/>
      <c r="AX77" s="1062"/>
      <c r="AY77" s="1062"/>
      <c r="AZ77" s="1062"/>
      <c r="BA77" s="310"/>
    </row>
    <row r="78" spans="1:53" ht="21" customHeight="1" x14ac:dyDescent="0.25">
      <c r="A78" s="1063" t="s">
        <v>796</v>
      </c>
      <c r="B78" s="1063"/>
      <c r="C78" s="1063"/>
      <c r="D78" s="1063"/>
      <c r="E78" s="1063"/>
      <c r="F78" s="1063"/>
      <c r="G78" s="1063"/>
      <c r="H78" s="1063"/>
      <c r="I78" s="1063"/>
      <c r="J78" s="1063"/>
      <c r="K78" s="1063"/>
      <c r="L78" s="1063"/>
      <c r="M78" s="1063"/>
      <c r="N78" s="1063"/>
      <c r="O78" s="1063"/>
      <c r="P78" s="1063"/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301"/>
    </row>
    <row r="79" spans="1:53" ht="30" customHeight="1" x14ac:dyDescent="0.3">
      <c r="A79" s="1089" t="str">
        <f>IF(ПОДПИСИ!B9="",ПОДПИСИ!D6,ПОДПИСИ!D9)</f>
        <v>Филёва Н.О.</v>
      </c>
      <c r="B79" s="1089"/>
      <c r="C79" s="1089"/>
      <c r="D79" s="1089"/>
      <c r="E79" s="1089"/>
      <c r="F79" s="1089"/>
      <c r="G79" s="1089"/>
      <c r="H79" s="1089"/>
      <c r="I79" s="1089"/>
      <c r="J79" s="1089"/>
      <c r="K79" s="1089"/>
      <c r="L79" s="1089"/>
      <c r="M79" s="1089"/>
      <c r="N79" s="1089"/>
      <c r="O79" s="1089"/>
      <c r="P79" s="1089"/>
      <c r="Q79" s="1089"/>
      <c r="R79" s="1089"/>
      <c r="S79" s="1089"/>
      <c r="T79" s="1089"/>
      <c r="U79" s="1089"/>
      <c r="V79" s="1089"/>
      <c r="W79" s="1089"/>
      <c r="X79" s="1089"/>
      <c r="Y79" s="1089"/>
      <c r="Z79" s="1090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90"/>
      <c r="AO79" s="1091"/>
      <c r="AP79" s="1091"/>
      <c r="AQ79" s="1091"/>
      <c r="AR79" s="1091"/>
      <c r="AS79" s="1091"/>
      <c r="AT79" s="1091"/>
      <c r="AU79" s="1091"/>
      <c r="AV79" s="1091"/>
      <c r="AW79" s="1091"/>
      <c r="AX79" s="1091"/>
      <c r="AY79" s="1091"/>
      <c r="AZ79" s="1091"/>
      <c r="BA79" s="301"/>
    </row>
    <row r="80" spans="1:53" ht="6" customHeight="1" x14ac:dyDescent="0.25">
      <c r="A80" s="1062" t="s">
        <v>815</v>
      </c>
      <c r="B80" s="1062"/>
      <c r="C80" s="1062"/>
      <c r="D80" s="1062"/>
      <c r="E80" s="1062"/>
      <c r="F80" s="1062"/>
      <c r="G80" s="1062"/>
      <c r="H80" s="1062"/>
      <c r="I80" s="1062"/>
      <c r="J80" s="1062"/>
      <c r="K80" s="1062"/>
      <c r="L80" s="1062"/>
      <c r="M80" s="1062"/>
      <c r="N80" s="1062"/>
      <c r="O80" s="1062"/>
      <c r="P80" s="1062"/>
      <c r="Q80" s="1062"/>
      <c r="R80" s="1062"/>
      <c r="S80" s="1062"/>
      <c r="T80" s="1062"/>
      <c r="U80" s="1062"/>
      <c r="V80" s="1062"/>
      <c r="W80" s="1062"/>
      <c r="X80" s="1062"/>
      <c r="Y80" s="1062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062" t="s">
        <v>49</v>
      </c>
      <c r="AP80" s="1062"/>
      <c r="AQ80" s="1062"/>
      <c r="AR80" s="1062"/>
      <c r="AS80" s="1062"/>
      <c r="AT80" s="1062"/>
      <c r="AU80" s="1062"/>
      <c r="AV80" s="1062"/>
      <c r="AW80" s="1062"/>
      <c r="AX80" s="1062"/>
      <c r="AY80" s="1062"/>
      <c r="AZ80" s="1062"/>
      <c r="BA80" s="301"/>
    </row>
    <row r="81" spans="1:55" ht="6" customHeight="1" x14ac:dyDescent="0.25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 x14ac:dyDescent="0.25">
      <c r="A82" s="1088" t="s">
        <v>799</v>
      </c>
      <c r="B82" s="1088"/>
      <c r="C82" s="1088"/>
      <c r="D82" s="1088"/>
      <c r="E82" s="1088"/>
      <c r="F82" s="1088"/>
      <c r="G82" s="1088"/>
      <c r="H82" s="1088"/>
      <c r="I82" s="1088"/>
      <c r="J82" s="1088"/>
      <c r="K82" s="1088"/>
      <c r="L82" s="1088"/>
      <c r="M82" s="1088"/>
      <c r="N82" s="1088"/>
      <c r="O82" s="1088"/>
      <c r="P82" s="1088"/>
      <c r="Q82" s="1088"/>
      <c r="R82" s="1088"/>
      <c r="S82" s="1088"/>
      <c r="T82" s="1088"/>
      <c r="U82" s="1088"/>
      <c r="V82" s="1088"/>
      <c r="W82" s="1088"/>
      <c r="X82" s="1088"/>
      <c r="Y82" s="1088"/>
      <c r="Z82" s="1088"/>
      <c r="AA82" s="1088"/>
      <c r="AB82" s="1088"/>
      <c r="AC82" s="1088"/>
      <c r="AD82" s="1088"/>
      <c r="AE82" s="1088"/>
      <c r="AF82" s="1088"/>
      <c r="AG82" s="1088"/>
      <c r="AH82" s="1088"/>
      <c r="AI82" s="1088"/>
      <c r="AJ82" s="1088"/>
      <c r="AK82" s="1088"/>
      <c r="AL82" s="1088"/>
      <c r="AM82" s="1088"/>
      <c r="AN82" s="1088"/>
      <c r="AO82" s="1088"/>
      <c r="AP82" s="1088"/>
      <c r="AQ82" s="1088"/>
      <c r="AR82" s="1088"/>
      <c r="AS82" s="1088"/>
      <c r="AT82" s="1088"/>
      <c r="AU82" s="1088"/>
      <c r="AV82" s="1088"/>
      <c r="AW82" s="1088"/>
      <c r="AX82" s="1088"/>
      <c r="AY82" s="1088"/>
      <c r="AZ82" s="1088"/>
      <c r="BA82" s="301"/>
    </row>
    <row r="83" spans="1:55" ht="39" customHeight="1" x14ac:dyDescent="0.3">
      <c r="A83" s="1089" t="str">
        <f>ПОДПИСИ!D15</f>
        <v>Шлёнский С.В.</v>
      </c>
      <c r="B83" s="1089"/>
      <c r="C83" s="1089"/>
      <c r="D83" s="1089"/>
      <c r="E83" s="1089"/>
      <c r="F83" s="1089"/>
      <c r="G83" s="1089"/>
      <c r="H83" s="1089"/>
      <c r="I83" s="1089"/>
      <c r="J83" s="1089"/>
      <c r="K83" s="1089"/>
      <c r="L83" s="1089"/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90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90"/>
      <c r="AO83" s="1091"/>
      <c r="AP83" s="1091"/>
      <c r="AQ83" s="1091"/>
      <c r="AR83" s="1091"/>
      <c r="AS83" s="1091"/>
      <c r="AT83" s="1091"/>
      <c r="AU83" s="1091"/>
      <c r="AV83" s="1091"/>
      <c r="AW83" s="1091"/>
      <c r="AX83" s="1091"/>
      <c r="AY83" s="1091"/>
      <c r="AZ83" s="1091"/>
      <c r="BA83" s="301"/>
    </row>
    <row r="84" spans="1:55" ht="6" customHeight="1" x14ac:dyDescent="0.25">
      <c r="A84" s="1062" t="s">
        <v>815</v>
      </c>
      <c r="B84" s="1062"/>
      <c r="C84" s="1062"/>
      <c r="D84" s="1062"/>
      <c r="E84" s="1062"/>
      <c r="F84" s="1062"/>
      <c r="G84" s="1062"/>
      <c r="H84" s="1062"/>
      <c r="I84" s="1062"/>
      <c r="J84" s="1062"/>
      <c r="K84" s="1062"/>
      <c r="L84" s="1062"/>
      <c r="M84" s="1062"/>
      <c r="N84" s="1062"/>
      <c r="O84" s="1062"/>
      <c r="P84" s="1062"/>
      <c r="Q84" s="1062"/>
      <c r="R84" s="1062"/>
      <c r="S84" s="1062"/>
      <c r="T84" s="1062"/>
      <c r="U84" s="1062"/>
      <c r="V84" s="1062"/>
      <c r="W84" s="1062"/>
      <c r="X84" s="1062"/>
      <c r="Y84" s="1062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62" t="s">
        <v>49</v>
      </c>
      <c r="AP84" s="1062"/>
      <c r="AQ84" s="1062"/>
      <c r="AR84" s="1062"/>
      <c r="AS84" s="1062"/>
      <c r="AT84" s="1062"/>
      <c r="AU84" s="1062"/>
      <c r="AV84" s="1062"/>
      <c r="AW84" s="1062"/>
      <c r="AX84" s="1062"/>
      <c r="AY84" s="1062"/>
      <c r="AZ84" s="1062"/>
      <c r="BA84" s="301"/>
    </row>
    <row r="85" spans="1:55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 x14ac:dyDescent="0.25">
      <c r="A86" s="1063" t="s">
        <v>816</v>
      </c>
      <c r="B86" s="1063"/>
      <c r="C86" s="1063"/>
      <c r="D86" s="1063"/>
      <c r="E86" s="1063"/>
      <c r="F86" s="1063"/>
      <c r="G86" s="1063"/>
      <c r="H86" s="1063"/>
      <c r="I86" s="1063"/>
      <c r="J86" s="1063"/>
      <c r="K86" s="1063"/>
      <c r="L86" s="1063"/>
      <c r="M86" s="1063"/>
      <c r="N86" s="1063"/>
      <c r="O86" s="1063"/>
      <c r="P86" s="1063"/>
      <c r="Q86" s="1063"/>
      <c r="R86" s="1063"/>
      <c r="S86" s="1063"/>
      <c r="T86" s="1063"/>
      <c r="U86" s="1063"/>
      <c r="V86" s="1063"/>
      <c r="W86" s="1063"/>
      <c r="X86" s="1063"/>
      <c r="Y86" s="1063"/>
      <c r="Z86" s="1063"/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063"/>
      <c r="AO86" s="1063"/>
      <c r="AP86" s="1063"/>
      <c r="AQ86" s="1063"/>
      <c r="AR86" s="1063"/>
      <c r="AS86" s="1063"/>
      <c r="AT86" s="1063"/>
      <c r="AU86" s="1063"/>
      <c r="AV86" s="1063"/>
      <c r="AW86" s="1063"/>
      <c r="AX86" s="1063"/>
      <c r="AY86" s="1063"/>
      <c r="AZ86" s="1063"/>
      <c r="BA86" s="301"/>
    </row>
    <row r="87" spans="1:55" ht="39" customHeight="1" x14ac:dyDescent="0.3">
      <c r="A87" s="1089" t="str">
        <f>ПОДПИСИ!D17</f>
        <v>Шлёнский С.В.</v>
      </c>
      <c r="B87" s="1089"/>
      <c r="C87" s="1089"/>
      <c r="D87" s="1089"/>
      <c r="E87" s="1089"/>
      <c r="F87" s="1089"/>
      <c r="G87" s="1089"/>
      <c r="H87" s="1089"/>
      <c r="I87" s="1089"/>
      <c r="J87" s="1089"/>
      <c r="K87" s="1089"/>
      <c r="L87" s="1089"/>
      <c r="M87" s="1089"/>
      <c r="N87" s="1089"/>
      <c r="O87" s="1089"/>
      <c r="P87" s="1089"/>
      <c r="Q87" s="1089"/>
      <c r="R87" s="1089"/>
      <c r="S87" s="1089"/>
      <c r="T87" s="1089"/>
      <c r="U87" s="1089"/>
      <c r="V87" s="1089"/>
      <c r="W87" s="1089"/>
      <c r="X87" s="1089"/>
      <c r="Y87" s="1089"/>
      <c r="Z87" s="1090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3" t="s">
        <v>64</v>
      </c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301"/>
    </row>
    <row r="88" spans="1:55" ht="6" customHeight="1" x14ac:dyDescent="0.25">
      <c r="A88" s="1062" t="s">
        <v>815</v>
      </c>
      <c r="B88" s="1062"/>
      <c r="C88" s="1062"/>
      <c r="D88" s="1062"/>
      <c r="E88" s="1062"/>
      <c r="F88" s="1062"/>
      <c r="G88" s="1062"/>
      <c r="H88" s="1062"/>
      <c r="I88" s="1062"/>
      <c r="J88" s="1062"/>
      <c r="K88" s="1062"/>
      <c r="L88" s="1062"/>
      <c r="M88" s="1062"/>
      <c r="N88" s="1062"/>
      <c r="O88" s="1062"/>
      <c r="P88" s="1062"/>
      <c r="Q88" s="1062"/>
      <c r="R88" s="1062"/>
      <c r="S88" s="1062"/>
      <c r="T88" s="1062"/>
      <c r="U88" s="1062"/>
      <c r="V88" s="1062"/>
      <c r="W88" s="1062"/>
      <c r="X88" s="1062"/>
      <c r="Y88" s="1062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62" t="s">
        <v>49</v>
      </c>
      <c r="AP88" s="1062"/>
      <c r="AQ88" s="1062"/>
      <c r="AR88" s="1062"/>
      <c r="AS88" s="1062"/>
      <c r="AT88" s="1062"/>
      <c r="AU88" s="1062"/>
      <c r="AV88" s="1062"/>
      <c r="AW88" s="1062"/>
      <c r="AX88" s="1062"/>
      <c r="AY88" s="1062"/>
      <c r="AZ88" s="1062"/>
      <c r="BA88" s="301"/>
    </row>
    <row r="89" spans="1:55" ht="6" customHeight="1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 x14ac:dyDescent="0.25">
      <c r="A90" s="1063" t="s">
        <v>817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  <c r="BA90" s="301"/>
    </row>
    <row r="91" spans="1:55" ht="39" customHeight="1" x14ac:dyDescent="0.3">
      <c r="A91" s="1089" t="str">
        <f>ПОДПИСИ!D19</f>
        <v xml:space="preserve"> 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90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3" t="s">
        <v>64</v>
      </c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13"/>
    </row>
    <row r="92" spans="1:55" ht="6" customHeight="1" x14ac:dyDescent="0.25">
      <c r="A92" s="1062" t="s">
        <v>815</v>
      </c>
      <c r="B92" s="1062"/>
      <c r="C92" s="1062"/>
      <c r="D92" s="1062"/>
      <c r="E92" s="1062"/>
      <c r="F92" s="1062"/>
      <c r="G92" s="1062"/>
      <c r="H92" s="1062"/>
      <c r="I92" s="1062"/>
      <c r="J92" s="1062"/>
      <c r="K92" s="1062"/>
      <c r="L92" s="1062"/>
      <c r="M92" s="1062"/>
      <c r="N92" s="1062"/>
      <c r="O92" s="1062"/>
      <c r="P92" s="1062"/>
      <c r="Q92" s="1062"/>
      <c r="R92" s="1062"/>
      <c r="S92" s="1062"/>
      <c r="T92" s="1062"/>
      <c r="U92" s="1062"/>
      <c r="V92" s="1062"/>
      <c r="W92" s="1062"/>
      <c r="X92" s="1062"/>
      <c r="Y92" s="1062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62" t="s">
        <v>49</v>
      </c>
      <c r="AP92" s="1062"/>
      <c r="AQ92" s="1062"/>
      <c r="AR92" s="1062"/>
      <c r="AS92" s="1062"/>
      <c r="AT92" s="1062"/>
      <c r="AU92" s="1062"/>
      <c r="AV92" s="1062"/>
      <c r="AW92" s="1062"/>
      <c r="AX92" s="1062"/>
      <c r="AY92" s="1062"/>
      <c r="AZ92" s="1062"/>
      <c r="BA92" s="301"/>
    </row>
    <row r="93" spans="1:55" ht="6" customHeight="1" x14ac:dyDescent="0.25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 x14ac:dyDescent="0.3">
      <c r="A94" s="1063" t="s">
        <v>805</v>
      </c>
      <c r="B94" s="1063"/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314"/>
    </row>
    <row r="95" spans="1:55" ht="39" customHeight="1" x14ac:dyDescent="0.3">
      <c r="A95" s="1089" t="str">
        <f>ПОДПИСИ!D14</f>
        <v>Фатахова Е.Я.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90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1"/>
      <c r="AP95" s="1091"/>
      <c r="AQ95" s="1091"/>
      <c r="AR95" s="1091"/>
      <c r="AS95" s="1091"/>
      <c r="AT95" s="1091"/>
      <c r="AU95" s="1091"/>
      <c r="AV95" s="1091"/>
      <c r="AW95" s="1091"/>
      <c r="AX95" s="1091"/>
      <c r="AY95" s="1091"/>
      <c r="AZ95" s="1091"/>
      <c r="BA95" s="316"/>
      <c r="BB95" s="317"/>
      <c r="BC95" s="317"/>
    </row>
    <row r="96" spans="1:55" s="306" customFormat="1" ht="6" customHeight="1" x14ac:dyDescent="0.2">
      <c r="A96" s="1062" t="s">
        <v>815</v>
      </c>
      <c r="B96" s="1062"/>
      <c r="C96" s="1062"/>
      <c r="D96" s="1062"/>
      <c r="E96" s="1062"/>
      <c r="F96" s="1062"/>
      <c r="G96" s="1062"/>
      <c r="H96" s="1062"/>
      <c r="I96" s="1062"/>
      <c r="J96" s="1062"/>
      <c r="K96" s="1062"/>
      <c r="L96" s="1062"/>
      <c r="M96" s="1062"/>
      <c r="N96" s="1062"/>
      <c r="O96" s="1062"/>
      <c r="P96" s="1062"/>
      <c r="Q96" s="1062"/>
      <c r="R96" s="1062"/>
      <c r="S96" s="1062"/>
      <c r="T96" s="1062"/>
      <c r="U96" s="1062"/>
      <c r="V96" s="1062"/>
      <c r="W96" s="1062"/>
      <c r="X96" s="1062"/>
      <c r="Y96" s="1062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62" t="s">
        <v>49</v>
      </c>
      <c r="AP96" s="1062"/>
      <c r="AQ96" s="1062"/>
      <c r="AR96" s="1062"/>
      <c r="AS96" s="1062"/>
      <c r="AT96" s="1062"/>
      <c r="AU96" s="1062"/>
      <c r="AV96" s="1062"/>
      <c r="AW96" s="1062"/>
      <c r="AX96" s="1062"/>
      <c r="AY96" s="1062"/>
      <c r="AZ96" s="1062"/>
      <c r="BA96" s="305"/>
    </row>
    <row r="97" spans="1:52" x14ac:dyDescent="0.25">
      <c r="A97" s="1094" t="s">
        <v>972</v>
      </c>
      <c r="B97" s="1094"/>
      <c r="C97" s="1094"/>
      <c r="D97" s="1094"/>
      <c r="E97" s="1094"/>
      <c r="F97" s="1094"/>
      <c r="G97" s="1094"/>
      <c r="H97" s="1094"/>
      <c r="I97" s="1094"/>
      <c r="J97" s="1094"/>
      <c r="K97" s="1094"/>
      <c r="L97" s="1094"/>
      <c r="M97" s="1094"/>
      <c r="N97" s="1094"/>
      <c r="O97" s="1094"/>
      <c r="P97" s="1094"/>
      <c r="Q97" s="1094"/>
      <c r="R97" s="1094"/>
      <c r="S97" s="1094"/>
      <c r="T97" s="1094"/>
      <c r="U97" s="1094"/>
      <c r="V97" s="1094"/>
      <c r="W97" s="1094"/>
      <c r="X97" s="1094"/>
      <c r="Y97" s="1094"/>
      <c r="Z97" s="1094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</row>
    <row r="98" spans="1:52" ht="38.25" customHeight="1" x14ac:dyDescent="0.3">
      <c r="A98" s="1089" t="str">
        <f>IF(ПОДПИСИ!D9="","",ПОДПИСИ!D6)</f>
        <v>Чечин Д.М.</v>
      </c>
      <c r="B98" s="1089"/>
      <c r="C98" s="1089"/>
      <c r="D98" s="1089"/>
      <c r="E98" s="1089"/>
      <c r="F98" s="1089"/>
      <c r="G98" s="1089"/>
      <c r="H98" s="1089"/>
      <c r="I98" s="1089"/>
      <c r="J98" s="1089"/>
      <c r="K98" s="1089"/>
      <c r="L98" s="1089"/>
      <c r="M98" s="1089"/>
      <c r="N98" s="1089"/>
      <c r="O98" s="1089"/>
      <c r="P98" s="1089"/>
      <c r="Q98" s="1089"/>
      <c r="R98" s="1089"/>
      <c r="S98" s="1089"/>
      <c r="T98" s="1089"/>
      <c r="U98" s="1089"/>
      <c r="V98" s="1089"/>
      <c r="W98" s="1089"/>
      <c r="X98" s="1089"/>
      <c r="Y98" s="1089"/>
      <c r="Z98" s="1090"/>
      <c r="AA98" s="1090"/>
      <c r="AB98" s="1090"/>
      <c r="AC98" s="1090"/>
      <c r="AD98" s="1090"/>
      <c r="AE98" s="1090"/>
      <c r="AF98" s="1090"/>
      <c r="AG98" s="1090"/>
      <c r="AH98" s="1090"/>
      <c r="AI98" s="1090"/>
      <c r="AJ98" s="1090"/>
      <c r="AK98" s="1090"/>
      <c r="AL98" s="1090"/>
      <c r="AM98" s="1090"/>
      <c r="AN98" s="1090"/>
      <c r="AO98" s="1091"/>
      <c r="AP98" s="1091"/>
      <c r="AQ98" s="1091"/>
      <c r="AR98" s="1091"/>
      <c r="AS98" s="1091"/>
      <c r="AT98" s="1091"/>
      <c r="AU98" s="1091"/>
      <c r="AV98" s="1091"/>
      <c r="AW98" s="1091"/>
      <c r="AX98" s="1091"/>
      <c r="AY98" s="1091"/>
      <c r="AZ98" s="1091"/>
    </row>
    <row r="99" spans="1:52" ht="6" customHeight="1" x14ac:dyDescent="0.25">
      <c r="A99" s="1062" t="s">
        <v>815</v>
      </c>
      <c r="B99" s="1062"/>
      <c r="C99" s="1062"/>
      <c r="D99" s="1062"/>
      <c r="E99" s="1062"/>
      <c r="F99" s="1062"/>
      <c r="G99" s="1062"/>
      <c r="H99" s="1062"/>
      <c r="I99" s="1062"/>
      <c r="J99" s="1062"/>
      <c r="K99" s="1062"/>
      <c r="L99" s="1062"/>
      <c r="M99" s="1062"/>
      <c r="N99" s="1062"/>
      <c r="O99" s="1062"/>
      <c r="P99" s="1062"/>
      <c r="Q99" s="1062"/>
      <c r="R99" s="1062"/>
      <c r="S99" s="1062"/>
      <c r="T99" s="1062"/>
      <c r="U99" s="1062"/>
      <c r="V99" s="1062"/>
      <c r="W99" s="1062"/>
      <c r="X99" s="1062"/>
      <c r="Y99" s="1062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062" t="s">
        <v>49</v>
      </c>
      <c r="AP99" s="1062"/>
      <c r="AQ99" s="1062"/>
      <c r="AR99" s="1062"/>
      <c r="AS99" s="1062"/>
      <c r="AT99" s="1062"/>
      <c r="AU99" s="1062"/>
      <c r="AV99" s="1062"/>
      <c r="AW99" s="1062"/>
      <c r="AX99" s="1062"/>
      <c r="AY99" s="1062"/>
      <c r="AZ99" s="1062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59" t="s">
        <v>579</v>
      </c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59"/>
      <c r="X1" s="1059"/>
      <c r="Y1" s="1059"/>
      <c r="Z1" s="1059"/>
      <c r="AA1" s="1059"/>
      <c r="AB1" s="1059"/>
      <c r="AC1" s="1059"/>
      <c r="AD1" s="1059"/>
      <c r="AE1" s="1059"/>
      <c r="AF1" s="1059"/>
      <c r="AG1" s="1059"/>
      <c r="AH1" s="1059"/>
      <c r="AI1" s="1059"/>
      <c r="AJ1" s="1059"/>
      <c r="AK1" s="1059"/>
      <c r="AL1" s="1059"/>
      <c r="AM1" s="1059"/>
      <c r="AN1" s="1059"/>
      <c r="AO1" s="1059"/>
      <c r="AP1" s="1059"/>
      <c r="AQ1" s="1059"/>
      <c r="AR1" s="1059"/>
      <c r="AS1" s="1059"/>
      <c r="AT1" s="1059"/>
      <c r="AU1" s="1059"/>
      <c r="AV1" s="1059"/>
      <c r="AW1" s="1059"/>
      <c r="AX1" s="1059"/>
      <c r="AY1" s="1059"/>
      <c r="AZ1" s="1059"/>
    </row>
    <row r="2" spans="1:63" ht="12" customHeight="1" x14ac:dyDescent="0.25">
      <c r="A2" s="1060" t="s">
        <v>75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6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61"/>
      <c r="C3" s="1061"/>
      <c r="D3" s="1061"/>
      <c r="E3" s="1061"/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1"/>
      <c r="U3" s="1061"/>
      <c r="V3" s="1061"/>
      <c r="W3" s="1061"/>
      <c r="X3" s="1061"/>
      <c r="Y3" s="1061"/>
      <c r="Z3" s="1061"/>
      <c r="AA3" s="1061"/>
      <c r="AB3" s="1061"/>
      <c r="AC3" s="1061"/>
      <c r="AD3" s="1061"/>
      <c r="AE3" s="1061"/>
      <c r="AF3" s="1061"/>
      <c r="AG3" s="1061"/>
      <c r="AH3" s="1061"/>
      <c r="AI3" s="1061"/>
      <c r="AJ3" s="1061"/>
      <c r="AK3" s="1061"/>
      <c r="AL3" s="1061"/>
      <c r="AM3" s="1061"/>
      <c r="AN3" s="1061"/>
      <c r="AO3" s="1061"/>
      <c r="AP3" s="1061"/>
      <c r="AQ3" s="1061"/>
      <c r="AR3" s="1061"/>
      <c r="AS3" s="1061"/>
      <c r="AT3" s="1061"/>
      <c r="AU3" s="1061"/>
      <c r="AV3" s="1061"/>
      <c r="AW3" s="1061"/>
      <c r="AX3" s="1061"/>
      <c r="AY3" s="1061"/>
      <c r="AZ3" s="1061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62" t="s">
        <v>527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63" t="s">
        <v>787</v>
      </c>
      <c r="B5" s="1063"/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1063"/>
      <c r="O5" s="1063"/>
      <c r="P5" s="1063"/>
      <c r="Q5" s="1063"/>
      <c r="R5" s="1063"/>
      <c r="S5" s="1063"/>
      <c r="T5" s="1063"/>
      <c r="U5" s="1063"/>
      <c r="V5" s="1063"/>
      <c r="W5" s="1063"/>
      <c r="X5" s="1063"/>
      <c r="Y5" s="1063"/>
      <c r="Z5" s="1063"/>
      <c r="AA5" s="1063"/>
      <c r="AB5" s="1063"/>
      <c r="AC5" s="1063"/>
      <c r="AD5" s="1063"/>
      <c r="AE5" s="1063"/>
      <c r="AF5" s="1063"/>
      <c r="AG5" s="1063"/>
      <c r="AH5" s="1063"/>
      <c r="AI5" s="1063"/>
      <c r="AJ5" s="1063"/>
      <c r="AK5" s="1063"/>
      <c r="AL5" s="1063"/>
      <c r="AM5" s="1063"/>
      <c r="AN5" s="1063"/>
      <c r="AO5" s="1063"/>
      <c r="AP5" s="1063"/>
      <c r="AQ5" s="1063"/>
      <c r="AR5" s="1063"/>
      <c r="AS5" s="1063"/>
      <c r="AT5" s="1063"/>
      <c r="AU5" s="1063"/>
      <c r="AV5" s="1063"/>
      <c r="AW5" s="1063"/>
      <c r="AX5" s="1063"/>
      <c r="AY5" s="1063"/>
      <c r="AZ5" s="1063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61" t="str">
        <f>ФОРМА!B2</f>
        <v>ПАО "Россети Ленэнерго"</v>
      </c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  <c r="O6" s="1061"/>
      <c r="P6" s="1061"/>
      <c r="Q6" s="1061"/>
      <c r="R6" s="1061"/>
      <c r="S6" s="1061"/>
      <c r="T6" s="1061"/>
      <c r="U6" s="1061"/>
      <c r="V6" s="1061"/>
      <c r="W6" s="1061"/>
      <c r="X6" s="1061"/>
      <c r="Y6" s="1061"/>
      <c r="Z6" s="1061"/>
      <c r="AA6" s="1061"/>
      <c r="AB6" s="1061"/>
      <c r="AC6" s="1061"/>
      <c r="AD6" s="1061"/>
      <c r="AE6" s="1061"/>
      <c r="AF6" s="1061"/>
      <c r="AG6" s="1061"/>
      <c r="AH6" s="1061"/>
      <c r="AI6" s="1061"/>
      <c r="AJ6" s="1061"/>
      <c r="AK6" s="1061"/>
      <c r="AL6" s="1061"/>
      <c r="AM6" s="1061"/>
      <c r="AN6" s="1061"/>
      <c r="AO6" s="1061"/>
      <c r="AP6" s="1061"/>
      <c r="AQ6" s="1061"/>
      <c r="AR6" s="1061"/>
      <c r="AS6" s="1061"/>
      <c r="AT6" s="1061"/>
      <c r="AU6" s="1061"/>
      <c r="AV6" s="1061"/>
      <c r="AW6" s="1061"/>
      <c r="AX6" s="1061"/>
      <c r="AY6" s="1061"/>
      <c r="AZ6" s="1061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62" t="s">
        <v>788</v>
      </c>
      <c r="B7" s="1062"/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  <c r="R7" s="1062"/>
      <c r="S7" s="1062"/>
      <c r="T7" s="1062"/>
      <c r="U7" s="1062"/>
      <c r="V7" s="1062"/>
      <c r="W7" s="1062"/>
      <c r="X7" s="1062"/>
      <c r="Y7" s="1062"/>
      <c r="Z7" s="1062"/>
      <c r="AA7" s="1062"/>
      <c r="AB7" s="1062"/>
      <c r="AC7" s="1062"/>
      <c r="AD7" s="1062"/>
      <c r="AE7" s="1062"/>
      <c r="AF7" s="1062"/>
      <c r="AG7" s="1062"/>
      <c r="AH7" s="1062"/>
      <c r="AI7" s="1062"/>
      <c r="AJ7" s="1062"/>
      <c r="AK7" s="1062"/>
      <c r="AL7" s="1062"/>
      <c r="AM7" s="1062"/>
      <c r="AN7" s="1062"/>
      <c r="AO7" s="1062"/>
      <c r="AP7" s="1062"/>
      <c r="AQ7" s="1062"/>
      <c r="AR7" s="1062"/>
      <c r="AS7" s="1062"/>
      <c r="AT7" s="1062"/>
      <c r="AU7" s="1062"/>
      <c r="AV7" s="1062"/>
      <c r="AW7" s="1062"/>
      <c r="AX7" s="1062"/>
      <c r="AY7" s="1062"/>
      <c r="AZ7" s="1062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06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061"/>
      <c r="M8" s="1061"/>
      <c r="N8" s="1061"/>
      <c r="O8" s="1061"/>
      <c r="P8" s="1061"/>
      <c r="Q8" s="1061"/>
      <c r="R8" s="1061"/>
      <c r="S8" s="1061"/>
      <c r="T8" s="1061"/>
      <c r="U8" s="1061"/>
      <c r="V8" s="1061"/>
      <c r="W8" s="1061"/>
      <c r="X8" s="1061"/>
      <c r="Y8" s="1061"/>
      <c r="Z8" s="1061"/>
      <c r="AA8" s="1061"/>
      <c r="AB8" s="1061"/>
      <c r="AC8" s="1061"/>
      <c r="AD8" s="1061"/>
      <c r="AE8" s="1061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  <c r="AP8" s="1061"/>
      <c r="AQ8" s="1061"/>
      <c r="AR8" s="1061"/>
      <c r="AS8" s="1061"/>
      <c r="AT8" s="1061"/>
      <c r="AU8" s="1061"/>
      <c r="AV8" s="1061"/>
      <c r="AW8" s="1061"/>
      <c r="AX8" s="1061"/>
      <c r="AY8" s="1061"/>
      <c r="AZ8" s="1061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5" t="s">
        <v>789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68"/>
      <c r="B10" s="1068"/>
      <c r="C10" s="1068"/>
      <c r="D10" s="1068"/>
      <c r="E10" s="1068"/>
      <c r="F10" s="1068"/>
      <c r="G10" s="1068"/>
      <c r="H10" s="1068"/>
      <c r="I10" s="1068"/>
      <c r="J10" s="1068"/>
      <c r="K10" s="1068"/>
      <c r="L10" s="1068"/>
      <c r="M10" s="1068"/>
      <c r="N10" s="1068"/>
      <c r="O10" s="1068"/>
      <c r="P10" s="1068"/>
      <c r="Q10" s="1068"/>
      <c r="R10" s="1068"/>
      <c r="S10" s="1068"/>
      <c r="T10" s="1068"/>
      <c r="U10" s="1068"/>
      <c r="V10" s="1068"/>
      <c r="W10" s="1068"/>
      <c r="X10" s="1068"/>
      <c r="Y10" s="1068"/>
      <c r="Z10" s="1068"/>
      <c r="AA10" s="1068"/>
      <c r="AB10" s="1068"/>
      <c r="AC10" s="1068"/>
      <c r="AD10" s="1068"/>
      <c r="AE10" s="1068"/>
      <c r="AF10" s="1068"/>
      <c r="AG10" s="1068"/>
      <c r="AH10" s="1068"/>
      <c r="AI10" s="1068"/>
      <c r="AJ10" s="1068"/>
      <c r="AK10" s="1068"/>
      <c r="AL10" s="1068"/>
      <c r="AM10" s="1068"/>
      <c r="AN10" s="1068"/>
      <c r="AO10" s="1068"/>
      <c r="AP10" s="1068"/>
      <c r="AQ10" s="1068"/>
      <c r="AR10" s="1068"/>
      <c r="AS10" s="1068"/>
      <c r="AT10" s="1068"/>
      <c r="AU10" s="1068"/>
      <c r="AV10" s="1068"/>
      <c r="AW10" s="1068"/>
      <c r="AX10" s="1068"/>
      <c r="AY10" s="1068"/>
      <c r="AZ10" s="1068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790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60" t="s">
        <v>791</v>
      </c>
      <c r="B12" s="1060"/>
      <c r="C12" s="1060"/>
      <c r="D12" s="1060"/>
      <c r="E12" s="1060"/>
      <c r="F12" s="1060"/>
      <c r="G12" s="1060"/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060"/>
      <c r="Y12" s="1060"/>
      <c r="Z12" s="1060"/>
      <c r="AA12" s="1060"/>
      <c r="AB12" s="1060"/>
      <c r="AC12" s="1060"/>
      <c r="AD12" s="1060"/>
      <c r="AE12" s="1060"/>
      <c r="AF12" s="1060"/>
      <c r="AG12" s="1060"/>
      <c r="AH12" s="1060"/>
      <c r="AI12" s="1060"/>
      <c r="AJ12" s="1060"/>
      <c r="AK12" s="1060"/>
      <c r="AL12" s="1060"/>
      <c r="AM12" s="1060"/>
      <c r="AN12" s="1060"/>
      <c r="AO12" s="1060"/>
      <c r="AP12" s="1060"/>
      <c r="AQ12" s="1060"/>
      <c r="AR12" s="1060"/>
      <c r="AS12" s="1060"/>
      <c r="AT12" s="1060"/>
      <c r="AU12" s="1060"/>
      <c r="AV12" s="1060"/>
      <c r="AW12" s="1060"/>
      <c r="AX12" s="1060"/>
      <c r="AY12" s="1060"/>
      <c r="AZ12" s="1060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 x14ac:dyDescent="0.25">
      <c r="A13" s="1064" t="str">
        <f>ФОРМА!B3</f>
        <v>ООО «Электромонтаж-110»</v>
      </c>
      <c r="B13" s="1064"/>
      <c r="C13" s="1064"/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4"/>
      <c r="T13" s="1064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4"/>
      <c r="AJ13" s="1064"/>
      <c r="AK13" s="1064"/>
      <c r="AL13" s="1064"/>
      <c r="AM13" s="1064"/>
      <c r="AN13" s="1064"/>
      <c r="AO13" s="1064"/>
      <c r="AP13" s="1064"/>
      <c r="AQ13" s="1064"/>
      <c r="AR13" s="1064"/>
      <c r="AS13" s="1064"/>
      <c r="AT13" s="1064"/>
      <c r="AU13" s="1064"/>
      <c r="AV13" s="1064"/>
      <c r="AW13" s="1064"/>
      <c r="AX13" s="1064"/>
      <c r="AY13" s="1064"/>
      <c r="AZ13" s="1064"/>
      <c r="BA13" s="1064"/>
    </row>
    <row r="14" spans="1:63" s="303" customFormat="1" ht="6" customHeight="1" x14ac:dyDescent="0.3">
      <c r="A14" s="1062" t="s">
        <v>792</v>
      </c>
      <c r="B14" s="1062"/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  <c r="R14" s="1062"/>
      <c r="S14" s="1062"/>
      <c r="T14" s="1062"/>
      <c r="U14" s="1062"/>
      <c r="V14" s="1062"/>
      <c r="W14" s="1062"/>
      <c r="X14" s="1062"/>
      <c r="Y14" s="1062"/>
      <c r="Z14" s="1062"/>
      <c r="AA14" s="1062"/>
      <c r="AB14" s="1062"/>
      <c r="AC14" s="1062"/>
      <c r="AD14" s="1062"/>
      <c r="AE14" s="1062"/>
      <c r="AF14" s="1062"/>
      <c r="AG14" s="1062"/>
      <c r="AH14" s="1062"/>
      <c r="AI14" s="1062"/>
      <c r="AJ14" s="1062"/>
      <c r="AK14" s="1062"/>
      <c r="AL14" s="1062"/>
      <c r="AM14" s="1062"/>
      <c r="AN14" s="1062"/>
      <c r="AO14" s="1062"/>
      <c r="AP14" s="1062"/>
      <c r="AQ14" s="1062"/>
      <c r="AR14" s="1062"/>
      <c r="AS14" s="1062"/>
      <c r="AT14" s="1062"/>
      <c r="AU14" s="1062"/>
      <c r="AV14" s="1062"/>
      <c r="AW14" s="1062"/>
      <c r="AX14" s="1062"/>
      <c r="AY14" s="1062"/>
      <c r="AZ14" s="1062"/>
      <c r="BA14" s="302"/>
    </row>
    <row r="15" spans="1:63" ht="22.95" customHeight="1" x14ac:dyDescent="0.25">
      <c r="A15" s="1064" t="str">
        <f>ФОРМА!D3</f>
        <v>ОГРН 1089847302225, ИНН 7842391090, КПП 780101001, 199004, город Санкт-Петербург, пр-кт Средний В.О., д. 4 литер а, пом/ком 6н/177</v>
      </c>
      <c r="B15" s="1064"/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4"/>
      <c r="AJ15" s="1064"/>
      <c r="AK15" s="1064"/>
      <c r="AL15" s="1064"/>
      <c r="AM15" s="1064"/>
      <c r="AN15" s="1064"/>
      <c r="AO15" s="1064"/>
      <c r="AP15" s="1064"/>
      <c r="AQ15" s="1064"/>
      <c r="AR15" s="1064"/>
      <c r="AS15" s="1064"/>
      <c r="AT15" s="1064"/>
      <c r="AU15" s="1064"/>
      <c r="AV15" s="1064"/>
      <c r="AW15" s="1064"/>
      <c r="AX15" s="1064"/>
      <c r="AY15" s="1064"/>
      <c r="AZ15" s="1064"/>
      <c r="BA15" s="1064"/>
    </row>
    <row r="16" spans="1:63" s="303" customFormat="1" ht="6" customHeight="1" x14ac:dyDescent="0.3">
      <c r="A16" s="1065" t="s">
        <v>793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302"/>
    </row>
    <row r="17" spans="1:53" s="303" customFormat="1" ht="9.6" x14ac:dyDescent="0.3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302"/>
    </row>
    <row r="18" spans="1:53" s="303" customFormat="1" ht="15" customHeight="1" x14ac:dyDescent="0.3">
      <c r="A18" s="1067" t="s">
        <v>794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60" t="s">
        <v>77</v>
      </c>
      <c r="B19" s="1060"/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1060"/>
      <c r="N19" s="1060"/>
      <c r="O19" s="1060"/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A19" s="1060"/>
      <c r="AB19" s="1060"/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M19" s="1060"/>
      <c r="AN19" s="1060"/>
      <c r="AO19" s="1060"/>
      <c r="AP19" s="1060"/>
      <c r="AQ19" s="1060"/>
      <c r="AR19" s="1060"/>
      <c r="AS19" s="1060"/>
      <c r="AT19" s="1060"/>
      <c r="AU19" s="1060"/>
      <c r="AV19" s="1060"/>
      <c r="AW19" s="1060"/>
      <c r="AX19" s="1060"/>
      <c r="AY19" s="1060"/>
      <c r="AZ19" s="1060"/>
      <c r="BA19" s="301"/>
    </row>
    <row r="20" spans="1:53" ht="12" customHeight="1" x14ac:dyDescent="0.25">
      <c r="A20" s="1064" t="str">
        <f>ФОРМА!B8</f>
        <v>ООО «Строительные энергетические технологии»</v>
      </c>
      <c r="B20" s="1064"/>
      <c r="C20" s="1064"/>
      <c r="D20" s="1064"/>
      <c r="E20" s="1064"/>
      <c r="F20" s="1064"/>
      <c r="G20" s="1064"/>
      <c r="H20" s="1064"/>
      <c r="I20" s="1064"/>
      <c r="J20" s="1064"/>
      <c r="K20" s="1064"/>
      <c r="L20" s="1064"/>
      <c r="M20" s="1064"/>
      <c r="N20" s="1064"/>
      <c r="O20" s="1064"/>
      <c r="P20" s="1064"/>
      <c r="Q20" s="1064"/>
      <c r="R20" s="1064"/>
      <c r="S20" s="1064"/>
      <c r="T20" s="1064"/>
      <c r="U20" s="1064"/>
      <c r="V20" s="1064"/>
      <c r="W20" s="1064"/>
      <c r="X20" s="1064"/>
      <c r="Y20" s="1064"/>
      <c r="Z20" s="1064"/>
      <c r="AA20" s="1064"/>
      <c r="AB20" s="1064"/>
      <c r="AC20" s="1064"/>
      <c r="AD20" s="1064"/>
      <c r="AE20" s="1064"/>
      <c r="AF20" s="1064"/>
      <c r="AG20" s="1064"/>
      <c r="AH20" s="1064"/>
      <c r="AI20" s="1064"/>
      <c r="AJ20" s="1064"/>
      <c r="AK20" s="1064"/>
      <c r="AL20" s="1064"/>
      <c r="AM20" s="1064"/>
      <c r="AN20" s="1064"/>
      <c r="AO20" s="1064"/>
      <c r="AP20" s="1064"/>
      <c r="AQ20" s="1064"/>
      <c r="AR20" s="1064"/>
      <c r="AS20" s="1064"/>
      <c r="AT20" s="1064"/>
      <c r="AU20" s="1064"/>
      <c r="AV20" s="1064"/>
      <c r="AW20" s="1064"/>
      <c r="AX20" s="1064"/>
      <c r="AY20" s="1064"/>
      <c r="AZ20" s="1064"/>
      <c r="BA20" s="1064"/>
    </row>
    <row r="21" spans="1:53" s="306" customFormat="1" ht="6" customHeight="1" x14ac:dyDescent="0.2">
      <c r="A21" s="1062" t="s">
        <v>792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05"/>
    </row>
    <row r="22" spans="1:53" ht="25.5" customHeight="1" x14ac:dyDescent="0.25">
      <c r="A22" s="106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64"/>
      <c r="C22" s="1064"/>
      <c r="D22" s="1064"/>
      <c r="E22" s="1064"/>
      <c r="F22" s="1064"/>
      <c r="G22" s="1064"/>
      <c r="H22" s="1064"/>
      <c r="I22" s="1064"/>
      <c r="J22" s="1064"/>
      <c r="K22" s="1064"/>
      <c r="L22" s="1064"/>
      <c r="M22" s="1064"/>
      <c r="N22" s="1064"/>
      <c r="O22" s="1064"/>
      <c r="P22" s="1064"/>
      <c r="Q22" s="1064"/>
      <c r="R22" s="1064"/>
      <c r="S22" s="1064"/>
      <c r="T22" s="1064"/>
      <c r="U22" s="1064"/>
      <c r="V22" s="1064"/>
      <c r="W22" s="1064"/>
      <c r="X22" s="1064"/>
      <c r="Y22" s="1064"/>
      <c r="Z22" s="1064"/>
      <c r="AA22" s="1064"/>
      <c r="AB22" s="1064"/>
      <c r="AC22" s="1064"/>
      <c r="AD22" s="1064"/>
      <c r="AE22" s="1064"/>
      <c r="AF22" s="1064"/>
      <c r="AG22" s="1064"/>
      <c r="AH22" s="1064"/>
      <c r="AI22" s="1064"/>
      <c r="AJ22" s="1064"/>
      <c r="AK22" s="1064"/>
      <c r="AL22" s="1064"/>
      <c r="AM22" s="1064"/>
      <c r="AN22" s="1064"/>
      <c r="AO22" s="1064"/>
      <c r="AP22" s="1064"/>
      <c r="AQ22" s="1064"/>
      <c r="AR22" s="1064"/>
      <c r="AS22" s="1064"/>
      <c r="AT22" s="1064"/>
      <c r="AU22" s="1064"/>
      <c r="AV22" s="1064"/>
      <c r="AW22" s="1064"/>
      <c r="AX22" s="1064"/>
      <c r="AY22" s="1064"/>
      <c r="AZ22" s="1064"/>
      <c r="BA22" s="301"/>
    </row>
    <row r="23" spans="1:53" s="306" customFormat="1" ht="9.6" x14ac:dyDescent="0.2">
      <c r="A23" s="1065" t="s">
        <v>789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5"/>
    </row>
    <row r="24" spans="1:53" s="306" customFormat="1" ht="10.5" customHeight="1" x14ac:dyDescent="0.2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5"/>
    </row>
    <row r="25" spans="1:53" s="306" customFormat="1" ht="15" customHeight="1" x14ac:dyDescent="0.2">
      <c r="A25" s="1067" t="s">
        <v>795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69" t="s">
        <v>604</v>
      </c>
      <c r="B27" s="1070"/>
      <c r="C27" s="1070"/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70"/>
      <c r="V27" s="1070"/>
      <c r="W27" s="1070"/>
      <c r="X27" s="1070"/>
      <c r="Y27" s="1070"/>
      <c r="Z27" s="1070"/>
      <c r="AA27" s="1070"/>
      <c r="AB27" s="1070"/>
      <c r="AC27" s="1070"/>
      <c r="AD27" s="1070"/>
      <c r="AE27" s="1070"/>
      <c r="AF27" s="1070"/>
      <c r="AG27" s="1070"/>
      <c r="AH27" s="1070"/>
      <c r="AI27" s="1070"/>
      <c r="AJ27" s="1070"/>
      <c r="AK27" s="1070"/>
      <c r="AL27" s="1070"/>
      <c r="AM27" s="1070"/>
      <c r="AN27" s="1070"/>
      <c r="AO27" s="1070"/>
      <c r="AP27" s="1070"/>
      <c r="AQ27" s="1070"/>
      <c r="AR27" s="1070"/>
      <c r="AS27" s="1070"/>
      <c r="AT27" s="1070"/>
      <c r="AU27" s="1070"/>
      <c r="AV27" s="1070"/>
      <c r="AW27" s="1070"/>
      <c r="AX27" s="1070"/>
      <c r="AY27" s="1070"/>
      <c r="AZ27" s="1070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71" t="s">
        <v>19</v>
      </c>
      <c r="B29" s="1071"/>
      <c r="C29" s="1072">
        <f>ФОРМА!B22</f>
        <v>0</v>
      </c>
      <c r="D29" s="1072"/>
      <c r="E29" s="1072"/>
      <c r="F29" s="1072"/>
      <c r="G29" s="1072"/>
      <c r="H29" s="1072"/>
      <c r="I29" s="1072"/>
      <c r="J29" s="1072"/>
      <c r="K29" s="1072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73"/>
      <c r="AH29" s="1073"/>
      <c r="AI29" s="1073"/>
      <c r="AJ29" s="308"/>
      <c r="AK29" s="308"/>
      <c r="AL29" s="1074">
        <f>ФОРМА!C22</f>
        <v>45354</v>
      </c>
      <c r="AM29" s="1072"/>
      <c r="AN29" s="1072"/>
      <c r="AO29" s="1072"/>
      <c r="AP29" s="1072"/>
      <c r="AQ29" s="1072"/>
      <c r="AR29" s="1072"/>
      <c r="AS29" s="1072"/>
      <c r="AT29" s="1072"/>
      <c r="AU29" s="1072"/>
      <c r="AV29" s="1072"/>
      <c r="AW29" s="1073"/>
      <c r="AX29" s="1073"/>
      <c r="AY29" s="1073"/>
      <c r="AZ29" s="107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62" t="s">
        <v>465</v>
      </c>
      <c r="AM30" s="1062"/>
      <c r="AN30" s="1062"/>
      <c r="AO30" s="1062"/>
      <c r="AP30" s="1062"/>
      <c r="AQ30" s="1062"/>
      <c r="AR30" s="1062"/>
      <c r="AS30" s="1062"/>
      <c r="AT30" s="1062"/>
      <c r="AU30" s="1062"/>
      <c r="AV30" s="1062"/>
      <c r="AW30" s="305"/>
      <c r="AX30" s="305"/>
      <c r="AY30" s="305"/>
      <c r="AZ30" s="305"/>
      <c r="BA30" s="305"/>
    </row>
    <row r="31" spans="1:53" ht="21" customHeight="1" x14ac:dyDescent="0.25">
      <c r="A31" s="1063" t="s">
        <v>796</v>
      </c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01"/>
    </row>
    <row r="32" spans="1:53" ht="12" customHeight="1" x14ac:dyDescent="0.25">
      <c r="A32" s="1077" t="str">
        <f>IF(ПОДПИСИ!B9="",ПОДПИСИ!B5,ПОДПИСИ!B9)</f>
        <v>Ведущий инженер-геодезист АО "ЛЭСР"</v>
      </c>
      <c r="B32" s="1077"/>
      <c r="C32" s="1077"/>
      <c r="D32" s="1077"/>
      <c r="E32" s="1077"/>
      <c r="F32" s="1077"/>
      <c r="G32" s="1077"/>
      <c r="H32" s="1077"/>
      <c r="I32" s="1077"/>
      <c r="J32" s="1077"/>
      <c r="K32" s="1077"/>
      <c r="L32" s="1077"/>
      <c r="M32" s="1077"/>
      <c r="N32" s="1077"/>
      <c r="O32" s="1077"/>
      <c r="P32" s="1077"/>
      <c r="Q32" s="1077"/>
      <c r="R32" s="1077"/>
      <c r="S32" s="1077"/>
      <c r="T32" s="1077"/>
      <c r="U32" s="1077"/>
      <c r="V32" s="1077"/>
      <c r="W32" s="1077"/>
      <c r="X32" s="1077"/>
      <c r="Y32" s="1077"/>
      <c r="Z32" s="1077"/>
      <c r="AA32" s="1077"/>
      <c r="AB32" s="1077"/>
      <c r="AC32" s="1077"/>
      <c r="AD32" s="1077"/>
      <c r="AE32" s="1077"/>
      <c r="AF32" s="1077"/>
      <c r="AG32" s="1077"/>
      <c r="AH32" s="1077"/>
      <c r="AI32" s="1077"/>
      <c r="AJ32" s="1077"/>
      <c r="AK32" s="1077"/>
      <c r="AL32" s="1077"/>
      <c r="AM32" s="1077"/>
      <c r="AN32" s="1077"/>
      <c r="AO32" s="1077"/>
      <c r="AP32" s="1077"/>
      <c r="AQ32" s="1077"/>
      <c r="AR32" s="1077"/>
      <c r="AS32" s="1077"/>
      <c r="AT32" s="1077"/>
      <c r="AU32" s="1077"/>
      <c r="AV32" s="1077"/>
      <c r="AW32" s="1077"/>
      <c r="AX32" s="1077"/>
      <c r="AY32" s="1077"/>
      <c r="AZ32" s="1077"/>
      <c r="BA32" s="301"/>
    </row>
    <row r="33" spans="1:53" ht="12" customHeight="1" x14ac:dyDescent="0.25">
      <c r="A33" s="1075" t="str">
        <f>IF(ПОДПИСИ!C9="",ПОДПИСИ!C5,CONCATENATE(ПОДПИСИ!C9,", ",ПОДПИСИ!F9))</f>
        <v>Филёва Н.О., Приказ №414 от 10.04.2024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1"/>
    </row>
    <row r="34" spans="1:53" ht="15" customHeight="1" x14ac:dyDescent="0.25">
      <c r="A34" s="1065" t="s">
        <v>797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301"/>
    </row>
    <row r="35" spans="1:53" ht="15" customHeight="1" x14ac:dyDescent="0.25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301"/>
    </row>
    <row r="36" spans="1:53" ht="21" customHeight="1" x14ac:dyDescent="0.25">
      <c r="A36" s="1067" t="s">
        <v>798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60" t="s">
        <v>799</v>
      </c>
      <c r="B37" s="1060"/>
      <c r="C37" s="1060"/>
      <c r="D37" s="1060"/>
      <c r="E37" s="1060"/>
      <c r="F37" s="1060"/>
      <c r="G37" s="1060"/>
      <c r="H37" s="1060"/>
      <c r="I37" s="1060"/>
      <c r="J37" s="1060"/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60"/>
      <c r="V37" s="1060"/>
      <c r="W37" s="1060"/>
      <c r="X37" s="1060"/>
      <c r="Y37" s="1060"/>
      <c r="Z37" s="1060"/>
      <c r="AA37" s="1060"/>
      <c r="AB37" s="1060"/>
      <c r="AC37" s="1060"/>
      <c r="AD37" s="1060"/>
      <c r="AE37" s="1060"/>
      <c r="AF37" s="1060"/>
      <c r="AG37" s="1060"/>
      <c r="AH37" s="1060"/>
      <c r="AI37" s="1060"/>
      <c r="AJ37" s="1060"/>
      <c r="AK37" s="1060"/>
      <c r="AL37" s="1060"/>
      <c r="AM37" s="1060"/>
      <c r="AN37" s="1060"/>
      <c r="AO37" s="1060"/>
      <c r="AP37" s="1060"/>
      <c r="AQ37" s="1060"/>
      <c r="AR37" s="1060"/>
      <c r="AS37" s="1060"/>
      <c r="AT37" s="1060"/>
      <c r="AU37" s="1060"/>
      <c r="AV37" s="1060"/>
      <c r="AW37" s="1060"/>
      <c r="AX37" s="1060"/>
      <c r="AY37" s="1060"/>
      <c r="AZ37" s="1060"/>
      <c r="BA37" s="301"/>
    </row>
    <row r="38" spans="1:53" ht="12" customHeight="1" x14ac:dyDescent="0.25">
      <c r="A38" s="1075" t="str">
        <f>ПОДПИСИ!B15</f>
        <v>Заместитель генерального директора по капитальному  строительству ООО «Электромонтаж-110»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1"/>
    </row>
    <row r="39" spans="1:53" ht="12" customHeight="1" x14ac:dyDescent="0.25">
      <c r="A39" s="1075" t="str">
        <f>CONCATENATE(ПОДПИСИ!C15," ",ПОДПИСИ!F15)</f>
        <v xml:space="preserve">Шлёнский С.В. 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1"/>
    </row>
    <row r="40" spans="1:53" ht="15" customHeight="1" x14ac:dyDescent="0.25">
      <c r="A40" s="1065" t="s">
        <v>800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301"/>
    </row>
    <row r="41" spans="1:53" ht="12" customHeight="1" x14ac:dyDescent="0.25">
      <c r="A41" s="1076"/>
      <c r="B41" s="1076"/>
      <c r="C41" s="1076"/>
      <c r="D41" s="1076"/>
      <c r="E41" s="1076"/>
      <c r="F41" s="1076"/>
      <c r="G41" s="1076"/>
      <c r="H41" s="1076"/>
      <c r="I41" s="1076"/>
      <c r="J41" s="1076"/>
      <c r="K41" s="1076"/>
      <c r="L41" s="1076"/>
      <c r="M41" s="1076"/>
      <c r="N41" s="1076"/>
      <c r="O41" s="1076"/>
      <c r="P41" s="1076"/>
      <c r="Q41" s="1076"/>
      <c r="R41" s="1076"/>
      <c r="S41" s="1076"/>
      <c r="T41" s="1076"/>
      <c r="U41" s="1076"/>
      <c r="V41" s="1076"/>
      <c r="W41" s="1076"/>
      <c r="X41" s="1076"/>
      <c r="Y41" s="1076"/>
      <c r="Z41" s="1076"/>
      <c r="AA41" s="1076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1076"/>
      <c r="AO41" s="1076"/>
      <c r="AP41" s="1076"/>
      <c r="AQ41" s="1076"/>
      <c r="AR41" s="1076"/>
      <c r="AS41" s="1076"/>
      <c r="AT41" s="1076"/>
      <c r="AU41" s="1076"/>
      <c r="AV41" s="1076"/>
      <c r="AW41" s="1076"/>
      <c r="AX41" s="1076"/>
      <c r="AY41" s="1076"/>
      <c r="AZ41" s="1076"/>
      <c r="BA41" s="301"/>
    </row>
    <row r="42" spans="1:53" ht="15" customHeight="1" x14ac:dyDescent="0.25">
      <c r="A42" s="1067" t="s">
        <v>801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3.25" customHeight="1" x14ac:dyDescent="0.25">
      <c r="A43" s="1084" t="s">
        <v>827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  <c r="BA43" s="301"/>
    </row>
    <row r="44" spans="1:53" ht="10.5" customHeight="1" x14ac:dyDescent="0.25">
      <c r="A44" s="1085" t="str">
        <f>ПОДПИСИ!B17</f>
        <v>Заместитель генерального директора по капитальному  строительству ООО «Электромонтаж-110»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  <c r="BA44" s="301"/>
    </row>
    <row r="45" spans="1:53" ht="12.75" customHeight="1" x14ac:dyDescent="0.25">
      <c r="A45" s="1085" t="str">
        <f>CONCATENATE(ПОДПИСИ!C17," ",ПОДПИСИ!F17)</f>
        <v xml:space="preserve">Шлёнский С.В.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301"/>
    </row>
    <row r="46" spans="1:53" ht="15" customHeight="1" x14ac:dyDescent="0.25">
      <c r="A46" s="1082" t="s">
        <v>797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  <c r="BA46" s="301"/>
    </row>
    <row r="47" spans="1:53" ht="15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  <c r="BA47" s="301"/>
    </row>
    <row r="48" spans="1:53" ht="7.5" customHeight="1" x14ac:dyDescent="0.25">
      <c r="A48" s="1082" t="s">
        <v>828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301"/>
    </row>
    <row r="49" spans="1:54" ht="39" customHeight="1" x14ac:dyDescent="0.25">
      <c r="A49" s="1063" t="s">
        <v>802</v>
      </c>
      <c r="B49" s="1063"/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301"/>
    </row>
    <row r="50" spans="1:54" ht="12" customHeight="1" x14ac:dyDescent="0.25">
      <c r="A50" s="1076" t="str">
        <f>ПОДПИСИ!B19</f>
        <v xml:space="preserve"> </v>
      </c>
      <c r="B50" s="1076"/>
      <c r="C50" s="1076"/>
      <c r="D50" s="1076"/>
      <c r="E50" s="1076"/>
      <c r="F50" s="1076"/>
      <c r="G50" s="1076"/>
      <c r="H50" s="1076"/>
      <c r="I50" s="1076"/>
      <c r="J50" s="1076"/>
      <c r="K50" s="1076"/>
      <c r="L50" s="1076"/>
      <c r="M50" s="1076"/>
      <c r="N50" s="1076"/>
      <c r="O50" s="1076"/>
      <c r="P50" s="1076"/>
      <c r="Q50" s="1076"/>
      <c r="R50" s="1076"/>
      <c r="S50" s="1076"/>
      <c r="T50" s="1076"/>
      <c r="U50" s="1076"/>
      <c r="V50" s="1076"/>
      <c r="W50" s="1076"/>
      <c r="X50" s="1076"/>
      <c r="Y50" s="1076"/>
      <c r="Z50" s="1076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301"/>
    </row>
    <row r="51" spans="1:54" ht="11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1"/>
    </row>
    <row r="52" spans="1:54" ht="6" customHeight="1" x14ac:dyDescent="0.25">
      <c r="A52" s="1080" t="s">
        <v>803</v>
      </c>
      <c r="B52" s="1080"/>
      <c r="C52" s="1080"/>
      <c r="D52" s="1080"/>
      <c r="E52" s="1080"/>
      <c r="F52" s="1080"/>
      <c r="G52" s="1080"/>
      <c r="H52" s="1080"/>
      <c r="I52" s="1080"/>
      <c r="J52" s="1080"/>
      <c r="K52" s="1080"/>
      <c r="L52" s="1080"/>
      <c r="M52" s="1080"/>
      <c r="N52" s="1080"/>
      <c r="O52" s="1080"/>
      <c r="P52" s="1080"/>
      <c r="Q52" s="1080"/>
      <c r="R52" s="1080"/>
      <c r="S52" s="1080"/>
      <c r="T52" s="1080"/>
      <c r="U52" s="1080"/>
      <c r="V52" s="1080"/>
      <c r="W52" s="1080"/>
      <c r="X52" s="1080"/>
      <c r="Y52" s="1080"/>
      <c r="Z52" s="1080"/>
      <c r="AA52" s="1080"/>
      <c r="AB52" s="1080"/>
      <c r="AC52" s="1080"/>
      <c r="AD52" s="1080"/>
      <c r="AE52" s="1080"/>
      <c r="AF52" s="1080"/>
      <c r="AG52" s="1080"/>
      <c r="AH52" s="1080"/>
      <c r="AI52" s="1080"/>
      <c r="AJ52" s="1080"/>
      <c r="AK52" s="1080"/>
      <c r="AL52" s="1080"/>
      <c r="AM52" s="1080"/>
      <c r="AN52" s="1080"/>
      <c r="AO52" s="1080"/>
      <c r="AP52" s="1080"/>
      <c r="AQ52" s="1080"/>
      <c r="AR52" s="1080"/>
      <c r="AS52" s="1080"/>
      <c r="AT52" s="1080"/>
      <c r="AU52" s="1080"/>
      <c r="AV52" s="1080"/>
      <c r="AW52" s="1080"/>
      <c r="AX52" s="1080"/>
      <c r="AY52" s="1080"/>
      <c r="AZ52" s="1080"/>
      <c r="BA52" s="301"/>
    </row>
    <row r="53" spans="1:54" ht="15" customHeight="1" x14ac:dyDescent="0.25">
      <c r="A53" s="1081"/>
      <c r="B53" s="1081"/>
      <c r="C53" s="1081"/>
      <c r="D53" s="1081"/>
      <c r="E53" s="1081"/>
      <c r="F53" s="1081"/>
      <c r="G53" s="1081"/>
      <c r="H53" s="1081"/>
      <c r="I53" s="1081"/>
      <c r="J53" s="1081"/>
      <c r="K53" s="1081"/>
      <c r="L53" s="1081"/>
      <c r="M53" s="1081"/>
      <c r="N53" s="1081"/>
      <c r="O53" s="1081"/>
      <c r="P53" s="1081"/>
      <c r="Q53" s="1081"/>
      <c r="R53" s="1081"/>
      <c r="S53" s="1081"/>
      <c r="T53" s="1081"/>
      <c r="U53" s="1081"/>
      <c r="V53" s="1081"/>
      <c r="W53" s="1081"/>
      <c r="X53" s="1081"/>
      <c r="Y53" s="1081"/>
      <c r="Z53" s="1081"/>
      <c r="AA53" s="1081"/>
      <c r="AB53" s="1081"/>
      <c r="AC53" s="1081"/>
      <c r="AD53" s="1081"/>
      <c r="AE53" s="1081"/>
      <c r="AF53" s="1081"/>
      <c r="AG53" s="1081"/>
      <c r="AH53" s="1081"/>
      <c r="AI53" s="1081"/>
      <c r="AJ53" s="1081"/>
      <c r="AK53" s="1081"/>
      <c r="AL53" s="1081"/>
      <c r="AM53" s="1081"/>
      <c r="AN53" s="1081"/>
      <c r="AO53" s="1081"/>
      <c r="AP53" s="1081"/>
      <c r="AQ53" s="1081"/>
      <c r="AR53" s="1081"/>
      <c r="AS53" s="1081"/>
      <c r="AT53" s="1081"/>
      <c r="AU53" s="1081"/>
      <c r="AV53" s="1081"/>
      <c r="AW53" s="1081"/>
      <c r="AX53" s="1081"/>
      <c r="AY53" s="1081"/>
      <c r="AZ53" s="1081"/>
      <c r="BA53" s="301"/>
    </row>
    <row r="54" spans="1:54" ht="15" customHeight="1" x14ac:dyDescent="0.25">
      <c r="A54" s="1067" t="s">
        <v>804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63" t="s">
        <v>805</v>
      </c>
      <c r="B55" s="1063"/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301"/>
    </row>
    <row r="56" spans="1:54" ht="12" customHeight="1" x14ac:dyDescent="0.3">
      <c r="A56" s="1078" t="str">
        <f>ПОДПИСИ!B14</f>
        <v>Начальник геодезического отдела ООО «Электромонтаж-110»</v>
      </c>
      <c r="B56" s="1078"/>
      <c r="C56" s="1078"/>
      <c r="D56" s="1078"/>
      <c r="E56" s="1078"/>
      <c r="F56" s="1078"/>
      <c r="G56" s="1078"/>
      <c r="H56" s="1078"/>
      <c r="I56" s="1078"/>
      <c r="J56" s="1078"/>
      <c r="K56" s="1078"/>
      <c r="L56" s="1078"/>
      <c r="M56" s="1078"/>
      <c r="N56" s="1078"/>
      <c r="O56" s="1078"/>
      <c r="P56" s="1078"/>
      <c r="Q56" s="1078"/>
      <c r="R56" s="1078"/>
      <c r="S56" s="1078"/>
      <c r="T56" s="1078"/>
      <c r="U56" s="1078"/>
      <c r="V56" s="1078"/>
      <c r="W56" s="1078"/>
      <c r="X56" s="1078"/>
      <c r="Y56" s="1078"/>
      <c r="Z56" s="1078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078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309"/>
      <c r="BB56" s="295"/>
    </row>
    <row r="57" spans="1:54" ht="12" customHeight="1" x14ac:dyDescent="0.25">
      <c r="A57" s="1075" t="str">
        <f>CONCATENATE(ПОДПИСИ!C14," ",ПОДПИСИ!F14)</f>
        <v xml:space="preserve">Фатахова Е.Я. 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1"/>
    </row>
    <row r="58" spans="1:54" ht="6" customHeight="1" x14ac:dyDescent="0.25">
      <c r="A58" s="1065" t="s">
        <v>803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301"/>
    </row>
    <row r="59" spans="1:54" x14ac:dyDescent="0.25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301"/>
    </row>
    <row r="60" spans="1:54" ht="15" customHeight="1" x14ac:dyDescent="0.25">
      <c r="A60" s="1067" t="s">
        <v>806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5" customHeight="1" outlineLevel="1" x14ac:dyDescent="0.25">
      <c r="A61" s="1031" t="s">
        <v>82</v>
      </c>
      <c r="B61" s="1031"/>
      <c r="C61" s="1031"/>
      <c r="D61" s="1031"/>
      <c r="E61" s="1031"/>
      <c r="F61" s="1031"/>
      <c r="G61" s="1031"/>
      <c r="H61" s="1031"/>
      <c r="I61" s="1031"/>
      <c r="J61" s="1031"/>
      <c r="K61" s="1031"/>
      <c r="L61" s="1031"/>
      <c r="M61" s="1031"/>
      <c r="N61" s="1031"/>
      <c r="O61" s="1031"/>
      <c r="P61" s="1031"/>
      <c r="Q61" s="1031"/>
      <c r="R61" s="1031"/>
      <c r="S61" s="1031"/>
      <c r="T61" s="1031"/>
      <c r="U61" s="1031"/>
      <c r="V61" s="1031"/>
      <c r="W61" s="1031"/>
      <c r="X61" s="1031"/>
      <c r="Y61" s="1031"/>
      <c r="Z61" s="1031"/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BA61" s="301"/>
    </row>
    <row r="62" spans="1:54" ht="22.5" customHeight="1" outlineLevel="1" x14ac:dyDescent="0.25">
      <c r="A62" s="1037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301"/>
    </row>
    <row r="63" spans="1:54" ht="9.75" customHeight="1" outlineLevel="1" x14ac:dyDescent="0.25">
      <c r="A63" s="1036" t="s">
        <v>535</v>
      </c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  <c r="P63" s="1036"/>
      <c r="Q63" s="1036"/>
      <c r="R63" s="1036"/>
      <c r="S63" s="1036"/>
      <c r="T63" s="1036"/>
      <c r="U63" s="1036"/>
      <c r="V63" s="1036"/>
      <c r="W63" s="1036"/>
      <c r="X63" s="1036"/>
      <c r="Y63" s="1036"/>
      <c r="Z63" s="1036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301"/>
    </row>
    <row r="64" spans="1:54" ht="21" customHeight="1" x14ac:dyDescent="0.25">
      <c r="A64" s="1063" t="s">
        <v>807</v>
      </c>
      <c r="B64" s="1063"/>
      <c r="C64" s="1063"/>
      <c r="D64" s="1063"/>
      <c r="E64" s="1063"/>
      <c r="F64" s="1063"/>
      <c r="G64" s="1063"/>
      <c r="H64" s="1063"/>
      <c r="I64" s="1063"/>
      <c r="J64" s="1063"/>
      <c r="K64" s="1063"/>
      <c r="L64" s="1063"/>
      <c r="M64" s="1063"/>
      <c r="N64" s="1063"/>
      <c r="O64" s="1063"/>
      <c r="P64" s="1063"/>
      <c r="Q64" s="1063"/>
      <c r="R64" s="1063"/>
      <c r="S64" s="1063"/>
      <c r="T64" s="1063"/>
      <c r="U64" s="1063"/>
      <c r="V64" s="1063"/>
      <c r="W64" s="1063"/>
      <c r="X64" s="1063"/>
      <c r="Y64" s="1063"/>
      <c r="Z64" s="1063"/>
      <c r="AA64" s="1063"/>
      <c r="AB64" s="1063"/>
      <c r="AC64" s="1063"/>
      <c r="AD64" s="1063"/>
      <c r="AE64" s="1063"/>
      <c r="AF64" s="1063"/>
      <c r="AG64" s="1063"/>
      <c r="AH64" s="1063"/>
      <c r="AI64" s="1063"/>
      <c r="AJ64" s="1063"/>
      <c r="AK64" s="1063"/>
      <c r="AL64" s="1063"/>
      <c r="AM64" s="1063"/>
      <c r="AN64" s="1063"/>
      <c r="AO64" s="1063"/>
      <c r="AP64" s="1063"/>
      <c r="AQ64" s="1063"/>
      <c r="AR64" s="1063"/>
      <c r="AS64" s="1063"/>
      <c r="AT64" s="1063"/>
      <c r="AU64" s="1063"/>
      <c r="AV64" s="1063"/>
      <c r="AW64" s="1063"/>
      <c r="AX64" s="1063"/>
      <c r="AY64" s="1063"/>
      <c r="AZ64" s="1063"/>
      <c r="BA64" s="301"/>
    </row>
    <row r="65" spans="1:53" ht="12" customHeight="1" x14ac:dyDescent="0.25">
      <c r="A65" s="1072" t="str">
        <f>ФОРМА!D22</f>
        <v>трансформаторной подстанции</v>
      </c>
      <c r="B65" s="1072"/>
      <c r="C65" s="1072"/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072"/>
      <c r="AW65" s="1072"/>
      <c r="AX65" s="1072"/>
      <c r="AY65" s="1072"/>
      <c r="AZ65" s="1072"/>
      <c r="BA65" s="301"/>
    </row>
    <row r="66" spans="1:53" s="306" customFormat="1" ht="6" customHeight="1" x14ac:dyDescent="0.2">
      <c r="A66" s="1062" t="s">
        <v>441</v>
      </c>
      <c r="B66" s="1062"/>
      <c r="C66" s="1062"/>
      <c r="D66" s="1062"/>
      <c r="E66" s="1062"/>
      <c r="F66" s="1062"/>
      <c r="G66" s="1062"/>
      <c r="H66" s="1062"/>
      <c r="I66" s="1062"/>
      <c r="J66" s="1062"/>
      <c r="K66" s="1062"/>
      <c r="L66" s="1062"/>
      <c r="M66" s="1062"/>
      <c r="N66" s="1062"/>
      <c r="O66" s="1062"/>
      <c r="P66" s="1062"/>
      <c r="Q66" s="1062"/>
      <c r="R66" s="1062"/>
      <c r="S66" s="1062"/>
      <c r="T66" s="1062"/>
      <c r="U66" s="1062"/>
      <c r="V66" s="1062"/>
      <c r="W66" s="1062"/>
      <c r="X66" s="1062"/>
      <c r="Y66" s="1062"/>
      <c r="Z66" s="1062"/>
      <c r="AA66" s="1062"/>
      <c r="AB66" s="1062"/>
      <c r="AC66" s="1062"/>
      <c r="AD66" s="1062"/>
      <c r="AE66" s="1062"/>
      <c r="AF66" s="1062"/>
      <c r="AG66" s="1062"/>
      <c r="AH66" s="1062"/>
      <c r="AI66" s="1062"/>
      <c r="AJ66" s="1062"/>
      <c r="AK66" s="1062"/>
      <c r="AL66" s="1062"/>
      <c r="AM66" s="1062"/>
      <c r="AN66" s="1062"/>
      <c r="AO66" s="1062"/>
      <c r="AP66" s="1062"/>
      <c r="AQ66" s="1062"/>
      <c r="AR66" s="1062"/>
      <c r="AS66" s="1062"/>
      <c r="AT66" s="1062"/>
      <c r="AU66" s="1062"/>
      <c r="AV66" s="1062"/>
      <c r="AW66" s="1062"/>
      <c r="AX66" s="1062"/>
      <c r="AY66" s="1062"/>
      <c r="AZ66" s="1062"/>
      <c r="BA66" s="305"/>
    </row>
    <row r="67" spans="1:53" ht="48" customHeight="1" x14ac:dyDescent="0.25">
      <c r="A67" s="1086" t="s">
        <v>808</v>
      </c>
      <c r="B67" s="1086"/>
      <c r="C67" s="1086"/>
      <c r="D67" s="1086"/>
      <c r="E67" s="1086"/>
      <c r="F67" s="1086"/>
      <c r="G67" s="1086"/>
      <c r="H67" s="1086"/>
      <c r="I67" s="1086"/>
      <c r="J67" s="1086"/>
      <c r="K67" s="1086"/>
      <c r="L67" s="1086"/>
      <c r="M67" s="1086"/>
      <c r="N67" s="1086"/>
      <c r="O67" s="1086"/>
      <c r="P67" s="1086"/>
      <c r="Q67" s="1086"/>
      <c r="R67" s="1086"/>
      <c r="S67" s="1086"/>
      <c r="T67" s="1086"/>
      <c r="U67" s="1086"/>
      <c r="V67" s="1086"/>
      <c r="W67" s="1086"/>
      <c r="X67" s="1086"/>
      <c r="Y67" s="1086"/>
      <c r="Z67" s="1086"/>
      <c r="AA67" s="1086"/>
      <c r="AB67" s="1086"/>
      <c r="AC67" s="1086"/>
      <c r="AD67" s="1086"/>
      <c r="AE67" s="1086"/>
      <c r="AF67" s="1086"/>
      <c r="AG67" s="1086"/>
      <c r="AH67" s="1086"/>
      <c r="AI67" s="1086"/>
      <c r="AJ67" s="1086"/>
      <c r="AK67" s="1086"/>
      <c r="AL67" s="1086"/>
      <c r="AM67" s="1086"/>
      <c r="AN67" s="1086"/>
      <c r="AO67" s="1086"/>
      <c r="AP67" s="1086"/>
      <c r="AQ67" s="1086"/>
      <c r="AR67" s="1086"/>
      <c r="AS67" s="1086"/>
      <c r="AT67" s="1086"/>
      <c r="AU67" s="1086"/>
      <c r="AV67" s="1086"/>
      <c r="AW67" s="1086"/>
      <c r="AX67" s="1086"/>
      <c r="AY67" s="1086"/>
      <c r="AZ67" s="1086"/>
      <c r="BA67" s="301"/>
    </row>
    <row r="68" spans="1:53" ht="11.25" customHeight="1" x14ac:dyDescent="0.25">
      <c r="A68" s="1072" t="str">
        <f>ФОРМА!B9</f>
        <v>СЭС-23-32939-ЭС-ИЛО2</v>
      </c>
      <c r="B68" s="1072"/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1072"/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301"/>
    </row>
    <row r="69" spans="1:53" s="306" customFormat="1" ht="6" customHeight="1" x14ac:dyDescent="0.2">
      <c r="A69" s="1080" t="s">
        <v>809</v>
      </c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80"/>
      <c r="M69" s="1080"/>
      <c r="N69" s="1080"/>
      <c r="O69" s="1080"/>
      <c r="P69" s="1080"/>
      <c r="Q69" s="1080"/>
      <c r="R69" s="1080"/>
      <c r="S69" s="1080"/>
      <c r="T69" s="1080"/>
      <c r="U69" s="1080"/>
      <c r="V69" s="1080"/>
      <c r="W69" s="1080"/>
      <c r="X69" s="1080"/>
      <c r="Y69" s="1080"/>
      <c r="Z69" s="1080"/>
      <c r="AA69" s="1080"/>
      <c r="AB69" s="1080"/>
      <c r="AC69" s="1080"/>
      <c r="AD69" s="1080"/>
      <c r="AE69" s="1080"/>
      <c r="AF69" s="1080"/>
      <c r="AG69" s="1080"/>
      <c r="AH69" s="1080"/>
      <c r="AI69" s="1080"/>
      <c r="AJ69" s="1080"/>
      <c r="AK69" s="1080"/>
      <c r="AL69" s="1080"/>
      <c r="AM69" s="1080"/>
      <c r="AN69" s="1080"/>
      <c r="AO69" s="1080"/>
      <c r="AP69" s="1080"/>
      <c r="AQ69" s="1080"/>
      <c r="AR69" s="1080"/>
      <c r="AS69" s="1080"/>
      <c r="AT69" s="1080"/>
      <c r="AU69" s="1080"/>
      <c r="AV69" s="1080"/>
      <c r="AW69" s="1080"/>
      <c r="AX69" s="1080"/>
      <c r="AY69" s="1080"/>
      <c r="AZ69" s="1080"/>
      <c r="BA69" s="305"/>
    </row>
    <row r="70" spans="1:53" ht="13.2" customHeight="1" x14ac:dyDescent="0.25">
      <c r="A70" s="1072" t="str">
        <f>ФОРМА!B8</f>
        <v>ООО «Строительные энергетические технологии»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72"/>
      <c r="W70" s="1072"/>
      <c r="X70" s="1072"/>
      <c r="Y70" s="1072"/>
      <c r="Z70" s="1072"/>
      <c r="AA70" s="1072"/>
      <c r="AB70" s="1072"/>
      <c r="AC70" s="1072"/>
      <c r="AD70" s="1072"/>
      <c r="AE70" s="1072"/>
      <c r="AF70" s="1072"/>
      <c r="AG70" s="1072"/>
      <c r="AH70" s="1072"/>
      <c r="AI70" s="1072"/>
      <c r="AJ70" s="1072"/>
      <c r="AK70" s="1072"/>
      <c r="AL70" s="1072"/>
      <c r="AM70" s="1072"/>
      <c r="AN70" s="1072"/>
      <c r="AO70" s="1072"/>
      <c r="AP70" s="1072"/>
      <c r="AQ70" s="1072"/>
      <c r="AR70" s="1072"/>
      <c r="AS70" s="1072"/>
      <c r="AT70" s="1072"/>
      <c r="AU70" s="1072"/>
      <c r="AV70" s="1072"/>
      <c r="AW70" s="1072"/>
      <c r="AX70" s="1072"/>
      <c r="AY70" s="1072"/>
      <c r="AZ70" s="1072"/>
      <c r="BA70" s="301"/>
    </row>
    <row r="71" spans="1:53" s="306" customFormat="1" ht="6" customHeight="1" x14ac:dyDescent="0.2">
      <c r="A71" s="1080" t="s">
        <v>810</v>
      </c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80"/>
      <c r="M71" s="1080"/>
      <c r="N71" s="1080"/>
      <c r="O71" s="1080"/>
      <c r="P71" s="1080"/>
      <c r="Q71" s="1080"/>
      <c r="R71" s="1080"/>
      <c r="S71" s="1080"/>
      <c r="T71" s="1080"/>
      <c r="U71" s="1080"/>
      <c r="V71" s="1080"/>
      <c r="W71" s="1080"/>
      <c r="X71" s="1080"/>
      <c r="Y71" s="1080"/>
      <c r="Z71" s="1080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</row>
    <row r="72" spans="1:53" ht="13.2" customHeight="1" x14ac:dyDescent="0.25">
      <c r="A72" s="1072" t="s">
        <v>742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301"/>
    </row>
    <row r="73" spans="1:53" s="306" customFormat="1" ht="6" customHeight="1" x14ac:dyDescent="0.2">
      <c r="A73" s="1080" t="s">
        <v>811</v>
      </c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080"/>
      <c r="AW73" s="1080"/>
      <c r="AX73" s="1080"/>
      <c r="AY73" s="1080"/>
      <c r="AZ73" s="1080"/>
      <c r="BA73" s="1080"/>
    </row>
    <row r="74" spans="1:53" ht="12" customHeight="1" x14ac:dyDescent="0.25">
      <c r="A74" s="1063" t="s">
        <v>605</v>
      </c>
      <c r="B74" s="1063"/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73"/>
      <c r="V75" s="1073"/>
      <c r="W75" s="1073"/>
      <c r="X75" s="1073"/>
      <c r="Y75" s="1073"/>
      <c r="Z75" s="1073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301"/>
    </row>
    <row r="76" spans="1:53" ht="11.25" customHeight="1" x14ac:dyDescent="0.25">
      <c r="A76" s="1060" t="s">
        <v>89</v>
      </c>
      <c r="B76" s="1060"/>
      <c r="C76" s="1060"/>
      <c r="D76" s="1060"/>
      <c r="E76" s="1060"/>
      <c r="F76" s="1060"/>
      <c r="G76" s="1060"/>
      <c r="H76" s="1060"/>
      <c r="I76" s="1060"/>
      <c r="J76" s="1060"/>
      <c r="K76" s="1060"/>
      <c r="L76" s="1060"/>
      <c r="M76" s="1060"/>
      <c r="N76" s="1060"/>
      <c r="O76" s="1060"/>
      <c r="P76" s="1087" t="s">
        <v>65</v>
      </c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60" t="s">
        <v>93</v>
      </c>
      <c r="B78" s="1060"/>
      <c r="C78" s="1060"/>
      <c r="D78" s="1060"/>
      <c r="E78" s="1060"/>
      <c r="F78" s="1060"/>
      <c r="G78" s="1060"/>
      <c r="H78" s="1060"/>
      <c r="I78" s="1060"/>
      <c r="J78" s="1072">
        <f>ФОРМА!F5</f>
        <v>2</v>
      </c>
      <c r="K78" s="1072"/>
      <c r="L78" s="1072"/>
      <c r="M78" s="1072"/>
      <c r="N78" s="1072"/>
      <c r="O78" s="1072"/>
      <c r="P78" s="1063" t="s">
        <v>812</v>
      </c>
      <c r="Q78" s="1060"/>
      <c r="R78" s="1060"/>
      <c r="S78" s="1060"/>
      <c r="T78" s="1060"/>
      <c r="U78" s="1060"/>
      <c r="V78" s="1060"/>
      <c r="W78" s="1060"/>
      <c r="X78" s="1060"/>
      <c r="Y78" s="1060"/>
      <c r="Z78" s="1060"/>
      <c r="AA78" s="1060"/>
      <c r="AB78" s="1060"/>
      <c r="AC78" s="1060"/>
      <c r="AD78" s="1060"/>
      <c r="AE78" s="1060"/>
      <c r="AF78" s="1060"/>
      <c r="AG78" s="1060"/>
      <c r="AH78" s="1060"/>
      <c r="AI78" s="1060"/>
      <c r="AJ78" s="1060"/>
      <c r="AK78" s="1060"/>
      <c r="AL78" s="1060"/>
      <c r="AM78" s="1060"/>
      <c r="AN78" s="1060"/>
      <c r="AO78" s="1060"/>
      <c r="AP78" s="1060"/>
      <c r="AQ78" s="1060"/>
      <c r="AR78" s="1060"/>
      <c r="AS78" s="1060"/>
      <c r="AT78" s="1060"/>
      <c r="AU78" s="1060"/>
      <c r="AV78" s="1060"/>
      <c r="AW78" s="1060"/>
      <c r="AX78" s="1060"/>
      <c r="AY78" s="1060"/>
      <c r="AZ78" s="1060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71" t="s">
        <v>90</v>
      </c>
      <c r="B80" s="1071"/>
      <c r="C80" s="1071"/>
      <c r="D80" s="1071"/>
      <c r="E80" s="1071"/>
      <c r="F80" s="1071"/>
      <c r="G80" s="1071"/>
      <c r="H80" s="1092" t="str">
        <f>ФОРМА!E22</f>
        <v>План строительства</v>
      </c>
      <c r="I80" s="1092"/>
      <c r="J80" s="1092"/>
      <c r="K80" s="1092"/>
      <c r="L80" s="1092"/>
      <c r="M80" s="1092"/>
      <c r="N80" s="1092"/>
      <c r="O80" s="1092"/>
      <c r="P80" s="1092"/>
      <c r="Q80" s="1092"/>
      <c r="R80" s="1092"/>
      <c r="S80" s="1092"/>
      <c r="T80" s="1092"/>
      <c r="U80" s="1092"/>
      <c r="V80" s="1092"/>
      <c r="W80" s="1092"/>
      <c r="X80" s="1092"/>
      <c r="Y80" s="1092"/>
      <c r="Z80" s="1092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1092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62" t="s">
        <v>813</v>
      </c>
      <c r="I81" s="1062"/>
      <c r="J81" s="1062"/>
      <c r="K81" s="1062"/>
      <c r="L81" s="1062"/>
      <c r="M81" s="1062"/>
      <c r="N81" s="1062"/>
      <c r="O81" s="1062"/>
      <c r="P81" s="1062"/>
      <c r="Q81" s="1062"/>
      <c r="R81" s="1062"/>
      <c r="S81" s="1062"/>
      <c r="T81" s="1062"/>
      <c r="U81" s="1062"/>
      <c r="V81" s="1062"/>
      <c r="W81" s="1062"/>
      <c r="X81" s="1062"/>
      <c r="Y81" s="1062"/>
      <c r="Z81" s="1062"/>
      <c r="AA81" s="1062"/>
      <c r="AB81" s="1062"/>
      <c r="AC81" s="1062"/>
      <c r="AD81" s="1062"/>
      <c r="AE81" s="1062"/>
      <c r="AF81" s="1062"/>
      <c r="AG81" s="1062"/>
      <c r="AH81" s="1062"/>
      <c r="AI81" s="1062"/>
      <c r="AJ81" s="1062"/>
      <c r="AK81" s="1062"/>
      <c r="AL81" s="1062"/>
      <c r="AM81" s="1062"/>
      <c r="AN81" s="1062"/>
      <c r="AO81" s="1062"/>
      <c r="AP81" s="1062"/>
      <c r="AQ81" s="1062"/>
      <c r="AR81" s="1062"/>
      <c r="AS81" s="1062"/>
      <c r="AT81" s="1062"/>
      <c r="AU81" s="1062"/>
      <c r="AV81" s="1062"/>
      <c r="AW81" s="1062"/>
      <c r="AX81" s="1062"/>
      <c r="AY81" s="1062"/>
      <c r="AZ81" s="1062"/>
      <c r="BA81" s="310"/>
    </row>
    <row r="82" spans="1:53" ht="21" customHeight="1" x14ac:dyDescent="0.25">
      <c r="A82" s="1063" t="s">
        <v>814</v>
      </c>
      <c r="B82" s="1063"/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V82" s="1063"/>
      <c r="AW82" s="1063"/>
      <c r="AX82" s="1063"/>
      <c r="AY82" s="1063"/>
      <c r="AZ82" s="1063"/>
      <c r="BA82" s="301"/>
    </row>
    <row r="83" spans="1:53" ht="30" customHeight="1" x14ac:dyDescent="0.3">
      <c r="A83" s="1089" t="str">
        <f>IF(ПОДПИСИ!B9="",ПОДПИСИ!D5,ПОДПИСИ!D9)</f>
        <v>Филёва Н.О.</v>
      </c>
      <c r="B83" s="1089"/>
      <c r="C83" s="1089"/>
      <c r="D83" s="1089"/>
      <c r="E83" s="1089"/>
      <c r="F83" s="1089"/>
      <c r="G83" s="1089"/>
      <c r="H83" s="1089"/>
      <c r="I83" s="1089"/>
      <c r="J83" s="1089"/>
      <c r="K83" s="1089"/>
      <c r="L83" s="1089"/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90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90"/>
      <c r="AO83" s="1091"/>
      <c r="AP83" s="1091"/>
      <c r="AQ83" s="1091"/>
      <c r="AR83" s="1091"/>
      <c r="AS83" s="1091"/>
      <c r="AT83" s="1091"/>
      <c r="AU83" s="1091"/>
      <c r="AV83" s="1091"/>
      <c r="AW83" s="1091"/>
      <c r="AX83" s="1091"/>
      <c r="AY83" s="1091"/>
      <c r="AZ83" s="1091"/>
      <c r="BA83" s="301"/>
    </row>
    <row r="84" spans="1:53" ht="6" customHeight="1" x14ac:dyDescent="0.25">
      <c r="A84" s="1062" t="s">
        <v>815</v>
      </c>
      <c r="B84" s="1062"/>
      <c r="C84" s="1062"/>
      <c r="D84" s="1062"/>
      <c r="E84" s="1062"/>
      <c r="F84" s="1062"/>
      <c r="G84" s="1062"/>
      <c r="H84" s="1062"/>
      <c r="I84" s="1062"/>
      <c r="J84" s="1062"/>
      <c r="K84" s="1062"/>
      <c r="L84" s="1062"/>
      <c r="M84" s="1062"/>
      <c r="N84" s="1062"/>
      <c r="O84" s="1062"/>
      <c r="P84" s="1062"/>
      <c r="Q84" s="1062"/>
      <c r="R84" s="1062"/>
      <c r="S84" s="1062"/>
      <c r="T84" s="1062"/>
      <c r="U84" s="1062"/>
      <c r="V84" s="1062"/>
      <c r="W84" s="1062"/>
      <c r="X84" s="1062"/>
      <c r="Y84" s="1062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62" t="s">
        <v>49</v>
      </c>
      <c r="AP84" s="1062"/>
      <c r="AQ84" s="1062"/>
      <c r="AR84" s="1062"/>
      <c r="AS84" s="1062"/>
      <c r="AT84" s="1062"/>
      <c r="AU84" s="1062"/>
      <c r="AV84" s="1062"/>
      <c r="AW84" s="1062"/>
      <c r="AX84" s="1062"/>
      <c r="AY84" s="1062"/>
      <c r="AZ84" s="1062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88" t="s">
        <v>799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301"/>
    </row>
    <row r="87" spans="1:53" ht="30.75" customHeight="1" x14ac:dyDescent="0.3">
      <c r="A87" s="1089" t="str">
        <f>ПОДПИСИ!D15</f>
        <v>Шлёнский С.В.</v>
      </c>
      <c r="B87" s="1089"/>
      <c r="C87" s="1089"/>
      <c r="D87" s="1089"/>
      <c r="E87" s="1089"/>
      <c r="F87" s="1089"/>
      <c r="G87" s="1089"/>
      <c r="H87" s="1089"/>
      <c r="I87" s="1089"/>
      <c r="J87" s="1089"/>
      <c r="K87" s="1089"/>
      <c r="L87" s="1089"/>
      <c r="M87" s="1089"/>
      <c r="N87" s="1089"/>
      <c r="O87" s="1089"/>
      <c r="P87" s="1089"/>
      <c r="Q87" s="1089"/>
      <c r="R87" s="1089"/>
      <c r="S87" s="1089"/>
      <c r="T87" s="1089"/>
      <c r="U87" s="1089"/>
      <c r="V87" s="1089"/>
      <c r="W87" s="1089"/>
      <c r="X87" s="1089"/>
      <c r="Y87" s="1089"/>
      <c r="Z87" s="1090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1"/>
      <c r="AP87" s="1091"/>
      <c r="AQ87" s="1091"/>
      <c r="AR87" s="1091"/>
      <c r="AS87" s="1091"/>
      <c r="AT87" s="1091"/>
      <c r="AU87" s="1091"/>
      <c r="AV87" s="1091"/>
      <c r="AW87" s="1091"/>
      <c r="AX87" s="1091"/>
      <c r="AY87" s="1091"/>
      <c r="AZ87" s="1091"/>
      <c r="BA87" s="301"/>
    </row>
    <row r="88" spans="1:53" ht="6" customHeight="1" x14ac:dyDescent="0.25">
      <c r="A88" s="1062" t="s">
        <v>815</v>
      </c>
      <c r="B88" s="1062"/>
      <c r="C88" s="1062"/>
      <c r="D88" s="1062"/>
      <c r="E88" s="1062"/>
      <c r="F88" s="1062"/>
      <c r="G88" s="1062"/>
      <c r="H88" s="1062"/>
      <c r="I88" s="1062"/>
      <c r="J88" s="1062"/>
      <c r="K88" s="1062"/>
      <c r="L88" s="1062"/>
      <c r="M88" s="1062"/>
      <c r="N88" s="1062"/>
      <c r="O88" s="1062"/>
      <c r="P88" s="1062"/>
      <c r="Q88" s="1062"/>
      <c r="R88" s="1062"/>
      <c r="S88" s="1062"/>
      <c r="T88" s="1062"/>
      <c r="U88" s="1062"/>
      <c r="V88" s="1062"/>
      <c r="W88" s="1062"/>
      <c r="X88" s="1062"/>
      <c r="Y88" s="1062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62" t="s">
        <v>49</v>
      </c>
      <c r="AP88" s="1062"/>
      <c r="AQ88" s="1062"/>
      <c r="AR88" s="1062"/>
      <c r="AS88" s="1062"/>
      <c r="AT88" s="1062"/>
      <c r="AU88" s="1062"/>
      <c r="AV88" s="1062"/>
      <c r="AW88" s="1062"/>
      <c r="AX88" s="1062"/>
      <c r="AY88" s="1062"/>
      <c r="AZ88" s="1062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63" t="s">
        <v>816</v>
      </c>
      <c r="B90" s="1063"/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301"/>
    </row>
    <row r="91" spans="1:53" ht="39" customHeight="1" x14ac:dyDescent="0.3">
      <c r="A91" s="1089" t="str">
        <f>ПОДПИСИ!D17</f>
        <v>Шлёнский С.В.</v>
      </c>
      <c r="B91" s="1089"/>
      <c r="C91" s="1089"/>
      <c r="D91" s="1089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089"/>
      <c r="X91" s="1089"/>
      <c r="Y91" s="1089"/>
      <c r="Z91" s="1090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3" t="s">
        <v>64</v>
      </c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01"/>
    </row>
    <row r="92" spans="1:53" ht="6" customHeight="1" x14ac:dyDescent="0.25">
      <c r="A92" s="1062" t="s">
        <v>815</v>
      </c>
      <c r="B92" s="1062"/>
      <c r="C92" s="1062"/>
      <c r="D92" s="1062"/>
      <c r="E92" s="1062"/>
      <c r="F92" s="1062"/>
      <c r="G92" s="1062"/>
      <c r="H92" s="1062"/>
      <c r="I92" s="1062"/>
      <c r="J92" s="1062"/>
      <c r="K92" s="1062"/>
      <c r="L92" s="1062"/>
      <c r="M92" s="1062"/>
      <c r="N92" s="1062"/>
      <c r="O92" s="1062"/>
      <c r="P92" s="1062"/>
      <c r="Q92" s="1062"/>
      <c r="R92" s="1062"/>
      <c r="S92" s="1062"/>
      <c r="T92" s="1062"/>
      <c r="U92" s="1062"/>
      <c r="V92" s="1062"/>
      <c r="W92" s="1062"/>
      <c r="X92" s="1062"/>
      <c r="Y92" s="1062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62" t="s">
        <v>49</v>
      </c>
      <c r="AP92" s="1062"/>
      <c r="AQ92" s="1062"/>
      <c r="AR92" s="1062"/>
      <c r="AS92" s="1062"/>
      <c r="AT92" s="1062"/>
      <c r="AU92" s="1062"/>
      <c r="AV92" s="1062"/>
      <c r="AW92" s="1062"/>
      <c r="AX92" s="1062"/>
      <c r="AY92" s="1062"/>
      <c r="AZ92" s="1062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63" t="s">
        <v>817</v>
      </c>
      <c r="B94" s="1060"/>
      <c r="C94" s="1060"/>
      <c r="D94" s="1060"/>
      <c r="E94" s="1060"/>
      <c r="F94" s="1060"/>
      <c r="G94" s="1060"/>
      <c r="H94" s="1060"/>
      <c r="I94" s="1060"/>
      <c r="J94" s="1060"/>
      <c r="K94" s="1060"/>
      <c r="L94" s="1060"/>
      <c r="M94" s="1060"/>
      <c r="N94" s="1060"/>
      <c r="O94" s="1060"/>
      <c r="P94" s="1060"/>
      <c r="Q94" s="1060"/>
      <c r="R94" s="1060"/>
      <c r="S94" s="1060"/>
      <c r="T94" s="1060"/>
      <c r="U94" s="1060"/>
      <c r="V94" s="1060"/>
      <c r="W94" s="1060"/>
      <c r="X94" s="1060"/>
      <c r="Y94" s="1060"/>
      <c r="Z94" s="1060"/>
      <c r="AA94" s="1060"/>
      <c r="AB94" s="1060"/>
      <c r="AC94" s="1060"/>
      <c r="AD94" s="1060"/>
      <c r="AE94" s="1060"/>
      <c r="AF94" s="1060"/>
      <c r="AG94" s="1060"/>
      <c r="AH94" s="1060"/>
      <c r="AI94" s="1060"/>
      <c r="AJ94" s="1060"/>
      <c r="AK94" s="1060"/>
      <c r="AL94" s="1060"/>
      <c r="AM94" s="1060"/>
      <c r="AN94" s="1060"/>
      <c r="AO94" s="1060"/>
      <c r="AP94" s="1060"/>
      <c r="AQ94" s="1060"/>
      <c r="AR94" s="1060"/>
      <c r="AS94" s="1060"/>
      <c r="AT94" s="1060"/>
      <c r="AU94" s="1060"/>
      <c r="AV94" s="1060"/>
      <c r="AW94" s="1060"/>
      <c r="AX94" s="1060"/>
      <c r="AY94" s="1060"/>
      <c r="AZ94" s="1060"/>
      <c r="BA94" s="301"/>
    </row>
    <row r="95" spans="1:53" ht="39" customHeight="1" x14ac:dyDescent="0.3">
      <c r="A95" s="1089" t="str">
        <f>ПОДПИСИ!D19</f>
        <v xml:space="preserve"> </v>
      </c>
      <c r="B95" s="1089"/>
      <c r="C95" s="1089"/>
      <c r="D95" s="1089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089"/>
      <c r="X95" s="1089"/>
      <c r="Y95" s="1089"/>
      <c r="Z95" s="1090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3" t="s">
        <v>64</v>
      </c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313"/>
    </row>
    <row r="96" spans="1:53" ht="6" customHeight="1" x14ac:dyDescent="0.25">
      <c r="A96" s="1062" t="s">
        <v>815</v>
      </c>
      <c r="B96" s="1062"/>
      <c r="C96" s="1062"/>
      <c r="D96" s="1062"/>
      <c r="E96" s="1062"/>
      <c r="F96" s="1062"/>
      <c r="G96" s="1062"/>
      <c r="H96" s="1062"/>
      <c r="I96" s="1062"/>
      <c r="J96" s="1062"/>
      <c r="K96" s="1062"/>
      <c r="L96" s="1062"/>
      <c r="M96" s="1062"/>
      <c r="N96" s="1062"/>
      <c r="O96" s="1062"/>
      <c r="P96" s="1062"/>
      <c r="Q96" s="1062"/>
      <c r="R96" s="1062"/>
      <c r="S96" s="1062"/>
      <c r="T96" s="1062"/>
      <c r="U96" s="1062"/>
      <c r="V96" s="1062"/>
      <c r="W96" s="1062"/>
      <c r="X96" s="1062"/>
      <c r="Y96" s="1062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62" t="s">
        <v>49</v>
      </c>
      <c r="AP96" s="1062"/>
      <c r="AQ96" s="1062"/>
      <c r="AR96" s="1062"/>
      <c r="AS96" s="1062"/>
      <c r="AT96" s="1062"/>
      <c r="AU96" s="1062"/>
      <c r="AV96" s="1062"/>
      <c r="AW96" s="1062"/>
      <c r="AX96" s="1062"/>
      <c r="AY96" s="1062"/>
      <c r="AZ96" s="1062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63" t="s">
        <v>805</v>
      </c>
      <c r="B98" s="1063"/>
      <c r="C98" s="1063"/>
      <c r="D98" s="1063"/>
      <c r="E98" s="1063"/>
      <c r="F98" s="1063"/>
      <c r="G98" s="1063"/>
      <c r="H98" s="1063"/>
      <c r="I98" s="1063"/>
      <c r="J98" s="1063"/>
      <c r="K98" s="1063"/>
      <c r="L98" s="1063"/>
      <c r="M98" s="1063"/>
      <c r="N98" s="1063"/>
      <c r="O98" s="1063"/>
      <c r="P98" s="1063"/>
      <c r="Q98" s="1063"/>
      <c r="R98" s="1063"/>
      <c r="S98" s="1063"/>
      <c r="T98" s="1063"/>
      <c r="U98" s="1063"/>
      <c r="V98" s="1063"/>
      <c r="W98" s="1063"/>
      <c r="X98" s="1063"/>
      <c r="Y98" s="1063"/>
      <c r="Z98" s="1063"/>
      <c r="AA98" s="1063"/>
      <c r="AB98" s="1063"/>
      <c r="AC98" s="1063"/>
      <c r="AD98" s="1063"/>
      <c r="AE98" s="1063"/>
      <c r="AF98" s="1063"/>
      <c r="AG98" s="1063"/>
      <c r="AH98" s="1063"/>
      <c r="AI98" s="1063"/>
      <c r="AJ98" s="1063"/>
      <c r="AK98" s="1063"/>
      <c r="AL98" s="1063"/>
      <c r="AM98" s="1063"/>
      <c r="AN98" s="1063"/>
      <c r="AO98" s="1063"/>
      <c r="AP98" s="1063"/>
      <c r="AQ98" s="1063"/>
      <c r="AR98" s="1063"/>
      <c r="AS98" s="1063"/>
      <c r="AT98" s="1063"/>
      <c r="AU98" s="1063"/>
      <c r="AV98" s="1063"/>
      <c r="AW98" s="1063"/>
      <c r="AX98" s="1063"/>
      <c r="AY98" s="1063"/>
      <c r="AZ98" s="1063"/>
      <c r="BA98" s="314"/>
    </row>
    <row r="99" spans="1:55" ht="39" customHeight="1" x14ac:dyDescent="0.3">
      <c r="A99" s="1089" t="str">
        <f>ПОДПИСИ!D14</f>
        <v>Фатахова Е.Я.</v>
      </c>
      <c r="B99" s="1089"/>
      <c r="C99" s="1089"/>
      <c r="D99" s="1089"/>
      <c r="E99" s="1089"/>
      <c r="F99" s="1089"/>
      <c r="G99" s="1089"/>
      <c r="H99" s="1089"/>
      <c r="I99" s="1089"/>
      <c r="J99" s="1089"/>
      <c r="K99" s="1089"/>
      <c r="L99" s="1089"/>
      <c r="M99" s="1089"/>
      <c r="N99" s="1089"/>
      <c r="O99" s="1089"/>
      <c r="P99" s="1089"/>
      <c r="Q99" s="1089"/>
      <c r="R99" s="1089"/>
      <c r="S99" s="1089"/>
      <c r="T99" s="1089"/>
      <c r="U99" s="1089"/>
      <c r="V99" s="1089"/>
      <c r="W99" s="1089"/>
      <c r="X99" s="1089"/>
      <c r="Y99" s="1089"/>
      <c r="Z99" s="1090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1"/>
      <c r="AP99" s="1091"/>
      <c r="AQ99" s="1091"/>
      <c r="AR99" s="1091"/>
      <c r="AS99" s="1091"/>
      <c r="AT99" s="1091"/>
      <c r="AU99" s="1091"/>
      <c r="AV99" s="1091"/>
      <c r="AW99" s="1091"/>
      <c r="AX99" s="1091"/>
      <c r="AY99" s="1091"/>
      <c r="AZ99" s="1091"/>
      <c r="BA99" s="316"/>
      <c r="BB99" s="317"/>
      <c r="BC99" s="317"/>
    </row>
    <row r="100" spans="1:55" s="306" customFormat="1" ht="6" customHeight="1" x14ac:dyDescent="0.2">
      <c r="A100" s="1062" t="s">
        <v>815</v>
      </c>
      <c r="B100" s="1062"/>
      <c r="C100" s="1062"/>
      <c r="D100" s="1062"/>
      <c r="E100" s="1062"/>
      <c r="F100" s="1062"/>
      <c r="G100" s="1062"/>
      <c r="H100" s="1062"/>
      <c r="I100" s="1062"/>
      <c r="J100" s="1062"/>
      <c r="K100" s="1062"/>
      <c r="L100" s="1062"/>
      <c r="M100" s="1062"/>
      <c r="N100" s="1062"/>
      <c r="O100" s="1062"/>
      <c r="P100" s="1062"/>
      <c r="Q100" s="1062"/>
      <c r="R100" s="1062"/>
      <c r="S100" s="1062"/>
      <c r="T100" s="1062"/>
      <c r="U100" s="1062"/>
      <c r="V100" s="1062"/>
      <c r="W100" s="1062"/>
      <c r="X100" s="1062"/>
      <c r="Y100" s="1062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62" t="s">
        <v>49</v>
      </c>
      <c r="AP100" s="1062"/>
      <c r="AQ100" s="1062"/>
      <c r="AR100" s="1062"/>
      <c r="AS100" s="1062"/>
      <c r="AT100" s="1062"/>
      <c r="AU100" s="1062"/>
      <c r="AV100" s="1062"/>
      <c r="AW100" s="1062"/>
      <c r="AX100" s="1062"/>
      <c r="AY100" s="1062"/>
      <c r="AZ100" s="1062"/>
      <c r="BA100" s="305"/>
    </row>
    <row r="101" spans="1:55" x14ac:dyDescent="0.25">
      <c r="A101" s="1094" t="s">
        <v>972</v>
      </c>
      <c r="B101" s="1094"/>
      <c r="C101" s="1094"/>
      <c r="D101" s="1094"/>
      <c r="E101" s="1094"/>
      <c r="F101" s="1094"/>
      <c r="G101" s="1094"/>
      <c r="H101" s="1094"/>
      <c r="I101" s="1094"/>
      <c r="J101" s="1094"/>
      <c r="K101" s="1094"/>
      <c r="L101" s="1094"/>
      <c r="M101" s="1094"/>
      <c r="N101" s="1094"/>
      <c r="O101" s="1094"/>
      <c r="P101" s="1094"/>
      <c r="Q101" s="1094"/>
      <c r="R101" s="1094"/>
      <c r="S101" s="1094"/>
      <c r="T101" s="1094"/>
      <c r="U101" s="1094"/>
      <c r="V101" s="1094"/>
      <c r="W101" s="1094"/>
      <c r="X101" s="1094"/>
      <c r="Y101" s="1094"/>
      <c r="Z101" s="1094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</row>
    <row r="102" spans="1:55" ht="27.75" customHeight="1" x14ac:dyDescent="0.3">
      <c r="A102" s="1089" t="str">
        <f>IF(ПОДПИСИ!D9="","",ПОДПИСИ!D5)</f>
        <v>Чечин Д.М.</v>
      </c>
      <c r="B102" s="1089"/>
      <c r="C102" s="1089"/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089"/>
      <c r="V102" s="1089"/>
      <c r="W102" s="1089"/>
      <c r="X102" s="1089"/>
      <c r="Y102" s="1089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1"/>
      <c r="AP102" s="1091"/>
      <c r="AQ102" s="1091"/>
      <c r="AR102" s="1091"/>
      <c r="AS102" s="1091"/>
      <c r="AT102" s="1091"/>
      <c r="AU102" s="1091"/>
      <c r="AV102" s="1091"/>
      <c r="AW102" s="1091"/>
      <c r="AX102" s="1091"/>
      <c r="AY102" s="1091"/>
      <c r="AZ102" s="1091"/>
    </row>
    <row r="103" spans="1:55" ht="9.75" customHeight="1" x14ac:dyDescent="0.25">
      <c r="A103" s="1062" t="s">
        <v>815</v>
      </c>
      <c r="B103" s="1062"/>
      <c r="C103" s="1062"/>
      <c r="D103" s="1062"/>
      <c r="E103" s="1062"/>
      <c r="F103" s="1062"/>
      <c r="G103" s="1062"/>
      <c r="H103" s="1062"/>
      <c r="I103" s="1062"/>
      <c r="J103" s="1062"/>
      <c r="K103" s="1062"/>
      <c r="L103" s="1062"/>
      <c r="M103" s="1062"/>
      <c r="N103" s="1062"/>
      <c r="O103" s="1062"/>
      <c r="P103" s="1062"/>
      <c r="Q103" s="1062"/>
      <c r="R103" s="1062"/>
      <c r="S103" s="1062"/>
      <c r="T103" s="1062"/>
      <c r="U103" s="1062"/>
      <c r="V103" s="1062"/>
      <c r="W103" s="1062"/>
      <c r="X103" s="1062"/>
      <c r="Y103" s="1062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62" t="s">
        <v>49</v>
      </c>
      <c r="AP103" s="1062"/>
      <c r="AQ103" s="1062"/>
      <c r="AR103" s="1062"/>
      <c r="AS103" s="1062"/>
      <c r="AT103" s="1062"/>
      <c r="AU103" s="1062"/>
      <c r="AV103" s="1062"/>
      <c r="AW103" s="1062"/>
      <c r="AX103" s="1062"/>
      <c r="AY103" s="1062"/>
      <c r="AZ103" s="106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96" t="s">
        <v>579</v>
      </c>
      <c r="B1" s="1096"/>
      <c r="C1" s="1096"/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318"/>
    </row>
    <row r="2" spans="1:63" ht="12" customHeight="1" x14ac:dyDescent="0.25">
      <c r="A2" s="1097" t="s">
        <v>75</v>
      </c>
      <c r="B2" s="1097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8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098"/>
      <c r="V3" s="1098"/>
      <c r="W3" s="1098"/>
      <c r="X3" s="1098"/>
      <c r="Y3" s="1098"/>
      <c r="Z3" s="1098"/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1098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099" t="s">
        <v>820</v>
      </c>
      <c r="B4" s="1099"/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4" t="s">
        <v>787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0" t="str">
        <f>ФОРМА!B2</f>
        <v>ПАО "Россети Ленэнерго"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99" t="s">
        <v>821</v>
      </c>
      <c r="B7" s="1099"/>
      <c r="C7" s="1099"/>
      <c r="D7" s="1099"/>
      <c r="E7" s="1099"/>
      <c r="F7" s="1099"/>
      <c r="G7" s="1099"/>
      <c r="H7" s="1099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0"/>
      <c r="C8" s="1100"/>
      <c r="D8" s="1100"/>
      <c r="E8" s="1100"/>
      <c r="F8" s="1100"/>
      <c r="G8" s="1100"/>
      <c r="H8" s="1100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01" t="s">
        <v>822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1101"/>
      <c r="AX9" s="1101"/>
      <c r="AY9" s="1101"/>
      <c r="AZ9" s="110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097" t="s">
        <v>791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1097"/>
      <c r="S10" s="1097"/>
      <c r="T10" s="1097"/>
      <c r="U10" s="1097"/>
      <c r="V10" s="1097"/>
      <c r="W10" s="1097"/>
      <c r="X10" s="1097"/>
      <c r="Y10" s="1097"/>
      <c r="Z10" s="1097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097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00" t="str">
        <f>ФОРМА!B3</f>
        <v>ООО «Электромонтаж-110»</v>
      </c>
      <c r="B11" s="1100"/>
      <c r="C11" s="1100"/>
      <c r="D11" s="1100"/>
      <c r="E11" s="1100"/>
      <c r="F11" s="1100"/>
      <c r="G11" s="1100"/>
      <c r="H11" s="1100"/>
      <c r="I11" s="1100"/>
      <c r="J11" s="1100"/>
      <c r="K11" s="1100"/>
      <c r="L11" s="1100"/>
      <c r="M11" s="1100"/>
      <c r="N11" s="1100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1100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1100"/>
      <c r="AU11" s="1100"/>
      <c r="AV11" s="1100"/>
      <c r="AW11" s="1100"/>
      <c r="AX11" s="1100"/>
      <c r="AY11" s="1100"/>
      <c r="AZ11" s="1100"/>
      <c r="BA11" s="1100"/>
    </row>
    <row r="12" spans="1:63" s="306" customFormat="1" ht="6" customHeight="1" x14ac:dyDescent="0.2">
      <c r="A12" s="1099" t="s">
        <v>821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319"/>
    </row>
    <row r="13" spans="1:63" ht="27.75" customHeight="1" x14ac:dyDescent="0.25">
      <c r="A13" s="1100" t="str">
        <f>ФОРМА!D3</f>
        <v>ОГРН 1089847302225, ИНН 7842391090, КПП 780101001, 199004, город Санкт-Петербург, пр-кт Средний В.О., д. 4 литер а, пом/ком 6н/177</v>
      </c>
      <c r="B13" s="1100"/>
      <c r="C13" s="1100"/>
      <c r="D13" s="1100"/>
      <c r="E13" s="1100"/>
      <c r="F13" s="1100"/>
      <c r="G13" s="1100"/>
      <c r="H13" s="1100"/>
      <c r="I13" s="1100"/>
      <c r="J13" s="1100"/>
      <c r="K13" s="1100"/>
      <c r="L13" s="1100"/>
      <c r="M13" s="1100"/>
      <c r="N13" s="1100"/>
      <c r="O13" s="1100"/>
      <c r="P13" s="1100"/>
      <c r="Q13" s="1100"/>
      <c r="R13" s="1100"/>
      <c r="S13" s="1100"/>
      <c r="T13" s="1100"/>
      <c r="U13" s="1100"/>
      <c r="V13" s="1100"/>
      <c r="W13" s="1100"/>
      <c r="X13" s="1100"/>
      <c r="Y13" s="1100"/>
      <c r="Z13" s="1100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</row>
    <row r="14" spans="1:63" s="306" customFormat="1" ht="21" customHeight="1" x14ac:dyDescent="0.2">
      <c r="A14" s="1101" t="s">
        <v>823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319"/>
    </row>
    <row r="15" spans="1:63" ht="12" customHeight="1" x14ac:dyDescent="0.25">
      <c r="A15" s="1097" t="s">
        <v>77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1097"/>
      <c r="S15" s="1097"/>
      <c r="T15" s="1097"/>
      <c r="U15" s="1097"/>
      <c r="V15" s="1097"/>
      <c r="W15" s="1097"/>
      <c r="X15" s="1097"/>
      <c r="Y15" s="1097"/>
      <c r="Z15" s="1097"/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318"/>
    </row>
    <row r="16" spans="1:63" ht="12" customHeight="1" x14ac:dyDescent="0.25">
      <c r="A16" s="1100" t="str">
        <f>ФОРМА!B8</f>
        <v>ООО «Строительные энергетические технологии»</v>
      </c>
      <c r="B16" s="1100"/>
      <c r="C16" s="1100"/>
      <c r="D16" s="1100"/>
      <c r="E16" s="1100"/>
      <c r="F16" s="1100"/>
      <c r="G16" s="1100"/>
      <c r="H16" s="1100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</row>
    <row r="17" spans="1:53" s="306" customFormat="1" ht="9.6" x14ac:dyDescent="0.2">
      <c r="A17" s="1099" t="s">
        <v>821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319"/>
    </row>
    <row r="18" spans="1:53" ht="25.5" customHeight="1" x14ac:dyDescent="0.25">
      <c r="A18" s="110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  <c r="L18" s="1100"/>
      <c r="M18" s="1100"/>
      <c r="N18" s="1100"/>
      <c r="O18" s="1100"/>
      <c r="P18" s="1100"/>
      <c r="Q18" s="1100"/>
      <c r="R18" s="1100"/>
      <c r="S18" s="1100"/>
      <c r="T18" s="1100"/>
      <c r="U18" s="1100"/>
      <c r="V18" s="1100"/>
      <c r="W18" s="1100"/>
      <c r="X18" s="1100"/>
      <c r="Y18" s="1100"/>
      <c r="Z18" s="1100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318"/>
    </row>
    <row r="19" spans="1:53" s="306" customFormat="1" ht="9" customHeight="1" x14ac:dyDescent="0.2">
      <c r="A19" s="1101" t="s">
        <v>789</v>
      </c>
      <c r="B19" s="1101"/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101"/>
      <c r="AW19" s="1101"/>
      <c r="AX19" s="1101"/>
      <c r="AY19" s="1101"/>
      <c r="AZ19" s="1101"/>
      <c r="BA19" s="319"/>
    </row>
    <row r="20" spans="1:53" s="306" customFormat="1" ht="15" customHeight="1" x14ac:dyDescent="0.2">
      <c r="A20" s="1083"/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  <c r="AT20" s="1083"/>
      <c r="AU20" s="1083"/>
      <c r="AV20" s="1083"/>
      <c r="AW20" s="1083"/>
      <c r="AX20" s="1083"/>
      <c r="AY20" s="1083"/>
      <c r="AZ20" s="1083"/>
      <c r="BA20" s="319"/>
    </row>
    <row r="21" spans="1:53" s="306" customFormat="1" ht="12" customHeight="1" x14ac:dyDescent="0.2">
      <c r="A21" s="1082" t="s">
        <v>824</v>
      </c>
      <c r="B21" s="1082"/>
      <c r="C21" s="1082"/>
      <c r="D21" s="1082"/>
      <c r="E21" s="1082"/>
      <c r="F21" s="1082"/>
      <c r="G21" s="1082"/>
      <c r="H21" s="1082"/>
      <c r="I21" s="1082"/>
      <c r="J21" s="1082"/>
      <c r="K21" s="1082"/>
      <c r="L21" s="1082"/>
      <c r="M21" s="1082"/>
      <c r="N21" s="1082"/>
      <c r="O21" s="1082"/>
      <c r="P21" s="1082"/>
      <c r="Q21" s="1082"/>
      <c r="R21" s="1082"/>
      <c r="S21" s="1082"/>
      <c r="T21" s="1082"/>
      <c r="U21" s="1082"/>
      <c r="V21" s="1082"/>
      <c r="W21" s="1082"/>
      <c r="X21" s="1082"/>
      <c r="Y21" s="1082"/>
      <c r="Z21" s="1082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04" t="s">
        <v>529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06" t="s">
        <v>19</v>
      </c>
      <c r="B25" s="1106"/>
      <c r="C25" s="1072">
        <f>ФОРМА!B24</f>
        <v>0</v>
      </c>
      <c r="D25" s="1072"/>
      <c r="E25" s="1072"/>
      <c r="F25" s="1072"/>
      <c r="G25" s="1072"/>
      <c r="H25" s="1072"/>
      <c r="I25" s="1072"/>
      <c r="J25" s="1072"/>
      <c r="K25" s="1072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07"/>
      <c r="AH25" s="1107"/>
      <c r="AI25" s="1107"/>
      <c r="AJ25" s="323"/>
      <c r="AK25" s="323"/>
      <c r="AL25" s="1074">
        <f>ФОРМА!C24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107"/>
      <c r="AX25" s="1107"/>
      <c r="AY25" s="1107"/>
      <c r="AZ25" s="1107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099" t="s">
        <v>465</v>
      </c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319"/>
      <c r="AX26" s="319"/>
      <c r="AY26" s="319"/>
      <c r="AZ26" s="319"/>
      <c r="BA26" s="319"/>
    </row>
    <row r="27" spans="1:53" ht="24" customHeight="1" x14ac:dyDescent="0.25">
      <c r="A27" s="1084" t="s">
        <v>796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  <c r="R27" s="1084"/>
      <c r="S27" s="1084"/>
      <c r="T27" s="1084"/>
      <c r="U27" s="1084"/>
      <c r="V27" s="1084"/>
      <c r="W27" s="1084"/>
      <c r="X27" s="1084"/>
      <c r="Y27" s="1084"/>
      <c r="Z27" s="1084"/>
      <c r="AA27" s="1084"/>
      <c r="AB27" s="1084"/>
      <c r="AC27" s="1084"/>
      <c r="AD27" s="1084"/>
      <c r="AE27" s="1084"/>
      <c r="AF27" s="1084"/>
      <c r="AG27" s="1084"/>
      <c r="AH27" s="1084"/>
      <c r="AI27" s="1084"/>
      <c r="AJ27" s="1084"/>
      <c r="AK27" s="1084"/>
      <c r="AL27" s="1084"/>
      <c r="AM27" s="1084"/>
      <c r="AN27" s="1084"/>
      <c r="AO27" s="1084"/>
      <c r="AP27" s="1084"/>
      <c r="AQ27" s="1084"/>
      <c r="AR27" s="1084"/>
      <c r="AS27" s="1084"/>
      <c r="AT27" s="1084"/>
      <c r="AU27" s="1084"/>
      <c r="AV27" s="1084"/>
      <c r="AW27" s="1084"/>
      <c r="AX27" s="1084"/>
      <c r="AY27" s="1084"/>
      <c r="AZ27" s="1084"/>
      <c r="BA27" s="318"/>
    </row>
    <row r="28" spans="1:53" ht="12" customHeight="1" x14ac:dyDescent="0.25">
      <c r="A28" s="1102" t="str">
        <f>IF(ПОДПИСИ!B9="",ПОДПИСИ!B7,ПОДПИСИ!B9)</f>
        <v>Ведущий инженер-геодезист АО "ЛЭСР"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318"/>
    </row>
    <row r="29" spans="1:53" ht="12" customHeight="1" x14ac:dyDescent="0.25">
      <c r="A29" s="1103" t="str">
        <f>IF(ПОДПИСИ!C9="",ПОДПИСИ!C7,CONCATENATE(ПОДПИСИ!C9,", ",ПОДПИСИ!F9))</f>
        <v>Филёва Н.О., Приказ №414 от 10.04.2024</v>
      </c>
      <c r="B29" s="1103"/>
      <c r="C29" s="1103"/>
      <c r="D29" s="1103"/>
      <c r="E29" s="1103"/>
      <c r="F29" s="1103"/>
      <c r="G29" s="1103"/>
      <c r="H29" s="1103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318"/>
    </row>
    <row r="30" spans="1:53" ht="15" customHeight="1" x14ac:dyDescent="0.25">
      <c r="A30" s="1101" t="s">
        <v>797</v>
      </c>
      <c r="B30" s="1101"/>
      <c r="C30" s="1101"/>
      <c r="D30" s="1101"/>
      <c r="E30" s="1101"/>
      <c r="F30" s="1101"/>
      <c r="G30" s="1101"/>
      <c r="H30" s="1101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1101"/>
      <c r="AW30" s="1101"/>
      <c r="AX30" s="1101"/>
      <c r="AY30" s="1101"/>
      <c r="AZ30" s="1101"/>
      <c r="BA30" s="318"/>
    </row>
    <row r="31" spans="1:53" ht="12.6" customHeight="1" x14ac:dyDescent="0.25">
      <c r="A31" s="1083"/>
      <c r="B31" s="1083"/>
      <c r="C31" s="1083"/>
      <c r="D31" s="1083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318"/>
    </row>
    <row r="32" spans="1:53" ht="21.75" customHeight="1" x14ac:dyDescent="0.25">
      <c r="A32" s="1082" t="s">
        <v>825</v>
      </c>
      <c r="B32" s="1082"/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1082"/>
      <c r="N32" s="1082"/>
      <c r="O32" s="1082"/>
      <c r="P32" s="1082"/>
      <c r="Q32" s="1082"/>
      <c r="R32" s="1082"/>
      <c r="S32" s="1082"/>
      <c r="T32" s="1082"/>
      <c r="U32" s="1082"/>
      <c r="V32" s="1082"/>
      <c r="W32" s="1082"/>
      <c r="X32" s="1082"/>
      <c r="Y32" s="1082"/>
      <c r="Z32" s="1082"/>
      <c r="AA32" s="1082"/>
      <c r="AB32" s="1082"/>
      <c r="AC32" s="1082"/>
      <c r="AD32" s="1082"/>
      <c r="AE32" s="1082"/>
      <c r="AF32" s="1082"/>
      <c r="AG32" s="1082"/>
      <c r="AH32" s="1082"/>
      <c r="AI32" s="1082"/>
      <c r="AJ32" s="1082"/>
      <c r="AK32" s="1082"/>
      <c r="AL32" s="1082"/>
      <c r="AM32" s="1082"/>
      <c r="AN32" s="1082"/>
      <c r="AO32" s="1082"/>
      <c r="AP32" s="1082"/>
      <c r="AQ32" s="1082"/>
      <c r="AR32" s="1082"/>
      <c r="AS32" s="1082"/>
      <c r="AT32" s="1082"/>
      <c r="AU32" s="1082"/>
      <c r="AV32" s="1082"/>
      <c r="AW32" s="1082"/>
      <c r="AX32" s="1082"/>
      <c r="AY32" s="1082"/>
      <c r="AZ32" s="1082"/>
      <c r="BA32" s="318"/>
    </row>
    <row r="33" spans="1:52" ht="12" customHeight="1" x14ac:dyDescent="0.25">
      <c r="A33" s="1108" t="s">
        <v>799</v>
      </c>
      <c r="B33" s="1109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109"/>
      <c r="AB33" s="1109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109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</row>
    <row r="34" spans="1:52" ht="12" customHeight="1" x14ac:dyDescent="0.25">
      <c r="A34" s="1085" t="str">
        <f>ПОДПИСИ!B15</f>
        <v>Заместитель генерального директора по капитальному  строительству ООО «Электромонтаж-110»</v>
      </c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5"/>
      <c r="N34" s="1085"/>
      <c r="O34" s="1085"/>
      <c r="P34" s="1085"/>
      <c r="Q34" s="1085"/>
      <c r="R34" s="1085"/>
      <c r="S34" s="1085"/>
      <c r="T34" s="1085"/>
      <c r="U34" s="1085"/>
      <c r="V34" s="1085"/>
      <c r="W34" s="1085"/>
      <c r="X34" s="1085"/>
      <c r="Y34" s="1085"/>
      <c r="Z34" s="1085"/>
      <c r="AA34" s="1085"/>
      <c r="AB34" s="1085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085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</row>
    <row r="35" spans="1:52" ht="12" customHeight="1" x14ac:dyDescent="0.25">
      <c r="A35" s="1110" t="str">
        <f>CONCATENATE(ПОДПИСИ!C15," ",ПОДПИСИ!F15)</f>
        <v xml:space="preserve">Шлёнский С.В. </v>
      </c>
      <c r="B35" s="1110"/>
      <c r="C35" s="1110"/>
      <c r="D35" s="1110"/>
      <c r="E35" s="1110"/>
      <c r="F35" s="1110"/>
      <c r="G35" s="1110"/>
      <c r="H35" s="1110"/>
      <c r="I35" s="1110"/>
      <c r="J35" s="1110"/>
      <c r="K35" s="1110"/>
      <c r="L35" s="1110"/>
      <c r="M35" s="1110"/>
      <c r="N35" s="1110"/>
      <c r="O35" s="1110"/>
      <c r="P35" s="1110"/>
      <c r="Q35" s="1110"/>
      <c r="R35" s="1110"/>
      <c r="S35" s="1110"/>
      <c r="T35" s="1110"/>
      <c r="U35" s="1110"/>
      <c r="V35" s="1110"/>
      <c r="W35" s="1110"/>
      <c r="X35" s="1110"/>
      <c r="Y35" s="1110"/>
      <c r="Z35" s="1110"/>
      <c r="AA35" s="1110"/>
      <c r="AB35" s="1110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110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</row>
    <row r="36" spans="1:52" ht="6" customHeight="1" x14ac:dyDescent="0.25">
      <c r="A36" s="1111" t="s">
        <v>826</v>
      </c>
      <c r="B36" s="1111"/>
      <c r="C36" s="1111"/>
      <c r="D36" s="1111"/>
      <c r="E36" s="1111"/>
      <c r="F36" s="1111"/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1"/>
      <c r="Z36" s="1111"/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1"/>
      <c r="AZ36" s="1111"/>
    </row>
    <row r="37" spans="1:52" ht="24" customHeight="1" x14ac:dyDescent="0.25">
      <c r="A37" s="1084" t="s">
        <v>827</v>
      </c>
      <c r="B37" s="1084"/>
      <c r="C37" s="1084"/>
      <c r="D37" s="1084"/>
      <c r="E37" s="1084"/>
      <c r="F37" s="1084"/>
      <c r="G37" s="1084"/>
      <c r="H37" s="1084"/>
      <c r="I37" s="1084"/>
      <c r="J37" s="1084"/>
      <c r="K37" s="1084"/>
      <c r="L37" s="1084"/>
      <c r="M37" s="1084"/>
      <c r="N37" s="1084"/>
      <c r="O37" s="1084"/>
      <c r="P37" s="1084"/>
      <c r="Q37" s="1084"/>
      <c r="R37" s="1084"/>
      <c r="S37" s="1084"/>
      <c r="T37" s="1084"/>
      <c r="U37" s="1084"/>
      <c r="V37" s="1084"/>
      <c r="W37" s="1084"/>
      <c r="X37" s="1084"/>
      <c r="Y37" s="1084"/>
      <c r="Z37" s="1084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084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</row>
    <row r="38" spans="1:52" ht="12" customHeight="1" x14ac:dyDescent="0.25">
      <c r="A38" s="1085" t="str">
        <f>ПОДПИСИ!B17</f>
        <v>Заместитель генерального директора по капитальному  строительству ООО «Электромонтаж-110»</v>
      </c>
      <c r="B38" s="1085"/>
      <c r="C38" s="1085"/>
      <c r="D38" s="1085"/>
      <c r="E38" s="1085"/>
      <c r="F38" s="1085"/>
      <c r="G38" s="1085"/>
      <c r="H38" s="1085"/>
      <c r="I38" s="1085"/>
      <c r="J38" s="1085"/>
      <c r="K38" s="1085"/>
      <c r="L38" s="1085"/>
      <c r="M38" s="1085"/>
      <c r="N38" s="1085"/>
      <c r="O38" s="1085"/>
      <c r="P38" s="1085"/>
      <c r="Q38" s="1085"/>
      <c r="R38" s="1085"/>
      <c r="S38" s="1085"/>
      <c r="T38" s="1085"/>
      <c r="U38" s="1085"/>
      <c r="V38" s="1085"/>
      <c r="W38" s="1085"/>
      <c r="X38" s="1085"/>
      <c r="Y38" s="1085"/>
      <c r="Z38" s="1085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085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</row>
    <row r="39" spans="1:52" ht="12" customHeight="1" x14ac:dyDescent="0.25">
      <c r="A39" s="1085" t="str">
        <f>CONCATENATE(ПОДПИСИ!C17," ",ПОДПИСИ!F17)</f>
        <v xml:space="preserve">Шлёнский С.В. </v>
      </c>
      <c r="B39" s="1085"/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</row>
    <row r="40" spans="1:52" ht="15" customHeight="1" x14ac:dyDescent="0.25">
      <c r="A40" s="1082" t="s">
        <v>797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</row>
    <row r="41" spans="1:52" ht="12" customHeight="1" x14ac:dyDescent="0.25">
      <c r="A41" s="1083"/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1083"/>
      <c r="Q41" s="1083"/>
      <c r="R41" s="1083"/>
      <c r="S41" s="1083"/>
      <c r="T41" s="1083"/>
      <c r="U41" s="1083"/>
      <c r="V41" s="1083"/>
      <c r="W41" s="1083"/>
      <c r="X41" s="1083"/>
      <c r="Y41" s="1083"/>
      <c r="Z41" s="1083"/>
      <c r="AA41" s="1083"/>
      <c r="AB41" s="1083"/>
      <c r="AC41" s="1083"/>
      <c r="AD41" s="1083"/>
      <c r="AE41" s="1083"/>
      <c r="AF41" s="1083"/>
      <c r="AG41" s="1083"/>
      <c r="AH41" s="1083"/>
      <c r="AI41" s="1083"/>
      <c r="AJ41" s="1083"/>
      <c r="AK41" s="1083"/>
      <c r="AL41" s="1083"/>
      <c r="AM41" s="1083"/>
      <c r="AN41" s="1083"/>
      <c r="AO41" s="1083"/>
      <c r="AP41" s="1083"/>
      <c r="AQ41" s="1083"/>
      <c r="AR41" s="1083"/>
      <c r="AS41" s="1083"/>
      <c r="AT41" s="1083"/>
      <c r="AU41" s="1083"/>
      <c r="AV41" s="1083"/>
      <c r="AW41" s="1083"/>
      <c r="AX41" s="1083"/>
      <c r="AY41" s="1083"/>
      <c r="AZ41" s="1083"/>
    </row>
    <row r="42" spans="1:52" ht="6.75" customHeight="1" x14ac:dyDescent="0.25">
      <c r="A42" s="1082" t="s">
        <v>828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</row>
    <row r="43" spans="1:52" ht="35.25" customHeight="1" x14ac:dyDescent="0.25">
      <c r="A43" s="1084" t="s">
        <v>829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</row>
    <row r="44" spans="1:52" ht="12" customHeight="1" x14ac:dyDescent="0.25">
      <c r="A44" s="1085" t="str">
        <f>ПОДПИСИ!B19</f>
        <v xml:space="preserve"> 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</row>
    <row r="45" spans="1:52" ht="12" customHeight="1" x14ac:dyDescent="0.25">
      <c r="A45" s="1085" t="str">
        <f>CONCATENATE(ПОДПИСИ!C19," ",ПОДПИСИ!F19)</f>
        <v xml:space="preserve"> 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</row>
    <row r="46" spans="1:52" ht="6" customHeight="1" x14ac:dyDescent="0.25">
      <c r="A46" s="1082" t="s">
        <v>803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</row>
    <row r="47" spans="1:52" ht="12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</row>
    <row r="48" spans="1:52" ht="15" customHeight="1" x14ac:dyDescent="0.25">
      <c r="A48" s="1082" t="s">
        <v>804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</row>
    <row r="49" spans="1:54" ht="36" customHeight="1" x14ac:dyDescent="0.25">
      <c r="A49" s="1108" t="s">
        <v>830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16" t="str">
        <f>ПОДПИСИ!B14</f>
        <v>Начальник геодезического отдела ООО «Электромонтаж-110»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01" t="s">
        <v>803</v>
      </c>
      <c r="B52" s="1101"/>
      <c r="C52" s="1101"/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01"/>
      <c r="V52" s="1101"/>
      <c r="W52" s="1101"/>
      <c r="X52" s="1101"/>
      <c r="Y52" s="1101"/>
      <c r="Z52" s="1101"/>
      <c r="AA52" s="1101"/>
      <c r="AB52" s="1101"/>
      <c r="AC52" s="1101"/>
      <c r="AD52" s="1101"/>
      <c r="AE52" s="1101"/>
      <c r="AF52" s="1101"/>
      <c r="AG52" s="1101"/>
      <c r="AH52" s="1101"/>
      <c r="AI52" s="1101"/>
      <c r="AJ52" s="1101"/>
      <c r="AK52" s="1101"/>
      <c r="AL52" s="1101"/>
      <c r="AM52" s="1101"/>
      <c r="AN52" s="1101"/>
      <c r="AO52" s="1101"/>
      <c r="AP52" s="1101"/>
      <c r="AQ52" s="1101"/>
      <c r="AR52" s="1101"/>
      <c r="AS52" s="1101"/>
      <c r="AT52" s="1101"/>
      <c r="AU52" s="1101"/>
      <c r="AV52" s="1101"/>
      <c r="AW52" s="1101"/>
      <c r="AX52" s="1101"/>
      <c r="AY52" s="1101"/>
      <c r="AZ52" s="1101"/>
    </row>
    <row r="53" spans="1:54" ht="12" customHeight="1" x14ac:dyDescent="0.25">
      <c r="A53" s="1117"/>
      <c r="B53" s="1117"/>
      <c r="C53" s="1117"/>
      <c r="D53" s="1117"/>
      <c r="E53" s="1117"/>
      <c r="F53" s="1117"/>
      <c r="G53" s="1117"/>
      <c r="H53" s="1117"/>
      <c r="I53" s="1117"/>
      <c r="J53" s="1117"/>
      <c r="K53" s="1117"/>
      <c r="L53" s="1117"/>
      <c r="M53" s="1117"/>
      <c r="N53" s="1117"/>
      <c r="O53" s="1117"/>
      <c r="P53" s="1117"/>
      <c r="Q53" s="1117"/>
      <c r="R53" s="1117"/>
      <c r="S53" s="1117"/>
      <c r="T53" s="1117"/>
      <c r="U53" s="1117"/>
      <c r="V53" s="1117"/>
      <c r="W53" s="1117"/>
      <c r="X53" s="1117"/>
      <c r="Y53" s="1117"/>
      <c r="Z53" s="1117"/>
      <c r="AA53" s="1117"/>
      <c r="AB53" s="1117"/>
      <c r="AC53" s="1117"/>
      <c r="AD53" s="1117"/>
      <c r="AE53" s="1117"/>
      <c r="AF53" s="1117"/>
      <c r="AG53" s="1117"/>
      <c r="AH53" s="1117"/>
      <c r="AI53" s="1117"/>
      <c r="AJ53" s="1117"/>
      <c r="AK53" s="1117"/>
      <c r="AL53" s="1117"/>
      <c r="AM53" s="1117"/>
      <c r="AN53" s="1117"/>
      <c r="AO53" s="1117"/>
      <c r="AP53" s="1117"/>
      <c r="AQ53" s="1117"/>
      <c r="AR53" s="1117"/>
      <c r="AS53" s="1117"/>
      <c r="AT53" s="1117"/>
      <c r="AU53" s="1117"/>
      <c r="AV53" s="1117"/>
      <c r="AW53" s="1117"/>
      <c r="AX53" s="1117"/>
      <c r="AY53" s="1117"/>
      <c r="AZ53" s="1117"/>
    </row>
    <row r="54" spans="1:54" ht="15" customHeight="1" x14ac:dyDescent="0.25">
      <c r="A54" s="1082" t="s">
        <v>804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4" ht="15" customHeight="1" outlineLevel="1" x14ac:dyDescent="0.25">
      <c r="A55" s="1031" t="s">
        <v>82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outlineLevel="1" x14ac:dyDescent="0.25">
      <c r="A56" s="103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</row>
    <row r="57" spans="1:54" ht="9" customHeight="1" outlineLevel="1" x14ac:dyDescent="0.25">
      <c r="A57" s="1036" t="s">
        <v>535</v>
      </c>
      <c r="B57" s="1036"/>
      <c r="C57" s="1036"/>
      <c r="D57" s="1036"/>
      <c r="E57" s="1036"/>
      <c r="F57" s="1036"/>
      <c r="G57" s="1036"/>
      <c r="H57" s="1036"/>
      <c r="I57" s="1036"/>
      <c r="J57" s="1036"/>
      <c r="K57" s="1036"/>
      <c r="L57" s="1036"/>
      <c r="M57" s="1036"/>
      <c r="N57" s="1036"/>
      <c r="O57" s="1036"/>
      <c r="P57" s="1036"/>
      <c r="Q57" s="1036"/>
      <c r="R57" s="1036"/>
      <c r="S57" s="1036"/>
      <c r="T57" s="1036"/>
      <c r="U57" s="1036"/>
      <c r="V57" s="1036"/>
      <c r="W57" s="1036"/>
      <c r="X57" s="1036"/>
      <c r="Y57" s="1036"/>
      <c r="Z57" s="1036"/>
      <c r="AA57" s="1036"/>
      <c r="AB57" s="1036"/>
      <c r="AC57" s="1036"/>
      <c r="AD57" s="1036"/>
      <c r="AE57" s="1036"/>
      <c r="AF57" s="1036"/>
      <c r="AG57" s="1036"/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/>
      <c r="AX57" s="1036"/>
      <c r="AY57" s="1036"/>
      <c r="AZ57" s="1036"/>
    </row>
    <row r="58" spans="1:54" ht="12" customHeight="1" x14ac:dyDescent="0.25">
      <c r="A58" s="1109" t="s">
        <v>439</v>
      </c>
      <c r="B58" s="1109"/>
      <c r="C58" s="1109"/>
      <c r="D58" s="1109"/>
      <c r="E58" s="1109"/>
      <c r="F58" s="1109"/>
      <c r="G58" s="1109"/>
      <c r="H58" s="1109"/>
      <c r="I58" s="1109"/>
      <c r="J58" s="1109"/>
      <c r="K58" s="1109"/>
      <c r="L58" s="1109"/>
      <c r="M58" s="1109"/>
      <c r="N58" s="1109"/>
      <c r="O58" s="1109"/>
      <c r="P58" s="1109"/>
      <c r="Q58" s="1109"/>
      <c r="R58" s="1109"/>
      <c r="S58" s="1109"/>
      <c r="T58" s="1109"/>
      <c r="U58" s="1109"/>
      <c r="V58" s="1109"/>
      <c r="W58" s="1109"/>
      <c r="X58" s="1109"/>
      <c r="Y58" s="1109"/>
      <c r="Z58" s="1109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109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</row>
    <row r="59" spans="1:54" ht="12" customHeight="1" x14ac:dyDescent="0.25">
      <c r="A59" s="1112" t="str">
        <f>ФОРМА!D24</f>
        <v>кабельной линии 10кВ</v>
      </c>
      <c r="B59" s="1112"/>
      <c r="C59" s="1112"/>
      <c r="D59" s="1112"/>
      <c r="E59" s="1112"/>
      <c r="F59" s="1112"/>
      <c r="G59" s="1112"/>
      <c r="H59" s="1112"/>
      <c r="I59" s="1112"/>
      <c r="J59" s="1112"/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  <c r="Z59" s="1112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112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</row>
    <row r="60" spans="1:54" ht="12" customHeight="1" x14ac:dyDescent="0.25">
      <c r="A60" s="1113" t="s">
        <v>440</v>
      </c>
      <c r="B60" s="1113"/>
      <c r="C60" s="1113"/>
      <c r="D60" s="1113"/>
      <c r="E60" s="1113"/>
      <c r="F60" s="1113"/>
      <c r="G60" s="1113"/>
      <c r="H60" s="1113"/>
      <c r="I60" s="1113"/>
      <c r="J60" s="1113"/>
      <c r="K60" s="1113"/>
      <c r="L60" s="1113"/>
      <c r="M60" s="1113"/>
      <c r="N60" s="1113"/>
      <c r="O60" s="1113"/>
      <c r="P60" s="1113"/>
      <c r="Q60" s="1113"/>
      <c r="R60" s="1113"/>
      <c r="S60" s="1113"/>
      <c r="T60" s="1113"/>
      <c r="U60" s="1113"/>
      <c r="V60" s="1113"/>
      <c r="W60" s="1113"/>
      <c r="X60" s="1113"/>
      <c r="Y60" s="1113"/>
      <c r="Z60" s="1113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113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</row>
    <row r="61" spans="1:54" ht="39.75" customHeight="1" x14ac:dyDescent="0.25">
      <c r="A61" s="111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4"/>
      <c r="C61" s="1114"/>
      <c r="D61" s="1114"/>
      <c r="E61" s="1114"/>
      <c r="F61" s="1114"/>
      <c r="G61" s="1114"/>
      <c r="H61" s="1114"/>
      <c r="I61" s="1114"/>
      <c r="J61" s="1114"/>
      <c r="K61" s="1114"/>
      <c r="L61" s="1114"/>
      <c r="M61" s="1114"/>
      <c r="N61" s="1114"/>
      <c r="O61" s="1114"/>
      <c r="P61" s="1114"/>
      <c r="Q61" s="1114"/>
      <c r="R61" s="1114"/>
      <c r="S61" s="1114"/>
      <c r="T61" s="1114"/>
      <c r="U61" s="1114"/>
      <c r="V61" s="1114"/>
      <c r="W61" s="1114"/>
      <c r="X61" s="1114"/>
      <c r="Y61" s="1114"/>
      <c r="Z61" s="1114"/>
      <c r="AA61" s="1114"/>
      <c r="AB61" s="1114"/>
      <c r="AC61" s="1114"/>
      <c r="AD61" s="1114"/>
      <c r="AE61" s="1114"/>
      <c r="AF61" s="1114"/>
      <c r="AG61" s="1114"/>
      <c r="AH61" s="1114"/>
      <c r="AI61" s="1114"/>
      <c r="AJ61" s="1114"/>
      <c r="AK61" s="1114"/>
      <c r="AL61" s="1114"/>
      <c r="AM61" s="1114"/>
      <c r="AN61" s="1114"/>
      <c r="AO61" s="1114"/>
      <c r="AP61" s="1114"/>
      <c r="AQ61" s="1114"/>
      <c r="AR61" s="1114"/>
      <c r="AS61" s="1114"/>
      <c r="AT61" s="1114"/>
      <c r="AU61" s="1114"/>
      <c r="AV61" s="1114"/>
      <c r="AW61" s="1114"/>
      <c r="AX61" s="1114"/>
      <c r="AY61" s="1114"/>
      <c r="AZ61" s="1114"/>
    </row>
    <row r="62" spans="1:54" ht="6" customHeight="1" x14ac:dyDescent="0.25">
      <c r="A62" s="1115" t="s">
        <v>441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</row>
    <row r="63" spans="1:54" ht="12" customHeight="1" x14ac:dyDescent="0.25">
      <c r="A63" s="1121" t="s">
        <v>442</v>
      </c>
      <c r="B63" s="1121"/>
      <c r="C63" s="1121"/>
      <c r="D63" s="1121"/>
      <c r="E63" s="1121"/>
      <c r="F63" s="1121"/>
      <c r="G63" s="1121"/>
      <c r="H63" s="1121"/>
      <c r="I63" s="1121"/>
      <c r="J63" s="1121"/>
      <c r="K63" s="1121"/>
      <c r="L63" s="1121"/>
      <c r="M63" s="1121"/>
      <c r="N63" s="1121"/>
      <c r="O63" s="1121"/>
      <c r="P63" s="1121"/>
      <c r="Q63" s="1121"/>
      <c r="R63" s="1121"/>
      <c r="S63" s="1121"/>
      <c r="T63" s="1121"/>
      <c r="U63" s="1121"/>
      <c r="V63" s="1121"/>
      <c r="W63" s="1121"/>
      <c r="X63" s="1121"/>
      <c r="Y63" s="1121"/>
      <c r="Z63" s="1121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</row>
    <row r="64" spans="1:54" ht="12" customHeight="1" x14ac:dyDescent="0.25">
      <c r="A64" s="1121" t="s">
        <v>443</v>
      </c>
      <c r="B64" s="1121"/>
      <c r="C64" s="1121"/>
      <c r="D64" s="1121"/>
      <c r="E64" s="1121"/>
      <c r="F64" s="1121"/>
      <c r="G64" s="1121"/>
      <c r="H64" s="1121"/>
      <c r="I64" s="1121"/>
      <c r="J64" s="1121"/>
      <c r="K64" s="1121"/>
      <c r="L64" s="1121"/>
      <c r="M64" s="1121"/>
      <c r="N64" s="1121"/>
      <c r="O64" s="1121"/>
      <c r="P64" s="1121"/>
      <c r="Q64" s="1121"/>
      <c r="R64" s="1121"/>
      <c r="S64" s="1121"/>
      <c r="T64" s="1121"/>
      <c r="U64" s="1112" t="str">
        <f>ФОРМА!B9</f>
        <v>СЭС-23-32939-ЭС-ИЛО2</v>
      </c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11" t="s">
        <v>580</v>
      </c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</row>
    <row r="66" spans="1:56" ht="12" customHeight="1" x14ac:dyDescent="0.25">
      <c r="A66" s="1112" t="str">
        <f>ФОРМА!B8</f>
        <v>ООО «Строительные энергетические технологии»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</row>
    <row r="67" spans="1:56" s="303" customFormat="1" ht="6" customHeight="1" x14ac:dyDescent="0.3">
      <c r="A67" s="1115" t="s">
        <v>583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  <c r="L67" s="1115"/>
      <c r="M67" s="1115"/>
      <c r="N67" s="1115"/>
      <c r="O67" s="1115"/>
      <c r="P67" s="1115"/>
      <c r="Q67" s="1115"/>
      <c r="R67" s="1115"/>
      <c r="S67" s="1115"/>
      <c r="T67" s="1115"/>
      <c r="U67" s="1115"/>
      <c r="V67" s="1115"/>
      <c r="W67" s="1115"/>
      <c r="X67" s="1115"/>
      <c r="Y67" s="1115"/>
      <c r="Z67" s="1115"/>
      <c r="AA67" s="1115"/>
      <c r="AB67" s="1115"/>
      <c r="AC67" s="1115"/>
      <c r="AD67" s="1115"/>
      <c r="AE67" s="1115"/>
      <c r="AF67" s="1115"/>
      <c r="AG67" s="1115"/>
      <c r="AH67" s="1115"/>
      <c r="AI67" s="1115"/>
      <c r="AJ67" s="1115"/>
      <c r="AK67" s="1115"/>
      <c r="AL67" s="1115"/>
      <c r="AM67" s="1115"/>
      <c r="AN67" s="1115"/>
      <c r="AO67" s="1115"/>
      <c r="AP67" s="1115"/>
      <c r="AQ67" s="1115"/>
      <c r="AR67" s="1115"/>
      <c r="AS67" s="1115"/>
      <c r="AT67" s="1115"/>
      <c r="AU67" s="1115"/>
      <c r="AV67" s="1115"/>
      <c r="AW67" s="1115"/>
      <c r="AX67" s="1115"/>
      <c r="AY67" s="1115"/>
      <c r="AZ67" s="1115"/>
      <c r="BA67" s="1115"/>
    </row>
    <row r="68" spans="1:56" ht="12" customHeight="1" x14ac:dyDescent="0.25">
      <c r="A68" s="1118" t="s">
        <v>444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445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 x14ac:dyDescent="0.25">
      <c r="A69" s="1120" t="s">
        <v>532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92"/>
    </row>
    <row r="70" spans="1:56" ht="12" customHeight="1" x14ac:dyDescent="0.25">
      <c r="A70" s="1109" t="s">
        <v>446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D70" s="292"/>
    </row>
    <row r="71" spans="1:56" ht="12" customHeight="1" x14ac:dyDescent="0.25">
      <c r="A71" s="1109" t="s">
        <v>533</v>
      </c>
      <c r="B71" s="1109"/>
      <c r="C71" s="1109"/>
      <c r="D71" s="1109"/>
      <c r="E71" s="1109"/>
      <c r="F71" s="1109"/>
      <c r="G71" s="1109"/>
      <c r="H71" s="1109"/>
      <c r="I71" s="1109"/>
      <c r="J71" s="1109"/>
      <c r="K71" s="1109"/>
      <c r="L71" s="1109"/>
      <c r="M71" s="1109"/>
      <c r="N71" s="1109"/>
      <c r="O71" s="1109"/>
      <c r="P71" s="1109"/>
      <c r="Q71" s="1109"/>
      <c r="R71" s="1109"/>
      <c r="S71" s="1109"/>
      <c r="T71" s="1109"/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327"/>
      <c r="BD71" s="298"/>
    </row>
    <row r="72" spans="1:56" ht="12" customHeight="1" x14ac:dyDescent="0.25">
      <c r="A72" s="1119" t="str">
        <f>ФОРМА!B9</f>
        <v>СЭС-23-32939-ЭС-ИЛО2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8"/>
    </row>
    <row r="73" spans="1:56" s="328" customFormat="1" ht="6" customHeight="1" x14ac:dyDescent="0.3">
      <c r="A73" s="1126" t="s">
        <v>580</v>
      </c>
      <c r="B73" s="1126"/>
      <c r="C73" s="1126"/>
      <c r="D73" s="1126"/>
      <c r="E73" s="1126"/>
      <c r="F73" s="1126"/>
      <c r="G73" s="1126"/>
      <c r="H73" s="1126"/>
      <c r="I73" s="1126"/>
      <c r="J73" s="1126"/>
      <c r="K73" s="1126"/>
      <c r="L73" s="1126"/>
      <c r="M73" s="1126"/>
      <c r="N73" s="1126"/>
      <c r="O73" s="1126"/>
      <c r="P73" s="1126"/>
      <c r="Q73" s="1126"/>
      <c r="R73" s="1126"/>
      <c r="S73" s="1126"/>
      <c r="T73" s="1126"/>
      <c r="U73" s="1126"/>
      <c r="V73" s="1126"/>
      <c r="W73" s="1126"/>
      <c r="X73" s="1126"/>
      <c r="Y73" s="1126"/>
      <c r="Z73" s="1126"/>
      <c r="AA73" s="1126"/>
      <c r="AB73" s="1126"/>
      <c r="AC73" s="1126"/>
      <c r="AD73" s="1126"/>
      <c r="AE73" s="1126"/>
      <c r="AF73" s="1126"/>
      <c r="AG73" s="1126"/>
      <c r="AH73" s="1126"/>
      <c r="AI73" s="1126"/>
      <c r="AJ73" s="1126"/>
      <c r="AK73" s="1126"/>
      <c r="AL73" s="1126"/>
      <c r="AM73" s="1126"/>
      <c r="AN73" s="1126"/>
      <c r="AO73" s="1126"/>
      <c r="AP73" s="1126"/>
      <c r="AQ73" s="1126"/>
      <c r="AR73" s="1126"/>
      <c r="AS73" s="1126"/>
      <c r="AT73" s="1126"/>
      <c r="AU73" s="1126"/>
      <c r="AV73" s="1126"/>
      <c r="AW73" s="1126"/>
      <c r="AX73" s="1126"/>
      <c r="AY73" s="1126"/>
      <c r="AZ73" s="1126"/>
    </row>
    <row r="74" spans="1:56" ht="12" customHeight="1" x14ac:dyDescent="0.25">
      <c r="A74" s="1030" t="str">
        <f>ФОРМА!B8</f>
        <v>ООО «Строительные энергетические технологии»</v>
      </c>
      <c r="B74" s="1030"/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D74" s="298"/>
    </row>
    <row r="75" spans="1:56" s="329" customFormat="1" ht="6" customHeight="1" x14ac:dyDescent="0.3">
      <c r="A75" s="1126" t="s">
        <v>582</v>
      </c>
      <c r="B75" s="1126"/>
      <c r="C75" s="1126"/>
      <c r="D75" s="1126"/>
      <c r="E75" s="1126"/>
      <c r="F75" s="1126"/>
      <c r="G75" s="1126"/>
      <c r="H75" s="1126"/>
      <c r="I75" s="1126"/>
      <c r="J75" s="1126"/>
      <c r="K75" s="1126"/>
      <c r="L75" s="1126"/>
      <c r="M75" s="1126"/>
      <c r="N75" s="1126"/>
      <c r="O75" s="1126"/>
      <c r="P75" s="1126"/>
      <c r="Q75" s="1126"/>
      <c r="R75" s="1126"/>
      <c r="S75" s="1126"/>
      <c r="T75" s="1126"/>
      <c r="U75" s="1126"/>
      <c r="V75" s="1126"/>
      <c r="W75" s="1126"/>
      <c r="X75" s="1126"/>
      <c r="Y75" s="1126"/>
      <c r="Z75" s="1126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</row>
    <row r="76" spans="1:56" ht="12" customHeight="1" x14ac:dyDescent="0.25">
      <c r="A76" s="1127" t="s">
        <v>742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1127"/>
      <c r="Q76" s="1127"/>
      <c r="R76" s="1127"/>
      <c r="S76" s="1127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</row>
    <row r="77" spans="1:56" s="315" customFormat="1" ht="6" customHeight="1" x14ac:dyDescent="0.3">
      <c r="A77" s="1128" t="s">
        <v>581</v>
      </c>
      <c r="B77" s="1128"/>
      <c r="C77" s="1128"/>
      <c r="D77" s="1128"/>
      <c r="E77" s="1128"/>
      <c r="F77" s="1128"/>
      <c r="G77" s="1128"/>
      <c r="H77" s="1128"/>
      <c r="I77" s="1128"/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</row>
    <row r="78" spans="1:56" x14ac:dyDescent="0.25">
      <c r="A78" s="1124" t="s">
        <v>447</v>
      </c>
      <c r="B78" s="1124"/>
      <c r="C78" s="1124"/>
      <c r="D78" s="1124"/>
      <c r="E78" s="1124"/>
      <c r="F78" s="1124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1124"/>
      <c r="Y78" s="1124"/>
      <c r="Z78" s="1124"/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</row>
    <row r="79" spans="1:56" ht="14.4" x14ac:dyDescent="0.3">
      <c r="U79" s="1122"/>
      <c r="V79" s="1122"/>
      <c r="W79" s="1122"/>
      <c r="X79" s="1122"/>
      <c r="Y79" s="1122"/>
      <c r="Z79" s="1122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122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</row>
    <row r="80" spans="1:56" ht="12" customHeight="1" x14ac:dyDescent="0.25">
      <c r="A80" s="1031" t="s">
        <v>89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123" t="s">
        <v>65</v>
      </c>
      <c r="Q80" s="1123"/>
      <c r="R80" s="1123"/>
      <c r="S80" s="1123"/>
      <c r="T80" s="1123"/>
      <c r="U80" s="1123"/>
      <c r="V80" s="1123"/>
      <c r="W80" s="1123"/>
      <c r="X80" s="1123"/>
      <c r="Y80" s="1123"/>
      <c r="Z80" s="1123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123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</row>
    <row r="81" spans="1:53" ht="11.25" customHeight="1" x14ac:dyDescent="0.25"/>
    <row r="82" spans="1:53" ht="12" customHeight="1" x14ac:dyDescent="0.25">
      <c r="A82" s="1124" t="s">
        <v>93</v>
      </c>
      <c r="B82" s="1124"/>
      <c r="C82" s="1124"/>
      <c r="D82" s="1124"/>
      <c r="E82" s="1124"/>
      <c r="F82" s="1124"/>
      <c r="G82" s="1124"/>
      <c r="H82" s="1124"/>
      <c r="I82" s="1124"/>
      <c r="J82" s="1125">
        <f>ФОРМА!F5</f>
        <v>2</v>
      </c>
      <c r="K82" s="1125"/>
      <c r="L82" s="1125"/>
      <c r="M82" s="1125"/>
      <c r="N82" s="1125"/>
      <c r="O82" s="1125"/>
      <c r="P82" s="1031" t="s">
        <v>812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124" t="s">
        <v>90</v>
      </c>
      <c r="B84" s="1124"/>
      <c r="C84" s="1124"/>
      <c r="D84" s="1124"/>
      <c r="E84" s="1124"/>
      <c r="F84" s="1124"/>
      <c r="G84" s="1124"/>
      <c r="H84" s="1133" t="s">
        <v>738</v>
      </c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1133"/>
      <c r="X84" s="1133"/>
      <c r="Y84" s="1133"/>
      <c r="Z84" s="1133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133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</row>
    <row r="85" spans="1:53" s="326" customFormat="1" ht="6" customHeight="1" x14ac:dyDescent="0.3">
      <c r="H85" s="1134" t="s">
        <v>534</v>
      </c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1134"/>
      <c r="X85" s="1134"/>
      <c r="Y85" s="1134"/>
      <c r="Z85" s="1134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134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</row>
    <row r="86" spans="1:53" ht="24" customHeight="1" x14ac:dyDescent="0.25">
      <c r="A86" s="1129" t="s">
        <v>796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1129"/>
      <c r="X86" s="1129"/>
      <c r="Y86" s="1129"/>
      <c r="Z86" s="1129"/>
      <c r="AA86" s="1129"/>
      <c r="AB86" s="1129"/>
      <c r="AC86" s="1129"/>
      <c r="AD86" s="1129"/>
      <c r="AE86" s="1129"/>
      <c r="AF86" s="1129"/>
      <c r="AG86" s="1129"/>
      <c r="AH86" s="1129"/>
      <c r="AI86" s="1129"/>
      <c r="AJ86" s="1129"/>
      <c r="AK86" s="1129"/>
      <c r="AL86" s="1129"/>
      <c r="AM86" s="1129"/>
      <c r="AN86" s="1129"/>
      <c r="AO86" s="1129"/>
      <c r="AP86" s="1129"/>
      <c r="AQ86" s="1129"/>
      <c r="AR86" s="1129"/>
      <c r="AS86" s="1129"/>
      <c r="AT86" s="1129"/>
      <c r="AU86" s="1129"/>
      <c r="AV86" s="1129"/>
      <c r="AW86" s="1129"/>
      <c r="AX86" s="1129"/>
      <c r="AY86" s="1129"/>
      <c r="AZ86" s="1129"/>
    </row>
    <row r="87" spans="1:53" ht="27" customHeight="1" x14ac:dyDescent="0.3">
      <c r="A87" s="1135" t="str">
        <f>IF(ПОДПИСИ!B9="",ПОДПИСИ!D7,ПОДПИСИ!D9)</f>
        <v>Филёва Н.О.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6"/>
      <c r="AA87" s="1136"/>
      <c r="AB87" s="1136"/>
      <c r="AC87" s="1136"/>
      <c r="AD87" s="1136"/>
      <c r="AE87" s="1136"/>
      <c r="AF87" s="1136"/>
      <c r="AG87" s="1136"/>
      <c r="AH87" s="1136"/>
      <c r="AI87" s="1136"/>
      <c r="AJ87" s="1136"/>
      <c r="AK87" s="1136"/>
      <c r="AL87" s="1136"/>
      <c r="AM87" s="1136"/>
      <c r="AN87" s="1136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</row>
    <row r="88" spans="1:53" s="315" customFormat="1" ht="6" customHeight="1" x14ac:dyDescent="0.3">
      <c r="A88" s="1111" t="s">
        <v>815</v>
      </c>
      <c r="B88" s="1111"/>
      <c r="C88" s="1111"/>
      <c r="D88" s="1111"/>
      <c r="E88" s="1111"/>
      <c r="F88" s="1111"/>
      <c r="G88" s="1111"/>
      <c r="H88" s="1111"/>
      <c r="I88" s="1111"/>
      <c r="J88" s="1111"/>
      <c r="K88" s="1111"/>
      <c r="L88" s="1111"/>
      <c r="M88" s="1111"/>
      <c r="N88" s="1111"/>
      <c r="O88" s="1111"/>
      <c r="P88" s="1111"/>
      <c r="Q88" s="1111"/>
      <c r="R88" s="1111"/>
      <c r="S88" s="1111"/>
      <c r="T88" s="1111"/>
      <c r="U88" s="1111"/>
      <c r="V88" s="1111"/>
      <c r="W88" s="1111"/>
      <c r="X88" s="1111"/>
      <c r="Y88" s="111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11" t="s">
        <v>49</v>
      </c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1"/>
    </row>
    <row r="89" spans="1:53" ht="6" customHeight="1" x14ac:dyDescent="0.25"/>
    <row r="90" spans="1:53" ht="12" customHeight="1" x14ac:dyDescent="0.25">
      <c r="A90" s="1129" t="s">
        <v>831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7" customHeight="1" x14ac:dyDescent="0.3">
      <c r="A91" s="1130" t="str">
        <f>ПОДПИСИ!D15</f>
        <v>Шлёнский С.В.</v>
      </c>
      <c r="B91" s="1130"/>
      <c r="C91" s="1130"/>
      <c r="D91" s="1130"/>
      <c r="E91" s="1130"/>
      <c r="F91" s="1130"/>
      <c r="G91" s="1130"/>
      <c r="H91" s="1130"/>
      <c r="I91" s="113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130"/>
      <c r="U91" s="1130"/>
      <c r="V91" s="1130"/>
      <c r="W91" s="1130"/>
      <c r="X91" s="1130"/>
      <c r="Y91" s="1130"/>
      <c r="Z91" s="1131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331"/>
    </row>
    <row r="92" spans="1:53" s="334" customFormat="1" ht="6" customHeight="1" x14ac:dyDescent="0.15">
      <c r="A92" s="1111" t="s">
        <v>815</v>
      </c>
      <c r="B92" s="1111"/>
      <c r="C92" s="1111"/>
      <c r="D92" s="1111"/>
      <c r="E92" s="1111"/>
      <c r="F92" s="1111"/>
      <c r="G92" s="1111"/>
      <c r="H92" s="1111"/>
      <c r="I92" s="1111"/>
      <c r="J92" s="1111"/>
      <c r="K92" s="1111"/>
      <c r="L92" s="1111"/>
      <c r="M92" s="1111"/>
      <c r="N92" s="1111"/>
      <c r="O92" s="1111"/>
      <c r="P92" s="1111"/>
      <c r="Q92" s="1111"/>
      <c r="R92" s="1111"/>
      <c r="S92" s="1111"/>
      <c r="T92" s="1111"/>
      <c r="U92" s="1111"/>
      <c r="V92" s="1111"/>
      <c r="W92" s="1111"/>
      <c r="X92" s="1111"/>
      <c r="Y92" s="111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11" t="s">
        <v>49</v>
      </c>
      <c r="AP92" s="1111"/>
      <c r="AQ92" s="1111"/>
      <c r="AR92" s="1111"/>
      <c r="AS92" s="1111"/>
      <c r="AT92" s="1111"/>
      <c r="AU92" s="1111"/>
      <c r="AV92" s="1111"/>
      <c r="AW92" s="1111"/>
      <c r="AX92" s="1111"/>
      <c r="AY92" s="1111"/>
      <c r="AZ92" s="1111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40" t="s">
        <v>827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331"/>
    </row>
    <row r="95" spans="1:53" ht="27" customHeight="1" x14ac:dyDescent="0.3">
      <c r="A95" s="1130" t="str">
        <f>ПОДПИСИ!D17</f>
        <v>Шлёнский С.В.</v>
      </c>
      <c r="B95" s="1130"/>
      <c r="C95" s="1130"/>
      <c r="D95" s="1130"/>
      <c r="E95" s="1130"/>
      <c r="F95" s="1130"/>
      <c r="G95" s="1130"/>
      <c r="H95" s="1130"/>
      <c r="I95" s="1130"/>
      <c r="J95" s="1130"/>
      <c r="K95" s="1130"/>
      <c r="L95" s="1130"/>
      <c r="M95" s="1130"/>
      <c r="N95" s="1130"/>
      <c r="O95" s="1130"/>
      <c r="P95" s="1130"/>
      <c r="Q95" s="1130"/>
      <c r="R95" s="1130"/>
      <c r="S95" s="1130"/>
      <c r="T95" s="1130"/>
      <c r="U95" s="1130"/>
      <c r="V95" s="1130"/>
      <c r="W95" s="1130"/>
      <c r="X95" s="1130"/>
      <c r="Y95" s="1130"/>
      <c r="Z95" s="1131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41" t="s">
        <v>64</v>
      </c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</row>
    <row r="96" spans="1:53" ht="6" customHeight="1" x14ac:dyDescent="0.25">
      <c r="A96" s="1111" t="s">
        <v>815</v>
      </c>
      <c r="B96" s="1111"/>
      <c r="C96" s="1111"/>
      <c r="D96" s="1111"/>
      <c r="E96" s="1111"/>
      <c r="F96" s="1111"/>
      <c r="G96" s="1111"/>
      <c r="H96" s="1111"/>
      <c r="I96" s="1111"/>
      <c r="J96" s="1111"/>
      <c r="K96" s="1111"/>
      <c r="L96" s="1111"/>
      <c r="M96" s="1111"/>
      <c r="N96" s="1111"/>
      <c r="O96" s="1111"/>
      <c r="P96" s="1111"/>
      <c r="Q96" s="1111"/>
      <c r="R96" s="1111"/>
      <c r="S96" s="1111"/>
      <c r="T96" s="1111"/>
      <c r="U96" s="1111"/>
      <c r="V96" s="1111"/>
      <c r="W96" s="1111"/>
      <c r="X96" s="1111"/>
      <c r="Y96" s="111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11" t="s">
        <v>49</v>
      </c>
      <c r="AP96" s="1111"/>
      <c r="AQ96" s="1111"/>
      <c r="AR96" s="1111"/>
      <c r="AS96" s="1111"/>
      <c r="AT96" s="1111"/>
      <c r="AU96" s="1111"/>
      <c r="AV96" s="1111"/>
      <c r="AW96" s="1111"/>
      <c r="AX96" s="1111"/>
      <c r="AY96" s="1111"/>
      <c r="AZ96" s="1111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38" t="s">
        <v>817</v>
      </c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331"/>
    </row>
    <row r="99" spans="1:55" ht="27" customHeight="1" x14ac:dyDescent="0.3">
      <c r="A99" s="1130" t="str">
        <f>ПОДПИСИ!D19</f>
        <v xml:space="preserve"> </v>
      </c>
      <c r="B99" s="1130"/>
      <c r="C99" s="1130"/>
      <c r="D99" s="1130"/>
      <c r="E99" s="1130"/>
      <c r="F99" s="1130"/>
      <c r="G99" s="1130"/>
      <c r="H99" s="1130"/>
      <c r="I99" s="1130"/>
      <c r="J99" s="1130"/>
      <c r="K99" s="1130"/>
      <c r="L99" s="1130"/>
      <c r="M99" s="1130"/>
      <c r="N99" s="1130"/>
      <c r="O99" s="1130"/>
      <c r="P99" s="1130"/>
      <c r="Q99" s="1130"/>
      <c r="R99" s="1130"/>
      <c r="S99" s="1130"/>
      <c r="T99" s="1130"/>
      <c r="U99" s="1130"/>
      <c r="V99" s="1130"/>
      <c r="W99" s="1130"/>
      <c r="X99" s="1130"/>
      <c r="Y99" s="1130"/>
      <c r="Z99" s="1131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2" t="s">
        <v>64</v>
      </c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337"/>
    </row>
    <row r="100" spans="1:55" ht="6" customHeight="1" x14ac:dyDescent="0.25">
      <c r="A100" s="1111" t="s">
        <v>815</v>
      </c>
      <c r="B100" s="1111"/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111"/>
      <c r="T100" s="1111"/>
      <c r="U100" s="1111"/>
      <c r="V100" s="1111"/>
      <c r="W100" s="1111"/>
      <c r="X100" s="1111"/>
      <c r="Y100" s="111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11" t="s">
        <v>49</v>
      </c>
      <c r="AP100" s="1111"/>
      <c r="AQ100" s="1111"/>
      <c r="AR100" s="1111"/>
      <c r="AS100" s="1111"/>
      <c r="AT100" s="1111"/>
      <c r="AU100" s="1111"/>
      <c r="AV100" s="1111"/>
      <c r="AW100" s="1111"/>
      <c r="AX100" s="1111"/>
      <c r="AY100" s="1111"/>
      <c r="AZ100" s="1111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38" t="s">
        <v>832</v>
      </c>
      <c r="B102" s="1138"/>
      <c r="C102" s="1138"/>
      <c r="D102" s="1138"/>
      <c r="E102" s="1138"/>
      <c r="F102" s="1138"/>
      <c r="G102" s="1138"/>
      <c r="H102" s="1138"/>
      <c r="I102" s="1138"/>
      <c r="J102" s="1138"/>
      <c r="K102" s="1138"/>
      <c r="L102" s="1138"/>
      <c r="M102" s="1138"/>
      <c r="N102" s="1138"/>
      <c r="O102" s="1138"/>
      <c r="P102" s="1138"/>
      <c r="Q102" s="1138"/>
      <c r="R102" s="1138"/>
      <c r="S102" s="1138"/>
      <c r="T102" s="1138"/>
      <c r="U102" s="1138"/>
      <c r="V102" s="1138"/>
      <c r="W102" s="1138"/>
      <c r="X102" s="1138"/>
      <c r="Y102" s="1138"/>
      <c r="Z102" s="1138"/>
      <c r="AA102" s="1138"/>
      <c r="AB102" s="1138"/>
      <c r="AC102" s="1138"/>
      <c r="AD102" s="1138"/>
      <c r="AE102" s="1138"/>
      <c r="AF102" s="1138"/>
      <c r="AG102" s="1138"/>
      <c r="AH102" s="1138"/>
      <c r="AI102" s="1138"/>
      <c r="AJ102" s="1138"/>
      <c r="AK102" s="1138"/>
      <c r="AL102" s="1138"/>
      <c r="AM102" s="1138"/>
      <c r="AN102" s="1138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31"/>
    </row>
    <row r="103" spans="1:55" ht="27" customHeight="1" x14ac:dyDescent="0.3">
      <c r="A103" s="1130" t="str">
        <f>ПОДПИСИ!D14</f>
        <v>Фатахова Е.Я.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  <c r="L103" s="1130"/>
      <c r="M103" s="1130"/>
      <c r="N103" s="1130"/>
      <c r="O103" s="1130"/>
      <c r="P103" s="1130"/>
      <c r="Q103" s="1130"/>
      <c r="R103" s="1130"/>
      <c r="S103" s="1130"/>
      <c r="T103" s="1130"/>
      <c r="U103" s="1130"/>
      <c r="V103" s="1130"/>
      <c r="W103" s="1130"/>
      <c r="X103" s="1130"/>
      <c r="Y103" s="1130"/>
      <c r="Z103" s="1131"/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131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338"/>
      <c r="BB103" s="317"/>
      <c r="BC103" s="317"/>
    </row>
    <row r="104" spans="1:55" s="306" customFormat="1" ht="6" customHeight="1" x14ac:dyDescent="0.2">
      <c r="A104" s="1111" t="s">
        <v>815</v>
      </c>
      <c r="B104" s="1111"/>
      <c r="C104" s="1111"/>
      <c r="D104" s="1111"/>
      <c r="E104" s="1111"/>
      <c r="F104" s="1111"/>
      <c r="G104" s="1111"/>
      <c r="H104" s="1111"/>
      <c r="I104" s="1111"/>
      <c r="J104" s="1111"/>
      <c r="K104" s="1111"/>
      <c r="L104" s="1111"/>
      <c r="M104" s="1111"/>
      <c r="N104" s="1111"/>
      <c r="O104" s="1111"/>
      <c r="P104" s="1111"/>
      <c r="Q104" s="1111"/>
      <c r="R104" s="1111"/>
      <c r="S104" s="1111"/>
      <c r="T104" s="1111"/>
      <c r="U104" s="1111"/>
      <c r="V104" s="1111"/>
      <c r="W104" s="1111"/>
      <c r="X104" s="1111"/>
      <c r="Y104" s="111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11" t="s">
        <v>49</v>
      </c>
      <c r="AP104" s="1111"/>
      <c r="AQ104" s="1111"/>
      <c r="AR104" s="1111"/>
      <c r="AS104" s="1111"/>
      <c r="AT104" s="1111"/>
      <c r="AU104" s="1111"/>
      <c r="AV104" s="1111"/>
      <c r="AW104" s="1111"/>
      <c r="AX104" s="1111"/>
      <c r="AY104" s="1111"/>
      <c r="AZ104" s="1111"/>
    </row>
    <row r="105" spans="1:55" x14ac:dyDescent="0.25">
      <c r="A105" s="1094" t="s">
        <v>972</v>
      </c>
      <c r="B105" s="1094"/>
      <c r="C105" s="1094"/>
      <c r="D105" s="1094"/>
      <c r="E105" s="1094"/>
      <c r="F105" s="1094"/>
      <c r="G105" s="1094"/>
      <c r="H105" s="1094"/>
      <c r="I105" s="1094"/>
      <c r="J105" s="1094"/>
      <c r="K105" s="1094"/>
      <c r="L105" s="1094"/>
      <c r="M105" s="1094"/>
      <c r="N105" s="1094"/>
      <c r="O105" s="1094"/>
      <c r="P105" s="1094"/>
      <c r="Q105" s="1094"/>
      <c r="R105" s="1094"/>
      <c r="S105" s="1094"/>
      <c r="T105" s="1094"/>
      <c r="U105" s="1094"/>
      <c r="V105" s="1094"/>
      <c r="W105" s="1094"/>
      <c r="X105" s="1094"/>
      <c r="Y105" s="1094"/>
      <c r="Z105" s="1094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94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</row>
    <row r="106" spans="1:55" ht="27" customHeight="1" x14ac:dyDescent="0.3">
      <c r="A106" s="1089" t="str">
        <f>IF(ПОДПИСИ!D9="","",ПОДПИСИ!D7)</f>
        <v>Чечин Д.М.</v>
      </c>
      <c r="B106" s="1089"/>
      <c r="C106" s="1089"/>
      <c r="D106" s="1089"/>
      <c r="E106" s="1089"/>
      <c r="F106" s="1089"/>
      <c r="G106" s="1089"/>
      <c r="H106" s="1089"/>
      <c r="I106" s="1089"/>
      <c r="J106" s="1089"/>
      <c r="K106" s="1089"/>
      <c r="L106" s="1089"/>
      <c r="M106" s="1089"/>
      <c r="N106" s="1089"/>
      <c r="O106" s="1089"/>
      <c r="P106" s="1089"/>
      <c r="Q106" s="1089"/>
      <c r="R106" s="1089"/>
      <c r="S106" s="1089"/>
      <c r="T106" s="1089"/>
      <c r="U106" s="1089"/>
      <c r="V106" s="1089"/>
      <c r="W106" s="1089"/>
      <c r="X106" s="1089"/>
      <c r="Y106" s="1089"/>
      <c r="Z106" s="1090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90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</row>
    <row r="107" spans="1:55" ht="6.75" customHeight="1" x14ac:dyDescent="0.25">
      <c r="A107" s="1062" t="s">
        <v>815</v>
      </c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062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62" t="s">
        <v>49</v>
      </c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96" t="s">
        <v>579</v>
      </c>
      <c r="B1" s="1096"/>
      <c r="C1" s="1096"/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318"/>
    </row>
    <row r="2" spans="1:63" ht="12" customHeight="1" x14ac:dyDescent="0.25">
      <c r="A2" s="1097" t="s">
        <v>75</v>
      </c>
      <c r="B2" s="1097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8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098"/>
      <c r="V3" s="1098"/>
      <c r="W3" s="1098"/>
      <c r="X3" s="1098"/>
      <c r="Y3" s="1098"/>
      <c r="Z3" s="1098"/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1098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099" t="s">
        <v>820</v>
      </c>
      <c r="B4" s="1099"/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4" t="s">
        <v>787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0" t="str">
        <f>ФОРМА!B2</f>
        <v>ПАО "Россети Ленэнерго"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99" t="s">
        <v>821</v>
      </c>
      <c r="B7" s="1099"/>
      <c r="C7" s="1099"/>
      <c r="D7" s="1099"/>
      <c r="E7" s="1099"/>
      <c r="F7" s="1099"/>
      <c r="G7" s="1099"/>
      <c r="H7" s="1099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4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2"/>
      <c r="C8" s="1142"/>
      <c r="D8" s="1142"/>
      <c r="E8" s="1142"/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  <c r="Q8" s="1142"/>
      <c r="R8" s="1142"/>
      <c r="S8" s="1142"/>
      <c r="T8" s="1142"/>
      <c r="U8" s="1142"/>
      <c r="V8" s="1142"/>
      <c r="W8" s="1142"/>
      <c r="X8" s="1142"/>
      <c r="Y8" s="1142"/>
      <c r="Z8" s="1142"/>
      <c r="AA8" s="1142"/>
      <c r="AB8" s="1142"/>
      <c r="AC8" s="1142"/>
      <c r="AD8" s="1142"/>
      <c r="AE8" s="1142"/>
      <c r="AF8" s="1142"/>
      <c r="AG8" s="1142"/>
      <c r="AH8" s="1142"/>
      <c r="AI8" s="1142"/>
      <c r="AJ8" s="1142"/>
      <c r="AK8" s="1142"/>
      <c r="AL8" s="1142"/>
      <c r="AM8" s="1142"/>
      <c r="AN8" s="1142"/>
      <c r="AO8" s="1142"/>
      <c r="AP8" s="1142"/>
      <c r="AQ8" s="1142"/>
      <c r="AR8" s="1142"/>
      <c r="AS8" s="1142"/>
      <c r="AT8" s="1142"/>
      <c r="AU8" s="1142"/>
      <c r="AV8" s="1142"/>
      <c r="AW8" s="1142"/>
      <c r="AX8" s="1142"/>
      <c r="AY8" s="1142"/>
      <c r="AZ8" s="1142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01" t="s">
        <v>822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1101"/>
      <c r="AX9" s="1101"/>
      <c r="AY9" s="1101"/>
      <c r="AZ9" s="110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097" t="s">
        <v>791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1097"/>
      <c r="S10" s="1097"/>
      <c r="T10" s="1097"/>
      <c r="U10" s="1097"/>
      <c r="V10" s="1097"/>
      <c r="W10" s="1097"/>
      <c r="X10" s="1097"/>
      <c r="Y10" s="1097"/>
      <c r="Z10" s="1097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097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42" t="str">
        <f>ФОРМА!B3</f>
        <v>ООО «Электромонтаж-110»</v>
      </c>
      <c r="B11" s="1142"/>
      <c r="C11" s="1142"/>
      <c r="D11" s="1142"/>
      <c r="E11" s="1142"/>
      <c r="F11" s="1142"/>
      <c r="G11" s="1142"/>
      <c r="H11" s="1142"/>
      <c r="I11" s="1142"/>
      <c r="J11" s="1142"/>
      <c r="K11" s="1142"/>
      <c r="L11" s="1142"/>
      <c r="M11" s="1142"/>
      <c r="N11" s="1142"/>
      <c r="O11" s="1142"/>
      <c r="P11" s="1142"/>
      <c r="Q11" s="1142"/>
      <c r="R11" s="1142"/>
      <c r="S11" s="1142"/>
      <c r="T11" s="1142"/>
      <c r="U11" s="1142"/>
      <c r="V11" s="1142"/>
      <c r="W11" s="1142"/>
      <c r="X11" s="1142"/>
      <c r="Y11" s="1142"/>
      <c r="Z11" s="1142"/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</row>
    <row r="12" spans="1:63" s="306" customFormat="1" ht="6" customHeight="1" x14ac:dyDescent="0.2">
      <c r="A12" s="1099" t="s">
        <v>821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319"/>
    </row>
    <row r="13" spans="1:63" ht="24" customHeight="1" x14ac:dyDescent="0.25">
      <c r="A13" s="1142" t="str">
        <f>ФОРМА!D3</f>
        <v>ОГРН 1089847302225, ИНН 7842391090, КПП 780101001, 199004, город Санкт-Петербург, пр-кт Средний В.О., д. 4 литер а, пом/ком 6н/177</v>
      </c>
      <c r="B13" s="1142"/>
      <c r="C13" s="1142"/>
      <c r="D13" s="1142"/>
      <c r="E13" s="1142"/>
      <c r="F13" s="1142"/>
      <c r="G13" s="1142"/>
      <c r="H13" s="1142"/>
      <c r="I13" s="1142"/>
      <c r="J13" s="1142"/>
      <c r="K13" s="1142"/>
      <c r="L13" s="1142"/>
      <c r="M13" s="1142"/>
      <c r="N13" s="1142"/>
      <c r="O13" s="1142"/>
      <c r="P13" s="1142"/>
      <c r="Q13" s="1142"/>
      <c r="R13" s="1142"/>
      <c r="S13" s="1142"/>
      <c r="T13" s="1142"/>
      <c r="U13" s="1142"/>
      <c r="V13" s="1142"/>
      <c r="W13" s="1142"/>
      <c r="X13" s="1142"/>
      <c r="Y13" s="1142"/>
      <c r="Z13" s="1142"/>
      <c r="AA13" s="1142"/>
      <c r="AB13" s="1142"/>
      <c r="AC13" s="1142"/>
      <c r="AD13" s="1142"/>
      <c r="AE13" s="1142"/>
      <c r="AF13" s="1142"/>
      <c r="AG13" s="1142"/>
      <c r="AH13" s="1142"/>
      <c r="AI13" s="1142"/>
      <c r="AJ13" s="1142"/>
      <c r="AK13" s="1142"/>
      <c r="AL13" s="1142"/>
      <c r="AM13" s="1142"/>
      <c r="AN13" s="1142"/>
      <c r="AO13" s="1142"/>
      <c r="AP13" s="1142"/>
      <c r="AQ13" s="1142"/>
      <c r="AR13" s="1142"/>
      <c r="AS13" s="1142"/>
      <c r="AT13" s="1142"/>
      <c r="AU13" s="1142"/>
      <c r="AV13" s="1142"/>
      <c r="AW13" s="1142"/>
      <c r="AX13" s="1142"/>
      <c r="AY13" s="1142"/>
      <c r="AZ13" s="1142"/>
      <c r="BA13" s="1142"/>
    </row>
    <row r="14" spans="1:63" s="306" customFormat="1" ht="21" customHeight="1" x14ac:dyDescent="0.2">
      <c r="A14" s="1101" t="s">
        <v>823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319"/>
    </row>
    <row r="15" spans="1:63" ht="14.25" customHeight="1" x14ac:dyDescent="0.25">
      <c r="A15" s="1097" t="s">
        <v>77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1097"/>
      <c r="S15" s="1097"/>
      <c r="T15" s="1097"/>
      <c r="U15" s="1097"/>
      <c r="V15" s="1097"/>
      <c r="W15" s="1097"/>
      <c r="X15" s="1097"/>
      <c r="Y15" s="1097"/>
      <c r="Z15" s="1097"/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318"/>
    </row>
    <row r="16" spans="1:63" ht="12" customHeight="1" x14ac:dyDescent="0.25">
      <c r="A16" s="1142" t="str">
        <f>ФОРМА!B8</f>
        <v>ООО «Строительные энергетические технологии»</v>
      </c>
      <c r="B16" s="1142"/>
      <c r="C16" s="1142"/>
      <c r="D16" s="1142"/>
      <c r="E16" s="1142"/>
      <c r="F16" s="1142"/>
      <c r="G16" s="1142"/>
      <c r="H16" s="1142"/>
      <c r="I16" s="1142"/>
      <c r="J16" s="1142"/>
      <c r="K16" s="1142"/>
      <c r="L16" s="1142"/>
      <c r="M16" s="1142"/>
      <c r="N16" s="1142"/>
      <c r="O16" s="1142"/>
      <c r="P16" s="1142"/>
      <c r="Q16" s="1142"/>
      <c r="R16" s="1142"/>
      <c r="S16" s="1142"/>
      <c r="T16" s="1142"/>
      <c r="U16" s="1142"/>
      <c r="V16" s="1142"/>
      <c r="W16" s="1142"/>
      <c r="X16" s="1142"/>
      <c r="Y16" s="1142"/>
      <c r="Z16" s="1142"/>
      <c r="AA16" s="1142"/>
      <c r="AB16" s="1142"/>
      <c r="AC16" s="1142"/>
      <c r="AD16" s="1142"/>
      <c r="AE16" s="1142"/>
      <c r="AF16" s="1142"/>
      <c r="AG16" s="1142"/>
      <c r="AH16" s="1142"/>
      <c r="AI16" s="1142"/>
      <c r="AJ16" s="1142"/>
      <c r="AK16" s="1142"/>
      <c r="AL16" s="1142"/>
      <c r="AM16" s="1142"/>
      <c r="AN16" s="1142"/>
      <c r="AO16" s="1142"/>
      <c r="AP16" s="1142"/>
      <c r="AQ16" s="1142"/>
      <c r="AR16" s="1142"/>
      <c r="AS16" s="1142"/>
      <c r="AT16" s="1142"/>
      <c r="AU16" s="1142"/>
      <c r="AV16" s="1142"/>
      <c r="AW16" s="1142"/>
      <c r="AX16" s="1142"/>
      <c r="AY16" s="1142"/>
      <c r="AZ16" s="1142"/>
      <c r="BA16" s="1142"/>
    </row>
    <row r="17" spans="1:53" s="306" customFormat="1" ht="9.6" x14ac:dyDescent="0.2">
      <c r="A17" s="1099" t="s">
        <v>821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319"/>
    </row>
    <row r="18" spans="1:53" ht="22.2" customHeight="1" x14ac:dyDescent="0.25">
      <c r="A18" s="11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2"/>
      <c r="C18" s="1142"/>
      <c r="D18" s="1142"/>
      <c r="E18" s="1142"/>
      <c r="F18" s="1142"/>
      <c r="G18" s="1142"/>
      <c r="H18" s="1142"/>
      <c r="I18" s="1142"/>
      <c r="J18" s="1142"/>
      <c r="K18" s="1142"/>
      <c r="L18" s="1142"/>
      <c r="M18" s="1142"/>
      <c r="N18" s="1142"/>
      <c r="O18" s="1142"/>
      <c r="P18" s="1142"/>
      <c r="Q18" s="1142"/>
      <c r="R18" s="1142"/>
      <c r="S18" s="1142"/>
      <c r="T18" s="1142"/>
      <c r="U18" s="1142"/>
      <c r="V18" s="1142"/>
      <c r="W18" s="1142"/>
      <c r="X18" s="1142"/>
      <c r="Y18" s="1142"/>
      <c r="Z18" s="1142"/>
      <c r="AA18" s="1142"/>
      <c r="AB18" s="1142"/>
      <c r="AC18" s="1142"/>
      <c r="AD18" s="1142"/>
      <c r="AE18" s="1142"/>
      <c r="AF18" s="1142"/>
      <c r="AG18" s="1142"/>
      <c r="AH18" s="1142"/>
      <c r="AI18" s="1142"/>
      <c r="AJ18" s="1142"/>
      <c r="AK18" s="1142"/>
      <c r="AL18" s="1142"/>
      <c r="AM18" s="1142"/>
      <c r="AN18" s="1142"/>
      <c r="AO18" s="1142"/>
      <c r="AP18" s="1142"/>
      <c r="AQ18" s="1142"/>
      <c r="AR18" s="1142"/>
      <c r="AS18" s="1142"/>
      <c r="AT18" s="1142"/>
      <c r="AU18" s="1142"/>
      <c r="AV18" s="1142"/>
      <c r="AW18" s="1142"/>
      <c r="AX18" s="1142"/>
      <c r="AY18" s="1142"/>
      <c r="AZ18" s="1142"/>
      <c r="BA18" s="318"/>
    </row>
    <row r="19" spans="1:53" s="306" customFormat="1" ht="6" customHeight="1" x14ac:dyDescent="0.2">
      <c r="A19" s="1143" t="s">
        <v>789</v>
      </c>
      <c r="B19" s="1143"/>
      <c r="C19" s="1143"/>
      <c r="D19" s="1143"/>
      <c r="E19" s="1143"/>
      <c r="F19" s="1143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3"/>
      <c r="AH19" s="1143"/>
      <c r="AI19" s="1143"/>
      <c r="AJ19" s="1143"/>
      <c r="AK19" s="1143"/>
      <c r="AL19" s="1143"/>
      <c r="AM19" s="1143"/>
      <c r="AN19" s="1143"/>
      <c r="AO19" s="1143"/>
      <c r="AP19" s="1143"/>
      <c r="AQ19" s="1143"/>
      <c r="AR19" s="1143"/>
      <c r="AS19" s="1143"/>
      <c r="AT19" s="1143"/>
      <c r="AU19" s="1143"/>
      <c r="AV19" s="1143"/>
      <c r="AW19" s="1143"/>
      <c r="AX19" s="1143"/>
      <c r="AY19" s="1143"/>
      <c r="AZ19" s="1143"/>
      <c r="BA19" s="319"/>
    </row>
    <row r="20" spans="1:53" s="306" customFormat="1" ht="15" customHeight="1" x14ac:dyDescent="0.2">
      <c r="A20" s="1083"/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  <c r="AT20" s="1083"/>
      <c r="AU20" s="1083"/>
      <c r="AV20" s="1083"/>
      <c r="AW20" s="1083"/>
      <c r="AX20" s="1083"/>
      <c r="AY20" s="1083"/>
      <c r="AZ20" s="1083"/>
      <c r="BA20" s="319"/>
    </row>
    <row r="21" spans="1:53" s="306" customFormat="1" ht="15" customHeight="1" x14ac:dyDescent="0.2">
      <c r="A21" s="1082" t="s">
        <v>824</v>
      </c>
      <c r="B21" s="1082"/>
      <c r="C21" s="1082"/>
      <c r="D21" s="1082"/>
      <c r="E21" s="1082"/>
      <c r="F21" s="1082"/>
      <c r="G21" s="1082"/>
      <c r="H21" s="1082"/>
      <c r="I21" s="1082"/>
      <c r="J21" s="1082"/>
      <c r="K21" s="1082"/>
      <c r="L21" s="1082"/>
      <c r="M21" s="1082"/>
      <c r="N21" s="1082"/>
      <c r="O21" s="1082"/>
      <c r="P21" s="1082"/>
      <c r="Q21" s="1082"/>
      <c r="R21" s="1082"/>
      <c r="S21" s="1082"/>
      <c r="T21" s="1082"/>
      <c r="U21" s="1082"/>
      <c r="V21" s="1082"/>
      <c r="W21" s="1082"/>
      <c r="X21" s="1082"/>
      <c r="Y21" s="1082"/>
      <c r="Z21" s="1082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04" t="s">
        <v>529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06" t="s">
        <v>19</v>
      </c>
      <c r="B25" s="1106"/>
      <c r="C25" s="1072">
        <f>ФОРМА!B25</f>
        <v>0</v>
      </c>
      <c r="D25" s="1072"/>
      <c r="E25" s="1072"/>
      <c r="F25" s="1072"/>
      <c r="G25" s="1072"/>
      <c r="H25" s="1072"/>
      <c r="I25" s="1072"/>
      <c r="J25" s="1072"/>
      <c r="K25" s="1072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07"/>
      <c r="AH25" s="1107"/>
      <c r="AI25" s="1107"/>
      <c r="AJ25" s="323"/>
      <c r="AK25" s="323"/>
      <c r="AL25" s="1074">
        <f>ФОРМА!C25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107"/>
      <c r="AX25" s="1107"/>
      <c r="AY25" s="1107"/>
      <c r="AZ25" s="1107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099" t="s">
        <v>465</v>
      </c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319"/>
      <c r="AX26" s="319"/>
      <c r="AY26" s="319"/>
      <c r="AZ26" s="319"/>
      <c r="BA26" s="319"/>
    </row>
    <row r="27" spans="1:53" ht="24" customHeight="1" x14ac:dyDescent="0.25">
      <c r="A27" s="1084" t="s">
        <v>796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  <c r="R27" s="1084"/>
      <c r="S27" s="1084"/>
      <c r="T27" s="1084"/>
      <c r="U27" s="1084"/>
      <c r="V27" s="1084"/>
      <c r="W27" s="1084"/>
      <c r="X27" s="1084"/>
      <c r="Y27" s="1084"/>
      <c r="Z27" s="1084"/>
      <c r="AA27" s="1084"/>
      <c r="AB27" s="1084"/>
      <c r="AC27" s="1084"/>
      <c r="AD27" s="1084"/>
      <c r="AE27" s="1084"/>
      <c r="AF27" s="1084"/>
      <c r="AG27" s="1084"/>
      <c r="AH27" s="1084"/>
      <c r="AI27" s="1084"/>
      <c r="AJ27" s="1084"/>
      <c r="AK27" s="1084"/>
      <c r="AL27" s="1084"/>
      <c r="AM27" s="1084"/>
      <c r="AN27" s="1084"/>
      <c r="AO27" s="1084"/>
      <c r="AP27" s="1084"/>
      <c r="AQ27" s="1084"/>
      <c r="AR27" s="1084"/>
      <c r="AS27" s="1084"/>
      <c r="AT27" s="1084"/>
      <c r="AU27" s="1084"/>
      <c r="AV27" s="1084"/>
      <c r="AW27" s="1084"/>
      <c r="AX27" s="1084"/>
      <c r="AY27" s="1084"/>
      <c r="AZ27" s="1084"/>
      <c r="BA27" s="318"/>
    </row>
    <row r="28" spans="1:53" ht="12" customHeight="1" x14ac:dyDescent="0.25">
      <c r="A28" s="1102" t="str">
        <f>IF(ПОДПИСИ!B9="",ПОДПИСИ!B6,ПОДПИСИ!B9)</f>
        <v>Ведущий инженер-геодезист АО "ЛЭСР"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318"/>
    </row>
    <row r="29" spans="1:53" ht="12" customHeight="1" x14ac:dyDescent="0.25">
      <c r="A29" s="1103" t="str">
        <f>IF(ПОДПИСИ!C9="",ПОДПИСИ!C6,CONCATENATE(ПОДПИСИ!C9,", ",ПОДПИСИ!F9))</f>
        <v>Филёва Н.О., Приказ №414 от 10.04.2024</v>
      </c>
      <c r="B29" s="1103"/>
      <c r="C29" s="1103"/>
      <c r="D29" s="1103"/>
      <c r="E29" s="1103"/>
      <c r="F29" s="1103"/>
      <c r="G29" s="1103"/>
      <c r="H29" s="1103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318"/>
    </row>
    <row r="30" spans="1:53" ht="13.95" customHeight="1" x14ac:dyDescent="0.25">
      <c r="A30" s="1101" t="s">
        <v>797</v>
      </c>
      <c r="B30" s="1101"/>
      <c r="C30" s="1101"/>
      <c r="D30" s="1101"/>
      <c r="E30" s="1101"/>
      <c r="F30" s="1101"/>
      <c r="G30" s="1101"/>
      <c r="H30" s="1101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1101"/>
      <c r="AW30" s="1101"/>
      <c r="AX30" s="1101"/>
      <c r="AY30" s="1101"/>
      <c r="AZ30" s="1101"/>
      <c r="BA30" s="318"/>
    </row>
    <row r="31" spans="1:53" ht="15" customHeight="1" x14ac:dyDescent="0.25">
      <c r="A31" s="1083"/>
      <c r="B31" s="1083"/>
      <c r="C31" s="1083"/>
      <c r="D31" s="1083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318"/>
    </row>
    <row r="32" spans="1:53" ht="21.75" customHeight="1" x14ac:dyDescent="0.25">
      <c r="A32" s="1082" t="s">
        <v>825</v>
      </c>
      <c r="B32" s="1082"/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1082"/>
      <c r="N32" s="1082"/>
      <c r="O32" s="1082"/>
      <c r="P32" s="1082"/>
      <c r="Q32" s="1082"/>
      <c r="R32" s="1082"/>
      <c r="S32" s="1082"/>
      <c r="T32" s="1082"/>
      <c r="U32" s="1082"/>
      <c r="V32" s="1082"/>
      <c r="W32" s="1082"/>
      <c r="X32" s="1082"/>
      <c r="Y32" s="1082"/>
      <c r="Z32" s="1082"/>
      <c r="AA32" s="1082"/>
      <c r="AB32" s="1082"/>
      <c r="AC32" s="1082"/>
      <c r="AD32" s="1082"/>
      <c r="AE32" s="1082"/>
      <c r="AF32" s="1082"/>
      <c r="AG32" s="1082"/>
      <c r="AH32" s="1082"/>
      <c r="AI32" s="1082"/>
      <c r="AJ32" s="1082"/>
      <c r="AK32" s="1082"/>
      <c r="AL32" s="1082"/>
      <c r="AM32" s="1082"/>
      <c r="AN32" s="1082"/>
      <c r="AO32" s="1082"/>
      <c r="AP32" s="1082"/>
      <c r="AQ32" s="1082"/>
      <c r="AR32" s="1082"/>
      <c r="AS32" s="1082"/>
      <c r="AT32" s="1082"/>
      <c r="AU32" s="1082"/>
      <c r="AV32" s="1082"/>
      <c r="AW32" s="1082"/>
      <c r="AX32" s="1082"/>
      <c r="AY32" s="1082"/>
      <c r="AZ32" s="1082"/>
      <c r="BA32" s="318"/>
    </row>
    <row r="33" spans="1:52" ht="12" customHeight="1" x14ac:dyDescent="0.25">
      <c r="A33" s="1108" t="s">
        <v>799</v>
      </c>
      <c r="B33" s="1109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109"/>
      <c r="AB33" s="1109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109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</row>
    <row r="34" spans="1:52" ht="12" customHeight="1" x14ac:dyDescent="0.25">
      <c r="A34" s="1085" t="str">
        <f>ПОДПИСИ!B15</f>
        <v>Заместитель генерального директора по капитальному  строительству ООО «Электромонтаж-110»</v>
      </c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5"/>
      <c r="N34" s="1085"/>
      <c r="O34" s="1085"/>
      <c r="P34" s="1085"/>
      <c r="Q34" s="1085"/>
      <c r="R34" s="1085"/>
      <c r="S34" s="1085"/>
      <c r="T34" s="1085"/>
      <c r="U34" s="1085"/>
      <c r="V34" s="1085"/>
      <c r="W34" s="1085"/>
      <c r="X34" s="1085"/>
      <c r="Y34" s="1085"/>
      <c r="Z34" s="1085"/>
      <c r="AA34" s="1085"/>
      <c r="AB34" s="1085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085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</row>
    <row r="35" spans="1:52" ht="12" customHeight="1" x14ac:dyDescent="0.25">
      <c r="A35" s="1110" t="str">
        <f>CONCATENATE(ПОДПИСИ!C15," ",ПОДПИСИ!F15)</f>
        <v xml:space="preserve">Шлёнский С.В. </v>
      </c>
      <c r="B35" s="1110"/>
      <c r="C35" s="1110"/>
      <c r="D35" s="1110"/>
      <c r="E35" s="1110"/>
      <c r="F35" s="1110"/>
      <c r="G35" s="1110"/>
      <c r="H35" s="1110"/>
      <c r="I35" s="1110"/>
      <c r="J35" s="1110"/>
      <c r="K35" s="1110"/>
      <c r="L35" s="1110"/>
      <c r="M35" s="1110"/>
      <c r="N35" s="1110"/>
      <c r="O35" s="1110"/>
      <c r="P35" s="1110"/>
      <c r="Q35" s="1110"/>
      <c r="R35" s="1110"/>
      <c r="S35" s="1110"/>
      <c r="T35" s="1110"/>
      <c r="U35" s="1110"/>
      <c r="V35" s="1110"/>
      <c r="W35" s="1110"/>
      <c r="X35" s="1110"/>
      <c r="Y35" s="1110"/>
      <c r="Z35" s="1110"/>
      <c r="AA35" s="1110"/>
      <c r="AB35" s="1110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110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</row>
    <row r="36" spans="1:52" ht="6" customHeight="1" x14ac:dyDescent="0.25">
      <c r="A36" s="1111" t="s">
        <v>826</v>
      </c>
      <c r="B36" s="1111"/>
      <c r="C36" s="1111"/>
      <c r="D36" s="1111"/>
      <c r="E36" s="1111"/>
      <c r="F36" s="1111"/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1"/>
      <c r="Z36" s="1111"/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1"/>
      <c r="AZ36" s="1111"/>
    </row>
    <row r="37" spans="1:52" ht="24" customHeight="1" x14ac:dyDescent="0.25">
      <c r="A37" s="1084" t="s">
        <v>827</v>
      </c>
      <c r="B37" s="1084"/>
      <c r="C37" s="1084"/>
      <c r="D37" s="1084"/>
      <c r="E37" s="1084"/>
      <c r="F37" s="1084"/>
      <c r="G37" s="1084"/>
      <c r="H37" s="1084"/>
      <c r="I37" s="1084"/>
      <c r="J37" s="1084"/>
      <c r="K37" s="1084"/>
      <c r="L37" s="1084"/>
      <c r="M37" s="1084"/>
      <c r="N37" s="1084"/>
      <c r="O37" s="1084"/>
      <c r="P37" s="1084"/>
      <c r="Q37" s="1084"/>
      <c r="R37" s="1084"/>
      <c r="S37" s="1084"/>
      <c r="T37" s="1084"/>
      <c r="U37" s="1084"/>
      <c r="V37" s="1084"/>
      <c r="W37" s="1084"/>
      <c r="X37" s="1084"/>
      <c r="Y37" s="1084"/>
      <c r="Z37" s="1084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084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</row>
    <row r="38" spans="1:52" ht="12" customHeight="1" x14ac:dyDescent="0.25">
      <c r="A38" s="1085" t="str">
        <f>ПОДПИСИ!B17</f>
        <v>Заместитель генерального директора по капитальному  строительству ООО «Электромонтаж-110»</v>
      </c>
      <c r="B38" s="1085"/>
      <c r="C38" s="1085"/>
      <c r="D38" s="1085"/>
      <c r="E38" s="1085"/>
      <c r="F38" s="1085"/>
      <c r="G38" s="1085"/>
      <c r="H38" s="1085"/>
      <c r="I38" s="1085"/>
      <c r="J38" s="1085"/>
      <c r="K38" s="1085"/>
      <c r="L38" s="1085"/>
      <c r="M38" s="1085"/>
      <c r="N38" s="1085"/>
      <c r="O38" s="1085"/>
      <c r="P38" s="1085"/>
      <c r="Q38" s="1085"/>
      <c r="R38" s="1085"/>
      <c r="S38" s="1085"/>
      <c r="T38" s="1085"/>
      <c r="U38" s="1085"/>
      <c r="V38" s="1085"/>
      <c r="W38" s="1085"/>
      <c r="X38" s="1085"/>
      <c r="Y38" s="1085"/>
      <c r="Z38" s="1085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085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</row>
    <row r="39" spans="1:52" ht="12" customHeight="1" x14ac:dyDescent="0.25">
      <c r="A39" s="1085" t="str">
        <f>CONCATENATE(ПОДПИСИ!C17," ",ПОДПИСИ!F17)</f>
        <v xml:space="preserve">Шлёнский С.В. </v>
      </c>
      <c r="B39" s="1085"/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</row>
    <row r="40" spans="1:52" ht="15" customHeight="1" x14ac:dyDescent="0.25">
      <c r="A40" s="1082" t="s">
        <v>797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</row>
    <row r="41" spans="1:52" ht="12" customHeight="1" x14ac:dyDescent="0.25">
      <c r="A41" s="1083"/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1083"/>
      <c r="Q41" s="1083"/>
      <c r="R41" s="1083"/>
      <c r="S41" s="1083"/>
      <c r="T41" s="1083"/>
      <c r="U41" s="1083"/>
      <c r="V41" s="1083"/>
      <c r="W41" s="1083"/>
      <c r="X41" s="1083"/>
      <c r="Y41" s="1083"/>
      <c r="Z41" s="1083"/>
      <c r="AA41" s="1083"/>
      <c r="AB41" s="1083"/>
      <c r="AC41" s="1083"/>
      <c r="AD41" s="1083"/>
      <c r="AE41" s="1083"/>
      <c r="AF41" s="1083"/>
      <c r="AG41" s="1083"/>
      <c r="AH41" s="1083"/>
      <c r="AI41" s="1083"/>
      <c r="AJ41" s="1083"/>
      <c r="AK41" s="1083"/>
      <c r="AL41" s="1083"/>
      <c r="AM41" s="1083"/>
      <c r="AN41" s="1083"/>
      <c r="AO41" s="1083"/>
      <c r="AP41" s="1083"/>
      <c r="AQ41" s="1083"/>
      <c r="AR41" s="1083"/>
      <c r="AS41" s="1083"/>
      <c r="AT41" s="1083"/>
      <c r="AU41" s="1083"/>
      <c r="AV41" s="1083"/>
      <c r="AW41" s="1083"/>
      <c r="AX41" s="1083"/>
      <c r="AY41" s="1083"/>
      <c r="AZ41" s="1083"/>
    </row>
    <row r="42" spans="1:52" ht="6.75" customHeight="1" x14ac:dyDescent="0.25">
      <c r="A42" s="1082" t="s">
        <v>828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</row>
    <row r="43" spans="1:52" ht="35.25" customHeight="1" x14ac:dyDescent="0.25">
      <c r="A43" s="1084" t="s">
        <v>829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</row>
    <row r="44" spans="1:52" ht="12" customHeight="1" x14ac:dyDescent="0.25">
      <c r="A44" s="1085" t="str">
        <f>ПОДПИСИ!B19</f>
        <v xml:space="preserve"> 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</row>
    <row r="45" spans="1:52" ht="12" customHeight="1" x14ac:dyDescent="0.25">
      <c r="A45" s="1085" t="str">
        <f>CONCATENATE(ПОДПИСИ!C19," ",ПОДПИСИ!F19)</f>
        <v xml:space="preserve"> 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</row>
    <row r="46" spans="1:52" ht="6" customHeight="1" x14ac:dyDescent="0.25">
      <c r="A46" s="1082" t="s">
        <v>803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</row>
    <row r="47" spans="1:52" ht="12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</row>
    <row r="48" spans="1:52" ht="15" customHeight="1" x14ac:dyDescent="0.25">
      <c r="A48" s="1082" t="s">
        <v>804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</row>
    <row r="49" spans="1:54" ht="36" customHeight="1" x14ac:dyDescent="0.25">
      <c r="A49" s="1108" t="s">
        <v>830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16" t="str">
        <f>ПОДПИСИ!B14</f>
        <v>Начальник геодезического отдела ООО «Электромонтаж-110»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01" t="s">
        <v>803</v>
      </c>
      <c r="B52" s="1101"/>
      <c r="C52" s="1101"/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01"/>
      <c r="V52" s="1101"/>
      <c r="W52" s="1101"/>
      <c r="X52" s="1101"/>
      <c r="Y52" s="1101"/>
      <c r="Z52" s="1101"/>
      <c r="AA52" s="1101"/>
      <c r="AB52" s="1101"/>
      <c r="AC52" s="1101"/>
      <c r="AD52" s="1101"/>
      <c r="AE52" s="1101"/>
      <c r="AF52" s="1101"/>
      <c r="AG52" s="1101"/>
      <c r="AH52" s="1101"/>
      <c r="AI52" s="1101"/>
      <c r="AJ52" s="1101"/>
      <c r="AK52" s="1101"/>
      <c r="AL52" s="1101"/>
      <c r="AM52" s="1101"/>
      <c r="AN52" s="1101"/>
      <c r="AO52" s="1101"/>
      <c r="AP52" s="1101"/>
      <c r="AQ52" s="1101"/>
      <c r="AR52" s="1101"/>
      <c r="AS52" s="1101"/>
      <c r="AT52" s="1101"/>
      <c r="AU52" s="1101"/>
      <c r="AV52" s="1101"/>
      <c r="AW52" s="1101"/>
      <c r="AX52" s="1101"/>
      <c r="AY52" s="1101"/>
      <c r="AZ52" s="1101"/>
    </row>
    <row r="53" spans="1:54" ht="12" customHeight="1" x14ac:dyDescent="0.25">
      <c r="A53" s="1117"/>
      <c r="B53" s="1117"/>
      <c r="C53" s="1117"/>
      <c r="D53" s="1117"/>
      <c r="E53" s="1117"/>
      <c r="F53" s="1117"/>
      <c r="G53" s="1117"/>
      <c r="H53" s="1117"/>
      <c r="I53" s="1117"/>
      <c r="J53" s="1117"/>
      <c r="K53" s="1117"/>
      <c r="L53" s="1117"/>
      <c r="M53" s="1117"/>
      <c r="N53" s="1117"/>
      <c r="O53" s="1117"/>
      <c r="P53" s="1117"/>
      <c r="Q53" s="1117"/>
      <c r="R53" s="1117"/>
      <c r="S53" s="1117"/>
      <c r="T53" s="1117"/>
      <c r="U53" s="1117"/>
      <c r="V53" s="1117"/>
      <c r="W53" s="1117"/>
      <c r="X53" s="1117"/>
      <c r="Y53" s="1117"/>
      <c r="Z53" s="1117"/>
      <c r="AA53" s="1117"/>
      <c r="AB53" s="1117"/>
      <c r="AC53" s="1117"/>
      <c r="AD53" s="1117"/>
      <c r="AE53" s="1117"/>
      <c r="AF53" s="1117"/>
      <c r="AG53" s="1117"/>
      <c r="AH53" s="1117"/>
      <c r="AI53" s="1117"/>
      <c r="AJ53" s="1117"/>
      <c r="AK53" s="1117"/>
      <c r="AL53" s="1117"/>
      <c r="AM53" s="1117"/>
      <c r="AN53" s="1117"/>
      <c r="AO53" s="1117"/>
      <c r="AP53" s="1117"/>
      <c r="AQ53" s="1117"/>
      <c r="AR53" s="1117"/>
      <c r="AS53" s="1117"/>
      <c r="AT53" s="1117"/>
      <c r="AU53" s="1117"/>
      <c r="AV53" s="1117"/>
      <c r="AW53" s="1117"/>
      <c r="AX53" s="1117"/>
      <c r="AY53" s="1117"/>
      <c r="AZ53" s="1117"/>
    </row>
    <row r="54" spans="1:54" ht="15" customHeight="1" x14ac:dyDescent="0.25">
      <c r="A54" s="1082" t="s">
        <v>804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4" ht="11.25" customHeight="1" outlineLevel="1" x14ac:dyDescent="0.25">
      <c r="A55" s="1031" t="s">
        <v>82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4" customHeight="1" outlineLevel="1" x14ac:dyDescent="0.25">
      <c r="A56" s="103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</row>
    <row r="57" spans="1:54" ht="9.75" customHeight="1" outlineLevel="1" x14ac:dyDescent="0.25">
      <c r="A57" s="1036" t="s">
        <v>535</v>
      </c>
      <c r="B57" s="1036"/>
      <c r="C57" s="1036"/>
      <c r="D57" s="1036"/>
      <c r="E57" s="1036"/>
      <c r="F57" s="1036"/>
      <c r="G57" s="1036"/>
      <c r="H57" s="1036"/>
      <c r="I57" s="1036"/>
      <c r="J57" s="1036"/>
      <c r="K57" s="1036"/>
      <c r="L57" s="1036"/>
      <c r="M57" s="1036"/>
      <c r="N57" s="1036"/>
      <c r="O57" s="1036"/>
      <c r="P57" s="1036"/>
      <c r="Q57" s="1036"/>
      <c r="R57" s="1036"/>
      <c r="S57" s="1036"/>
      <c r="T57" s="1036"/>
      <c r="U57" s="1036"/>
      <c r="V57" s="1036"/>
      <c r="W57" s="1036"/>
      <c r="X57" s="1036"/>
      <c r="Y57" s="1036"/>
      <c r="Z57" s="1036"/>
      <c r="AA57" s="1036"/>
      <c r="AB57" s="1036"/>
      <c r="AC57" s="1036"/>
      <c r="AD57" s="1036"/>
      <c r="AE57" s="1036"/>
      <c r="AF57" s="1036"/>
      <c r="AG57" s="1036"/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/>
      <c r="AX57" s="1036"/>
      <c r="AY57" s="1036"/>
      <c r="AZ57" s="1036"/>
    </row>
    <row r="58" spans="1:54" ht="12" customHeight="1" x14ac:dyDescent="0.25">
      <c r="A58" s="1109" t="s">
        <v>439</v>
      </c>
      <c r="B58" s="1109"/>
      <c r="C58" s="1109"/>
      <c r="D58" s="1109"/>
      <c r="E58" s="1109"/>
      <c r="F58" s="1109"/>
      <c r="G58" s="1109"/>
      <c r="H58" s="1109"/>
      <c r="I58" s="1109"/>
      <c r="J58" s="1109"/>
      <c r="K58" s="1109"/>
      <c r="L58" s="1109"/>
      <c r="M58" s="1109"/>
      <c r="N58" s="1109"/>
      <c r="O58" s="1109"/>
      <c r="P58" s="1109"/>
      <c r="Q58" s="1109"/>
      <c r="R58" s="1109"/>
      <c r="S58" s="1109"/>
      <c r="T58" s="1109"/>
      <c r="U58" s="1109"/>
      <c r="V58" s="1109"/>
      <c r="W58" s="1109"/>
      <c r="X58" s="1109"/>
      <c r="Y58" s="1109"/>
      <c r="Z58" s="1109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109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</row>
    <row r="59" spans="1:54" ht="12" customHeight="1" x14ac:dyDescent="0.25">
      <c r="A59" s="1112" t="str">
        <f>ФОРМА!D25</f>
        <v>воздушной линии 10кВ</v>
      </c>
      <c r="B59" s="1112"/>
      <c r="C59" s="1112"/>
      <c r="D59" s="1112"/>
      <c r="E59" s="1112"/>
      <c r="F59" s="1112"/>
      <c r="G59" s="1112"/>
      <c r="H59" s="1112"/>
      <c r="I59" s="1112"/>
      <c r="J59" s="1112"/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  <c r="Z59" s="1112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112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</row>
    <row r="60" spans="1:54" ht="12" customHeight="1" x14ac:dyDescent="0.25">
      <c r="A60" s="1113" t="s">
        <v>440</v>
      </c>
      <c r="B60" s="1113"/>
      <c r="C60" s="1113"/>
      <c r="D60" s="1113"/>
      <c r="E60" s="1113"/>
      <c r="F60" s="1113"/>
      <c r="G60" s="1113"/>
      <c r="H60" s="1113"/>
      <c r="I60" s="1113"/>
      <c r="J60" s="1113"/>
      <c r="K60" s="1113"/>
      <c r="L60" s="1113"/>
      <c r="M60" s="1113"/>
      <c r="N60" s="1113"/>
      <c r="O60" s="1113"/>
      <c r="P60" s="1113"/>
      <c r="Q60" s="1113"/>
      <c r="R60" s="1113"/>
      <c r="S60" s="1113"/>
      <c r="T60" s="1113"/>
      <c r="U60" s="1113"/>
      <c r="V60" s="1113"/>
      <c r="W60" s="1113"/>
      <c r="X60" s="1113"/>
      <c r="Y60" s="1113"/>
      <c r="Z60" s="1113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113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</row>
    <row r="61" spans="1:54" ht="34.950000000000003" customHeight="1" x14ac:dyDescent="0.25">
      <c r="A61" s="111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4"/>
      <c r="C61" s="1114"/>
      <c r="D61" s="1114"/>
      <c r="E61" s="1114"/>
      <c r="F61" s="1114"/>
      <c r="G61" s="1114"/>
      <c r="H61" s="1114"/>
      <c r="I61" s="1114"/>
      <c r="J61" s="1114"/>
      <c r="K61" s="1114"/>
      <c r="L61" s="1114"/>
      <c r="M61" s="1114"/>
      <c r="N61" s="1114"/>
      <c r="O61" s="1114"/>
      <c r="P61" s="1114"/>
      <c r="Q61" s="1114"/>
      <c r="R61" s="1114"/>
      <c r="S61" s="1114"/>
      <c r="T61" s="1114"/>
      <c r="U61" s="1114"/>
      <c r="V61" s="1114"/>
      <c r="W61" s="1114"/>
      <c r="X61" s="1114"/>
      <c r="Y61" s="1114"/>
      <c r="Z61" s="1114"/>
      <c r="AA61" s="1114"/>
      <c r="AB61" s="1114"/>
      <c r="AC61" s="1114"/>
      <c r="AD61" s="1114"/>
      <c r="AE61" s="1114"/>
      <c r="AF61" s="1114"/>
      <c r="AG61" s="1114"/>
      <c r="AH61" s="1114"/>
      <c r="AI61" s="1114"/>
      <c r="AJ61" s="1114"/>
      <c r="AK61" s="1114"/>
      <c r="AL61" s="1114"/>
      <c r="AM61" s="1114"/>
      <c r="AN61" s="1114"/>
      <c r="AO61" s="1114"/>
      <c r="AP61" s="1114"/>
      <c r="AQ61" s="1114"/>
      <c r="AR61" s="1114"/>
      <c r="AS61" s="1114"/>
      <c r="AT61" s="1114"/>
      <c r="AU61" s="1114"/>
      <c r="AV61" s="1114"/>
      <c r="AW61" s="1114"/>
      <c r="AX61" s="1114"/>
      <c r="AY61" s="1114"/>
      <c r="AZ61" s="1114"/>
    </row>
    <row r="62" spans="1:54" ht="6" customHeight="1" x14ac:dyDescent="0.25">
      <c r="A62" s="111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</row>
    <row r="63" spans="1:54" ht="12" customHeight="1" x14ac:dyDescent="0.25">
      <c r="A63" s="1121" t="s">
        <v>442</v>
      </c>
      <c r="B63" s="1121"/>
      <c r="C63" s="1121"/>
      <c r="D63" s="1121"/>
      <c r="E63" s="1121"/>
      <c r="F63" s="1121"/>
      <c r="G63" s="1121"/>
      <c r="H63" s="1121"/>
      <c r="I63" s="1121"/>
      <c r="J63" s="1121"/>
      <c r="K63" s="1121"/>
      <c r="L63" s="1121"/>
      <c r="M63" s="1121"/>
      <c r="N63" s="1121"/>
      <c r="O63" s="1121"/>
      <c r="P63" s="1121"/>
      <c r="Q63" s="1121"/>
      <c r="R63" s="1121"/>
      <c r="S63" s="1121"/>
      <c r="T63" s="1121"/>
      <c r="U63" s="1121"/>
      <c r="V63" s="1121"/>
      <c r="W63" s="1121"/>
      <c r="X63" s="1121"/>
      <c r="Y63" s="1121"/>
      <c r="Z63" s="1121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</row>
    <row r="64" spans="1:54" ht="12" customHeight="1" x14ac:dyDescent="0.25">
      <c r="A64" s="1121" t="s">
        <v>443</v>
      </c>
      <c r="B64" s="1121"/>
      <c r="C64" s="1121"/>
      <c r="D64" s="1121"/>
      <c r="E64" s="1121"/>
      <c r="F64" s="1121"/>
      <c r="G64" s="1121"/>
      <c r="H64" s="1121"/>
      <c r="I64" s="1121"/>
      <c r="J64" s="1121"/>
      <c r="K64" s="1121"/>
      <c r="L64" s="1121"/>
      <c r="M64" s="1121"/>
      <c r="N64" s="1121"/>
      <c r="O64" s="1121"/>
      <c r="P64" s="1121"/>
      <c r="Q64" s="1121"/>
      <c r="R64" s="1121"/>
      <c r="S64" s="1121"/>
      <c r="T64" s="1121"/>
      <c r="U64" s="1112" t="str">
        <f>ФОРМА!B9</f>
        <v>СЭС-23-32939-ЭС-ИЛО2</v>
      </c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11" t="s">
        <v>580</v>
      </c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</row>
    <row r="66" spans="1:56" ht="12" customHeight="1" x14ac:dyDescent="0.25">
      <c r="A66" s="1112" t="str">
        <f>ФОРМА!B8</f>
        <v>ООО «Строительные энергетические технологии»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</row>
    <row r="67" spans="1:56" s="303" customFormat="1" ht="6" customHeight="1" x14ac:dyDescent="0.3">
      <c r="A67" s="1115" t="s">
        <v>583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  <c r="L67" s="1115"/>
      <c r="M67" s="1115"/>
      <c r="N67" s="1115"/>
      <c r="O67" s="1115"/>
      <c r="P67" s="1115"/>
      <c r="Q67" s="1115"/>
      <c r="R67" s="1115"/>
      <c r="S67" s="1115"/>
      <c r="T67" s="1115"/>
      <c r="U67" s="1115"/>
      <c r="V67" s="1115"/>
      <c r="W67" s="1115"/>
      <c r="X67" s="1115"/>
      <c r="Y67" s="1115"/>
      <c r="Z67" s="1115"/>
      <c r="AA67" s="1115"/>
      <c r="AB67" s="1115"/>
      <c r="AC67" s="1115"/>
      <c r="AD67" s="1115"/>
      <c r="AE67" s="1115"/>
      <c r="AF67" s="1115"/>
      <c r="AG67" s="1115"/>
      <c r="AH67" s="1115"/>
      <c r="AI67" s="1115"/>
      <c r="AJ67" s="1115"/>
      <c r="AK67" s="1115"/>
      <c r="AL67" s="1115"/>
      <c r="AM67" s="1115"/>
      <c r="AN67" s="1115"/>
      <c r="AO67" s="1115"/>
      <c r="AP67" s="1115"/>
      <c r="AQ67" s="1115"/>
      <c r="AR67" s="1115"/>
      <c r="AS67" s="1115"/>
      <c r="AT67" s="1115"/>
      <c r="AU67" s="1115"/>
      <c r="AV67" s="1115"/>
      <c r="AW67" s="1115"/>
      <c r="AX67" s="1115"/>
      <c r="AY67" s="1115"/>
      <c r="AZ67" s="1115"/>
      <c r="BA67" s="1115"/>
    </row>
    <row r="68" spans="1:56" ht="12" customHeight="1" x14ac:dyDescent="0.25">
      <c r="A68" s="1118" t="s">
        <v>444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445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 x14ac:dyDescent="0.25">
      <c r="A69" s="1120" t="s">
        <v>532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92"/>
    </row>
    <row r="70" spans="1:56" ht="12" customHeight="1" x14ac:dyDescent="0.25">
      <c r="A70" s="1109" t="s">
        <v>446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D70" s="292"/>
    </row>
    <row r="71" spans="1:56" ht="12" customHeight="1" x14ac:dyDescent="0.25">
      <c r="A71" s="1109" t="s">
        <v>533</v>
      </c>
      <c r="B71" s="1109"/>
      <c r="C71" s="1109"/>
      <c r="D71" s="1109"/>
      <c r="E71" s="1109"/>
      <c r="F71" s="1109"/>
      <c r="G71" s="1109"/>
      <c r="H71" s="1109"/>
      <c r="I71" s="1109"/>
      <c r="J71" s="1109"/>
      <c r="K71" s="1109"/>
      <c r="L71" s="1109"/>
      <c r="M71" s="1109"/>
      <c r="N71" s="1109"/>
      <c r="O71" s="1109"/>
      <c r="P71" s="1109"/>
      <c r="Q71" s="1109"/>
      <c r="R71" s="1109"/>
      <c r="S71" s="1109"/>
      <c r="T71" s="1109"/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327"/>
      <c r="BD71" s="298"/>
    </row>
    <row r="72" spans="1:56" ht="12" customHeight="1" x14ac:dyDescent="0.25">
      <c r="A72" s="1119" t="str">
        <f>ФОРМА!B9</f>
        <v>СЭС-23-32939-ЭС-ИЛО2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8"/>
    </row>
    <row r="73" spans="1:56" s="328" customFormat="1" ht="6" customHeight="1" x14ac:dyDescent="0.3">
      <c r="A73" s="1126" t="s">
        <v>580</v>
      </c>
      <c r="B73" s="1126"/>
      <c r="C73" s="1126"/>
      <c r="D73" s="1126"/>
      <c r="E73" s="1126"/>
      <c r="F73" s="1126"/>
      <c r="G73" s="1126"/>
      <c r="H73" s="1126"/>
      <c r="I73" s="1126"/>
      <c r="J73" s="1126"/>
      <c r="K73" s="1126"/>
      <c r="L73" s="1126"/>
      <c r="M73" s="1126"/>
      <c r="N73" s="1126"/>
      <c r="O73" s="1126"/>
      <c r="P73" s="1126"/>
      <c r="Q73" s="1126"/>
      <c r="R73" s="1126"/>
      <c r="S73" s="1126"/>
      <c r="T73" s="1126"/>
      <c r="U73" s="1126"/>
      <c r="V73" s="1126"/>
      <c r="W73" s="1126"/>
      <c r="X73" s="1126"/>
      <c r="Y73" s="1126"/>
      <c r="Z73" s="1126"/>
      <c r="AA73" s="1126"/>
      <c r="AB73" s="1126"/>
      <c r="AC73" s="1126"/>
      <c r="AD73" s="1126"/>
      <c r="AE73" s="1126"/>
      <c r="AF73" s="1126"/>
      <c r="AG73" s="1126"/>
      <c r="AH73" s="1126"/>
      <c r="AI73" s="1126"/>
      <c r="AJ73" s="1126"/>
      <c r="AK73" s="1126"/>
      <c r="AL73" s="1126"/>
      <c r="AM73" s="1126"/>
      <c r="AN73" s="1126"/>
      <c r="AO73" s="1126"/>
      <c r="AP73" s="1126"/>
      <c r="AQ73" s="1126"/>
      <c r="AR73" s="1126"/>
      <c r="AS73" s="1126"/>
      <c r="AT73" s="1126"/>
      <c r="AU73" s="1126"/>
      <c r="AV73" s="1126"/>
      <c r="AW73" s="1126"/>
      <c r="AX73" s="1126"/>
      <c r="AY73" s="1126"/>
      <c r="AZ73" s="1126"/>
    </row>
    <row r="74" spans="1:56" ht="12" customHeight="1" x14ac:dyDescent="0.25">
      <c r="A74" s="1030" t="str">
        <f>ФОРМА!B8</f>
        <v>ООО «Строительные энергетические технологии»</v>
      </c>
      <c r="B74" s="1030"/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D74" s="298"/>
    </row>
    <row r="75" spans="1:56" s="329" customFormat="1" ht="6" customHeight="1" x14ac:dyDescent="0.3">
      <c r="A75" s="1126" t="s">
        <v>582</v>
      </c>
      <c r="B75" s="1126"/>
      <c r="C75" s="1126"/>
      <c r="D75" s="1126"/>
      <c r="E75" s="1126"/>
      <c r="F75" s="1126"/>
      <c r="G75" s="1126"/>
      <c r="H75" s="1126"/>
      <c r="I75" s="1126"/>
      <c r="J75" s="1126"/>
      <c r="K75" s="1126"/>
      <c r="L75" s="1126"/>
      <c r="M75" s="1126"/>
      <c r="N75" s="1126"/>
      <c r="O75" s="1126"/>
      <c r="P75" s="1126"/>
      <c r="Q75" s="1126"/>
      <c r="R75" s="1126"/>
      <c r="S75" s="1126"/>
      <c r="T75" s="1126"/>
      <c r="U75" s="1126"/>
      <c r="V75" s="1126"/>
      <c r="W75" s="1126"/>
      <c r="X75" s="1126"/>
      <c r="Y75" s="1126"/>
      <c r="Z75" s="1126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</row>
    <row r="76" spans="1:56" ht="12" customHeight="1" x14ac:dyDescent="0.25">
      <c r="A76" s="1127" t="s">
        <v>742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1127"/>
      <c r="Q76" s="1127"/>
      <c r="R76" s="1127"/>
      <c r="S76" s="1127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</row>
    <row r="77" spans="1:56" s="315" customFormat="1" ht="6" customHeight="1" x14ac:dyDescent="0.3">
      <c r="A77" s="1128" t="s">
        <v>581</v>
      </c>
      <c r="B77" s="1128"/>
      <c r="C77" s="1128"/>
      <c r="D77" s="1128"/>
      <c r="E77" s="1128"/>
      <c r="F77" s="1128"/>
      <c r="G77" s="1128"/>
      <c r="H77" s="1128"/>
      <c r="I77" s="1128"/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</row>
    <row r="78" spans="1:56" x14ac:dyDescent="0.25">
      <c r="A78" s="1124" t="s">
        <v>447</v>
      </c>
      <c r="B78" s="1124"/>
      <c r="C78" s="1124"/>
      <c r="D78" s="1124"/>
      <c r="E78" s="1124"/>
      <c r="F78" s="1124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1124"/>
      <c r="Y78" s="1124"/>
      <c r="Z78" s="1124"/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</row>
    <row r="79" spans="1:56" ht="14.4" x14ac:dyDescent="0.3">
      <c r="U79" s="1122"/>
      <c r="V79" s="1122"/>
      <c r="W79" s="1122"/>
      <c r="X79" s="1122"/>
      <c r="Y79" s="1122"/>
      <c r="Z79" s="1122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122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</row>
    <row r="80" spans="1:56" ht="12" customHeight="1" x14ac:dyDescent="0.25">
      <c r="A80" s="1031" t="s">
        <v>89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123" t="s">
        <v>65</v>
      </c>
      <c r="Q80" s="1123"/>
      <c r="R80" s="1123"/>
      <c r="S80" s="1123"/>
      <c r="T80" s="1123"/>
      <c r="U80" s="1123"/>
      <c r="V80" s="1123"/>
      <c r="W80" s="1123"/>
      <c r="X80" s="1123"/>
      <c r="Y80" s="1123"/>
      <c r="Z80" s="1123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123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</row>
    <row r="81" spans="1:53" ht="11.25" customHeight="1" x14ac:dyDescent="0.25"/>
    <row r="82" spans="1:53" ht="12" customHeight="1" x14ac:dyDescent="0.25">
      <c r="A82" s="1124" t="s">
        <v>93</v>
      </c>
      <c r="B82" s="1124"/>
      <c r="C82" s="1124"/>
      <c r="D82" s="1124"/>
      <c r="E82" s="1124"/>
      <c r="F82" s="1124"/>
      <c r="G82" s="1124"/>
      <c r="H82" s="1124"/>
      <c r="I82" s="1124"/>
      <c r="J82" s="1125">
        <f>ФОРМА!F5</f>
        <v>2</v>
      </c>
      <c r="K82" s="1125"/>
      <c r="L82" s="1125"/>
      <c r="M82" s="1125"/>
      <c r="N82" s="1125"/>
      <c r="O82" s="1125"/>
      <c r="P82" s="1031" t="s">
        <v>812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124" t="s">
        <v>90</v>
      </c>
      <c r="B84" s="1124"/>
      <c r="C84" s="1124"/>
      <c r="D84" s="1124"/>
      <c r="E84" s="1124"/>
      <c r="F84" s="1124"/>
      <c r="G84" s="1124"/>
      <c r="H84" s="1133" t="str">
        <f>ФОРМА!E25</f>
        <v>План строительства</v>
      </c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1133"/>
      <c r="X84" s="1133"/>
      <c r="Y84" s="1133"/>
      <c r="Z84" s="1133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133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</row>
    <row r="85" spans="1:53" s="326" customFormat="1" ht="6" customHeight="1" x14ac:dyDescent="0.3">
      <c r="H85" s="1134" t="s">
        <v>534</v>
      </c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1134"/>
      <c r="X85" s="1134"/>
      <c r="Y85" s="1134"/>
      <c r="Z85" s="1134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134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</row>
    <row r="86" spans="1:53" ht="24" customHeight="1" x14ac:dyDescent="0.25">
      <c r="A86" s="1129" t="s">
        <v>796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1129"/>
      <c r="X86" s="1129"/>
      <c r="Y86" s="1129"/>
      <c r="Z86" s="1129"/>
      <c r="AA86" s="1129"/>
      <c r="AB86" s="1129"/>
      <c r="AC86" s="1129"/>
      <c r="AD86" s="1129"/>
      <c r="AE86" s="1129"/>
      <c r="AF86" s="1129"/>
      <c r="AG86" s="1129"/>
      <c r="AH86" s="1129"/>
      <c r="AI86" s="1129"/>
      <c r="AJ86" s="1129"/>
      <c r="AK86" s="1129"/>
      <c r="AL86" s="1129"/>
      <c r="AM86" s="1129"/>
      <c r="AN86" s="1129"/>
      <c r="AO86" s="1129"/>
      <c r="AP86" s="1129"/>
      <c r="AQ86" s="1129"/>
      <c r="AR86" s="1129"/>
      <c r="AS86" s="1129"/>
      <c r="AT86" s="1129"/>
      <c r="AU86" s="1129"/>
      <c r="AV86" s="1129"/>
      <c r="AW86" s="1129"/>
      <c r="AX86" s="1129"/>
      <c r="AY86" s="1129"/>
      <c r="AZ86" s="1129"/>
    </row>
    <row r="87" spans="1:53" ht="28.95" customHeight="1" x14ac:dyDescent="0.3">
      <c r="A87" s="1135" t="str">
        <f>IF(ПОДПИСИ!B9="",ПОДПИСИ!D6,ПОДПИСИ!D9)</f>
        <v>Филёва Н.О.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6"/>
      <c r="AA87" s="1136"/>
      <c r="AB87" s="1136"/>
      <c r="AC87" s="1136"/>
      <c r="AD87" s="1136"/>
      <c r="AE87" s="1136"/>
      <c r="AF87" s="1136"/>
      <c r="AG87" s="1136"/>
      <c r="AH87" s="1136"/>
      <c r="AI87" s="1136"/>
      <c r="AJ87" s="1136"/>
      <c r="AK87" s="1136"/>
      <c r="AL87" s="1136"/>
      <c r="AM87" s="1136"/>
      <c r="AN87" s="1136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</row>
    <row r="88" spans="1:53" s="315" customFormat="1" ht="6" customHeight="1" x14ac:dyDescent="0.3">
      <c r="A88" s="1111" t="s">
        <v>815</v>
      </c>
      <c r="B88" s="1111"/>
      <c r="C88" s="1111"/>
      <c r="D88" s="1111"/>
      <c r="E88" s="1111"/>
      <c r="F88" s="1111"/>
      <c r="G88" s="1111"/>
      <c r="H88" s="1111"/>
      <c r="I88" s="1111"/>
      <c r="J88" s="1111"/>
      <c r="K88" s="1111"/>
      <c r="L88" s="1111"/>
      <c r="M88" s="1111"/>
      <c r="N88" s="1111"/>
      <c r="O88" s="1111"/>
      <c r="P88" s="1111"/>
      <c r="Q88" s="1111"/>
      <c r="R88" s="1111"/>
      <c r="S88" s="1111"/>
      <c r="T88" s="1111"/>
      <c r="U88" s="1111"/>
      <c r="V88" s="1111"/>
      <c r="W88" s="1111"/>
      <c r="X88" s="1111"/>
      <c r="Y88" s="111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11" t="s">
        <v>49</v>
      </c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1"/>
    </row>
    <row r="89" spans="1:53" ht="6" customHeight="1" x14ac:dyDescent="0.25"/>
    <row r="90" spans="1:53" ht="12" customHeight="1" x14ac:dyDescent="0.25">
      <c r="A90" s="1129" t="s">
        <v>831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130" t="str">
        <f>ПОДПИСИ!D15</f>
        <v>Шлёнский С.В.</v>
      </c>
      <c r="B91" s="1130"/>
      <c r="C91" s="1130"/>
      <c r="D91" s="1130"/>
      <c r="E91" s="1130"/>
      <c r="F91" s="1130"/>
      <c r="G91" s="1130"/>
      <c r="H91" s="1130"/>
      <c r="I91" s="113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130"/>
      <c r="U91" s="1130"/>
      <c r="V91" s="1130"/>
      <c r="W91" s="1130"/>
      <c r="X91" s="1130"/>
      <c r="Y91" s="1130"/>
      <c r="Z91" s="1131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331"/>
    </row>
    <row r="92" spans="1:53" s="334" customFormat="1" ht="6" customHeight="1" x14ac:dyDescent="0.15">
      <c r="A92" s="1111" t="s">
        <v>815</v>
      </c>
      <c r="B92" s="1111"/>
      <c r="C92" s="1111"/>
      <c r="D92" s="1111"/>
      <c r="E92" s="1111"/>
      <c r="F92" s="1111"/>
      <c r="G92" s="1111"/>
      <c r="H92" s="1111"/>
      <c r="I92" s="1111"/>
      <c r="J92" s="1111"/>
      <c r="K92" s="1111"/>
      <c r="L92" s="1111"/>
      <c r="M92" s="1111"/>
      <c r="N92" s="1111"/>
      <c r="O92" s="1111"/>
      <c r="P92" s="1111"/>
      <c r="Q92" s="1111"/>
      <c r="R92" s="1111"/>
      <c r="S92" s="1111"/>
      <c r="T92" s="1111"/>
      <c r="U92" s="1111"/>
      <c r="V92" s="1111"/>
      <c r="W92" s="1111"/>
      <c r="X92" s="1111"/>
      <c r="Y92" s="111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11" t="s">
        <v>49</v>
      </c>
      <c r="AP92" s="1111"/>
      <c r="AQ92" s="1111"/>
      <c r="AR92" s="1111"/>
      <c r="AS92" s="1111"/>
      <c r="AT92" s="1111"/>
      <c r="AU92" s="1111"/>
      <c r="AV92" s="1111"/>
      <c r="AW92" s="1111"/>
      <c r="AX92" s="1111"/>
      <c r="AY92" s="1111"/>
      <c r="AZ92" s="1111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40" t="s">
        <v>827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331"/>
    </row>
    <row r="95" spans="1:53" ht="28.95" customHeight="1" x14ac:dyDescent="0.3">
      <c r="A95" s="1130" t="str">
        <f>ПОДПИСИ!D17</f>
        <v>Шлёнский С.В.</v>
      </c>
      <c r="B95" s="1130"/>
      <c r="C95" s="1130"/>
      <c r="D95" s="1130"/>
      <c r="E95" s="1130"/>
      <c r="F95" s="1130"/>
      <c r="G95" s="1130"/>
      <c r="H95" s="1130"/>
      <c r="I95" s="1130"/>
      <c r="J95" s="1130"/>
      <c r="K95" s="1130"/>
      <c r="L95" s="1130"/>
      <c r="M95" s="1130"/>
      <c r="N95" s="1130"/>
      <c r="O95" s="1130"/>
      <c r="P95" s="1130"/>
      <c r="Q95" s="1130"/>
      <c r="R95" s="1130"/>
      <c r="S95" s="1130"/>
      <c r="T95" s="1130"/>
      <c r="U95" s="1130"/>
      <c r="V95" s="1130"/>
      <c r="W95" s="1130"/>
      <c r="X95" s="1130"/>
      <c r="Y95" s="1130"/>
      <c r="Z95" s="1131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41" t="s">
        <v>64</v>
      </c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</row>
    <row r="96" spans="1:53" ht="6" customHeight="1" x14ac:dyDescent="0.25">
      <c r="A96" s="1111" t="s">
        <v>815</v>
      </c>
      <c r="B96" s="1111"/>
      <c r="C96" s="1111"/>
      <c r="D96" s="1111"/>
      <c r="E96" s="1111"/>
      <c r="F96" s="1111"/>
      <c r="G96" s="1111"/>
      <c r="H96" s="1111"/>
      <c r="I96" s="1111"/>
      <c r="J96" s="1111"/>
      <c r="K96" s="1111"/>
      <c r="L96" s="1111"/>
      <c r="M96" s="1111"/>
      <c r="N96" s="1111"/>
      <c r="O96" s="1111"/>
      <c r="P96" s="1111"/>
      <c r="Q96" s="1111"/>
      <c r="R96" s="1111"/>
      <c r="S96" s="1111"/>
      <c r="T96" s="1111"/>
      <c r="U96" s="1111"/>
      <c r="V96" s="1111"/>
      <c r="W96" s="1111"/>
      <c r="X96" s="1111"/>
      <c r="Y96" s="111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11" t="s">
        <v>49</v>
      </c>
      <c r="AP96" s="1111"/>
      <c r="AQ96" s="1111"/>
      <c r="AR96" s="1111"/>
      <c r="AS96" s="1111"/>
      <c r="AT96" s="1111"/>
      <c r="AU96" s="1111"/>
      <c r="AV96" s="1111"/>
      <c r="AW96" s="1111"/>
      <c r="AX96" s="1111"/>
      <c r="AY96" s="1111"/>
      <c r="AZ96" s="1111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38" t="s">
        <v>817</v>
      </c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331"/>
    </row>
    <row r="99" spans="1:55" ht="28.95" customHeight="1" x14ac:dyDescent="0.3">
      <c r="A99" s="1130" t="str">
        <f>ПОДПИСИ!D19</f>
        <v xml:space="preserve"> </v>
      </c>
      <c r="B99" s="1130"/>
      <c r="C99" s="1130"/>
      <c r="D99" s="1130"/>
      <c r="E99" s="1130"/>
      <c r="F99" s="1130"/>
      <c r="G99" s="1130"/>
      <c r="H99" s="1130"/>
      <c r="I99" s="1130"/>
      <c r="J99" s="1130"/>
      <c r="K99" s="1130"/>
      <c r="L99" s="1130"/>
      <c r="M99" s="1130"/>
      <c r="N99" s="1130"/>
      <c r="O99" s="1130"/>
      <c r="P99" s="1130"/>
      <c r="Q99" s="1130"/>
      <c r="R99" s="1130"/>
      <c r="S99" s="1130"/>
      <c r="T99" s="1130"/>
      <c r="U99" s="1130"/>
      <c r="V99" s="1130"/>
      <c r="W99" s="1130"/>
      <c r="X99" s="1130"/>
      <c r="Y99" s="1130"/>
      <c r="Z99" s="1131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2" t="s">
        <v>64</v>
      </c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337"/>
    </row>
    <row r="100" spans="1:55" ht="6" customHeight="1" x14ac:dyDescent="0.25">
      <c r="A100" s="1111" t="s">
        <v>815</v>
      </c>
      <c r="B100" s="1111"/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111"/>
      <c r="T100" s="1111"/>
      <c r="U100" s="1111"/>
      <c r="V100" s="1111"/>
      <c r="W100" s="1111"/>
      <c r="X100" s="1111"/>
      <c r="Y100" s="111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11" t="s">
        <v>49</v>
      </c>
      <c r="AP100" s="1111"/>
      <c r="AQ100" s="1111"/>
      <c r="AR100" s="1111"/>
      <c r="AS100" s="1111"/>
      <c r="AT100" s="1111"/>
      <c r="AU100" s="1111"/>
      <c r="AV100" s="1111"/>
      <c r="AW100" s="1111"/>
      <c r="AX100" s="1111"/>
      <c r="AY100" s="1111"/>
      <c r="AZ100" s="1111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38" t="s">
        <v>832</v>
      </c>
      <c r="B102" s="1138"/>
      <c r="C102" s="1138"/>
      <c r="D102" s="1138"/>
      <c r="E102" s="1138"/>
      <c r="F102" s="1138"/>
      <c r="G102" s="1138"/>
      <c r="H102" s="1138"/>
      <c r="I102" s="1138"/>
      <c r="J102" s="1138"/>
      <c r="K102" s="1138"/>
      <c r="L102" s="1138"/>
      <c r="M102" s="1138"/>
      <c r="N102" s="1138"/>
      <c r="O102" s="1138"/>
      <c r="P102" s="1138"/>
      <c r="Q102" s="1138"/>
      <c r="R102" s="1138"/>
      <c r="S102" s="1138"/>
      <c r="T102" s="1138"/>
      <c r="U102" s="1138"/>
      <c r="V102" s="1138"/>
      <c r="W102" s="1138"/>
      <c r="X102" s="1138"/>
      <c r="Y102" s="1138"/>
      <c r="Z102" s="1138"/>
      <c r="AA102" s="1138"/>
      <c r="AB102" s="1138"/>
      <c r="AC102" s="1138"/>
      <c r="AD102" s="1138"/>
      <c r="AE102" s="1138"/>
      <c r="AF102" s="1138"/>
      <c r="AG102" s="1138"/>
      <c r="AH102" s="1138"/>
      <c r="AI102" s="1138"/>
      <c r="AJ102" s="1138"/>
      <c r="AK102" s="1138"/>
      <c r="AL102" s="1138"/>
      <c r="AM102" s="1138"/>
      <c r="AN102" s="1138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31"/>
    </row>
    <row r="103" spans="1:55" ht="28.95" customHeight="1" x14ac:dyDescent="0.3">
      <c r="A103" s="1130" t="str">
        <f>ПОДПИСИ!D14</f>
        <v>Фатахова Е.Я.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  <c r="L103" s="1130"/>
      <c r="M103" s="1130"/>
      <c r="N103" s="1130"/>
      <c r="O103" s="1130"/>
      <c r="P103" s="1130"/>
      <c r="Q103" s="1130"/>
      <c r="R103" s="1130"/>
      <c r="S103" s="1130"/>
      <c r="T103" s="1130"/>
      <c r="U103" s="1130"/>
      <c r="V103" s="1130"/>
      <c r="W103" s="1130"/>
      <c r="X103" s="1130"/>
      <c r="Y103" s="1130"/>
      <c r="Z103" s="1131"/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131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338"/>
      <c r="BB103" s="317"/>
      <c r="BC103" s="317"/>
    </row>
    <row r="104" spans="1:55" s="306" customFormat="1" ht="6" customHeight="1" x14ac:dyDescent="0.2">
      <c r="A104" s="1111" t="s">
        <v>815</v>
      </c>
      <c r="B104" s="1111"/>
      <c r="C104" s="1111"/>
      <c r="D104" s="1111"/>
      <c r="E104" s="1111"/>
      <c r="F104" s="1111"/>
      <c r="G104" s="1111"/>
      <c r="H104" s="1111"/>
      <c r="I104" s="1111"/>
      <c r="J104" s="1111"/>
      <c r="K104" s="1111"/>
      <c r="L104" s="1111"/>
      <c r="M104" s="1111"/>
      <c r="N104" s="1111"/>
      <c r="O104" s="1111"/>
      <c r="P104" s="1111"/>
      <c r="Q104" s="1111"/>
      <c r="R104" s="1111"/>
      <c r="S104" s="1111"/>
      <c r="T104" s="1111"/>
      <c r="U104" s="1111"/>
      <c r="V104" s="1111"/>
      <c r="W104" s="1111"/>
      <c r="X104" s="1111"/>
      <c r="Y104" s="111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11" t="s">
        <v>49</v>
      </c>
      <c r="AP104" s="1111"/>
      <c r="AQ104" s="1111"/>
      <c r="AR104" s="1111"/>
      <c r="AS104" s="1111"/>
      <c r="AT104" s="1111"/>
      <c r="AU104" s="1111"/>
      <c r="AV104" s="1111"/>
      <c r="AW104" s="1111"/>
      <c r="AX104" s="1111"/>
      <c r="AY104" s="1111"/>
      <c r="AZ104" s="1111"/>
    </row>
    <row r="105" spans="1:55" x14ac:dyDescent="0.25">
      <c r="A105" s="1094" t="s">
        <v>972</v>
      </c>
      <c r="B105" s="1094"/>
      <c r="C105" s="1094"/>
      <c r="D105" s="1094"/>
      <c r="E105" s="1094"/>
      <c r="F105" s="1094"/>
      <c r="G105" s="1094"/>
      <c r="H105" s="1094"/>
      <c r="I105" s="1094"/>
      <c r="J105" s="1094"/>
      <c r="K105" s="1094"/>
      <c r="L105" s="1094"/>
      <c r="M105" s="1094"/>
      <c r="N105" s="1094"/>
      <c r="O105" s="1094"/>
      <c r="P105" s="1094"/>
      <c r="Q105" s="1094"/>
      <c r="R105" s="1094"/>
      <c r="S105" s="1094"/>
      <c r="T105" s="1094"/>
      <c r="U105" s="1094"/>
      <c r="V105" s="1094"/>
      <c r="W105" s="1094"/>
      <c r="X105" s="1094"/>
      <c r="Y105" s="1094"/>
      <c r="Z105" s="1094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94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</row>
    <row r="106" spans="1:55" ht="28.95" customHeight="1" x14ac:dyDescent="0.3">
      <c r="A106" s="1089" t="str">
        <f>IF(ПОДПИСИ!D9="","",ПОДПИСИ!D6)</f>
        <v>Чечин Д.М.</v>
      </c>
      <c r="B106" s="1089"/>
      <c r="C106" s="1089"/>
      <c r="D106" s="1089"/>
      <c r="E106" s="1089"/>
      <c r="F106" s="1089"/>
      <c r="G106" s="1089"/>
      <c r="H106" s="1089"/>
      <c r="I106" s="1089"/>
      <c r="J106" s="1089"/>
      <c r="K106" s="1089"/>
      <c r="L106" s="1089"/>
      <c r="M106" s="1089"/>
      <c r="N106" s="1089"/>
      <c r="O106" s="1089"/>
      <c r="P106" s="1089"/>
      <c r="Q106" s="1089"/>
      <c r="R106" s="1089"/>
      <c r="S106" s="1089"/>
      <c r="T106" s="1089"/>
      <c r="U106" s="1089"/>
      <c r="V106" s="1089"/>
      <c r="W106" s="1089"/>
      <c r="X106" s="1089"/>
      <c r="Y106" s="1089"/>
      <c r="Z106" s="1090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90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</row>
    <row r="107" spans="1:55" ht="9" customHeight="1" x14ac:dyDescent="0.25">
      <c r="A107" s="1062" t="s">
        <v>815</v>
      </c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062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62" t="s">
        <v>49</v>
      </c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96" t="s">
        <v>579</v>
      </c>
      <c r="B1" s="1096"/>
      <c r="C1" s="1096"/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318"/>
    </row>
    <row r="2" spans="1:63" ht="12" customHeight="1" x14ac:dyDescent="0.25">
      <c r="A2" s="1097" t="s">
        <v>75</v>
      </c>
      <c r="B2" s="1097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8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098"/>
      <c r="V3" s="1098"/>
      <c r="W3" s="1098"/>
      <c r="X3" s="1098"/>
      <c r="Y3" s="1098"/>
      <c r="Z3" s="1098"/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1098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099" t="s">
        <v>820</v>
      </c>
      <c r="B4" s="1099"/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4" t="s">
        <v>787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0" t="str">
        <f>ФОРМА!B2</f>
        <v>ПАО "Россети Ленэнерго"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99" t="s">
        <v>821</v>
      </c>
      <c r="B7" s="1099"/>
      <c r="C7" s="1099"/>
      <c r="D7" s="1099"/>
      <c r="E7" s="1099"/>
      <c r="F7" s="1099"/>
      <c r="G7" s="1099"/>
      <c r="H7" s="1099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0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0"/>
      <c r="C8" s="1100"/>
      <c r="D8" s="1100"/>
      <c r="E8" s="1100"/>
      <c r="F8" s="1100"/>
      <c r="G8" s="1100"/>
      <c r="H8" s="1100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01" t="s">
        <v>822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1101"/>
      <c r="AX9" s="1101"/>
      <c r="AY9" s="1101"/>
      <c r="AZ9" s="110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097" t="s">
        <v>791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1097"/>
      <c r="S10" s="1097"/>
      <c r="T10" s="1097"/>
      <c r="U10" s="1097"/>
      <c r="V10" s="1097"/>
      <c r="W10" s="1097"/>
      <c r="X10" s="1097"/>
      <c r="Y10" s="1097"/>
      <c r="Z10" s="1097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097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00" t="str">
        <f>ФОРМА!B3</f>
        <v>ООО «Электромонтаж-110»</v>
      </c>
      <c r="B11" s="1100"/>
      <c r="C11" s="1100"/>
      <c r="D11" s="1100"/>
      <c r="E11" s="1100"/>
      <c r="F11" s="1100"/>
      <c r="G11" s="1100"/>
      <c r="H11" s="1100"/>
      <c r="I11" s="1100"/>
      <c r="J11" s="1100"/>
      <c r="K11" s="1100"/>
      <c r="L11" s="1100"/>
      <c r="M11" s="1100"/>
      <c r="N11" s="1100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1100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1100"/>
      <c r="AU11" s="1100"/>
      <c r="AV11" s="1100"/>
      <c r="AW11" s="1100"/>
      <c r="AX11" s="1100"/>
      <c r="AY11" s="1100"/>
      <c r="AZ11" s="1100"/>
      <c r="BA11" s="1100"/>
    </row>
    <row r="12" spans="1:63" s="306" customFormat="1" ht="6" customHeight="1" x14ac:dyDescent="0.2">
      <c r="A12" s="1099" t="s">
        <v>821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319"/>
    </row>
    <row r="13" spans="1:63" ht="27.75" customHeight="1" x14ac:dyDescent="0.25">
      <c r="A13" s="1100" t="str">
        <f>ФОРМА!D3</f>
        <v>ОГРН 1089847302225, ИНН 7842391090, КПП 780101001, 199004, город Санкт-Петербург, пр-кт Средний В.О., д. 4 литер а, пом/ком 6н/177</v>
      </c>
      <c r="B13" s="1100"/>
      <c r="C13" s="1100"/>
      <c r="D13" s="1100"/>
      <c r="E13" s="1100"/>
      <c r="F13" s="1100"/>
      <c r="G13" s="1100"/>
      <c r="H13" s="1100"/>
      <c r="I13" s="1100"/>
      <c r="J13" s="1100"/>
      <c r="K13" s="1100"/>
      <c r="L13" s="1100"/>
      <c r="M13" s="1100"/>
      <c r="N13" s="1100"/>
      <c r="O13" s="1100"/>
      <c r="P13" s="1100"/>
      <c r="Q13" s="1100"/>
      <c r="R13" s="1100"/>
      <c r="S13" s="1100"/>
      <c r="T13" s="1100"/>
      <c r="U13" s="1100"/>
      <c r="V13" s="1100"/>
      <c r="W13" s="1100"/>
      <c r="X13" s="1100"/>
      <c r="Y13" s="1100"/>
      <c r="Z13" s="1100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</row>
    <row r="14" spans="1:63" s="306" customFormat="1" ht="21" customHeight="1" x14ac:dyDescent="0.2">
      <c r="A14" s="1101" t="s">
        <v>823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319"/>
    </row>
    <row r="15" spans="1:63" ht="12" customHeight="1" x14ac:dyDescent="0.25">
      <c r="A15" s="1097" t="s">
        <v>77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1097"/>
      <c r="S15" s="1097"/>
      <c r="T15" s="1097"/>
      <c r="U15" s="1097"/>
      <c r="V15" s="1097"/>
      <c r="W15" s="1097"/>
      <c r="X15" s="1097"/>
      <c r="Y15" s="1097"/>
      <c r="Z15" s="1097"/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318"/>
    </row>
    <row r="16" spans="1:63" ht="12" customHeight="1" x14ac:dyDescent="0.25">
      <c r="A16" s="1100" t="str">
        <f>ФОРМА!B8</f>
        <v>ООО «Строительные энергетические технологии»</v>
      </c>
      <c r="B16" s="1100"/>
      <c r="C16" s="1100"/>
      <c r="D16" s="1100"/>
      <c r="E16" s="1100"/>
      <c r="F16" s="1100"/>
      <c r="G16" s="1100"/>
      <c r="H16" s="1100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</row>
    <row r="17" spans="1:53" s="306" customFormat="1" ht="9.6" x14ac:dyDescent="0.2">
      <c r="A17" s="1099" t="s">
        <v>821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319"/>
    </row>
    <row r="18" spans="1:53" ht="25.5" customHeight="1" x14ac:dyDescent="0.25">
      <c r="A18" s="110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  <c r="L18" s="1100"/>
      <c r="M18" s="1100"/>
      <c r="N18" s="1100"/>
      <c r="O18" s="1100"/>
      <c r="P18" s="1100"/>
      <c r="Q18" s="1100"/>
      <c r="R18" s="1100"/>
      <c r="S18" s="1100"/>
      <c r="T18" s="1100"/>
      <c r="U18" s="1100"/>
      <c r="V18" s="1100"/>
      <c r="W18" s="1100"/>
      <c r="X18" s="1100"/>
      <c r="Y18" s="1100"/>
      <c r="Z18" s="1100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318"/>
    </row>
    <row r="19" spans="1:53" s="306" customFormat="1" ht="6.75" customHeight="1" x14ac:dyDescent="0.2">
      <c r="A19" s="1101" t="s">
        <v>789</v>
      </c>
      <c r="B19" s="1101"/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101"/>
      <c r="AW19" s="1101"/>
      <c r="AX19" s="1101"/>
      <c r="AY19" s="1101"/>
      <c r="AZ19" s="1101"/>
      <c r="BA19" s="319"/>
    </row>
    <row r="20" spans="1:53" s="306" customFormat="1" ht="15" customHeight="1" x14ac:dyDescent="0.2">
      <c r="A20" s="1083"/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  <c r="AT20" s="1083"/>
      <c r="AU20" s="1083"/>
      <c r="AV20" s="1083"/>
      <c r="AW20" s="1083"/>
      <c r="AX20" s="1083"/>
      <c r="AY20" s="1083"/>
      <c r="AZ20" s="1083"/>
      <c r="BA20" s="319"/>
    </row>
    <row r="21" spans="1:53" s="306" customFormat="1" ht="12" customHeight="1" x14ac:dyDescent="0.2">
      <c r="A21" s="1082" t="s">
        <v>824</v>
      </c>
      <c r="B21" s="1082"/>
      <c r="C21" s="1082"/>
      <c r="D21" s="1082"/>
      <c r="E21" s="1082"/>
      <c r="F21" s="1082"/>
      <c r="G21" s="1082"/>
      <c r="H21" s="1082"/>
      <c r="I21" s="1082"/>
      <c r="J21" s="1082"/>
      <c r="K21" s="1082"/>
      <c r="L21" s="1082"/>
      <c r="M21" s="1082"/>
      <c r="N21" s="1082"/>
      <c r="O21" s="1082"/>
      <c r="P21" s="1082"/>
      <c r="Q21" s="1082"/>
      <c r="R21" s="1082"/>
      <c r="S21" s="1082"/>
      <c r="T21" s="1082"/>
      <c r="U21" s="1082"/>
      <c r="V21" s="1082"/>
      <c r="W21" s="1082"/>
      <c r="X21" s="1082"/>
      <c r="Y21" s="1082"/>
      <c r="Z21" s="1082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04" t="s">
        <v>529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06" t="s">
        <v>19</v>
      </c>
      <c r="B25" s="1106"/>
      <c r="C25" s="1072">
        <f>ФОРМА!B26</f>
        <v>0</v>
      </c>
      <c r="D25" s="1072"/>
      <c r="E25" s="1072"/>
      <c r="F25" s="1072"/>
      <c r="G25" s="1072"/>
      <c r="H25" s="1072"/>
      <c r="I25" s="1072"/>
      <c r="J25" s="1072"/>
      <c r="K25" s="1072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07"/>
      <c r="AH25" s="1107"/>
      <c r="AI25" s="1107"/>
      <c r="AJ25" s="323"/>
      <c r="AK25" s="323"/>
      <c r="AL25" s="1074">
        <f>ФОРМА!C26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107"/>
      <c r="AX25" s="1107"/>
      <c r="AY25" s="1107"/>
      <c r="AZ25" s="1107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099" t="s">
        <v>465</v>
      </c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319"/>
      <c r="AX26" s="319"/>
      <c r="AY26" s="319"/>
      <c r="AZ26" s="319"/>
      <c r="BA26" s="319"/>
    </row>
    <row r="27" spans="1:53" ht="24" customHeight="1" x14ac:dyDescent="0.25">
      <c r="A27" s="1084" t="s">
        <v>796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  <c r="R27" s="1084"/>
      <c r="S27" s="1084"/>
      <c r="T27" s="1084"/>
      <c r="U27" s="1084"/>
      <c r="V27" s="1084"/>
      <c r="W27" s="1084"/>
      <c r="X27" s="1084"/>
      <c r="Y27" s="1084"/>
      <c r="Z27" s="1084"/>
      <c r="AA27" s="1084"/>
      <c r="AB27" s="1084"/>
      <c r="AC27" s="1084"/>
      <c r="AD27" s="1084"/>
      <c r="AE27" s="1084"/>
      <c r="AF27" s="1084"/>
      <c r="AG27" s="1084"/>
      <c r="AH27" s="1084"/>
      <c r="AI27" s="1084"/>
      <c r="AJ27" s="1084"/>
      <c r="AK27" s="1084"/>
      <c r="AL27" s="1084"/>
      <c r="AM27" s="1084"/>
      <c r="AN27" s="1084"/>
      <c r="AO27" s="1084"/>
      <c r="AP27" s="1084"/>
      <c r="AQ27" s="1084"/>
      <c r="AR27" s="1084"/>
      <c r="AS27" s="1084"/>
      <c r="AT27" s="1084"/>
      <c r="AU27" s="1084"/>
      <c r="AV27" s="1084"/>
      <c r="AW27" s="1084"/>
      <c r="AX27" s="1084"/>
      <c r="AY27" s="1084"/>
      <c r="AZ27" s="1084"/>
      <c r="BA27" s="318"/>
    </row>
    <row r="28" spans="1:53" ht="12" customHeight="1" x14ac:dyDescent="0.25">
      <c r="A28" s="1102" t="str">
        <f>IF(ПОДПИСИ!B9="",ПОДПИСИ!B7,ПОДПИСИ!B9)</f>
        <v>Ведущий инженер-геодезист АО "ЛЭСР"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318"/>
    </row>
    <row r="29" spans="1:53" ht="12" customHeight="1" x14ac:dyDescent="0.25">
      <c r="A29" s="1103" t="str">
        <f>IF(ПОДПИСИ!C9="",ПОДПИСИ!C7,CONCATENATE(ПОДПИСИ!C9,", ",ПОДПИСИ!F9))</f>
        <v>Филёва Н.О., Приказ №414 от 10.04.2024</v>
      </c>
      <c r="B29" s="1103"/>
      <c r="C29" s="1103"/>
      <c r="D29" s="1103"/>
      <c r="E29" s="1103"/>
      <c r="F29" s="1103"/>
      <c r="G29" s="1103"/>
      <c r="H29" s="1103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318"/>
    </row>
    <row r="30" spans="1:53" ht="15" customHeight="1" x14ac:dyDescent="0.25">
      <c r="A30" s="1101" t="s">
        <v>797</v>
      </c>
      <c r="B30" s="1101"/>
      <c r="C30" s="1101"/>
      <c r="D30" s="1101"/>
      <c r="E30" s="1101"/>
      <c r="F30" s="1101"/>
      <c r="G30" s="1101"/>
      <c r="H30" s="1101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1101"/>
      <c r="AW30" s="1101"/>
      <c r="AX30" s="1101"/>
      <c r="AY30" s="1101"/>
      <c r="AZ30" s="1101"/>
      <c r="BA30" s="318"/>
    </row>
    <row r="31" spans="1:53" ht="12.6" customHeight="1" x14ac:dyDescent="0.25">
      <c r="A31" s="1083"/>
      <c r="B31" s="1083"/>
      <c r="C31" s="1083"/>
      <c r="D31" s="1083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318"/>
    </row>
    <row r="32" spans="1:53" ht="21.75" customHeight="1" x14ac:dyDescent="0.25">
      <c r="A32" s="1082" t="s">
        <v>825</v>
      </c>
      <c r="B32" s="1082"/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1082"/>
      <c r="N32" s="1082"/>
      <c r="O32" s="1082"/>
      <c r="P32" s="1082"/>
      <c r="Q32" s="1082"/>
      <c r="R32" s="1082"/>
      <c r="S32" s="1082"/>
      <c r="T32" s="1082"/>
      <c r="U32" s="1082"/>
      <c r="V32" s="1082"/>
      <c r="W32" s="1082"/>
      <c r="X32" s="1082"/>
      <c r="Y32" s="1082"/>
      <c r="Z32" s="1082"/>
      <c r="AA32" s="1082"/>
      <c r="AB32" s="1082"/>
      <c r="AC32" s="1082"/>
      <c r="AD32" s="1082"/>
      <c r="AE32" s="1082"/>
      <c r="AF32" s="1082"/>
      <c r="AG32" s="1082"/>
      <c r="AH32" s="1082"/>
      <c r="AI32" s="1082"/>
      <c r="AJ32" s="1082"/>
      <c r="AK32" s="1082"/>
      <c r="AL32" s="1082"/>
      <c r="AM32" s="1082"/>
      <c r="AN32" s="1082"/>
      <c r="AO32" s="1082"/>
      <c r="AP32" s="1082"/>
      <c r="AQ32" s="1082"/>
      <c r="AR32" s="1082"/>
      <c r="AS32" s="1082"/>
      <c r="AT32" s="1082"/>
      <c r="AU32" s="1082"/>
      <c r="AV32" s="1082"/>
      <c r="AW32" s="1082"/>
      <c r="AX32" s="1082"/>
      <c r="AY32" s="1082"/>
      <c r="AZ32" s="1082"/>
      <c r="BA32" s="318"/>
    </row>
    <row r="33" spans="1:52" ht="12" customHeight="1" x14ac:dyDescent="0.25">
      <c r="A33" s="1108" t="s">
        <v>799</v>
      </c>
      <c r="B33" s="1109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109"/>
      <c r="AB33" s="1109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109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</row>
    <row r="34" spans="1:52" ht="12" customHeight="1" x14ac:dyDescent="0.25">
      <c r="A34" s="1085" t="str">
        <f>ПОДПИСИ!B15</f>
        <v>Заместитель генерального директора по капитальному  строительству ООО «Электромонтаж-110»</v>
      </c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5"/>
      <c r="N34" s="1085"/>
      <c r="O34" s="1085"/>
      <c r="P34" s="1085"/>
      <c r="Q34" s="1085"/>
      <c r="R34" s="1085"/>
      <c r="S34" s="1085"/>
      <c r="T34" s="1085"/>
      <c r="U34" s="1085"/>
      <c r="V34" s="1085"/>
      <c r="W34" s="1085"/>
      <c r="X34" s="1085"/>
      <c r="Y34" s="1085"/>
      <c r="Z34" s="1085"/>
      <c r="AA34" s="1085"/>
      <c r="AB34" s="1085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085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</row>
    <row r="35" spans="1:52" ht="12" customHeight="1" x14ac:dyDescent="0.25">
      <c r="A35" s="1110" t="str">
        <f>CONCATENATE(ПОДПИСИ!C15," ",ПОДПИСИ!F15)</f>
        <v xml:space="preserve">Шлёнский С.В. </v>
      </c>
      <c r="B35" s="1110"/>
      <c r="C35" s="1110"/>
      <c r="D35" s="1110"/>
      <c r="E35" s="1110"/>
      <c r="F35" s="1110"/>
      <c r="G35" s="1110"/>
      <c r="H35" s="1110"/>
      <c r="I35" s="1110"/>
      <c r="J35" s="1110"/>
      <c r="K35" s="1110"/>
      <c r="L35" s="1110"/>
      <c r="M35" s="1110"/>
      <c r="N35" s="1110"/>
      <c r="O35" s="1110"/>
      <c r="P35" s="1110"/>
      <c r="Q35" s="1110"/>
      <c r="R35" s="1110"/>
      <c r="S35" s="1110"/>
      <c r="T35" s="1110"/>
      <c r="U35" s="1110"/>
      <c r="V35" s="1110"/>
      <c r="W35" s="1110"/>
      <c r="X35" s="1110"/>
      <c r="Y35" s="1110"/>
      <c r="Z35" s="1110"/>
      <c r="AA35" s="1110"/>
      <c r="AB35" s="1110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110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</row>
    <row r="36" spans="1:52" ht="6" customHeight="1" x14ac:dyDescent="0.25">
      <c r="A36" s="1111" t="s">
        <v>826</v>
      </c>
      <c r="B36" s="1111"/>
      <c r="C36" s="1111"/>
      <c r="D36" s="1111"/>
      <c r="E36" s="1111"/>
      <c r="F36" s="1111"/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1"/>
      <c r="Z36" s="1111"/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1"/>
      <c r="AZ36" s="1111"/>
    </row>
    <row r="37" spans="1:52" ht="24" customHeight="1" x14ac:dyDescent="0.25">
      <c r="A37" s="1084" t="s">
        <v>827</v>
      </c>
      <c r="B37" s="1084"/>
      <c r="C37" s="1084"/>
      <c r="D37" s="1084"/>
      <c r="E37" s="1084"/>
      <c r="F37" s="1084"/>
      <c r="G37" s="1084"/>
      <c r="H37" s="1084"/>
      <c r="I37" s="1084"/>
      <c r="J37" s="1084"/>
      <c r="K37" s="1084"/>
      <c r="L37" s="1084"/>
      <c r="M37" s="1084"/>
      <c r="N37" s="1084"/>
      <c r="O37" s="1084"/>
      <c r="P37" s="1084"/>
      <c r="Q37" s="1084"/>
      <c r="R37" s="1084"/>
      <c r="S37" s="1084"/>
      <c r="T37" s="1084"/>
      <c r="U37" s="1084"/>
      <c r="V37" s="1084"/>
      <c r="W37" s="1084"/>
      <c r="X37" s="1084"/>
      <c r="Y37" s="1084"/>
      <c r="Z37" s="1084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084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</row>
    <row r="38" spans="1:52" ht="12" customHeight="1" x14ac:dyDescent="0.25">
      <c r="A38" s="1085" t="str">
        <f>ПОДПИСИ!B17</f>
        <v>Заместитель генерального директора по капитальному  строительству ООО «Электромонтаж-110»</v>
      </c>
      <c r="B38" s="1085"/>
      <c r="C38" s="1085"/>
      <c r="D38" s="1085"/>
      <c r="E38" s="1085"/>
      <c r="F38" s="1085"/>
      <c r="G38" s="1085"/>
      <c r="H38" s="1085"/>
      <c r="I38" s="1085"/>
      <c r="J38" s="1085"/>
      <c r="K38" s="1085"/>
      <c r="L38" s="1085"/>
      <c r="M38" s="1085"/>
      <c r="N38" s="1085"/>
      <c r="O38" s="1085"/>
      <c r="P38" s="1085"/>
      <c r="Q38" s="1085"/>
      <c r="R38" s="1085"/>
      <c r="S38" s="1085"/>
      <c r="T38" s="1085"/>
      <c r="U38" s="1085"/>
      <c r="V38" s="1085"/>
      <c r="W38" s="1085"/>
      <c r="X38" s="1085"/>
      <c r="Y38" s="1085"/>
      <c r="Z38" s="1085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085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</row>
    <row r="39" spans="1:52" ht="12" customHeight="1" x14ac:dyDescent="0.25">
      <c r="A39" s="1085" t="str">
        <f>CONCATENATE(ПОДПИСИ!C17," ",ПОДПИСИ!F17)</f>
        <v xml:space="preserve">Шлёнский С.В. </v>
      </c>
      <c r="B39" s="1085"/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</row>
    <row r="40" spans="1:52" ht="15" customHeight="1" x14ac:dyDescent="0.25">
      <c r="A40" s="1082" t="s">
        <v>797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</row>
    <row r="41" spans="1:52" ht="12" customHeight="1" x14ac:dyDescent="0.25">
      <c r="A41" s="1083"/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1083"/>
      <c r="Q41" s="1083"/>
      <c r="R41" s="1083"/>
      <c r="S41" s="1083"/>
      <c r="T41" s="1083"/>
      <c r="U41" s="1083"/>
      <c r="V41" s="1083"/>
      <c r="W41" s="1083"/>
      <c r="X41" s="1083"/>
      <c r="Y41" s="1083"/>
      <c r="Z41" s="1083"/>
      <c r="AA41" s="1083"/>
      <c r="AB41" s="1083"/>
      <c r="AC41" s="1083"/>
      <c r="AD41" s="1083"/>
      <c r="AE41" s="1083"/>
      <c r="AF41" s="1083"/>
      <c r="AG41" s="1083"/>
      <c r="AH41" s="1083"/>
      <c r="AI41" s="1083"/>
      <c r="AJ41" s="1083"/>
      <c r="AK41" s="1083"/>
      <c r="AL41" s="1083"/>
      <c r="AM41" s="1083"/>
      <c r="AN41" s="1083"/>
      <c r="AO41" s="1083"/>
      <c r="AP41" s="1083"/>
      <c r="AQ41" s="1083"/>
      <c r="AR41" s="1083"/>
      <c r="AS41" s="1083"/>
      <c r="AT41" s="1083"/>
      <c r="AU41" s="1083"/>
      <c r="AV41" s="1083"/>
      <c r="AW41" s="1083"/>
      <c r="AX41" s="1083"/>
      <c r="AY41" s="1083"/>
      <c r="AZ41" s="1083"/>
    </row>
    <row r="42" spans="1:52" ht="6.75" customHeight="1" x14ac:dyDescent="0.25">
      <c r="A42" s="1082" t="s">
        <v>828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</row>
    <row r="43" spans="1:52" ht="35.25" customHeight="1" x14ac:dyDescent="0.25">
      <c r="A43" s="1084" t="s">
        <v>829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</row>
    <row r="44" spans="1:52" ht="12" customHeight="1" x14ac:dyDescent="0.25">
      <c r="A44" s="1085" t="str">
        <f>ПОДПИСИ!B19</f>
        <v xml:space="preserve"> 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</row>
    <row r="45" spans="1:52" ht="12" customHeight="1" x14ac:dyDescent="0.25">
      <c r="A45" s="1085" t="str">
        <f>CONCATENATE(ПОДПИСИ!C19," ",ПОДПИСИ!F19)</f>
        <v xml:space="preserve"> 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</row>
    <row r="46" spans="1:52" ht="6" customHeight="1" x14ac:dyDescent="0.25">
      <c r="A46" s="1082" t="s">
        <v>803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</row>
    <row r="47" spans="1:52" ht="12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</row>
    <row r="48" spans="1:52" ht="15" customHeight="1" x14ac:dyDescent="0.25">
      <c r="A48" s="1082" t="s">
        <v>804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</row>
    <row r="49" spans="1:54" ht="36" customHeight="1" x14ac:dyDescent="0.25">
      <c r="A49" s="1108" t="s">
        <v>830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16" t="str">
        <f>ПОДПИСИ!B14</f>
        <v>Начальник геодезического отдела ООО «Электромонтаж-110»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4"/>
      <c r="BB50" s="295"/>
    </row>
    <row r="51" spans="1:54" ht="12" customHeight="1" x14ac:dyDescent="0.25">
      <c r="A51" s="1035" t="str">
        <f>CONCATENATE(ПОДПИСИ!C14,", ",ПОДПИСИ!F14)</f>
        <v xml:space="preserve">Фатахова Е.Я.,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01" t="s">
        <v>803</v>
      </c>
      <c r="B52" s="1101"/>
      <c r="C52" s="1101"/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01"/>
      <c r="V52" s="1101"/>
      <c r="W52" s="1101"/>
      <c r="X52" s="1101"/>
      <c r="Y52" s="1101"/>
      <c r="Z52" s="1101"/>
      <c r="AA52" s="1101"/>
      <c r="AB52" s="1101"/>
      <c r="AC52" s="1101"/>
      <c r="AD52" s="1101"/>
      <c r="AE52" s="1101"/>
      <c r="AF52" s="1101"/>
      <c r="AG52" s="1101"/>
      <c r="AH52" s="1101"/>
      <c r="AI52" s="1101"/>
      <c r="AJ52" s="1101"/>
      <c r="AK52" s="1101"/>
      <c r="AL52" s="1101"/>
      <c r="AM52" s="1101"/>
      <c r="AN52" s="1101"/>
      <c r="AO52" s="1101"/>
      <c r="AP52" s="1101"/>
      <c r="AQ52" s="1101"/>
      <c r="AR52" s="1101"/>
      <c r="AS52" s="1101"/>
      <c r="AT52" s="1101"/>
      <c r="AU52" s="1101"/>
      <c r="AV52" s="1101"/>
      <c r="AW52" s="1101"/>
      <c r="AX52" s="1101"/>
      <c r="AY52" s="1101"/>
      <c r="AZ52" s="1101"/>
    </row>
    <row r="53" spans="1:54" ht="12" customHeight="1" x14ac:dyDescent="0.25">
      <c r="A53" s="1117"/>
      <c r="B53" s="1117"/>
      <c r="C53" s="1117"/>
      <c r="D53" s="1117"/>
      <c r="E53" s="1117"/>
      <c r="F53" s="1117"/>
      <c r="G53" s="1117"/>
      <c r="H53" s="1117"/>
      <c r="I53" s="1117"/>
      <c r="J53" s="1117"/>
      <c r="K53" s="1117"/>
      <c r="L53" s="1117"/>
      <c r="M53" s="1117"/>
      <c r="N53" s="1117"/>
      <c r="O53" s="1117"/>
      <c r="P53" s="1117"/>
      <c r="Q53" s="1117"/>
      <c r="R53" s="1117"/>
      <c r="S53" s="1117"/>
      <c r="T53" s="1117"/>
      <c r="U53" s="1117"/>
      <c r="V53" s="1117"/>
      <c r="W53" s="1117"/>
      <c r="X53" s="1117"/>
      <c r="Y53" s="1117"/>
      <c r="Z53" s="1117"/>
      <c r="AA53" s="1117"/>
      <c r="AB53" s="1117"/>
      <c r="AC53" s="1117"/>
      <c r="AD53" s="1117"/>
      <c r="AE53" s="1117"/>
      <c r="AF53" s="1117"/>
      <c r="AG53" s="1117"/>
      <c r="AH53" s="1117"/>
      <c r="AI53" s="1117"/>
      <c r="AJ53" s="1117"/>
      <c r="AK53" s="1117"/>
      <c r="AL53" s="1117"/>
      <c r="AM53" s="1117"/>
      <c r="AN53" s="1117"/>
      <c r="AO53" s="1117"/>
      <c r="AP53" s="1117"/>
      <c r="AQ53" s="1117"/>
      <c r="AR53" s="1117"/>
      <c r="AS53" s="1117"/>
      <c r="AT53" s="1117"/>
      <c r="AU53" s="1117"/>
      <c r="AV53" s="1117"/>
      <c r="AW53" s="1117"/>
      <c r="AX53" s="1117"/>
      <c r="AY53" s="1117"/>
      <c r="AZ53" s="1117"/>
    </row>
    <row r="54" spans="1:54" ht="15.75" customHeight="1" x14ac:dyDescent="0.25">
      <c r="A54" s="1082" t="s">
        <v>804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4" ht="11.25" customHeight="1" outlineLevel="1" x14ac:dyDescent="0.25">
      <c r="A55" s="1031" t="s">
        <v>82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outlineLevel="1" x14ac:dyDescent="0.25">
      <c r="A56" s="1037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</row>
    <row r="57" spans="1:54" ht="9.75" customHeight="1" outlineLevel="1" x14ac:dyDescent="0.25">
      <c r="A57" s="1036" t="s">
        <v>535</v>
      </c>
      <c r="B57" s="1036"/>
      <c r="C57" s="1036"/>
      <c r="D57" s="1036"/>
      <c r="E57" s="1036"/>
      <c r="F57" s="1036"/>
      <c r="G57" s="1036"/>
      <c r="H57" s="1036"/>
      <c r="I57" s="1036"/>
      <c r="J57" s="1036"/>
      <c r="K57" s="1036"/>
      <c r="L57" s="1036"/>
      <c r="M57" s="1036"/>
      <c r="N57" s="1036"/>
      <c r="O57" s="1036"/>
      <c r="P57" s="1036"/>
      <c r="Q57" s="1036"/>
      <c r="R57" s="1036"/>
      <c r="S57" s="1036"/>
      <c r="T57" s="1036"/>
      <c r="U57" s="1036"/>
      <c r="V57" s="1036"/>
      <c r="W57" s="1036"/>
      <c r="X57" s="1036"/>
      <c r="Y57" s="1036"/>
      <c r="Z57" s="1036"/>
      <c r="AA57" s="1036"/>
      <c r="AB57" s="1036"/>
      <c r="AC57" s="1036"/>
      <c r="AD57" s="1036"/>
      <c r="AE57" s="1036"/>
      <c r="AF57" s="1036"/>
      <c r="AG57" s="1036"/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/>
      <c r="AX57" s="1036"/>
      <c r="AY57" s="1036"/>
      <c r="AZ57" s="1036"/>
    </row>
    <row r="58" spans="1:54" ht="12" customHeight="1" x14ac:dyDescent="0.25">
      <c r="A58" s="1109" t="s">
        <v>439</v>
      </c>
      <c r="B58" s="1109"/>
      <c r="C58" s="1109"/>
      <c r="D58" s="1109"/>
      <c r="E58" s="1109"/>
      <c r="F58" s="1109"/>
      <c r="G58" s="1109"/>
      <c r="H58" s="1109"/>
      <c r="I58" s="1109"/>
      <c r="J58" s="1109"/>
      <c r="K58" s="1109"/>
      <c r="L58" s="1109"/>
      <c r="M58" s="1109"/>
      <c r="N58" s="1109"/>
      <c r="O58" s="1109"/>
      <c r="P58" s="1109"/>
      <c r="Q58" s="1109"/>
      <c r="R58" s="1109"/>
      <c r="S58" s="1109"/>
      <c r="T58" s="1109"/>
      <c r="U58" s="1109"/>
      <c r="V58" s="1109"/>
      <c r="W58" s="1109"/>
      <c r="X58" s="1109"/>
      <c r="Y58" s="1109"/>
      <c r="Z58" s="1109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109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</row>
    <row r="59" spans="1:54" ht="12" customHeight="1" x14ac:dyDescent="0.25">
      <c r="A59" s="1112" t="str">
        <f>ФОРМА!D26</f>
        <v>кабельной линии 0,4кВ</v>
      </c>
      <c r="B59" s="1112"/>
      <c r="C59" s="1112"/>
      <c r="D59" s="1112"/>
      <c r="E59" s="1112"/>
      <c r="F59" s="1112"/>
      <c r="G59" s="1112"/>
      <c r="H59" s="1112"/>
      <c r="I59" s="1112"/>
      <c r="J59" s="1112"/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  <c r="Z59" s="1112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112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</row>
    <row r="60" spans="1:54" ht="12" customHeight="1" x14ac:dyDescent="0.25">
      <c r="A60" s="1113" t="s">
        <v>440</v>
      </c>
      <c r="B60" s="1113"/>
      <c r="C60" s="1113"/>
      <c r="D60" s="1113"/>
      <c r="E60" s="1113"/>
      <c r="F60" s="1113"/>
      <c r="G60" s="1113"/>
      <c r="H60" s="1113"/>
      <c r="I60" s="1113"/>
      <c r="J60" s="1113"/>
      <c r="K60" s="1113"/>
      <c r="L60" s="1113"/>
      <c r="M60" s="1113"/>
      <c r="N60" s="1113"/>
      <c r="O60" s="1113"/>
      <c r="P60" s="1113"/>
      <c r="Q60" s="1113"/>
      <c r="R60" s="1113"/>
      <c r="S60" s="1113"/>
      <c r="T60" s="1113"/>
      <c r="U60" s="1113"/>
      <c r="V60" s="1113"/>
      <c r="W60" s="1113"/>
      <c r="X60" s="1113"/>
      <c r="Y60" s="1113"/>
      <c r="Z60" s="1113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113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</row>
    <row r="61" spans="1:54" ht="39.75" customHeight="1" x14ac:dyDescent="0.25">
      <c r="A61" s="111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4"/>
      <c r="C61" s="1114"/>
      <c r="D61" s="1114"/>
      <c r="E61" s="1114"/>
      <c r="F61" s="1114"/>
      <c r="G61" s="1114"/>
      <c r="H61" s="1114"/>
      <c r="I61" s="1114"/>
      <c r="J61" s="1114"/>
      <c r="K61" s="1114"/>
      <c r="L61" s="1114"/>
      <c r="M61" s="1114"/>
      <c r="N61" s="1114"/>
      <c r="O61" s="1114"/>
      <c r="P61" s="1114"/>
      <c r="Q61" s="1114"/>
      <c r="R61" s="1114"/>
      <c r="S61" s="1114"/>
      <c r="T61" s="1114"/>
      <c r="U61" s="1114"/>
      <c r="V61" s="1114"/>
      <c r="W61" s="1114"/>
      <c r="X61" s="1114"/>
      <c r="Y61" s="1114"/>
      <c r="Z61" s="1114"/>
      <c r="AA61" s="1114"/>
      <c r="AB61" s="1114"/>
      <c r="AC61" s="1114"/>
      <c r="AD61" s="1114"/>
      <c r="AE61" s="1114"/>
      <c r="AF61" s="1114"/>
      <c r="AG61" s="1114"/>
      <c r="AH61" s="1114"/>
      <c r="AI61" s="1114"/>
      <c r="AJ61" s="1114"/>
      <c r="AK61" s="1114"/>
      <c r="AL61" s="1114"/>
      <c r="AM61" s="1114"/>
      <c r="AN61" s="1114"/>
      <c r="AO61" s="1114"/>
      <c r="AP61" s="1114"/>
      <c r="AQ61" s="1114"/>
      <c r="AR61" s="1114"/>
      <c r="AS61" s="1114"/>
      <c r="AT61" s="1114"/>
      <c r="AU61" s="1114"/>
      <c r="AV61" s="1114"/>
      <c r="AW61" s="1114"/>
      <c r="AX61" s="1114"/>
      <c r="AY61" s="1114"/>
      <c r="AZ61" s="1114"/>
    </row>
    <row r="62" spans="1:54" ht="6" customHeight="1" x14ac:dyDescent="0.25">
      <c r="A62" s="1115" t="s">
        <v>441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</row>
    <row r="63" spans="1:54" ht="12" customHeight="1" x14ac:dyDescent="0.25">
      <c r="A63" s="1121" t="s">
        <v>442</v>
      </c>
      <c r="B63" s="1121"/>
      <c r="C63" s="1121"/>
      <c r="D63" s="1121"/>
      <c r="E63" s="1121"/>
      <c r="F63" s="1121"/>
      <c r="G63" s="1121"/>
      <c r="H63" s="1121"/>
      <c r="I63" s="1121"/>
      <c r="J63" s="1121"/>
      <c r="K63" s="1121"/>
      <c r="L63" s="1121"/>
      <c r="M63" s="1121"/>
      <c r="N63" s="1121"/>
      <c r="O63" s="1121"/>
      <c r="P63" s="1121"/>
      <c r="Q63" s="1121"/>
      <c r="R63" s="1121"/>
      <c r="S63" s="1121"/>
      <c r="T63" s="1121"/>
      <c r="U63" s="1121"/>
      <c r="V63" s="1121"/>
      <c r="W63" s="1121"/>
      <c r="X63" s="1121"/>
      <c r="Y63" s="1121"/>
      <c r="Z63" s="1121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</row>
    <row r="64" spans="1:54" ht="12" customHeight="1" x14ac:dyDescent="0.25">
      <c r="A64" s="1121" t="s">
        <v>443</v>
      </c>
      <c r="B64" s="1121"/>
      <c r="C64" s="1121"/>
      <c r="D64" s="1121"/>
      <c r="E64" s="1121"/>
      <c r="F64" s="1121"/>
      <c r="G64" s="1121"/>
      <c r="H64" s="1121"/>
      <c r="I64" s="1121"/>
      <c r="J64" s="1121"/>
      <c r="K64" s="1121"/>
      <c r="L64" s="1121"/>
      <c r="M64" s="1121"/>
      <c r="N64" s="1121"/>
      <c r="O64" s="1121"/>
      <c r="P64" s="1121"/>
      <c r="Q64" s="1121"/>
      <c r="R64" s="1121"/>
      <c r="S64" s="1121"/>
      <c r="T64" s="1121"/>
      <c r="U64" s="1112" t="str">
        <f>ФОРМА!B9</f>
        <v>СЭС-23-32939-ЭС-ИЛО2</v>
      </c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11" t="s">
        <v>580</v>
      </c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</row>
    <row r="66" spans="1:56" ht="12" customHeight="1" x14ac:dyDescent="0.25">
      <c r="A66" s="1112" t="str">
        <f>ФОРМА!B8</f>
        <v>ООО «Строительные энергетические технологии»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</row>
    <row r="67" spans="1:56" s="303" customFormat="1" ht="6" customHeight="1" x14ac:dyDescent="0.3">
      <c r="A67" s="1115" t="s">
        <v>583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  <c r="L67" s="1115"/>
      <c r="M67" s="1115"/>
      <c r="N67" s="1115"/>
      <c r="O67" s="1115"/>
      <c r="P67" s="1115"/>
      <c r="Q67" s="1115"/>
      <c r="R67" s="1115"/>
      <c r="S67" s="1115"/>
      <c r="T67" s="1115"/>
      <c r="U67" s="1115"/>
      <c r="V67" s="1115"/>
      <c r="W67" s="1115"/>
      <c r="X67" s="1115"/>
      <c r="Y67" s="1115"/>
      <c r="Z67" s="1115"/>
      <c r="AA67" s="1115"/>
      <c r="AB67" s="1115"/>
      <c r="AC67" s="1115"/>
      <c r="AD67" s="1115"/>
      <c r="AE67" s="1115"/>
      <c r="AF67" s="1115"/>
      <c r="AG67" s="1115"/>
      <c r="AH67" s="1115"/>
      <c r="AI67" s="1115"/>
      <c r="AJ67" s="1115"/>
      <c r="AK67" s="1115"/>
      <c r="AL67" s="1115"/>
      <c r="AM67" s="1115"/>
      <c r="AN67" s="1115"/>
      <c r="AO67" s="1115"/>
      <c r="AP67" s="1115"/>
      <c r="AQ67" s="1115"/>
      <c r="AR67" s="1115"/>
      <c r="AS67" s="1115"/>
      <c r="AT67" s="1115"/>
      <c r="AU67" s="1115"/>
      <c r="AV67" s="1115"/>
      <c r="AW67" s="1115"/>
      <c r="AX67" s="1115"/>
      <c r="AY67" s="1115"/>
      <c r="AZ67" s="1115"/>
      <c r="BA67" s="1115"/>
    </row>
    <row r="68" spans="1:56" ht="12" customHeight="1" x14ac:dyDescent="0.25">
      <c r="A68" s="1118" t="s">
        <v>444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445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 x14ac:dyDescent="0.25">
      <c r="A69" s="1120" t="s">
        <v>532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92"/>
    </row>
    <row r="70" spans="1:56" ht="12" customHeight="1" x14ac:dyDescent="0.25">
      <c r="A70" s="1109" t="s">
        <v>446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D70" s="292"/>
    </row>
    <row r="71" spans="1:56" ht="12" customHeight="1" x14ac:dyDescent="0.25">
      <c r="A71" s="1109" t="s">
        <v>533</v>
      </c>
      <c r="B71" s="1109"/>
      <c r="C71" s="1109"/>
      <c r="D71" s="1109"/>
      <c r="E71" s="1109"/>
      <c r="F71" s="1109"/>
      <c r="G71" s="1109"/>
      <c r="H71" s="1109"/>
      <c r="I71" s="1109"/>
      <c r="J71" s="1109"/>
      <c r="K71" s="1109"/>
      <c r="L71" s="1109"/>
      <c r="M71" s="1109"/>
      <c r="N71" s="1109"/>
      <c r="O71" s="1109"/>
      <c r="P71" s="1109"/>
      <c r="Q71" s="1109"/>
      <c r="R71" s="1109"/>
      <c r="S71" s="1109"/>
      <c r="T71" s="1109"/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327"/>
      <c r="BD71" s="298"/>
    </row>
    <row r="72" spans="1:56" ht="12" customHeight="1" x14ac:dyDescent="0.25">
      <c r="A72" s="1119" t="str">
        <f>ФОРМА!B9</f>
        <v>СЭС-23-32939-ЭС-ИЛО2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8"/>
    </row>
    <row r="73" spans="1:56" s="328" customFormat="1" ht="6" customHeight="1" x14ac:dyDescent="0.3">
      <c r="A73" s="1126" t="s">
        <v>580</v>
      </c>
      <c r="B73" s="1126"/>
      <c r="C73" s="1126"/>
      <c r="D73" s="1126"/>
      <c r="E73" s="1126"/>
      <c r="F73" s="1126"/>
      <c r="G73" s="1126"/>
      <c r="H73" s="1126"/>
      <c r="I73" s="1126"/>
      <c r="J73" s="1126"/>
      <c r="K73" s="1126"/>
      <c r="L73" s="1126"/>
      <c r="M73" s="1126"/>
      <c r="N73" s="1126"/>
      <c r="O73" s="1126"/>
      <c r="P73" s="1126"/>
      <c r="Q73" s="1126"/>
      <c r="R73" s="1126"/>
      <c r="S73" s="1126"/>
      <c r="T73" s="1126"/>
      <c r="U73" s="1126"/>
      <c r="V73" s="1126"/>
      <c r="W73" s="1126"/>
      <c r="X73" s="1126"/>
      <c r="Y73" s="1126"/>
      <c r="Z73" s="1126"/>
      <c r="AA73" s="1126"/>
      <c r="AB73" s="1126"/>
      <c r="AC73" s="1126"/>
      <c r="AD73" s="1126"/>
      <c r="AE73" s="1126"/>
      <c r="AF73" s="1126"/>
      <c r="AG73" s="1126"/>
      <c r="AH73" s="1126"/>
      <c r="AI73" s="1126"/>
      <c r="AJ73" s="1126"/>
      <c r="AK73" s="1126"/>
      <c r="AL73" s="1126"/>
      <c r="AM73" s="1126"/>
      <c r="AN73" s="1126"/>
      <c r="AO73" s="1126"/>
      <c r="AP73" s="1126"/>
      <c r="AQ73" s="1126"/>
      <c r="AR73" s="1126"/>
      <c r="AS73" s="1126"/>
      <c r="AT73" s="1126"/>
      <c r="AU73" s="1126"/>
      <c r="AV73" s="1126"/>
      <c r="AW73" s="1126"/>
      <c r="AX73" s="1126"/>
      <c r="AY73" s="1126"/>
      <c r="AZ73" s="1126"/>
    </row>
    <row r="74" spans="1:56" ht="12" customHeight="1" x14ac:dyDescent="0.25">
      <c r="A74" s="1030" t="str">
        <f>ФОРМА!B8</f>
        <v>ООО «Строительные энергетические технологии»</v>
      </c>
      <c r="B74" s="1030"/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D74" s="298"/>
    </row>
    <row r="75" spans="1:56" s="329" customFormat="1" ht="6" customHeight="1" x14ac:dyDescent="0.3">
      <c r="A75" s="1126" t="s">
        <v>582</v>
      </c>
      <c r="B75" s="1126"/>
      <c r="C75" s="1126"/>
      <c r="D75" s="1126"/>
      <c r="E75" s="1126"/>
      <c r="F75" s="1126"/>
      <c r="G75" s="1126"/>
      <c r="H75" s="1126"/>
      <c r="I75" s="1126"/>
      <c r="J75" s="1126"/>
      <c r="K75" s="1126"/>
      <c r="L75" s="1126"/>
      <c r="M75" s="1126"/>
      <c r="N75" s="1126"/>
      <c r="O75" s="1126"/>
      <c r="P75" s="1126"/>
      <c r="Q75" s="1126"/>
      <c r="R75" s="1126"/>
      <c r="S75" s="1126"/>
      <c r="T75" s="1126"/>
      <c r="U75" s="1126"/>
      <c r="V75" s="1126"/>
      <c r="W75" s="1126"/>
      <c r="X75" s="1126"/>
      <c r="Y75" s="1126"/>
      <c r="Z75" s="1126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</row>
    <row r="76" spans="1:56" ht="12" customHeight="1" x14ac:dyDescent="0.25">
      <c r="A76" s="1127" t="s">
        <v>742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1127"/>
      <c r="Q76" s="1127"/>
      <c r="R76" s="1127"/>
      <c r="S76" s="1127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</row>
    <row r="77" spans="1:56" s="315" customFormat="1" ht="6" customHeight="1" x14ac:dyDescent="0.3">
      <c r="A77" s="1128" t="s">
        <v>581</v>
      </c>
      <c r="B77" s="1128"/>
      <c r="C77" s="1128"/>
      <c r="D77" s="1128"/>
      <c r="E77" s="1128"/>
      <c r="F77" s="1128"/>
      <c r="G77" s="1128"/>
      <c r="H77" s="1128"/>
      <c r="I77" s="1128"/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</row>
    <row r="78" spans="1:56" x14ac:dyDescent="0.25">
      <c r="A78" s="1124" t="s">
        <v>447</v>
      </c>
      <c r="B78" s="1124"/>
      <c r="C78" s="1124"/>
      <c r="D78" s="1124"/>
      <c r="E78" s="1124"/>
      <c r="F78" s="1124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1124"/>
      <c r="Y78" s="1124"/>
      <c r="Z78" s="1124"/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</row>
    <row r="79" spans="1:56" ht="14.4" x14ac:dyDescent="0.3">
      <c r="U79" s="1122"/>
      <c r="V79" s="1122"/>
      <c r="W79" s="1122"/>
      <c r="X79" s="1122"/>
      <c r="Y79" s="1122"/>
      <c r="Z79" s="1122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122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</row>
    <row r="80" spans="1:56" ht="12" customHeight="1" x14ac:dyDescent="0.25">
      <c r="A80" s="1031" t="s">
        <v>89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123" t="s">
        <v>65</v>
      </c>
      <c r="Q80" s="1123"/>
      <c r="R80" s="1123"/>
      <c r="S80" s="1123"/>
      <c r="T80" s="1123"/>
      <c r="U80" s="1123"/>
      <c r="V80" s="1123"/>
      <c r="W80" s="1123"/>
      <c r="X80" s="1123"/>
      <c r="Y80" s="1123"/>
      <c r="Z80" s="1123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123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</row>
    <row r="81" spans="1:53" ht="11.25" customHeight="1" x14ac:dyDescent="0.25"/>
    <row r="82" spans="1:53" ht="12" customHeight="1" x14ac:dyDescent="0.25">
      <c r="A82" s="1124" t="s">
        <v>93</v>
      </c>
      <c r="B82" s="1124"/>
      <c r="C82" s="1124"/>
      <c r="D82" s="1124"/>
      <c r="E82" s="1124"/>
      <c r="F82" s="1124"/>
      <c r="G82" s="1124"/>
      <c r="H82" s="1124"/>
      <c r="I82" s="1124"/>
      <c r="J82" s="1125">
        <f>ФОРМА!F5</f>
        <v>2</v>
      </c>
      <c r="K82" s="1125"/>
      <c r="L82" s="1125"/>
      <c r="M82" s="1125"/>
      <c r="N82" s="1125"/>
      <c r="O82" s="1125"/>
      <c r="P82" s="1031" t="s">
        <v>812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124" t="s">
        <v>90</v>
      </c>
      <c r="B84" s="1124"/>
      <c r="C84" s="1124"/>
      <c r="D84" s="1124"/>
      <c r="E84" s="1124"/>
      <c r="F84" s="1124"/>
      <c r="G84" s="1124"/>
      <c r="H84" s="1133" t="str">
        <f>ФОРМА!E26</f>
        <v>План строительства</v>
      </c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1133"/>
      <c r="X84" s="1133"/>
      <c r="Y84" s="1133"/>
      <c r="Z84" s="1133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133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</row>
    <row r="85" spans="1:53" s="326" customFormat="1" ht="6" customHeight="1" x14ac:dyDescent="0.3">
      <c r="H85" s="1134" t="s">
        <v>534</v>
      </c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1134"/>
      <c r="X85" s="1134"/>
      <c r="Y85" s="1134"/>
      <c r="Z85" s="1134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134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</row>
    <row r="86" spans="1:53" ht="24" customHeight="1" x14ac:dyDescent="0.25">
      <c r="A86" s="1129" t="s">
        <v>796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1129"/>
      <c r="X86" s="1129"/>
      <c r="Y86" s="1129"/>
      <c r="Z86" s="1129"/>
      <c r="AA86" s="1129"/>
      <c r="AB86" s="1129"/>
      <c r="AC86" s="1129"/>
      <c r="AD86" s="1129"/>
      <c r="AE86" s="1129"/>
      <c r="AF86" s="1129"/>
      <c r="AG86" s="1129"/>
      <c r="AH86" s="1129"/>
      <c r="AI86" s="1129"/>
      <c r="AJ86" s="1129"/>
      <c r="AK86" s="1129"/>
      <c r="AL86" s="1129"/>
      <c r="AM86" s="1129"/>
      <c r="AN86" s="1129"/>
      <c r="AO86" s="1129"/>
      <c r="AP86" s="1129"/>
      <c r="AQ86" s="1129"/>
      <c r="AR86" s="1129"/>
      <c r="AS86" s="1129"/>
      <c r="AT86" s="1129"/>
      <c r="AU86" s="1129"/>
      <c r="AV86" s="1129"/>
      <c r="AW86" s="1129"/>
      <c r="AX86" s="1129"/>
      <c r="AY86" s="1129"/>
      <c r="AZ86" s="1129"/>
    </row>
    <row r="87" spans="1:53" ht="27" customHeight="1" x14ac:dyDescent="0.3">
      <c r="A87" s="1135" t="str">
        <f>IF(ПОДПИСИ!B9="",ПОДПИСИ!D7,ПОДПИСИ!D9)</f>
        <v>Филёва Н.О.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6"/>
      <c r="AA87" s="1136"/>
      <c r="AB87" s="1136"/>
      <c r="AC87" s="1136"/>
      <c r="AD87" s="1136"/>
      <c r="AE87" s="1136"/>
      <c r="AF87" s="1136"/>
      <c r="AG87" s="1136"/>
      <c r="AH87" s="1136"/>
      <c r="AI87" s="1136"/>
      <c r="AJ87" s="1136"/>
      <c r="AK87" s="1136"/>
      <c r="AL87" s="1136"/>
      <c r="AM87" s="1136"/>
      <c r="AN87" s="1136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</row>
    <row r="88" spans="1:53" s="315" customFormat="1" ht="6" customHeight="1" x14ac:dyDescent="0.3">
      <c r="A88" s="1111" t="s">
        <v>815</v>
      </c>
      <c r="B88" s="1111"/>
      <c r="C88" s="1111"/>
      <c r="D88" s="1111"/>
      <c r="E88" s="1111"/>
      <c r="F88" s="1111"/>
      <c r="G88" s="1111"/>
      <c r="H88" s="1111"/>
      <c r="I88" s="1111"/>
      <c r="J88" s="1111"/>
      <c r="K88" s="1111"/>
      <c r="L88" s="1111"/>
      <c r="M88" s="1111"/>
      <c r="N88" s="1111"/>
      <c r="O88" s="1111"/>
      <c r="P88" s="1111"/>
      <c r="Q88" s="1111"/>
      <c r="R88" s="1111"/>
      <c r="S88" s="1111"/>
      <c r="T88" s="1111"/>
      <c r="U88" s="1111"/>
      <c r="V88" s="1111"/>
      <c r="W88" s="1111"/>
      <c r="X88" s="1111"/>
      <c r="Y88" s="111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11" t="s">
        <v>49</v>
      </c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1"/>
    </row>
    <row r="89" spans="1:53" ht="6" customHeight="1" x14ac:dyDescent="0.25"/>
    <row r="90" spans="1:53" ht="12" customHeight="1" x14ac:dyDescent="0.25">
      <c r="A90" s="1129" t="s">
        <v>831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7" customHeight="1" x14ac:dyDescent="0.3">
      <c r="A91" s="1130" t="str">
        <f>ПОДПИСИ!D15</f>
        <v>Шлёнский С.В.</v>
      </c>
      <c r="B91" s="1130"/>
      <c r="C91" s="1130"/>
      <c r="D91" s="1130"/>
      <c r="E91" s="1130"/>
      <c r="F91" s="1130"/>
      <c r="G91" s="1130"/>
      <c r="H91" s="1130"/>
      <c r="I91" s="113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130"/>
      <c r="U91" s="1130"/>
      <c r="V91" s="1130"/>
      <c r="W91" s="1130"/>
      <c r="X91" s="1130"/>
      <c r="Y91" s="1130"/>
      <c r="Z91" s="1131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331"/>
    </row>
    <row r="92" spans="1:53" s="334" customFormat="1" ht="6" customHeight="1" x14ac:dyDescent="0.15">
      <c r="A92" s="1111" t="s">
        <v>815</v>
      </c>
      <c r="B92" s="1111"/>
      <c r="C92" s="1111"/>
      <c r="D92" s="1111"/>
      <c r="E92" s="1111"/>
      <c r="F92" s="1111"/>
      <c r="G92" s="1111"/>
      <c r="H92" s="1111"/>
      <c r="I92" s="1111"/>
      <c r="J92" s="1111"/>
      <c r="K92" s="1111"/>
      <c r="L92" s="1111"/>
      <c r="M92" s="1111"/>
      <c r="N92" s="1111"/>
      <c r="O92" s="1111"/>
      <c r="P92" s="1111"/>
      <c r="Q92" s="1111"/>
      <c r="R92" s="1111"/>
      <c r="S92" s="1111"/>
      <c r="T92" s="1111"/>
      <c r="U92" s="1111"/>
      <c r="V92" s="1111"/>
      <c r="W92" s="1111"/>
      <c r="X92" s="1111"/>
      <c r="Y92" s="111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11" t="s">
        <v>49</v>
      </c>
      <c r="AP92" s="1111"/>
      <c r="AQ92" s="1111"/>
      <c r="AR92" s="1111"/>
      <c r="AS92" s="1111"/>
      <c r="AT92" s="1111"/>
      <c r="AU92" s="1111"/>
      <c r="AV92" s="1111"/>
      <c r="AW92" s="1111"/>
      <c r="AX92" s="1111"/>
      <c r="AY92" s="1111"/>
      <c r="AZ92" s="1111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40" t="s">
        <v>827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331"/>
    </row>
    <row r="95" spans="1:53" ht="27" customHeight="1" x14ac:dyDescent="0.3">
      <c r="A95" s="1130" t="str">
        <f>ПОДПИСИ!D17</f>
        <v>Шлёнский С.В.</v>
      </c>
      <c r="B95" s="1130"/>
      <c r="C95" s="1130"/>
      <c r="D95" s="1130"/>
      <c r="E95" s="1130"/>
      <c r="F95" s="1130"/>
      <c r="G95" s="1130"/>
      <c r="H95" s="1130"/>
      <c r="I95" s="1130"/>
      <c r="J95" s="1130"/>
      <c r="K95" s="1130"/>
      <c r="L95" s="1130"/>
      <c r="M95" s="1130"/>
      <c r="N95" s="1130"/>
      <c r="O95" s="1130"/>
      <c r="P95" s="1130"/>
      <c r="Q95" s="1130"/>
      <c r="R95" s="1130"/>
      <c r="S95" s="1130"/>
      <c r="T95" s="1130"/>
      <c r="U95" s="1130"/>
      <c r="V95" s="1130"/>
      <c r="W95" s="1130"/>
      <c r="X95" s="1130"/>
      <c r="Y95" s="1130"/>
      <c r="Z95" s="1131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41" t="s">
        <v>64</v>
      </c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</row>
    <row r="96" spans="1:53" ht="6" customHeight="1" x14ac:dyDescent="0.25">
      <c r="A96" s="1111" t="s">
        <v>815</v>
      </c>
      <c r="B96" s="1111"/>
      <c r="C96" s="1111"/>
      <c r="D96" s="1111"/>
      <c r="E96" s="1111"/>
      <c r="F96" s="1111"/>
      <c r="G96" s="1111"/>
      <c r="H96" s="1111"/>
      <c r="I96" s="1111"/>
      <c r="J96" s="1111"/>
      <c r="K96" s="1111"/>
      <c r="L96" s="1111"/>
      <c r="M96" s="1111"/>
      <c r="N96" s="1111"/>
      <c r="O96" s="1111"/>
      <c r="P96" s="1111"/>
      <c r="Q96" s="1111"/>
      <c r="R96" s="1111"/>
      <c r="S96" s="1111"/>
      <c r="T96" s="1111"/>
      <c r="U96" s="1111"/>
      <c r="V96" s="1111"/>
      <c r="W96" s="1111"/>
      <c r="X96" s="1111"/>
      <c r="Y96" s="111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11" t="s">
        <v>49</v>
      </c>
      <c r="AP96" s="1111"/>
      <c r="AQ96" s="1111"/>
      <c r="AR96" s="1111"/>
      <c r="AS96" s="1111"/>
      <c r="AT96" s="1111"/>
      <c r="AU96" s="1111"/>
      <c r="AV96" s="1111"/>
      <c r="AW96" s="1111"/>
      <c r="AX96" s="1111"/>
      <c r="AY96" s="1111"/>
      <c r="AZ96" s="1111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38" t="s">
        <v>817</v>
      </c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331"/>
    </row>
    <row r="99" spans="1:55" ht="27" customHeight="1" x14ac:dyDescent="0.3">
      <c r="A99" s="1130" t="str">
        <f>ПОДПИСИ!D19</f>
        <v xml:space="preserve"> </v>
      </c>
      <c r="B99" s="1130"/>
      <c r="C99" s="1130"/>
      <c r="D99" s="1130"/>
      <c r="E99" s="1130"/>
      <c r="F99" s="1130"/>
      <c r="G99" s="1130"/>
      <c r="H99" s="1130"/>
      <c r="I99" s="1130"/>
      <c r="J99" s="1130"/>
      <c r="K99" s="1130"/>
      <c r="L99" s="1130"/>
      <c r="M99" s="1130"/>
      <c r="N99" s="1130"/>
      <c r="O99" s="1130"/>
      <c r="P99" s="1130"/>
      <c r="Q99" s="1130"/>
      <c r="R99" s="1130"/>
      <c r="S99" s="1130"/>
      <c r="T99" s="1130"/>
      <c r="U99" s="1130"/>
      <c r="V99" s="1130"/>
      <c r="W99" s="1130"/>
      <c r="X99" s="1130"/>
      <c r="Y99" s="1130"/>
      <c r="Z99" s="1131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2" t="s">
        <v>64</v>
      </c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337"/>
    </row>
    <row r="100" spans="1:55" ht="6" customHeight="1" x14ac:dyDescent="0.25">
      <c r="A100" s="1111" t="s">
        <v>815</v>
      </c>
      <c r="B100" s="1111"/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111"/>
      <c r="T100" s="1111"/>
      <c r="U100" s="1111"/>
      <c r="V100" s="1111"/>
      <c r="W100" s="1111"/>
      <c r="X100" s="1111"/>
      <c r="Y100" s="111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11" t="s">
        <v>49</v>
      </c>
      <c r="AP100" s="1111"/>
      <c r="AQ100" s="1111"/>
      <c r="AR100" s="1111"/>
      <c r="AS100" s="1111"/>
      <c r="AT100" s="1111"/>
      <c r="AU100" s="1111"/>
      <c r="AV100" s="1111"/>
      <c r="AW100" s="1111"/>
      <c r="AX100" s="1111"/>
      <c r="AY100" s="1111"/>
      <c r="AZ100" s="1111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38" t="s">
        <v>832</v>
      </c>
      <c r="B102" s="1138"/>
      <c r="C102" s="1138"/>
      <c r="D102" s="1138"/>
      <c r="E102" s="1138"/>
      <c r="F102" s="1138"/>
      <c r="G102" s="1138"/>
      <c r="H102" s="1138"/>
      <c r="I102" s="1138"/>
      <c r="J102" s="1138"/>
      <c r="K102" s="1138"/>
      <c r="L102" s="1138"/>
      <c r="M102" s="1138"/>
      <c r="N102" s="1138"/>
      <c r="O102" s="1138"/>
      <c r="P102" s="1138"/>
      <c r="Q102" s="1138"/>
      <c r="R102" s="1138"/>
      <c r="S102" s="1138"/>
      <c r="T102" s="1138"/>
      <c r="U102" s="1138"/>
      <c r="V102" s="1138"/>
      <c r="W102" s="1138"/>
      <c r="X102" s="1138"/>
      <c r="Y102" s="1138"/>
      <c r="Z102" s="1138"/>
      <c r="AA102" s="1138"/>
      <c r="AB102" s="1138"/>
      <c r="AC102" s="1138"/>
      <c r="AD102" s="1138"/>
      <c r="AE102" s="1138"/>
      <c r="AF102" s="1138"/>
      <c r="AG102" s="1138"/>
      <c r="AH102" s="1138"/>
      <c r="AI102" s="1138"/>
      <c r="AJ102" s="1138"/>
      <c r="AK102" s="1138"/>
      <c r="AL102" s="1138"/>
      <c r="AM102" s="1138"/>
      <c r="AN102" s="1138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31"/>
    </row>
    <row r="103" spans="1:55" ht="27" customHeight="1" x14ac:dyDescent="0.3">
      <c r="A103" s="1130" t="str">
        <f>ПОДПИСИ!D14</f>
        <v>Фатахова Е.Я.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  <c r="L103" s="1130"/>
      <c r="M103" s="1130"/>
      <c r="N103" s="1130"/>
      <c r="O103" s="1130"/>
      <c r="P103" s="1130"/>
      <c r="Q103" s="1130"/>
      <c r="R103" s="1130"/>
      <c r="S103" s="1130"/>
      <c r="T103" s="1130"/>
      <c r="U103" s="1130"/>
      <c r="V103" s="1130"/>
      <c r="W103" s="1130"/>
      <c r="X103" s="1130"/>
      <c r="Y103" s="1130"/>
      <c r="Z103" s="1131"/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131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338"/>
      <c r="BB103" s="317"/>
      <c r="BC103" s="317"/>
    </row>
    <row r="104" spans="1:55" s="306" customFormat="1" ht="6" customHeight="1" x14ac:dyDescent="0.2">
      <c r="A104" s="1111" t="s">
        <v>815</v>
      </c>
      <c r="B104" s="1111"/>
      <c r="C104" s="1111"/>
      <c r="D104" s="1111"/>
      <c r="E104" s="1111"/>
      <c r="F104" s="1111"/>
      <c r="G104" s="1111"/>
      <c r="H104" s="1111"/>
      <c r="I104" s="1111"/>
      <c r="J104" s="1111"/>
      <c r="K104" s="1111"/>
      <c r="L104" s="1111"/>
      <c r="M104" s="1111"/>
      <c r="N104" s="1111"/>
      <c r="O104" s="1111"/>
      <c r="P104" s="1111"/>
      <c r="Q104" s="1111"/>
      <c r="R104" s="1111"/>
      <c r="S104" s="1111"/>
      <c r="T104" s="1111"/>
      <c r="U104" s="1111"/>
      <c r="V104" s="1111"/>
      <c r="W104" s="1111"/>
      <c r="X104" s="1111"/>
      <c r="Y104" s="111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11" t="s">
        <v>49</v>
      </c>
      <c r="AP104" s="1111"/>
      <c r="AQ104" s="1111"/>
      <c r="AR104" s="1111"/>
      <c r="AS104" s="1111"/>
      <c r="AT104" s="1111"/>
      <c r="AU104" s="1111"/>
      <c r="AV104" s="1111"/>
      <c r="AW104" s="1111"/>
      <c r="AX104" s="1111"/>
      <c r="AY104" s="1111"/>
      <c r="AZ104" s="1111"/>
    </row>
    <row r="105" spans="1:55" x14ac:dyDescent="0.25">
      <c r="A105" s="1094" t="s">
        <v>972</v>
      </c>
      <c r="B105" s="1094"/>
      <c r="C105" s="1094"/>
      <c r="D105" s="1094"/>
      <c r="E105" s="1094"/>
      <c r="F105" s="1094"/>
      <c r="G105" s="1094"/>
      <c r="H105" s="1094"/>
      <c r="I105" s="1094"/>
      <c r="J105" s="1094"/>
      <c r="K105" s="1094"/>
      <c r="L105" s="1094"/>
      <c r="M105" s="1094"/>
      <c r="N105" s="1094"/>
      <c r="O105" s="1094"/>
      <c r="P105" s="1094"/>
      <c r="Q105" s="1094"/>
      <c r="R105" s="1094"/>
      <c r="S105" s="1094"/>
      <c r="T105" s="1094"/>
      <c r="U105" s="1094"/>
      <c r="V105" s="1094"/>
      <c r="W105" s="1094"/>
      <c r="X105" s="1094"/>
      <c r="Y105" s="1094"/>
      <c r="Z105" s="1094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94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</row>
    <row r="106" spans="1:55" ht="27" customHeight="1" x14ac:dyDescent="0.3">
      <c r="A106" s="1089" t="str">
        <f>IF(ПОДПИСИ!D9="","",ПОДПИСИ!D7)</f>
        <v>Чечин Д.М.</v>
      </c>
      <c r="B106" s="1089"/>
      <c r="C106" s="1089"/>
      <c r="D106" s="1089"/>
      <c r="E106" s="1089"/>
      <c r="F106" s="1089"/>
      <c r="G106" s="1089"/>
      <c r="H106" s="1089"/>
      <c r="I106" s="1089"/>
      <c r="J106" s="1089"/>
      <c r="K106" s="1089"/>
      <c r="L106" s="1089"/>
      <c r="M106" s="1089"/>
      <c r="N106" s="1089"/>
      <c r="O106" s="1089"/>
      <c r="P106" s="1089"/>
      <c r="Q106" s="1089"/>
      <c r="R106" s="1089"/>
      <c r="S106" s="1089"/>
      <c r="T106" s="1089"/>
      <c r="U106" s="1089"/>
      <c r="V106" s="1089"/>
      <c r="W106" s="1089"/>
      <c r="X106" s="1089"/>
      <c r="Y106" s="1089"/>
      <c r="Z106" s="1090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90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</row>
    <row r="107" spans="1:55" ht="6.75" customHeight="1" x14ac:dyDescent="0.25">
      <c r="A107" s="1062" t="s">
        <v>815</v>
      </c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062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62" t="s">
        <v>49</v>
      </c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96" t="s">
        <v>579</v>
      </c>
      <c r="B1" s="1096"/>
      <c r="C1" s="1096"/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318"/>
    </row>
    <row r="2" spans="1:63" ht="12" customHeight="1" x14ac:dyDescent="0.25">
      <c r="A2" s="1097" t="s">
        <v>75</v>
      </c>
      <c r="B2" s="1097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8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098"/>
      <c r="V3" s="1098"/>
      <c r="W3" s="1098"/>
      <c r="X3" s="1098"/>
      <c r="Y3" s="1098"/>
      <c r="Z3" s="1098"/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1098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099" t="s">
        <v>820</v>
      </c>
      <c r="B4" s="1099"/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4" t="s">
        <v>787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0" t="str">
        <f>ФОРМА!B2</f>
        <v>ПАО "Россети Ленэнерго"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99" t="s">
        <v>821</v>
      </c>
      <c r="B7" s="1099"/>
      <c r="C7" s="1099"/>
      <c r="D7" s="1099"/>
      <c r="E7" s="1099"/>
      <c r="F7" s="1099"/>
      <c r="G7" s="1099"/>
      <c r="H7" s="1099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4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2"/>
      <c r="C8" s="1142"/>
      <c r="D8" s="1142"/>
      <c r="E8" s="1142"/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  <c r="Q8" s="1142"/>
      <c r="R8" s="1142"/>
      <c r="S8" s="1142"/>
      <c r="T8" s="1142"/>
      <c r="U8" s="1142"/>
      <c r="V8" s="1142"/>
      <c r="W8" s="1142"/>
      <c r="X8" s="1142"/>
      <c r="Y8" s="1142"/>
      <c r="Z8" s="1142"/>
      <c r="AA8" s="1142"/>
      <c r="AB8" s="1142"/>
      <c r="AC8" s="1142"/>
      <c r="AD8" s="1142"/>
      <c r="AE8" s="1142"/>
      <c r="AF8" s="1142"/>
      <c r="AG8" s="1142"/>
      <c r="AH8" s="1142"/>
      <c r="AI8" s="1142"/>
      <c r="AJ8" s="1142"/>
      <c r="AK8" s="1142"/>
      <c r="AL8" s="1142"/>
      <c r="AM8" s="1142"/>
      <c r="AN8" s="1142"/>
      <c r="AO8" s="1142"/>
      <c r="AP8" s="1142"/>
      <c r="AQ8" s="1142"/>
      <c r="AR8" s="1142"/>
      <c r="AS8" s="1142"/>
      <c r="AT8" s="1142"/>
      <c r="AU8" s="1142"/>
      <c r="AV8" s="1142"/>
      <c r="AW8" s="1142"/>
      <c r="AX8" s="1142"/>
      <c r="AY8" s="1142"/>
      <c r="AZ8" s="1142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01" t="s">
        <v>822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1101"/>
      <c r="AX9" s="1101"/>
      <c r="AY9" s="1101"/>
      <c r="AZ9" s="110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097" t="s">
        <v>791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1097"/>
      <c r="S10" s="1097"/>
      <c r="T10" s="1097"/>
      <c r="U10" s="1097"/>
      <c r="V10" s="1097"/>
      <c r="W10" s="1097"/>
      <c r="X10" s="1097"/>
      <c r="Y10" s="1097"/>
      <c r="Z10" s="1097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097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42" t="str">
        <f>ФОРМА!B3</f>
        <v>ООО «Электромонтаж-110»</v>
      </c>
      <c r="B11" s="1142"/>
      <c r="C11" s="1142"/>
      <c r="D11" s="1142"/>
      <c r="E11" s="1142"/>
      <c r="F11" s="1142"/>
      <c r="G11" s="1142"/>
      <c r="H11" s="1142"/>
      <c r="I11" s="1142"/>
      <c r="J11" s="1142"/>
      <c r="K11" s="1142"/>
      <c r="L11" s="1142"/>
      <c r="M11" s="1142"/>
      <c r="N11" s="1142"/>
      <c r="O11" s="1142"/>
      <c r="P11" s="1142"/>
      <c r="Q11" s="1142"/>
      <c r="R11" s="1142"/>
      <c r="S11" s="1142"/>
      <c r="T11" s="1142"/>
      <c r="U11" s="1142"/>
      <c r="V11" s="1142"/>
      <c r="W11" s="1142"/>
      <c r="X11" s="1142"/>
      <c r="Y11" s="1142"/>
      <c r="Z11" s="1142"/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</row>
    <row r="12" spans="1:63" s="306" customFormat="1" ht="6" customHeight="1" x14ac:dyDescent="0.2">
      <c r="A12" s="1099" t="s">
        <v>821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319"/>
    </row>
    <row r="13" spans="1:63" ht="24" customHeight="1" x14ac:dyDescent="0.25">
      <c r="A13" s="1142" t="str">
        <f>ФОРМА!D3</f>
        <v>ОГРН 1089847302225, ИНН 7842391090, КПП 780101001, 199004, город Санкт-Петербург, пр-кт Средний В.О., д. 4 литер а, пом/ком 6н/177</v>
      </c>
      <c r="B13" s="1142"/>
      <c r="C13" s="1142"/>
      <c r="D13" s="1142"/>
      <c r="E13" s="1142"/>
      <c r="F13" s="1142"/>
      <c r="G13" s="1142"/>
      <c r="H13" s="1142"/>
      <c r="I13" s="1142"/>
      <c r="J13" s="1142"/>
      <c r="K13" s="1142"/>
      <c r="L13" s="1142"/>
      <c r="M13" s="1142"/>
      <c r="N13" s="1142"/>
      <c r="O13" s="1142"/>
      <c r="P13" s="1142"/>
      <c r="Q13" s="1142"/>
      <c r="R13" s="1142"/>
      <c r="S13" s="1142"/>
      <c r="T13" s="1142"/>
      <c r="U13" s="1142"/>
      <c r="V13" s="1142"/>
      <c r="W13" s="1142"/>
      <c r="X13" s="1142"/>
      <c r="Y13" s="1142"/>
      <c r="Z13" s="1142"/>
      <c r="AA13" s="1142"/>
      <c r="AB13" s="1142"/>
      <c r="AC13" s="1142"/>
      <c r="AD13" s="1142"/>
      <c r="AE13" s="1142"/>
      <c r="AF13" s="1142"/>
      <c r="AG13" s="1142"/>
      <c r="AH13" s="1142"/>
      <c r="AI13" s="1142"/>
      <c r="AJ13" s="1142"/>
      <c r="AK13" s="1142"/>
      <c r="AL13" s="1142"/>
      <c r="AM13" s="1142"/>
      <c r="AN13" s="1142"/>
      <c r="AO13" s="1142"/>
      <c r="AP13" s="1142"/>
      <c r="AQ13" s="1142"/>
      <c r="AR13" s="1142"/>
      <c r="AS13" s="1142"/>
      <c r="AT13" s="1142"/>
      <c r="AU13" s="1142"/>
      <c r="AV13" s="1142"/>
      <c r="AW13" s="1142"/>
      <c r="AX13" s="1142"/>
      <c r="AY13" s="1142"/>
      <c r="AZ13" s="1142"/>
      <c r="BA13" s="1142"/>
    </row>
    <row r="14" spans="1:63" s="306" customFormat="1" ht="21" customHeight="1" x14ac:dyDescent="0.2">
      <c r="A14" s="1101" t="s">
        <v>823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319"/>
    </row>
    <row r="15" spans="1:63" ht="13.5" customHeight="1" x14ac:dyDescent="0.25">
      <c r="A15" s="1097" t="s">
        <v>77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1097"/>
      <c r="S15" s="1097"/>
      <c r="T15" s="1097"/>
      <c r="U15" s="1097"/>
      <c r="V15" s="1097"/>
      <c r="W15" s="1097"/>
      <c r="X15" s="1097"/>
      <c r="Y15" s="1097"/>
      <c r="Z15" s="1097"/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318"/>
    </row>
    <row r="16" spans="1:63" ht="12" customHeight="1" x14ac:dyDescent="0.25">
      <c r="A16" s="1142" t="str">
        <f>ФОРМА!B8</f>
        <v>ООО «Строительные энергетические технологии»</v>
      </c>
      <c r="B16" s="1142"/>
      <c r="C16" s="1142"/>
      <c r="D16" s="1142"/>
      <c r="E16" s="1142"/>
      <c r="F16" s="1142"/>
      <c r="G16" s="1142"/>
      <c r="H16" s="1142"/>
      <c r="I16" s="1142"/>
      <c r="J16" s="1142"/>
      <c r="K16" s="1142"/>
      <c r="L16" s="1142"/>
      <c r="M16" s="1142"/>
      <c r="N16" s="1142"/>
      <c r="O16" s="1142"/>
      <c r="P16" s="1142"/>
      <c r="Q16" s="1142"/>
      <c r="R16" s="1142"/>
      <c r="S16" s="1142"/>
      <c r="T16" s="1142"/>
      <c r="U16" s="1142"/>
      <c r="V16" s="1142"/>
      <c r="W16" s="1142"/>
      <c r="X16" s="1142"/>
      <c r="Y16" s="1142"/>
      <c r="Z16" s="1142"/>
      <c r="AA16" s="1142"/>
      <c r="AB16" s="1142"/>
      <c r="AC16" s="1142"/>
      <c r="AD16" s="1142"/>
      <c r="AE16" s="1142"/>
      <c r="AF16" s="1142"/>
      <c r="AG16" s="1142"/>
      <c r="AH16" s="1142"/>
      <c r="AI16" s="1142"/>
      <c r="AJ16" s="1142"/>
      <c r="AK16" s="1142"/>
      <c r="AL16" s="1142"/>
      <c r="AM16" s="1142"/>
      <c r="AN16" s="1142"/>
      <c r="AO16" s="1142"/>
      <c r="AP16" s="1142"/>
      <c r="AQ16" s="1142"/>
      <c r="AR16" s="1142"/>
      <c r="AS16" s="1142"/>
      <c r="AT16" s="1142"/>
      <c r="AU16" s="1142"/>
      <c r="AV16" s="1142"/>
      <c r="AW16" s="1142"/>
      <c r="AX16" s="1142"/>
      <c r="AY16" s="1142"/>
      <c r="AZ16" s="1142"/>
      <c r="BA16" s="1142"/>
    </row>
    <row r="17" spans="1:53" s="306" customFormat="1" ht="9.6" x14ac:dyDescent="0.2">
      <c r="A17" s="1099" t="s">
        <v>821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319"/>
    </row>
    <row r="18" spans="1:53" ht="22.2" customHeight="1" x14ac:dyDescent="0.25">
      <c r="A18" s="11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2"/>
      <c r="C18" s="1142"/>
      <c r="D18" s="1142"/>
      <c r="E18" s="1142"/>
      <c r="F18" s="1142"/>
      <c r="G18" s="1142"/>
      <c r="H18" s="1142"/>
      <c r="I18" s="1142"/>
      <c r="J18" s="1142"/>
      <c r="K18" s="1142"/>
      <c r="L18" s="1142"/>
      <c r="M18" s="1142"/>
      <c r="N18" s="1142"/>
      <c r="O18" s="1142"/>
      <c r="P18" s="1142"/>
      <c r="Q18" s="1142"/>
      <c r="R18" s="1142"/>
      <c r="S18" s="1142"/>
      <c r="T18" s="1142"/>
      <c r="U18" s="1142"/>
      <c r="V18" s="1142"/>
      <c r="W18" s="1142"/>
      <c r="X18" s="1142"/>
      <c r="Y18" s="1142"/>
      <c r="Z18" s="1142"/>
      <c r="AA18" s="1142"/>
      <c r="AB18" s="1142"/>
      <c r="AC18" s="1142"/>
      <c r="AD18" s="1142"/>
      <c r="AE18" s="1142"/>
      <c r="AF18" s="1142"/>
      <c r="AG18" s="1142"/>
      <c r="AH18" s="1142"/>
      <c r="AI18" s="1142"/>
      <c r="AJ18" s="1142"/>
      <c r="AK18" s="1142"/>
      <c r="AL18" s="1142"/>
      <c r="AM18" s="1142"/>
      <c r="AN18" s="1142"/>
      <c r="AO18" s="1142"/>
      <c r="AP18" s="1142"/>
      <c r="AQ18" s="1142"/>
      <c r="AR18" s="1142"/>
      <c r="AS18" s="1142"/>
      <c r="AT18" s="1142"/>
      <c r="AU18" s="1142"/>
      <c r="AV18" s="1142"/>
      <c r="AW18" s="1142"/>
      <c r="AX18" s="1142"/>
      <c r="AY18" s="1142"/>
      <c r="AZ18" s="1142"/>
      <c r="BA18" s="318"/>
    </row>
    <row r="19" spans="1:53" s="306" customFormat="1" ht="9" customHeight="1" x14ac:dyDescent="0.2">
      <c r="A19" s="1101" t="s">
        <v>789</v>
      </c>
      <c r="B19" s="1101"/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101"/>
      <c r="AW19" s="1101"/>
      <c r="AX19" s="1101"/>
      <c r="AY19" s="1101"/>
      <c r="AZ19" s="1101"/>
      <c r="BA19" s="319"/>
    </row>
    <row r="20" spans="1:53" s="306" customFormat="1" ht="15" customHeight="1" x14ac:dyDescent="0.2">
      <c r="A20" s="1083"/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  <c r="AT20" s="1083"/>
      <c r="AU20" s="1083"/>
      <c r="AV20" s="1083"/>
      <c r="AW20" s="1083"/>
      <c r="AX20" s="1083"/>
      <c r="AY20" s="1083"/>
      <c r="AZ20" s="1083"/>
      <c r="BA20" s="319"/>
    </row>
    <row r="21" spans="1:53" s="306" customFormat="1" ht="15" customHeight="1" x14ac:dyDescent="0.2">
      <c r="A21" s="1082" t="s">
        <v>824</v>
      </c>
      <c r="B21" s="1082"/>
      <c r="C21" s="1082"/>
      <c r="D21" s="1082"/>
      <c r="E21" s="1082"/>
      <c r="F21" s="1082"/>
      <c r="G21" s="1082"/>
      <c r="H21" s="1082"/>
      <c r="I21" s="1082"/>
      <c r="J21" s="1082"/>
      <c r="K21" s="1082"/>
      <c r="L21" s="1082"/>
      <c r="M21" s="1082"/>
      <c r="N21" s="1082"/>
      <c r="O21" s="1082"/>
      <c r="P21" s="1082"/>
      <c r="Q21" s="1082"/>
      <c r="R21" s="1082"/>
      <c r="S21" s="1082"/>
      <c r="T21" s="1082"/>
      <c r="U21" s="1082"/>
      <c r="V21" s="1082"/>
      <c r="W21" s="1082"/>
      <c r="X21" s="1082"/>
      <c r="Y21" s="1082"/>
      <c r="Z21" s="1082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04" t="s">
        <v>529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06" t="s">
        <v>19</v>
      </c>
      <c r="B25" s="1106"/>
      <c r="C25" s="1072">
        <f>ФОРМА!B27</f>
        <v>0</v>
      </c>
      <c r="D25" s="1072"/>
      <c r="E25" s="1072"/>
      <c r="F25" s="1072"/>
      <c r="G25" s="1072"/>
      <c r="H25" s="1072"/>
      <c r="I25" s="1072"/>
      <c r="J25" s="1072"/>
      <c r="K25" s="1072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07"/>
      <c r="AH25" s="1107"/>
      <c r="AI25" s="1107"/>
      <c r="AJ25" s="323"/>
      <c r="AK25" s="323"/>
      <c r="AL25" s="1074">
        <f>ФОРМА!C27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107"/>
      <c r="AX25" s="1107"/>
      <c r="AY25" s="1107"/>
      <c r="AZ25" s="1107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099" t="s">
        <v>465</v>
      </c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319"/>
      <c r="AX26" s="319"/>
      <c r="AY26" s="319"/>
      <c r="AZ26" s="319"/>
      <c r="BA26" s="319"/>
    </row>
    <row r="27" spans="1:53" ht="24" customHeight="1" x14ac:dyDescent="0.25">
      <c r="A27" s="1084" t="s">
        <v>796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  <c r="R27" s="1084"/>
      <c r="S27" s="1084"/>
      <c r="T27" s="1084"/>
      <c r="U27" s="1084"/>
      <c r="V27" s="1084"/>
      <c r="W27" s="1084"/>
      <c r="X27" s="1084"/>
      <c r="Y27" s="1084"/>
      <c r="Z27" s="1084"/>
      <c r="AA27" s="1084"/>
      <c r="AB27" s="1084"/>
      <c r="AC27" s="1084"/>
      <c r="AD27" s="1084"/>
      <c r="AE27" s="1084"/>
      <c r="AF27" s="1084"/>
      <c r="AG27" s="1084"/>
      <c r="AH27" s="1084"/>
      <c r="AI27" s="1084"/>
      <c r="AJ27" s="1084"/>
      <c r="AK27" s="1084"/>
      <c r="AL27" s="1084"/>
      <c r="AM27" s="1084"/>
      <c r="AN27" s="1084"/>
      <c r="AO27" s="1084"/>
      <c r="AP27" s="1084"/>
      <c r="AQ27" s="1084"/>
      <c r="AR27" s="1084"/>
      <c r="AS27" s="1084"/>
      <c r="AT27" s="1084"/>
      <c r="AU27" s="1084"/>
      <c r="AV27" s="1084"/>
      <c r="AW27" s="1084"/>
      <c r="AX27" s="1084"/>
      <c r="AY27" s="1084"/>
      <c r="AZ27" s="1084"/>
      <c r="BA27" s="318"/>
    </row>
    <row r="28" spans="1:53" ht="12" customHeight="1" x14ac:dyDescent="0.25">
      <c r="A28" s="1102" t="str">
        <f>IF(ПОДПИСИ!B9="",ПОДПИСИ!B6,ПОДПИСИ!B9)</f>
        <v>Ведущий инженер-геодезист АО "ЛЭСР"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318"/>
    </row>
    <row r="29" spans="1:53" ht="12" customHeight="1" x14ac:dyDescent="0.25">
      <c r="A29" s="1103" t="str">
        <f>IF(ПОДПИСИ!C9="",ПОДПИСИ!C6,CONCATENATE(ПОДПИСИ!C9,", ",ПОДПИСИ!F9))</f>
        <v>Филёва Н.О., Приказ №414 от 10.04.2024</v>
      </c>
      <c r="B29" s="1103"/>
      <c r="C29" s="1103"/>
      <c r="D29" s="1103"/>
      <c r="E29" s="1103"/>
      <c r="F29" s="1103"/>
      <c r="G29" s="1103"/>
      <c r="H29" s="1103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318"/>
    </row>
    <row r="30" spans="1:53" ht="13.95" customHeight="1" x14ac:dyDescent="0.25">
      <c r="A30" s="1101" t="s">
        <v>797</v>
      </c>
      <c r="B30" s="1101"/>
      <c r="C30" s="1101"/>
      <c r="D30" s="1101"/>
      <c r="E30" s="1101"/>
      <c r="F30" s="1101"/>
      <c r="G30" s="1101"/>
      <c r="H30" s="1101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1101"/>
      <c r="AW30" s="1101"/>
      <c r="AX30" s="1101"/>
      <c r="AY30" s="1101"/>
      <c r="AZ30" s="1101"/>
      <c r="BA30" s="318"/>
    </row>
    <row r="31" spans="1:53" ht="15" customHeight="1" x14ac:dyDescent="0.25">
      <c r="A31" s="1083"/>
      <c r="B31" s="1083"/>
      <c r="C31" s="1083"/>
      <c r="D31" s="1083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318"/>
    </row>
    <row r="32" spans="1:53" ht="21.75" customHeight="1" x14ac:dyDescent="0.25">
      <c r="A32" s="1082" t="s">
        <v>825</v>
      </c>
      <c r="B32" s="1082"/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1082"/>
      <c r="N32" s="1082"/>
      <c r="O32" s="1082"/>
      <c r="P32" s="1082"/>
      <c r="Q32" s="1082"/>
      <c r="R32" s="1082"/>
      <c r="S32" s="1082"/>
      <c r="T32" s="1082"/>
      <c r="U32" s="1082"/>
      <c r="V32" s="1082"/>
      <c r="W32" s="1082"/>
      <c r="X32" s="1082"/>
      <c r="Y32" s="1082"/>
      <c r="Z32" s="1082"/>
      <c r="AA32" s="1082"/>
      <c r="AB32" s="1082"/>
      <c r="AC32" s="1082"/>
      <c r="AD32" s="1082"/>
      <c r="AE32" s="1082"/>
      <c r="AF32" s="1082"/>
      <c r="AG32" s="1082"/>
      <c r="AH32" s="1082"/>
      <c r="AI32" s="1082"/>
      <c r="AJ32" s="1082"/>
      <c r="AK32" s="1082"/>
      <c r="AL32" s="1082"/>
      <c r="AM32" s="1082"/>
      <c r="AN32" s="1082"/>
      <c r="AO32" s="1082"/>
      <c r="AP32" s="1082"/>
      <c r="AQ32" s="1082"/>
      <c r="AR32" s="1082"/>
      <c r="AS32" s="1082"/>
      <c r="AT32" s="1082"/>
      <c r="AU32" s="1082"/>
      <c r="AV32" s="1082"/>
      <c r="AW32" s="1082"/>
      <c r="AX32" s="1082"/>
      <c r="AY32" s="1082"/>
      <c r="AZ32" s="1082"/>
      <c r="BA32" s="318"/>
    </row>
    <row r="33" spans="1:52" ht="12" customHeight="1" x14ac:dyDescent="0.25">
      <c r="A33" s="1108" t="s">
        <v>799</v>
      </c>
      <c r="B33" s="1109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109"/>
      <c r="AB33" s="1109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109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</row>
    <row r="34" spans="1:52" ht="12" customHeight="1" x14ac:dyDescent="0.25">
      <c r="A34" s="1085" t="str">
        <f>ПОДПИСИ!B15</f>
        <v>Заместитель генерального директора по капитальному  строительству ООО «Электромонтаж-110»</v>
      </c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5"/>
      <c r="N34" s="1085"/>
      <c r="O34" s="1085"/>
      <c r="P34" s="1085"/>
      <c r="Q34" s="1085"/>
      <c r="R34" s="1085"/>
      <c r="S34" s="1085"/>
      <c r="T34" s="1085"/>
      <c r="U34" s="1085"/>
      <c r="V34" s="1085"/>
      <c r="W34" s="1085"/>
      <c r="X34" s="1085"/>
      <c r="Y34" s="1085"/>
      <c r="Z34" s="1085"/>
      <c r="AA34" s="1085"/>
      <c r="AB34" s="1085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085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</row>
    <row r="35" spans="1:52" ht="12" customHeight="1" x14ac:dyDescent="0.25">
      <c r="A35" s="1110" t="str">
        <f>CONCATENATE(ПОДПИСИ!C15," ",ПОДПИСИ!F15)</f>
        <v xml:space="preserve">Шлёнский С.В. </v>
      </c>
      <c r="B35" s="1110"/>
      <c r="C35" s="1110"/>
      <c r="D35" s="1110"/>
      <c r="E35" s="1110"/>
      <c r="F35" s="1110"/>
      <c r="G35" s="1110"/>
      <c r="H35" s="1110"/>
      <c r="I35" s="1110"/>
      <c r="J35" s="1110"/>
      <c r="K35" s="1110"/>
      <c r="L35" s="1110"/>
      <c r="M35" s="1110"/>
      <c r="N35" s="1110"/>
      <c r="O35" s="1110"/>
      <c r="P35" s="1110"/>
      <c r="Q35" s="1110"/>
      <c r="R35" s="1110"/>
      <c r="S35" s="1110"/>
      <c r="T35" s="1110"/>
      <c r="U35" s="1110"/>
      <c r="V35" s="1110"/>
      <c r="W35" s="1110"/>
      <c r="X35" s="1110"/>
      <c r="Y35" s="1110"/>
      <c r="Z35" s="1110"/>
      <c r="AA35" s="1110"/>
      <c r="AB35" s="1110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110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</row>
    <row r="36" spans="1:52" ht="6" customHeight="1" x14ac:dyDescent="0.25">
      <c r="A36" s="1111" t="s">
        <v>826</v>
      </c>
      <c r="B36" s="1111"/>
      <c r="C36" s="1111"/>
      <c r="D36" s="1111"/>
      <c r="E36" s="1111"/>
      <c r="F36" s="1111"/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1"/>
      <c r="Z36" s="1111"/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1"/>
      <c r="AZ36" s="1111"/>
    </row>
    <row r="37" spans="1:52" ht="24" customHeight="1" x14ac:dyDescent="0.25">
      <c r="A37" s="1084" t="s">
        <v>827</v>
      </c>
      <c r="B37" s="1084"/>
      <c r="C37" s="1084"/>
      <c r="D37" s="1084"/>
      <c r="E37" s="1084"/>
      <c r="F37" s="1084"/>
      <c r="G37" s="1084"/>
      <c r="H37" s="1084"/>
      <c r="I37" s="1084"/>
      <c r="J37" s="1084"/>
      <c r="K37" s="1084"/>
      <c r="L37" s="1084"/>
      <c r="M37" s="1084"/>
      <c r="N37" s="1084"/>
      <c r="O37" s="1084"/>
      <c r="P37" s="1084"/>
      <c r="Q37" s="1084"/>
      <c r="R37" s="1084"/>
      <c r="S37" s="1084"/>
      <c r="T37" s="1084"/>
      <c r="U37" s="1084"/>
      <c r="V37" s="1084"/>
      <c r="W37" s="1084"/>
      <c r="X37" s="1084"/>
      <c r="Y37" s="1084"/>
      <c r="Z37" s="1084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084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</row>
    <row r="38" spans="1:52" ht="12" customHeight="1" x14ac:dyDescent="0.25">
      <c r="A38" s="1085" t="str">
        <f>ПОДПИСИ!B17</f>
        <v>Заместитель генерального директора по капитальному  строительству ООО «Электромонтаж-110»</v>
      </c>
      <c r="B38" s="1085"/>
      <c r="C38" s="1085"/>
      <c r="D38" s="1085"/>
      <c r="E38" s="1085"/>
      <c r="F38" s="1085"/>
      <c r="G38" s="1085"/>
      <c r="H38" s="1085"/>
      <c r="I38" s="1085"/>
      <c r="J38" s="1085"/>
      <c r="K38" s="1085"/>
      <c r="L38" s="1085"/>
      <c r="M38" s="1085"/>
      <c r="N38" s="1085"/>
      <c r="O38" s="1085"/>
      <c r="P38" s="1085"/>
      <c r="Q38" s="1085"/>
      <c r="R38" s="1085"/>
      <c r="S38" s="1085"/>
      <c r="T38" s="1085"/>
      <c r="U38" s="1085"/>
      <c r="V38" s="1085"/>
      <c r="W38" s="1085"/>
      <c r="X38" s="1085"/>
      <c r="Y38" s="1085"/>
      <c r="Z38" s="1085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085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</row>
    <row r="39" spans="1:52" ht="12" customHeight="1" x14ac:dyDescent="0.25">
      <c r="A39" s="1085" t="str">
        <f>CONCATENATE(ПОДПИСИ!C17," ",ПОДПИСИ!F17)</f>
        <v xml:space="preserve">Шлёнский С.В. </v>
      </c>
      <c r="B39" s="1085"/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</row>
    <row r="40" spans="1:52" ht="15" customHeight="1" x14ac:dyDescent="0.25">
      <c r="A40" s="1082" t="s">
        <v>797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</row>
    <row r="41" spans="1:52" ht="12" customHeight="1" x14ac:dyDescent="0.25">
      <c r="A41" s="1083"/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1083"/>
      <c r="Q41" s="1083"/>
      <c r="R41" s="1083"/>
      <c r="S41" s="1083"/>
      <c r="T41" s="1083"/>
      <c r="U41" s="1083"/>
      <c r="V41" s="1083"/>
      <c r="W41" s="1083"/>
      <c r="X41" s="1083"/>
      <c r="Y41" s="1083"/>
      <c r="Z41" s="1083"/>
      <c r="AA41" s="1083"/>
      <c r="AB41" s="1083"/>
      <c r="AC41" s="1083"/>
      <c r="AD41" s="1083"/>
      <c r="AE41" s="1083"/>
      <c r="AF41" s="1083"/>
      <c r="AG41" s="1083"/>
      <c r="AH41" s="1083"/>
      <c r="AI41" s="1083"/>
      <c r="AJ41" s="1083"/>
      <c r="AK41" s="1083"/>
      <c r="AL41" s="1083"/>
      <c r="AM41" s="1083"/>
      <c r="AN41" s="1083"/>
      <c r="AO41" s="1083"/>
      <c r="AP41" s="1083"/>
      <c r="AQ41" s="1083"/>
      <c r="AR41" s="1083"/>
      <c r="AS41" s="1083"/>
      <c r="AT41" s="1083"/>
      <c r="AU41" s="1083"/>
      <c r="AV41" s="1083"/>
      <c r="AW41" s="1083"/>
      <c r="AX41" s="1083"/>
      <c r="AY41" s="1083"/>
      <c r="AZ41" s="1083"/>
    </row>
    <row r="42" spans="1:52" ht="6.75" customHeight="1" x14ac:dyDescent="0.25">
      <c r="A42" s="1082" t="s">
        <v>828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</row>
    <row r="43" spans="1:52" ht="35.25" customHeight="1" x14ac:dyDescent="0.25">
      <c r="A43" s="1084" t="s">
        <v>829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</row>
    <row r="44" spans="1:52" ht="12" customHeight="1" x14ac:dyDescent="0.25">
      <c r="A44" s="1085" t="str">
        <f>ПОДПИСИ!B19</f>
        <v xml:space="preserve"> 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</row>
    <row r="45" spans="1:52" ht="12" customHeight="1" x14ac:dyDescent="0.25">
      <c r="A45" s="1085" t="str">
        <f>CONCATENATE(ПОДПИСИ!C19," ",ПОДПИСИ!F19)</f>
        <v xml:space="preserve"> 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</row>
    <row r="46" spans="1:52" ht="6" customHeight="1" x14ac:dyDescent="0.25">
      <c r="A46" s="1082" t="s">
        <v>803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</row>
    <row r="47" spans="1:52" ht="12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</row>
    <row r="48" spans="1:52" ht="15" customHeight="1" x14ac:dyDescent="0.25">
      <c r="A48" s="1082" t="s">
        <v>804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</row>
    <row r="49" spans="1:54" ht="36" customHeight="1" x14ac:dyDescent="0.25">
      <c r="A49" s="1108" t="s">
        <v>830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44" t="str">
        <f>ПОДПИСИ!B14</f>
        <v>Начальник геодезического отдела ООО «Электромонтаж-110»</v>
      </c>
      <c r="B50" s="1144"/>
      <c r="C50" s="1144"/>
      <c r="D50" s="1144"/>
      <c r="E50" s="1144"/>
      <c r="F50" s="1144"/>
      <c r="G50" s="1144"/>
      <c r="H50" s="1144"/>
      <c r="I50" s="1144"/>
      <c r="J50" s="1144"/>
      <c r="K50" s="1144"/>
      <c r="L50" s="1144"/>
      <c r="M50" s="1144"/>
      <c r="N50" s="1144"/>
      <c r="O50" s="1144"/>
      <c r="P50" s="1144"/>
      <c r="Q50" s="1144"/>
      <c r="R50" s="1144"/>
      <c r="S50" s="1144"/>
      <c r="T50" s="1144"/>
      <c r="U50" s="1144"/>
      <c r="V50" s="1144"/>
      <c r="W50" s="1144"/>
      <c r="X50" s="1144"/>
      <c r="Y50" s="1144"/>
      <c r="Z50" s="1144"/>
      <c r="AA50" s="1144"/>
      <c r="AB50" s="1144"/>
      <c r="AC50" s="1144"/>
      <c r="AD50" s="1144"/>
      <c r="AE50" s="1144"/>
      <c r="AF50" s="1144"/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4"/>
      <c r="AT50" s="1144"/>
      <c r="AU50" s="1144"/>
      <c r="AV50" s="1144"/>
      <c r="AW50" s="1144"/>
      <c r="AX50" s="1144"/>
      <c r="AY50" s="1144"/>
      <c r="AZ50" s="1144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01" t="s">
        <v>803</v>
      </c>
      <c r="B52" s="1101"/>
      <c r="C52" s="1101"/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01"/>
      <c r="V52" s="1101"/>
      <c r="W52" s="1101"/>
      <c r="X52" s="1101"/>
      <c r="Y52" s="1101"/>
      <c r="Z52" s="1101"/>
      <c r="AA52" s="1101"/>
      <c r="AB52" s="1101"/>
      <c r="AC52" s="1101"/>
      <c r="AD52" s="1101"/>
      <c r="AE52" s="1101"/>
      <c r="AF52" s="1101"/>
      <c r="AG52" s="1101"/>
      <c r="AH52" s="1101"/>
      <c r="AI52" s="1101"/>
      <c r="AJ52" s="1101"/>
      <c r="AK52" s="1101"/>
      <c r="AL52" s="1101"/>
      <c r="AM52" s="1101"/>
      <c r="AN52" s="1101"/>
      <c r="AO52" s="1101"/>
      <c r="AP52" s="1101"/>
      <c r="AQ52" s="1101"/>
      <c r="AR52" s="1101"/>
      <c r="AS52" s="1101"/>
      <c r="AT52" s="1101"/>
      <c r="AU52" s="1101"/>
      <c r="AV52" s="1101"/>
      <c r="AW52" s="1101"/>
      <c r="AX52" s="1101"/>
      <c r="AY52" s="1101"/>
      <c r="AZ52" s="1101"/>
    </row>
    <row r="53" spans="1:54" ht="12" customHeight="1" x14ac:dyDescent="0.25">
      <c r="A53" s="1117"/>
      <c r="B53" s="1117"/>
      <c r="C53" s="1117"/>
      <c r="D53" s="1117"/>
      <c r="E53" s="1117"/>
      <c r="F53" s="1117"/>
      <c r="G53" s="1117"/>
      <c r="H53" s="1117"/>
      <c r="I53" s="1117"/>
      <c r="J53" s="1117"/>
      <c r="K53" s="1117"/>
      <c r="L53" s="1117"/>
      <c r="M53" s="1117"/>
      <c r="N53" s="1117"/>
      <c r="O53" s="1117"/>
      <c r="P53" s="1117"/>
      <c r="Q53" s="1117"/>
      <c r="R53" s="1117"/>
      <c r="S53" s="1117"/>
      <c r="T53" s="1117"/>
      <c r="U53" s="1117"/>
      <c r="V53" s="1117"/>
      <c r="W53" s="1117"/>
      <c r="X53" s="1117"/>
      <c r="Y53" s="1117"/>
      <c r="Z53" s="1117"/>
      <c r="AA53" s="1117"/>
      <c r="AB53" s="1117"/>
      <c r="AC53" s="1117"/>
      <c r="AD53" s="1117"/>
      <c r="AE53" s="1117"/>
      <c r="AF53" s="1117"/>
      <c r="AG53" s="1117"/>
      <c r="AH53" s="1117"/>
      <c r="AI53" s="1117"/>
      <c r="AJ53" s="1117"/>
      <c r="AK53" s="1117"/>
      <c r="AL53" s="1117"/>
      <c r="AM53" s="1117"/>
      <c r="AN53" s="1117"/>
      <c r="AO53" s="1117"/>
      <c r="AP53" s="1117"/>
      <c r="AQ53" s="1117"/>
      <c r="AR53" s="1117"/>
      <c r="AS53" s="1117"/>
      <c r="AT53" s="1117"/>
      <c r="AU53" s="1117"/>
      <c r="AV53" s="1117"/>
      <c r="AW53" s="1117"/>
      <c r="AX53" s="1117"/>
      <c r="AY53" s="1117"/>
      <c r="AZ53" s="1117"/>
    </row>
    <row r="54" spans="1:54" ht="15" customHeight="1" x14ac:dyDescent="0.25">
      <c r="A54" s="1082" t="s">
        <v>804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4" ht="13.5" customHeight="1" outlineLevel="1" x14ac:dyDescent="0.25">
      <c r="A55" s="1031" t="s">
        <v>82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3.25" customHeight="1" outlineLevel="1" x14ac:dyDescent="0.25">
      <c r="A56" s="1037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</row>
    <row r="57" spans="1:54" ht="9.75" customHeight="1" outlineLevel="1" x14ac:dyDescent="0.25">
      <c r="A57" s="1036" t="s">
        <v>535</v>
      </c>
      <c r="B57" s="1036"/>
      <c r="C57" s="1036"/>
      <c r="D57" s="1036"/>
      <c r="E57" s="1036"/>
      <c r="F57" s="1036"/>
      <c r="G57" s="1036"/>
      <c r="H57" s="1036"/>
      <c r="I57" s="1036"/>
      <c r="J57" s="1036"/>
      <c r="K57" s="1036"/>
      <c r="L57" s="1036"/>
      <c r="M57" s="1036"/>
      <c r="N57" s="1036"/>
      <c r="O57" s="1036"/>
      <c r="P57" s="1036"/>
      <c r="Q57" s="1036"/>
      <c r="R57" s="1036"/>
      <c r="S57" s="1036"/>
      <c r="T57" s="1036"/>
      <c r="U57" s="1036"/>
      <c r="V57" s="1036"/>
      <c r="W57" s="1036"/>
      <c r="X57" s="1036"/>
      <c r="Y57" s="1036"/>
      <c r="Z57" s="1036"/>
      <c r="AA57" s="1036"/>
      <c r="AB57" s="1036"/>
      <c r="AC57" s="1036"/>
      <c r="AD57" s="1036"/>
      <c r="AE57" s="1036"/>
      <c r="AF57" s="1036"/>
      <c r="AG57" s="1036"/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/>
      <c r="AX57" s="1036"/>
      <c r="AY57" s="1036"/>
      <c r="AZ57" s="1036"/>
    </row>
    <row r="58" spans="1:54" ht="12" customHeight="1" x14ac:dyDescent="0.25">
      <c r="A58" s="1109" t="s">
        <v>439</v>
      </c>
      <c r="B58" s="1109"/>
      <c r="C58" s="1109"/>
      <c r="D58" s="1109"/>
      <c r="E58" s="1109"/>
      <c r="F58" s="1109"/>
      <c r="G58" s="1109"/>
      <c r="H58" s="1109"/>
      <c r="I58" s="1109"/>
      <c r="J58" s="1109"/>
      <c r="K58" s="1109"/>
      <c r="L58" s="1109"/>
      <c r="M58" s="1109"/>
      <c r="N58" s="1109"/>
      <c r="O58" s="1109"/>
      <c r="P58" s="1109"/>
      <c r="Q58" s="1109"/>
      <c r="R58" s="1109"/>
      <c r="S58" s="1109"/>
      <c r="T58" s="1109"/>
      <c r="U58" s="1109"/>
      <c r="V58" s="1109"/>
      <c r="W58" s="1109"/>
      <c r="X58" s="1109"/>
      <c r="Y58" s="1109"/>
      <c r="Z58" s="1109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109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</row>
    <row r="59" spans="1:54" ht="12" customHeight="1" x14ac:dyDescent="0.25">
      <c r="A59" s="1112" t="str">
        <f>ФОРМА!D27</f>
        <v>воздушной линии 0,4кВ</v>
      </c>
      <c r="B59" s="1112"/>
      <c r="C59" s="1112"/>
      <c r="D59" s="1112"/>
      <c r="E59" s="1112"/>
      <c r="F59" s="1112"/>
      <c r="G59" s="1112"/>
      <c r="H59" s="1112"/>
      <c r="I59" s="1112"/>
      <c r="J59" s="1112"/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  <c r="Z59" s="1112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112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</row>
    <row r="60" spans="1:54" ht="12" customHeight="1" x14ac:dyDescent="0.25">
      <c r="A60" s="1113" t="s">
        <v>440</v>
      </c>
      <c r="B60" s="1113"/>
      <c r="C60" s="1113"/>
      <c r="D60" s="1113"/>
      <c r="E60" s="1113"/>
      <c r="F60" s="1113"/>
      <c r="G60" s="1113"/>
      <c r="H60" s="1113"/>
      <c r="I60" s="1113"/>
      <c r="J60" s="1113"/>
      <c r="K60" s="1113"/>
      <c r="L60" s="1113"/>
      <c r="M60" s="1113"/>
      <c r="N60" s="1113"/>
      <c r="O60" s="1113"/>
      <c r="P60" s="1113"/>
      <c r="Q60" s="1113"/>
      <c r="R60" s="1113"/>
      <c r="S60" s="1113"/>
      <c r="T60" s="1113"/>
      <c r="U60" s="1113"/>
      <c r="V60" s="1113"/>
      <c r="W60" s="1113"/>
      <c r="X60" s="1113"/>
      <c r="Y60" s="1113"/>
      <c r="Z60" s="1113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113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</row>
    <row r="61" spans="1:54" ht="34.950000000000003" customHeight="1" x14ac:dyDescent="0.25">
      <c r="A61" s="111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4"/>
      <c r="C61" s="1114"/>
      <c r="D61" s="1114"/>
      <c r="E61" s="1114"/>
      <c r="F61" s="1114"/>
      <c r="G61" s="1114"/>
      <c r="H61" s="1114"/>
      <c r="I61" s="1114"/>
      <c r="J61" s="1114"/>
      <c r="K61" s="1114"/>
      <c r="L61" s="1114"/>
      <c r="M61" s="1114"/>
      <c r="N61" s="1114"/>
      <c r="O61" s="1114"/>
      <c r="P61" s="1114"/>
      <c r="Q61" s="1114"/>
      <c r="R61" s="1114"/>
      <c r="S61" s="1114"/>
      <c r="T61" s="1114"/>
      <c r="U61" s="1114"/>
      <c r="V61" s="1114"/>
      <c r="W61" s="1114"/>
      <c r="X61" s="1114"/>
      <c r="Y61" s="1114"/>
      <c r="Z61" s="1114"/>
      <c r="AA61" s="1114"/>
      <c r="AB61" s="1114"/>
      <c r="AC61" s="1114"/>
      <c r="AD61" s="1114"/>
      <c r="AE61" s="1114"/>
      <c r="AF61" s="1114"/>
      <c r="AG61" s="1114"/>
      <c r="AH61" s="1114"/>
      <c r="AI61" s="1114"/>
      <c r="AJ61" s="1114"/>
      <c r="AK61" s="1114"/>
      <c r="AL61" s="1114"/>
      <c r="AM61" s="1114"/>
      <c r="AN61" s="1114"/>
      <c r="AO61" s="1114"/>
      <c r="AP61" s="1114"/>
      <c r="AQ61" s="1114"/>
      <c r="AR61" s="1114"/>
      <c r="AS61" s="1114"/>
      <c r="AT61" s="1114"/>
      <c r="AU61" s="1114"/>
      <c r="AV61" s="1114"/>
      <c r="AW61" s="1114"/>
      <c r="AX61" s="1114"/>
      <c r="AY61" s="1114"/>
      <c r="AZ61" s="1114"/>
    </row>
    <row r="62" spans="1:54" ht="6" customHeight="1" x14ac:dyDescent="0.25">
      <c r="A62" s="1115" t="s">
        <v>441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</row>
    <row r="63" spans="1:54" ht="12" customHeight="1" x14ac:dyDescent="0.25">
      <c r="A63" s="1121" t="s">
        <v>442</v>
      </c>
      <c r="B63" s="1121"/>
      <c r="C63" s="1121"/>
      <c r="D63" s="1121"/>
      <c r="E63" s="1121"/>
      <c r="F63" s="1121"/>
      <c r="G63" s="1121"/>
      <c r="H63" s="1121"/>
      <c r="I63" s="1121"/>
      <c r="J63" s="1121"/>
      <c r="K63" s="1121"/>
      <c r="L63" s="1121"/>
      <c r="M63" s="1121"/>
      <c r="N63" s="1121"/>
      <c r="O63" s="1121"/>
      <c r="P63" s="1121"/>
      <c r="Q63" s="1121"/>
      <c r="R63" s="1121"/>
      <c r="S63" s="1121"/>
      <c r="T63" s="1121"/>
      <c r="U63" s="1121"/>
      <c r="V63" s="1121"/>
      <c r="W63" s="1121"/>
      <c r="X63" s="1121"/>
      <c r="Y63" s="1121"/>
      <c r="Z63" s="1121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</row>
    <row r="64" spans="1:54" ht="12" customHeight="1" x14ac:dyDescent="0.25">
      <c r="A64" s="1121" t="s">
        <v>443</v>
      </c>
      <c r="B64" s="1121"/>
      <c r="C64" s="1121"/>
      <c r="D64" s="1121"/>
      <c r="E64" s="1121"/>
      <c r="F64" s="1121"/>
      <c r="G64" s="1121"/>
      <c r="H64" s="1121"/>
      <c r="I64" s="1121"/>
      <c r="J64" s="1121"/>
      <c r="K64" s="1121"/>
      <c r="L64" s="1121"/>
      <c r="M64" s="1121"/>
      <c r="N64" s="1121"/>
      <c r="O64" s="1121"/>
      <c r="P64" s="1121"/>
      <c r="Q64" s="1121"/>
      <c r="R64" s="1121"/>
      <c r="S64" s="1121"/>
      <c r="T64" s="1121"/>
      <c r="U64" s="1112" t="str">
        <f>ФОРМА!B9</f>
        <v>СЭС-23-32939-ЭС-ИЛО2</v>
      </c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11" t="s">
        <v>580</v>
      </c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</row>
    <row r="66" spans="1:56" ht="12" customHeight="1" x14ac:dyDescent="0.25">
      <c r="A66" s="1112" t="str">
        <f>ФОРМА!B8</f>
        <v>ООО «Строительные энергетические технологии»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</row>
    <row r="67" spans="1:56" s="303" customFormat="1" ht="6" customHeight="1" x14ac:dyDescent="0.3">
      <c r="A67" s="1115" t="s">
        <v>583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  <c r="L67" s="1115"/>
      <c r="M67" s="1115"/>
      <c r="N67" s="1115"/>
      <c r="O67" s="1115"/>
      <c r="P67" s="1115"/>
      <c r="Q67" s="1115"/>
      <c r="R67" s="1115"/>
      <c r="S67" s="1115"/>
      <c r="T67" s="1115"/>
      <c r="U67" s="1115"/>
      <c r="V67" s="1115"/>
      <c r="W67" s="1115"/>
      <c r="X67" s="1115"/>
      <c r="Y67" s="1115"/>
      <c r="Z67" s="1115"/>
      <c r="AA67" s="1115"/>
      <c r="AB67" s="1115"/>
      <c r="AC67" s="1115"/>
      <c r="AD67" s="1115"/>
      <c r="AE67" s="1115"/>
      <c r="AF67" s="1115"/>
      <c r="AG67" s="1115"/>
      <c r="AH67" s="1115"/>
      <c r="AI67" s="1115"/>
      <c r="AJ67" s="1115"/>
      <c r="AK67" s="1115"/>
      <c r="AL67" s="1115"/>
      <c r="AM67" s="1115"/>
      <c r="AN67" s="1115"/>
      <c r="AO67" s="1115"/>
      <c r="AP67" s="1115"/>
      <c r="AQ67" s="1115"/>
      <c r="AR67" s="1115"/>
      <c r="AS67" s="1115"/>
      <c r="AT67" s="1115"/>
      <c r="AU67" s="1115"/>
      <c r="AV67" s="1115"/>
      <c r="AW67" s="1115"/>
      <c r="AX67" s="1115"/>
      <c r="AY67" s="1115"/>
      <c r="AZ67" s="1115"/>
      <c r="BA67" s="1115"/>
    </row>
    <row r="68" spans="1:56" ht="12" customHeight="1" x14ac:dyDescent="0.25">
      <c r="A68" s="1118" t="s">
        <v>444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445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 x14ac:dyDescent="0.25">
      <c r="A69" s="1120" t="s">
        <v>532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92"/>
    </row>
    <row r="70" spans="1:56" ht="12" customHeight="1" x14ac:dyDescent="0.25">
      <c r="A70" s="1109" t="s">
        <v>446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D70" s="292"/>
    </row>
    <row r="71" spans="1:56" ht="12" customHeight="1" x14ac:dyDescent="0.25">
      <c r="A71" s="1109" t="s">
        <v>533</v>
      </c>
      <c r="B71" s="1109"/>
      <c r="C71" s="1109"/>
      <c r="D71" s="1109"/>
      <c r="E71" s="1109"/>
      <c r="F71" s="1109"/>
      <c r="G71" s="1109"/>
      <c r="H71" s="1109"/>
      <c r="I71" s="1109"/>
      <c r="J71" s="1109"/>
      <c r="K71" s="1109"/>
      <c r="L71" s="1109"/>
      <c r="M71" s="1109"/>
      <c r="N71" s="1109"/>
      <c r="O71" s="1109"/>
      <c r="P71" s="1109"/>
      <c r="Q71" s="1109"/>
      <c r="R71" s="1109"/>
      <c r="S71" s="1109"/>
      <c r="T71" s="1109"/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327"/>
      <c r="BD71" s="298"/>
    </row>
    <row r="72" spans="1:56" ht="12" customHeight="1" x14ac:dyDescent="0.25">
      <c r="A72" s="1119" t="str">
        <f>ФОРМА!B9</f>
        <v>СЭС-23-32939-ЭС-ИЛО2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8"/>
    </row>
    <row r="73" spans="1:56" s="328" customFormat="1" ht="6" customHeight="1" x14ac:dyDescent="0.3">
      <c r="A73" s="1126" t="s">
        <v>580</v>
      </c>
      <c r="B73" s="1126"/>
      <c r="C73" s="1126"/>
      <c r="D73" s="1126"/>
      <c r="E73" s="1126"/>
      <c r="F73" s="1126"/>
      <c r="G73" s="1126"/>
      <c r="H73" s="1126"/>
      <c r="I73" s="1126"/>
      <c r="J73" s="1126"/>
      <c r="K73" s="1126"/>
      <c r="L73" s="1126"/>
      <c r="M73" s="1126"/>
      <c r="N73" s="1126"/>
      <c r="O73" s="1126"/>
      <c r="P73" s="1126"/>
      <c r="Q73" s="1126"/>
      <c r="R73" s="1126"/>
      <c r="S73" s="1126"/>
      <c r="T73" s="1126"/>
      <c r="U73" s="1126"/>
      <c r="V73" s="1126"/>
      <c r="W73" s="1126"/>
      <c r="X73" s="1126"/>
      <c r="Y73" s="1126"/>
      <c r="Z73" s="1126"/>
      <c r="AA73" s="1126"/>
      <c r="AB73" s="1126"/>
      <c r="AC73" s="1126"/>
      <c r="AD73" s="1126"/>
      <c r="AE73" s="1126"/>
      <c r="AF73" s="1126"/>
      <c r="AG73" s="1126"/>
      <c r="AH73" s="1126"/>
      <c r="AI73" s="1126"/>
      <c r="AJ73" s="1126"/>
      <c r="AK73" s="1126"/>
      <c r="AL73" s="1126"/>
      <c r="AM73" s="1126"/>
      <c r="AN73" s="1126"/>
      <c r="AO73" s="1126"/>
      <c r="AP73" s="1126"/>
      <c r="AQ73" s="1126"/>
      <c r="AR73" s="1126"/>
      <c r="AS73" s="1126"/>
      <c r="AT73" s="1126"/>
      <c r="AU73" s="1126"/>
      <c r="AV73" s="1126"/>
      <c r="AW73" s="1126"/>
      <c r="AX73" s="1126"/>
      <c r="AY73" s="1126"/>
      <c r="AZ73" s="1126"/>
    </row>
    <row r="74" spans="1:56" ht="12" customHeight="1" x14ac:dyDescent="0.25">
      <c r="A74" s="1030" t="str">
        <f>ФОРМА!B8</f>
        <v>ООО «Строительные энергетические технологии»</v>
      </c>
      <c r="B74" s="1030"/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D74" s="298"/>
    </row>
    <row r="75" spans="1:56" s="329" customFormat="1" ht="6" customHeight="1" x14ac:dyDescent="0.3">
      <c r="A75" s="1126" t="s">
        <v>582</v>
      </c>
      <c r="B75" s="1126"/>
      <c r="C75" s="1126"/>
      <c r="D75" s="1126"/>
      <c r="E75" s="1126"/>
      <c r="F75" s="1126"/>
      <c r="G75" s="1126"/>
      <c r="H75" s="1126"/>
      <c r="I75" s="1126"/>
      <c r="J75" s="1126"/>
      <c r="K75" s="1126"/>
      <c r="L75" s="1126"/>
      <c r="M75" s="1126"/>
      <c r="N75" s="1126"/>
      <c r="O75" s="1126"/>
      <c r="P75" s="1126"/>
      <c r="Q75" s="1126"/>
      <c r="R75" s="1126"/>
      <c r="S75" s="1126"/>
      <c r="T75" s="1126"/>
      <c r="U75" s="1126"/>
      <c r="V75" s="1126"/>
      <c r="W75" s="1126"/>
      <c r="X75" s="1126"/>
      <c r="Y75" s="1126"/>
      <c r="Z75" s="1126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</row>
    <row r="76" spans="1:56" ht="12" customHeight="1" x14ac:dyDescent="0.25">
      <c r="A76" s="1127" t="s">
        <v>742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1127"/>
      <c r="Q76" s="1127"/>
      <c r="R76" s="1127"/>
      <c r="S76" s="1127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</row>
    <row r="77" spans="1:56" s="315" customFormat="1" ht="6" customHeight="1" x14ac:dyDescent="0.3">
      <c r="A77" s="1128" t="s">
        <v>581</v>
      </c>
      <c r="B77" s="1128"/>
      <c r="C77" s="1128"/>
      <c r="D77" s="1128"/>
      <c r="E77" s="1128"/>
      <c r="F77" s="1128"/>
      <c r="G77" s="1128"/>
      <c r="H77" s="1128"/>
      <c r="I77" s="1128"/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</row>
    <row r="78" spans="1:56" x14ac:dyDescent="0.25">
      <c r="A78" s="1124" t="s">
        <v>447</v>
      </c>
      <c r="B78" s="1124"/>
      <c r="C78" s="1124"/>
      <c r="D78" s="1124"/>
      <c r="E78" s="1124"/>
      <c r="F78" s="1124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1124"/>
      <c r="Y78" s="1124"/>
      <c r="Z78" s="1124"/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</row>
    <row r="79" spans="1:56" ht="14.4" x14ac:dyDescent="0.3">
      <c r="U79" s="1122"/>
      <c r="V79" s="1122"/>
      <c r="W79" s="1122"/>
      <c r="X79" s="1122"/>
      <c r="Y79" s="1122"/>
      <c r="Z79" s="1122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122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</row>
    <row r="80" spans="1:56" ht="12" customHeight="1" x14ac:dyDescent="0.25">
      <c r="A80" s="1031" t="s">
        <v>89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123" t="s">
        <v>65</v>
      </c>
      <c r="Q80" s="1123"/>
      <c r="R80" s="1123"/>
      <c r="S80" s="1123"/>
      <c r="T80" s="1123"/>
      <c r="U80" s="1123"/>
      <c r="V80" s="1123"/>
      <c r="W80" s="1123"/>
      <c r="X80" s="1123"/>
      <c r="Y80" s="1123"/>
      <c r="Z80" s="1123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123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</row>
    <row r="81" spans="1:53" ht="11.25" customHeight="1" x14ac:dyDescent="0.25"/>
    <row r="82" spans="1:53" ht="12" customHeight="1" x14ac:dyDescent="0.25">
      <c r="A82" s="1124" t="s">
        <v>93</v>
      </c>
      <c r="B82" s="1124"/>
      <c r="C82" s="1124"/>
      <c r="D82" s="1124"/>
      <c r="E82" s="1124"/>
      <c r="F82" s="1124"/>
      <c r="G82" s="1124"/>
      <c r="H82" s="1124"/>
      <c r="I82" s="1124"/>
      <c r="J82" s="1125">
        <f>ФОРМА!F5</f>
        <v>2</v>
      </c>
      <c r="K82" s="1125"/>
      <c r="L82" s="1125"/>
      <c r="M82" s="1125"/>
      <c r="N82" s="1125"/>
      <c r="O82" s="1125"/>
      <c r="P82" s="1031" t="s">
        <v>812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124" t="s">
        <v>90</v>
      </c>
      <c r="B84" s="1124"/>
      <c r="C84" s="1124"/>
      <c r="D84" s="1124"/>
      <c r="E84" s="1124"/>
      <c r="F84" s="1124"/>
      <c r="G84" s="1124"/>
      <c r="H84" s="1133" t="str">
        <f>ФОРМА!E27</f>
        <v>План строительства</v>
      </c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1133"/>
      <c r="X84" s="1133"/>
      <c r="Y84" s="1133"/>
      <c r="Z84" s="1133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133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</row>
    <row r="85" spans="1:53" s="326" customFormat="1" ht="6" customHeight="1" x14ac:dyDescent="0.3">
      <c r="H85" s="1134" t="s">
        <v>534</v>
      </c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1134"/>
      <c r="X85" s="1134"/>
      <c r="Y85" s="1134"/>
      <c r="Z85" s="1134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134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</row>
    <row r="86" spans="1:53" ht="24" customHeight="1" x14ac:dyDescent="0.25">
      <c r="A86" s="1129" t="s">
        <v>796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1129"/>
      <c r="X86" s="1129"/>
      <c r="Y86" s="1129"/>
      <c r="Z86" s="1129"/>
      <c r="AA86" s="1129"/>
      <c r="AB86" s="1129"/>
      <c r="AC86" s="1129"/>
      <c r="AD86" s="1129"/>
      <c r="AE86" s="1129"/>
      <c r="AF86" s="1129"/>
      <c r="AG86" s="1129"/>
      <c r="AH86" s="1129"/>
      <c r="AI86" s="1129"/>
      <c r="AJ86" s="1129"/>
      <c r="AK86" s="1129"/>
      <c r="AL86" s="1129"/>
      <c r="AM86" s="1129"/>
      <c r="AN86" s="1129"/>
      <c r="AO86" s="1129"/>
      <c r="AP86" s="1129"/>
      <c r="AQ86" s="1129"/>
      <c r="AR86" s="1129"/>
      <c r="AS86" s="1129"/>
      <c r="AT86" s="1129"/>
      <c r="AU86" s="1129"/>
      <c r="AV86" s="1129"/>
      <c r="AW86" s="1129"/>
      <c r="AX86" s="1129"/>
      <c r="AY86" s="1129"/>
      <c r="AZ86" s="1129"/>
    </row>
    <row r="87" spans="1:53" ht="28.95" customHeight="1" x14ac:dyDescent="0.3">
      <c r="A87" s="1135" t="str">
        <f>IF(ПОДПИСИ!B9="",ПОДПИСИ!D6,ПОДПИСИ!D9)</f>
        <v>Филёва Н.О.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6"/>
      <c r="AA87" s="1136"/>
      <c r="AB87" s="1136"/>
      <c r="AC87" s="1136"/>
      <c r="AD87" s="1136"/>
      <c r="AE87" s="1136"/>
      <c r="AF87" s="1136"/>
      <c r="AG87" s="1136"/>
      <c r="AH87" s="1136"/>
      <c r="AI87" s="1136"/>
      <c r="AJ87" s="1136"/>
      <c r="AK87" s="1136"/>
      <c r="AL87" s="1136"/>
      <c r="AM87" s="1136"/>
      <c r="AN87" s="1136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</row>
    <row r="88" spans="1:53" s="315" customFormat="1" ht="6" customHeight="1" x14ac:dyDescent="0.3">
      <c r="A88" s="1111" t="s">
        <v>815</v>
      </c>
      <c r="B88" s="1111"/>
      <c r="C88" s="1111"/>
      <c r="D88" s="1111"/>
      <c r="E88" s="1111"/>
      <c r="F88" s="1111"/>
      <c r="G88" s="1111"/>
      <c r="H88" s="1111"/>
      <c r="I88" s="1111"/>
      <c r="J88" s="1111"/>
      <c r="K88" s="1111"/>
      <c r="L88" s="1111"/>
      <c r="M88" s="1111"/>
      <c r="N88" s="1111"/>
      <c r="O88" s="1111"/>
      <c r="P88" s="1111"/>
      <c r="Q88" s="1111"/>
      <c r="R88" s="1111"/>
      <c r="S88" s="1111"/>
      <c r="T88" s="1111"/>
      <c r="U88" s="1111"/>
      <c r="V88" s="1111"/>
      <c r="W88" s="1111"/>
      <c r="X88" s="1111"/>
      <c r="Y88" s="111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11" t="s">
        <v>49</v>
      </c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1"/>
    </row>
    <row r="89" spans="1:53" ht="6" customHeight="1" x14ac:dyDescent="0.25"/>
    <row r="90" spans="1:53" ht="12" customHeight="1" x14ac:dyDescent="0.25">
      <c r="A90" s="1129" t="s">
        <v>831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130" t="str">
        <f>ПОДПИСИ!D15</f>
        <v>Шлёнский С.В.</v>
      </c>
      <c r="B91" s="1130"/>
      <c r="C91" s="1130"/>
      <c r="D91" s="1130"/>
      <c r="E91" s="1130"/>
      <c r="F91" s="1130"/>
      <c r="G91" s="1130"/>
      <c r="H91" s="1130"/>
      <c r="I91" s="113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130"/>
      <c r="U91" s="1130"/>
      <c r="V91" s="1130"/>
      <c r="W91" s="1130"/>
      <c r="X91" s="1130"/>
      <c r="Y91" s="1130"/>
      <c r="Z91" s="1131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331"/>
    </row>
    <row r="92" spans="1:53" s="334" customFormat="1" ht="6" customHeight="1" x14ac:dyDescent="0.15">
      <c r="A92" s="1111" t="s">
        <v>815</v>
      </c>
      <c r="B92" s="1111"/>
      <c r="C92" s="1111"/>
      <c r="D92" s="1111"/>
      <c r="E92" s="1111"/>
      <c r="F92" s="1111"/>
      <c r="G92" s="1111"/>
      <c r="H92" s="1111"/>
      <c r="I92" s="1111"/>
      <c r="J92" s="1111"/>
      <c r="K92" s="1111"/>
      <c r="L92" s="1111"/>
      <c r="M92" s="1111"/>
      <c r="N92" s="1111"/>
      <c r="O92" s="1111"/>
      <c r="P92" s="1111"/>
      <c r="Q92" s="1111"/>
      <c r="R92" s="1111"/>
      <c r="S92" s="1111"/>
      <c r="T92" s="1111"/>
      <c r="U92" s="1111"/>
      <c r="V92" s="1111"/>
      <c r="W92" s="1111"/>
      <c r="X92" s="1111"/>
      <c r="Y92" s="111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11" t="s">
        <v>49</v>
      </c>
      <c r="AP92" s="1111"/>
      <c r="AQ92" s="1111"/>
      <c r="AR92" s="1111"/>
      <c r="AS92" s="1111"/>
      <c r="AT92" s="1111"/>
      <c r="AU92" s="1111"/>
      <c r="AV92" s="1111"/>
      <c r="AW92" s="1111"/>
      <c r="AX92" s="1111"/>
      <c r="AY92" s="1111"/>
      <c r="AZ92" s="1111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40" t="s">
        <v>827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331"/>
    </row>
    <row r="95" spans="1:53" ht="28.95" customHeight="1" x14ac:dyDescent="0.3">
      <c r="A95" s="1130" t="str">
        <f>ПОДПИСИ!D17</f>
        <v>Шлёнский С.В.</v>
      </c>
      <c r="B95" s="1130"/>
      <c r="C95" s="1130"/>
      <c r="D95" s="1130"/>
      <c r="E95" s="1130"/>
      <c r="F95" s="1130"/>
      <c r="G95" s="1130"/>
      <c r="H95" s="1130"/>
      <c r="I95" s="1130"/>
      <c r="J95" s="1130"/>
      <c r="K95" s="1130"/>
      <c r="L95" s="1130"/>
      <c r="M95" s="1130"/>
      <c r="N95" s="1130"/>
      <c r="O95" s="1130"/>
      <c r="P95" s="1130"/>
      <c r="Q95" s="1130"/>
      <c r="R95" s="1130"/>
      <c r="S95" s="1130"/>
      <c r="T95" s="1130"/>
      <c r="U95" s="1130"/>
      <c r="V95" s="1130"/>
      <c r="W95" s="1130"/>
      <c r="X95" s="1130"/>
      <c r="Y95" s="1130"/>
      <c r="Z95" s="1131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41" t="s">
        <v>64</v>
      </c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</row>
    <row r="96" spans="1:53" ht="6" customHeight="1" x14ac:dyDescent="0.25">
      <c r="A96" s="1111" t="s">
        <v>815</v>
      </c>
      <c r="B96" s="1111"/>
      <c r="C96" s="1111"/>
      <c r="D96" s="1111"/>
      <c r="E96" s="1111"/>
      <c r="F96" s="1111"/>
      <c r="G96" s="1111"/>
      <c r="H96" s="1111"/>
      <c r="I96" s="1111"/>
      <c r="J96" s="1111"/>
      <c r="K96" s="1111"/>
      <c r="L96" s="1111"/>
      <c r="M96" s="1111"/>
      <c r="N96" s="1111"/>
      <c r="O96" s="1111"/>
      <c r="P96" s="1111"/>
      <c r="Q96" s="1111"/>
      <c r="R96" s="1111"/>
      <c r="S96" s="1111"/>
      <c r="T96" s="1111"/>
      <c r="U96" s="1111"/>
      <c r="V96" s="1111"/>
      <c r="W96" s="1111"/>
      <c r="X96" s="1111"/>
      <c r="Y96" s="111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11" t="s">
        <v>49</v>
      </c>
      <c r="AP96" s="1111"/>
      <c r="AQ96" s="1111"/>
      <c r="AR96" s="1111"/>
      <c r="AS96" s="1111"/>
      <c r="AT96" s="1111"/>
      <c r="AU96" s="1111"/>
      <c r="AV96" s="1111"/>
      <c r="AW96" s="1111"/>
      <c r="AX96" s="1111"/>
      <c r="AY96" s="1111"/>
      <c r="AZ96" s="1111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38" t="s">
        <v>817</v>
      </c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331"/>
    </row>
    <row r="99" spans="1:55" ht="28.95" customHeight="1" x14ac:dyDescent="0.3">
      <c r="A99" s="1130" t="str">
        <f>ПОДПИСИ!D19</f>
        <v xml:space="preserve"> </v>
      </c>
      <c r="B99" s="1130"/>
      <c r="C99" s="1130"/>
      <c r="D99" s="1130"/>
      <c r="E99" s="1130"/>
      <c r="F99" s="1130"/>
      <c r="G99" s="1130"/>
      <c r="H99" s="1130"/>
      <c r="I99" s="1130"/>
      <c r="J99" s="1130"/>
      <c r="K99" s="1130"/>
      <c r="L99" s="1130"/>
      <c r="M99" s="1130"/>
      <c r="N99" s="1130"/>
      <c r="O99" s="1130"/>
      <c r="P99" s="1130"/>
      <c r="Q99" s="1130"/>
      <c r="R99" s="1130"/>
      <c r="S99" s="1130"/>
      <c r="T99" s="1130"/>
      <c r="U99" s="1130"/>
      <c r="V99" s="1130"/>
      <c r="W99" s="1130"/>
      <c r="X99" s="1130"/>
      <c r="Y99" s="1130"/>
      <c r="Z99" s="1131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2" t="s">
        <v>64</v>
      </c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337"/>
    </row>
    <row r="100" spans="1:55" ht="6" customHeight="1" x14ac:dyDescent="0.25">
      <c r="A100" s="1111" t="s">
        <v>815</v>
      </c>
      <c r="B100" s="1111"/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111"/>
      <c r="T100" s="1111"/>
      <c r="U100" s="1111"/>
      <c r="V100" s="1111"/>
      <c r="W100" s="1111"/>
      <c r="X100" s="1111"/>
      <c r="Y100" s="111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11" t="s">
        <v>49</v>
      </c>
      <c r="AP100" s="1111"/>
      <c r="AQ100" s="1111"/>
      <c r="AR100" s="1111"/>
      <c r="AS100" s="1111"/>
      <c r="AT100" s="1111"/>
      <c r="AU100" s="1111"/>
      <c r="AV100" s="1111"/>
      <c r="AW100" s="1111"/>
      <c r="AX100" s="1111"/>
      <c r="AY100" s="1111"/>
      <c r="AZ100" s="1111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38" t="s">
        <v>832</v>
      </c>
      <c r="B102" s="1138"/>
      <c r="C102" s="1138"/>
      <c r="D102" s="1138"/>
      <c r="E102" s="1138"/>
      <c r="F102" s="1138"/>
      <c r="G102" s="1138"/>
      <c r="H102" s="1138"/>
      <c r="I102" s="1138"/>
      <c r="J102" s="1138"/>
      <c r="K102" s="1138"/>
      <c r="L102" s="1138"/>
      <c r="M102" s="1138"/>
      <c r="N102" s="1138"/>
      <c r="O102" s="1138"/>
      <c r="P102" s="1138"/>
      <c r="Q102" s="1138"/>
      <c r="R102" s="1138"/>
      <c r="S102" s="1138"/>
      <c r="T102" s="1138"/>
      <c r="U102" s="1138"/>
      <c r="V102" s="1138"/>
      <c r="W102" s="1138"/>
      <c r="X102" s="1138"/>
      <c r="Y102" s="1138"/>
      <c r="Z102" s="1138"/>
      <c r="AA102" s="1138"/>
      <c r="AB102" s="1138"/>
      <c r="AC102" s="1138"/>
      <c r="AD102" s="1138"/>
      <c r="AE102" s="1138"/>
      <c r="AF102" s="1138"/>
      <c r="AG102" s="1138"/>
      <c r="AH102" s="1138"/>
      <c r="AI102" s="1138"/>
      <c r="AJ102" s="1138"/>
      <c r="AK102" s="1138"/>
      <c r="AL102" s="1138"/>
      <c r="AM102" s="1138"/>
      <c r="AN102" s="1138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31"/>
    </row>
    <row r="103" spans="1:55" ht="28.95" customHeight="1" x14ac:dyDescent="0.3">
      <c r="A103" s="1130" t="str">
        <f>ПОДПИСИ!D14</f>
        <v>Фатахова Е.Я.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  <c r="L103" s="1130"/>
      <c r="M103" s="1130"/>
      <c r="N103" s="1130"/>
      <c r="O103" s="1130"/>
      <c r="P103" s="1130"/>
      <c r="Q103" s="1130"/>
      <c r="R103" s="1130"/>
      <c r="S103" s="1130"/>
      <c r="T103" s="1130"/>
      <c r="U103" s="1130"/>
      <c r="V103" s="1130"/>
      <c r="W103" s="1130"/>
      <c r="X103" s="1130"/>
      <c r="Y103" s="1130"/>
      <c r="Z103" s="1131"/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131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338"/>
      <c r="BB103" s="317"/>
      <c r="BC103" s="317"/>
    </row>
    <row r="104" spans="1:55" s="306" customFormat="1" ht="6" customHeight="1" x14ac:dyDescent="0.2">
      <c r="A104" s="1111" t="s">
        <v>815</v>
      </c>
      <c r="B104" s="1111"/>
      <c r="C104" s="1111"/>
      <c r="D104" s="1111"/>
      <c r="E104" s="1111"/>
      <c r="F104" s="1111"/>
      <c r="G104" s="1111"/>
      <c r="H104" s="1111"/>
      <c r="I104" s="1111"/>
      <c r="J104" s="1111"/>
      <c r="K104" s="1111"/>
      <c r="L104" s="1111"/>
      <c r="M104" s="1111"/>
      <c r="N104" s="1111"/>
      <c r="O104" s="1111"/>
      <c r="P104" s="1111"/>
      <c r="Q104" s="1111"/>
      <c r="R104" s="1111"/>
      <c r="S104" s="1111"/>
      <c r="T104" s="1111"/>
      <c r="U104" s="1111"/>
      <c r="V104" s="1111"/>
      <c r="W104" s="1111"/>
      <c r="X104" s="1111"/>
      <c r="Y104" s="111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11" t="s">
        <v>49</v>
      </c>
      <c r="AP104" s="1111"/>
      <c r="AQ104" s="1111"/>
      <c r="AR104" s="1111"/>
      <c r="AS104" s="1111"/>
      <c r="AT104" s="1111"/>
      <c r="AU104" s="1111"/>
      <c r="AV104" s="1111"/>
      <c r="AW104" s="1111"/>
      <c r="AX104" s="1111"/>
      <c r="AY104" s="1111"/>
      <c r="AZ104" s="1111"/>
    </row>
    <row r="105" spans="1:55" x14ac:dyDescent="0.25">
      <c r="A105" s="1094" t="s">
        <v>972</v>
      </c>
      <c r="B105" s="1094"/>
      <c r="C105" s="1094"/>
      <c r="D105" s="1094"/>
      <c r="E105" s="1094"/>
      <c r="F105" s="1094"/>
      <c r="G105" s="1094"/>
      <c r="H105" s="1094"/>
      <c r="I105" s="1094"/>
      <c r="J105" s="1094"/>
      <c r="K105" s="1094"/>
      <c r="L105" s="1094"/>
      <c r="M105" s="1094"/>
      <c r="N105" s="1094"/>
      <c r="O105" s="1094"/>
      <c r="P105" s="1094"/>
      <c r="Q105" s="1094"/>
      <c r="R105" s="1094"/>
      <c r="S105" s="1094"/>
      <c r="T105" s="1094"/>
      <c r="U105" s="1094"/>
      <c r="V105" s="1094"/>
      <c r="W105" s="1094"/>
      <c r="X105" s="1094"/>
      <c r="Y105" s="1094"/>
      <c r="Z105" s="1094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94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</row>
    <row r="106" spans="1:55" ht="28.95" customHeight="1" x14ac:dyDescent="0.3">
      <c r="A106" s="1089" t="str">
        <f>IF(ПОДПИСИ!D9="","",ПОДПИСИ!D6)</f>
        <v>Чечин Д.М.</v>
      </c>
      <c r="B106" s="1089"/>
      <c r="C106" s="1089"/>
      <c r="D106" s="1089"/>
      <c r="E106" s="1089"/>
      <c r="F106" s="1089"/>
      <c r="G106" s="1089"/>
      <c r="H106" s="1089"/>
      <c r="I106" s="1089"/>
      <c r="J106" s="1089"/>
      <c r="K106" s="1089"/>
      <c r="L106" s="1089"/>
      <c r="M106" s="1089"/>
      <c r="N106" s="1089"/>
      <c r="O106" s="1089"/>
      <c r="P106" s="1089"/>
      <c r="Q106" s="1089"/>
      <c r="R106" s="1089"/>
      <c r="S106" s="1089"/>
      <c r="T106" s="1089"/>
      <c r="U106" s="1089"/>
      <c r="V106" s="1089"/>
      <c r="W106" s="1089"/>
      <c r="X106" s="1089"/>
      <c r="Y106" s="1089"/>
      <c r="Z106" s="1090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90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</row>
    <row r="107" spans="1:55" x14ac:dyDescent="0.25">
      <c r="A107" s="1062" t="s">
        <v>815</v>
      </c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062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62" t="s">
        <v>49</v>
      </c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96" t="s">
        <v>579</v>
      </c>
      <c r="B1" s="1096"/>
      <c r="C1" s="1096"/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6"/>
      <c r="X1" s="1096"/>
      <c r="Y1" s="1096"/>
      <c r="Z1" s="1096"/>
      <c r="AA1" s="1096"/>
      <c r="AB1" s="1096"/>
      <c r="AC1" s="1096"/>
      <c r="AD1" s="1096"/>
      <c r="AE1" s="1096"/>
      <c r="AF1" s="1096"/>
      <c r="AG1" s="1096"/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1096"/>
      <c r="AX1" s="1096"/>
      <c r="AY1" s="1096"/>
      <c r="AZ1" s="1096"/>
      <c r="BA1" s="318"/>
    </row>
    <row r="2" spans="1:63" ht="12" customHeight="1" x14ac:dyDescent="0.25">
      <c r="A2" s="1097" t="s">
        <v>75</v>
      </c>
      <c r="B2" s="1097"/>
      <c r="C2" s="1097"/>
      <c r="D2" s="1097"/>
      <c r="E2" s="1097"/>
      <c r="F2" s="1097"/>
      <c r="G2" s="1097"/>
      <c r="H2" s="1097"/>
      <c r="I2" s="1097"/>
      <c r="J2" s="1097"/>
      <c r="K2" s="1097"/>
      <c r="L2" s="1097"/>
      <c r="M2" s="1097"/>
      <c r="N2" s="1097"/>
      <c r="O2" s="1097"/>
      <c r="P2" s="1097"/>
      <c r="Q2" s="1097"/>
      <c r="R2" s="1097"/>
      <c r="S2" s="1097"/>
      <c r="T2" s="1097"/>
      <c r="U2" s="1097"/>
      <c r="V2" s="1097"/>
      <c r="W2" s="1097"/>
      <c r="X2" s="1097"/>
      <c r="Y2" s="1097"/>
      <c r="Z2" s="1097"/>
      <c r="AA2" s="1097"/>
      <c r="AB2" s="1097"/>
      <c r="AC2" s="1097"/>
      <c r="AD2" s="1097"/>
      <c r="AE2" s="1097"/>
      <c r="AF2" s="1097"/>
      <c r="AG2" s="1097"/>
      <c r="AH2" s="1097"/>
      <c r="AI2" s="1097"/>
      <c r="AJ2" s="1097"/>
      <c r="AK2" s="1097"/>
      <c r="AL2" s="1097"/>
      <c r="AM2" s="1097"/>
      <c r="AN2" s="1097"/>
      <c r="AO2" s="1097"/>
      <c r="AP2" s="1097"/>
      <c r="AQ2" s="1097"/>
      <c r="AR2" s="1097"/>
      <c r="AS2" s="1097"/>
      <c r="AT2" s="1097"/>
      <c r="AU2" s="1097"/>
      <c r="AV2" s="1097"/>
      <c r="AW2" s="1097"/>
      <c r="AX2" s="1097"/>
      <c r="AY2" s="1097"/>
      <c r="AZ2" s="109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8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098"/>
      <c r="V3" s="1098"/>
      <c r="W3" s="1098"/>
      <c r="X3" s="1098"/>
      <c r="Y3" s="1098"/>
      <c r="Z3" s="1098"/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1098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099" t="s">
        <v>820</v>
      </c>
      <c r="B4" s="1099"/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M4" s="1099"/>
      <c r="N4" s="1099"/>
      <c r="O4" s="1099"/>
      <c r="P4" s="1099"/>
      <c r="Q4" s="1099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099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4" t="s">
        <v>787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42" t="str">
        <f>ФОРМА!B2</f>
        <v>ПАО "Россети Ленэнерго"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  <c r="M6" s="1142"/>
      <c r="N6" s="1142"/>
      <c r="O6" s="1142"/>
      <c r="P6" s="1142"/>
      <c r="Q6" s="1142"/>
      <c r="R6" s="1142"/>
      <c r="S6" s="1142"/>
      <c r="T6" s="1142"/>
      <c r="U6" s="1142"/>
      <c r="V6" s="1142"/>
      <c r="W6" s="1142"/>
      <c r="X6" s="1142"/>
      <c r="Y6" s="1142"/>
      <c r="Z6" s="1142"/>
      <c r="AA6" s="1142"/>
      <c r="AB6" s="1142"/>
      <c r="AC6" s="1142"/>
      <c r="AD6" s="1142"/>
      <c r="AE6" s="1142"/>
      <c r="AF6" s="1142"/>
      <c r="AG6" s="1142"/>
      <c r="AH6" s="1142"/>
      <c r="AI6" s="1142"/>
      <c r="AJ6" s="1142"/>
      <c r="AK6" s="1142"/>
      <c r="AL6" s="1142"/>
      <c r="AM6" s="1142"/>
      <c r="AN6" s="1142"/>
      <c r="AO6" s="1142"/>
      <c r="AP6" s="1142"/>
      <c r="AQ6" s="1142"/>
      <c r="AR6" s="1142"/>
      <c r="AS6" s="1142"/>
      <c r="AT6" s="1142"/>
      <c r="AU6" s="1142"/>
      <c r="AV6" s="1142"/>
      <c r="AW6" s="1142"/>
      <c r="AX6" s="1142"/>
      <c r="AY6" s="1142"/>
      <c r="AZ6" s="1142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99" t="s">
        <v>821</v>
      </c>
      <c r="B7" s="1099"/>
      <c r="C7" s="1099"/>
      <c r="D7" s="1099"/>
      <c r="E7" s="1099"/>
      <c r="F7" s="1099"/>
      <c r="G7" s="1099"/>
      <c r="H7" s="1099"/>
      <c r="I7" s="1099"/>
      <c r="J7" s="1099"/>
      <c r="K7" s="1099"/>
      <c r="L7" s="1099"/>
      <c r="M7" s="1099"/>
      <c r="N7" s="1099"/>
      <c r="O7" s="1099"/>
      <c r="P7" s="1099"/>
      <c r="Q7" s="1099"/>
      <c r="R7" s="1099"/>
      <c r="S7" s="1099"/>
      <c r="T7" s="1099"/>
      <c r="U7" s="1099"/>
      <c r="V7" s="1099"/>
      <c r="W7" s="1099"/>
      <c r="X7" s="1099"/>
      <c r="Y7" s="1099"/>
      <c r="Z7" s="1099"/>
      <c r="AA7" s="1099"/>
      <c r="AB7" s="1099"/>
      <c r="AC7" s="1099"/>
      <c r="AD7" s="1099"/>
      <c r="AE7" s="1099"/>
      <c r="AF7" s="1099"/>
      <c r="AG7" s="1099"/>
      <c r="AH7" s="1099"/>
      <c r="AI7" s="1099"/>
      <c r="AJ7" s="1099"/>
      <c r="AK7" s="1099"/>
      <c r="AL7" s="1099"/>
      <c r="AM7" s="1099"/>
      <c r="AN7" s="1099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2" customHeight="1" x14ac:dyDescent="0.25">
      <c r="A8" s="114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2"/>
      <c r="C8" s="1142"/>
      <c r="D8" s="1142"/>
      <c r="E8" s="1142"/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  <c r="Q8" s="1142"/>
      <c r="R8" s="1142"/>
      <c r="S8" s="1142"/>
      <c r="T8" s="1142"/>
      <c r="U8" s="1142"/>
      <c r="V8" s="1142"/>
      <c r="W8" s="1142"/>
      <c r="X8" s="1142"/>
      <c r="Y8" s="1142"/>
      <c r="Z8" s="1142"/>
      <c r="AA8" s="1142"/>
      <c r="AB8" s="1142"/>
      <c r="AC8" s="1142"/>
      <c r="AD8" s="1142"/>
      <c r="AE8" s="1142"/>
      <c r="AF8" s="1142"/>
      <c r="AG8" s="1142"/>
      <c r="AH8" s="1142"/>
      <c r="AI8" s="1142"/>
      <c r="AJ8" s="1142"/>
      <c r="AK8" s="1142"/>
      <c r="AL8" s="1142"/>
      <c r="AM8" s="1142"/>
      <c r="AN8" s="1142"/>
      <c r="AO8" s="1142"/>
      <c r="AP8" s="1142"/>
      <c r="AQ8" s="1142"/>
      <c r="AR8" s="1142"/>
      <c r="AS8" s="1142"/>
      <c r="AT8" s="1142"/>
      <c r="AU8" s="1142"/>
      <c r="AV8" s="1142"/>
      <c r="AW8" s="1142"/>
      <c r="AX8" s="1142"/>
      <c r="AY8" s="1142"/>
      <c r="AZ8" s="1142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01" t="s">
        <v>822</v>
      </c>
      <c r="B9" s="1101"/>
      <c r="C9" s="1101"/>
      <c r="D9" s="1101"/>
      <c r="E9" s="1101"/>
      <c r="F9" s="1101"/>
      <c r="G9" s="1101"/>
      <c r="H9" s="1101"/>
      <c r="I9" s="1101"/>
      <c r="J9" s="1101"/>
      <c r="K9" s="1101"/>
      <c r="L9" s="1101"/>
      <c r="M9" s="1101"/>
      <c r="N9" s="1101"/>
      <c r="O9" s="1101"/>
      <c r="P9" s="1101"/>
      <c r="Q9" s="1101"/>
      <c r="R9" s="1101"/>
      <c r="S9" s="1101"/>
      <c r="T9" s="1101"/>
      <c r="U9" s="1101"/>
      <c r="V9" s="1101"/>
      <c r="W9" s="1101"/>
      <c r="X9" s="1101"/>
      <c r="Y9" s="1101"/>
      <c r="Z9" s="1101"/>
      <c r="AA9" s="1101"/>
      <c r="AB9" s="1101"/>
      <c r="AC9" s="1101"/>
      <c r="AD9" s="1101"/>
      <c r="AE9" s="1101"/>
      <c r="AF9" s="1101"/>
      <c r="AG9" s="1101"/>
      <c r="AH9" s="1101"/>
      <c r="AI9" s="1101"/>
      <c r="AJ9" s="1101"/>
      <c r="AK9" s="1101"/>
      <c r="AL9" s="1101"/>
      <c r="AM9" s="1101"/>
      <c r="AN9" s="1101"/>
      <c r="AO9" s="1101"/>
      <c r="AP9" s="1101"/>
      <c r="AQ9" s="1101"/>
      <c r="AR9" s="1101"/>
      <c r="AS9" s="1101"/>
      <c r="AT9" s="1101"/>
      <c r="AU9" s="1101"/>
      <c r="AV9" s="1101"/>
      <c r="AW9" s="1101"/>
      <c r="AX9" s="1101"/>
      <c r="AY9" s="1101"/>
      <c r="AZ9" s="110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097" t="s">
        <v>791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1097"/>
      <c r="S10" s="1097"/>
      <c r="T10" s="1097"/>
      <c r="U10" s="1097"/>
      <c r="V10" s="1097"/>
      <c r="W10" s="1097"/>
      <c r="X10" s="1097"/>
      <c r="Y10" s="1097"/>
      <c r="Z10" s="1097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097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42" t="str">
        <f>ФОРМА!B3</f>
        <v>ООО «Электромонтаж-110»</v>
      </c>
      <c r="B11" s="1142"/>
      <c r="C11" s="1142"/>
      <c r="D11" s="1142"/>
      <c r="E11" s="1142"/>
      <c r="F11" s="1142"/>
      <c r="G11" s="1142"/>
      <c r="H11" s="1142"/>
      <c r="I11" s="1142"/>
      <c r="J11" s="1142"/>
      <c r="K11" s="1142"/>
      <c r="L11" s="1142"/>
      <c r="M11" s="1142"/>
      <c r="N11" s="1142"/>
      <c r="O11" s="1142"/>
      <c r="P11" s="1142"/>
      <c r="Q11" s="1142"/>
      <c r="R11" s="1142"/>
      <c r="S11" s="1142"/>
      <c r="T11" s="1142"/>
      <c r="U11" s="1142"/>
      <c r="V11" s="1142"/>
      <c r="W11" s="1142"/>
      <c r="X11" s="1142"/>
      <c r="Y11" s="1142"/>
      <c r="Z11" s="1142"/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</row>
    <row r="12" spans="1:63" s="306" customFormat="1" ht="6" customHeight="1" x14ac:dyDescent="0.2">
      <c r="A12" s="1099" t="s">
        <v>821</v>
      </c>
      <c r="B12" s="1099"/>
      <c r="C12" s="1099"/>
      <c r="D12" s="1099"/>
      <c r="E12" s="1099"/>
      <c r="F12" s="1099"/>
      <c r="G12" s="1099"/>
      <c r="H12" s="1099"/>
      <c r="I12" s="1099"/>
      <c r="J12" s="1099"/>
      <c r="K12" s="1099"/>
      <c r="L12" s="1099"/>
      <c r="M12" s="1099"/>
      <c r="N12" s="1099"/>
      <c r="O12" s="1099"/>
      <c r="P12" s="1099"/>
      <c r="Q12" s="1099"/>
      <c r="R12" s="1099"/>
      <c r="S12" s="1099"/>
      <c r="T12" s="1099"/>
      <c r="U12" s="1099"/>
      <c r="V12" s="1099"/>
      <c r="W12" s="1099"/>
      <c r="X12" s="1099"/>
      <c r="Y12" s="1099"/>
      <c r="Z12" s="1099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319"/>
    </row>
    <row r="13" spans="1:63" ht="21.6" customHeight="1" x14ac:dyDescent="0.25">
      <c r="A13" s="1142" t="str">
        <f>ФОРМА!D3</f>
        <v>ОГРН 1089847302225, ИНН 7842391090, КПП 780101001, 199004, город Санкт-Петербург, пр-кт Средний В.О., д. 4 литер а, пом/ком 6н/177</v>
      </c>
      <c r="B13" s="1142"/>
      <c r="C13" s="1142"/>
      <c r="D13" s="1142"/>
      <c r="E13" s="1142"/>
      <c r="F13" s="1142"/>
      <c r="G13" s="1142"/>
      <c r="H13" s="1142"/>
      <c r="I13" s="1142"/>
      <c r="J13" s="1142"/>
      <c r="K13" s="1142"/>
      <c r="L13" s="1142"/>
      <c r="M13" s="1142"/>
      <c r="N13" s="1142"/>
      <c r="O13" s="1142"/>
      <c r="P13" s="1142"/>
      <c r="Q13" s="1142"/>
      <c r="R13" s="1142"/>
      <c r="S13" s="1142"/>
      <c r="T13" s="1142"/>
      <c r="U13" s="1142"/>
      <c r="V13" s="1142"/>
      <c r="W13" s="1142"/>
      <c r="X13" s="1142"/>
      <c r="Y13" s="1142"/>
      <c r="Z13" s="1142"/>
      <c r="AA13" s="1142"/>
      <c r="AB13" s="1142"/>
      <c r="AC13" s="1142"/>
      <c r="AD13" s="1142"/>
      <c r="AE13" s="1142"/>
      <c r="AF13" s="1142"/>
      <c r="AG13" s="1142"/>
      <c r="AH13" s="1142"/>
      <c r="AI13" s="1142"/>
      <c r="AJ13" s="1142"/>
      <c r="AK13" s="1142"/>
      <c r="AL13" s="1142"/>
      <c r="AM13" s="1142"/>
      <c r="AN13" s="1142"/>
      <c r="AO13" s="1142"/>
      <c r="AP13" s="1142"/>
      <c r="AQ13" s="1142"/>
      <c r="AR13" s="1142"/>
      <c r="AS13" s="1142"/>
      <c r="AT13" s="1142"/>
      <c r="AU13" s="1142"/>
      <c r="AV13" s="1142"/>
      <c r="AW13" s="1142"/>
      <c r="AX13" s="1142"/>
      <c r="AY13" s="1142"/>
      <c r="AZ13" s="1142"/>
      <c r="BA13" s="1142"/>
    </row>
    <row r="14" spans="1:63" s="306" customFormat="1" ht="21" customHeight="1" x14ac:dyDescent="0.2">
      <c r="A14" s="1101" t="s">
        <v>823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319"/>
    </row>
    <row r="15" spans="1:63" x14ac:dyDescent="0.25">
      <c r="A15" s="1097" t="s">
        <v>77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1097"/>
      <c r="S15" s="1097"/>
      <c r="T15" s="1097"/>
      <c r="U15" s="1097"/>
      <c r="V15" s="1097"/>
      <c r="W15" s="1097"/>
      <c r="X15" s="1097"/>
      <c r="Y15" s="1097"/>
      <c r="Z15" s="1097"/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318"/>
    </row>
    <row r="16" spans="1:63" ht="12" customHeight="1" x14ac:dyDescent="0.25">
      <c r="A16" s="1142" t="str">
        <f>ФОРМА!B8</f>
        <v>ООО «Строительные энергетические технологии»</v>
      </c>
      <c r="B16" s="1142"/>
      <c r="C16" s="1142"/>
      <c r="D16" s="1142"/>
      <c r="E16" s="1142"/>
      <c r="F16" s="1142"/>
      <c r="G16" s="1142"/>
      <c r="H16" s="1142"/>
      <c r="I16" s="1142"/>
      <c r="J16" s="1142"/>
      <c r="K16" s="1142"/>
      <c r="L16" s="1142"/>
      <c r="M16" s="1142"/>
      <c r="N16" s="1142"/>
      <c r="O16" s="1142"/>
      <c r="P16" s="1142"/>
      <c r="Q16" s="1142"/>
      <c r="R16" s="1142"/>
      <c r="S16" s="1142"/>
      <c r="T16" s="1142"/>
      <c r="U16" s="1142"/>
      <c r="V16" s="1142"/>
      <c r="W16" s="1142"/>
      <c r="X16" s="1142"/>
      <c r="Y16" s="1142"/>
      <c r="Z16" s="1142"/>
      <c r="AA16" s="1142"/>
      <c r="AB16" s="1142"/>
      <c r="AC16" s="1142"/>
      <c r="AD16" s="1142"/>
      <c r="AE16" s="1142"/>
      <c r="AF16" s="1142"/>
      <c r="AG16" s="1142"/>
      <c r="AH16" s="1142"/>
      <c r="AI16" s="1142"/>
      <c r="AJ16" s="1142"/>
      <c r="AK16" s="1142"/>
      <c r="AL16" s="1142"/>
      <c r="AM16" s="1142"/>
      <c r="AN16" s="1142"/>
      <c r="AO16" s="1142"/>
      <c r="AP16" s="1142"/>
      <c r="AQ16" s="1142"/>
      <c r="AR16" s="1142"/>
      <c r="AS16" s="1142"/>
      <c r="AT16" s="1142"/>
      <c r="AU16" s="1142"/>
      <c r="AV16" s="1142"/>
      <c r="AW16" s="1142"/>
      <c r="AX16" s="1142"/>
      <c r="AY16" s="1142"/>
      <c r="AZ16" s="1142"/>
      <c r="BA16" s="1142"/>
    </row>
    <row r="17" spans="1:53" s="306" customFormat="1" ht="9.6" x14ac:dyDescent="0.2">
      <c r="A17" s="1099" t="s">
        <v>821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319"/>
    </row>
    <row r="18" spans="1:53" ht="21.6" customHeight="1" x14ac:dyDescent="0.25">
      <c r="A18" s="114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2"/>
      <c r="C18" s="1142"/>
      <c r="D18" s="1142"/>
      <c r="E18" s="1142"/>
      <c r="F18" s="1142"/>
      <c r="G18" s="1142"/>
      <c r="H18" s="1142"/>
      <c r="I18" s="1142"/>
      <c r="J18" s="1142"/>
      <c r="K18" s="1142"/>
      <c r="L18" s="1142"/>
      <c r="M18" s="1142"/>
      <c r="N18" s="1142"/>
      <c r="O18" s="1142"/>
      <c r="P18" s="1142"/>
      <c r="Q18" s="1142"/>
      <c r="R18" s="1142"/>
      <c r="S18" s="1142"/>
      <c r="T18" s="1142"/>
      <c r="U18" s="1142"/>
      <c r="V18" s="1142"/>
      <c r="W18" s="1142"/>
      <c r="X18" s="1142"/>
      <c r="Y18" s="1142"/>
      <c r="Z18" s="1142"/>
      <c r="AA18" s="1142"/>
      <c r="AB18" s="1142"/>
      <c r="AC18" s="1142"/>
      <c r="AD18" s="1142"/>
      <c r="AE18" s="1142"/>
      <c r="AF18" s="1142"/>
      <c r="AG18" s="1142"/>
      <c r="AH18" s="1142"/>
      <c r="AI18" s="1142"/>
      <c r="AJ18" s="1142"/>
      <c r="AK18" s="1142"/>
      <c r="AL18" s="1142"/>
      <c r="AM18" s="1142"/>
      <c r="AN18" s="1142"/>
      <c r="AO18" s="1142"/>
      <c r="AP18" s="1142"/>
      <c r="AQ18" s="1142"/>
      <c r="AR18" s="1142"/>
      <c r="AS18" s="1142"/>
      <c r="AT18" s="1142"/>
      <c r="AU18" s="1142"/>
      <c r="AV18" s="1142"/>
      <c r="AW18" s="1142"/>
      <c r="AX18" s="1142"/>
      <c r="AY18" s="1142"/>
      <c r="AZ18" s="1142"/>
      <c r="BA18" s="318"/>
    </row>
    <row r="19" spans="1:53" s="306" customFormat="1" ht="7.5" customHeight="1" x14ac:dyDescent="0.2">
      <c r="A19" s="1101" t="s">
        <v>789</v>
      </c>
      <c r="B19" s="1101"/>
      <c r="C19" s="1101"/>
      <c r="D19" s="1101"/>
      <c r="E19" s="1101"/>
      <c r="F19" s="1101"/>
      <c r="G19" s="1101"/>
      <c r="H19" s="1101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101"/>
      <c r="AW19" s="1101"/>
      <c r="AX19" s="1101"/>
      <c r="AY19" s="1101"/>
      <c r="AZ19" s="1101"/>
      <c r="BA19" s="319"/>
    </row>
    <row r="20" spans="1:53" s="306" customFormat="1" ht="15" customHeight="1" x14ac:dyDescent="0.2">
      <c r="A20" s="1083"/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3"/>
      <c r="AM20" s="1083"/>
      <c r="AN20" s="1083"/>
      <c r="AO20" s="1083"/>
      <c r="AP20" s="1083"/>
      <c r="AQ20" s="1083"/>
      <c r="AR20" s="1083"/>
      <c r="AS20" s="1083"/>
      <c r="AT20" s="1083"/>
      <c r="AU20" s="1083"/>
      <c r="AV20" s="1083"/>
      <c r="AW20" s="1083"/>
      <c r="AX20" s="1083"/>
      <c r="AY20" s="1083"/>
      <c r="AZ20" s="1083"/>
      <c r="BA20" s="319"/>
    </row>
    <row r="21" spans="1:53" s="306" customFormat="1" ht="15" customHeight="1" x14ac:dyDescent="0.2">
      <c r="A21" s="1082" t="s">
        <v>824</v>
      </c>
      <c r="B21" s="1082"/>
      <c r="C21" s="1082"/>
      <c r="D21" s="1082"/>
      <c r="E21" s="1082"/>
      <c r="F21" s="1082"/>
      <c r="G21" s="1082"/>
      <c r="H21" s="1082"/>
      <c r="I21" s="1082"/>
      <c r="J21" s="1082"/>
      <c r="K21" s="1082"/>
      <c r="L21" s="1082"/>
      <c r="M21" s="1082"/>
      <c r="N21" s="1082"/>
      <c r="O21" s="1082"/>
      <c r="P21" s="1082"/>
      <c r="Q21" s="1082"/>
      <c r="R21" s="1082"/>
      <c r="S21" s="1082"/>
      <c r="T21" s="1082"/>
      <c r="U21" s="1082"/>
      <c r="V21" s="1082"/>
      <c r="W21" s="1082"/>
      <c r="X21" s="1082"/>
      <c r="Y21" s="1082"/>
      <c r="Z21" s="1082"/>
      <c r="AA21" s="1082"/>
      <c r="AB21" s="1082"/>
      <c r="AC21" s="1082"/>
      <c r="AD21" s="1082"/>
      <c r="AE21" s="1082"/>
      <c r="AF21" s="1082"/>
      <c r="AG21" s="1082"/>
      <c r="AH21" s="1082"/>
      <c r="AI21" s="1082"/>
      <c r="AJ21" s="1082"/>
      <c r="AK21" s="1082"/>
      <c r="AL21" s="1082"/>
      <c r="AM21" s="1082"/>
      <c r="AN21" s="1082"/>
      <c r="AO21" s="1082"/>
      <c r="AP21" s="1082"/>
      <c r="AQ21" s="1082"/>
      <c r="AR21" s="1082"/>
      <c r="AS21" s="1082"/>
      <c r="AT21" s="1082"/>
      <c r="AU21" s="1082"/>
      <c r="AV21" s="1082"/>
      <c r="AW21" s="1082"/>
      <c r="AX21" s="1082"/>
      <c r="AY21" s="1082"/>
      <c r="AZ21" s="1082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 x14ac:dyDescent="0.25">
      <c r="A23" s="1104" t="s">
        <v>529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06" t="s">
        <v>19</v>
      </c>
      <c r="B25" s="1106"/>
      <c r="C25" s="1072">
        <f>ФОРМА!B28</f>
        <v>0</v>
      </c>
      <c r="D25" s="1072"/>
      <c r="E25" s="1072"/>
      <c r="F25" s="1072"/>
      <c r="G25" s="1072"/>
      <c r="H25" s="1072"/>
      <c r="I25" s="1072"/>
      <c r="J25" s="1072"/>
      <c r="K25" s="1072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07"/>
      <c r="AH25" s="1107"/>
      <c r="AI25" s="1107"/>
      <c r="AJ25" s="323"/>
      <c r="AK25" s="323"/>
      <c r="AL25" s="1074">
        <f>ФОРМА!C28</f>
        <v>45354</v>
      </c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107"/>
      <c r="AX25" s="1107"/>
      <c r="AY25" s="1107"/>
      <c r="AZ25" s="1107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099" t="s">
        <v>465</v>
      </c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319"/>
      <c r="AX26" s="319"/>
      <c r="AY26" s="319"/>
      <c r="AZ26" s="319"/>
      <c r="BA26" s="319"/>
    </row>
    <row r="27" spans="1:53" ht="24" customHeight="1" x14ac:dyDescent="0.25">
      <c r="A27" s="1084" t="s">
        <v>796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  <c r="R27" s="1084"/>
      <c r="S27" s="1084"/>
      <c r="T27" s="1084"/>
      <c r="U27" s="1084"/>
      <c r="V27" s="1084"/>
      <c r="W27" s="1084"/>
      <c r="X27" s="1084"/>
      <c r="Y27" s="1084"/>
      <c r="Z27" s="1084"/>
      <c r="AA27" s="1084"/>
      <c r="AB27" s="1084"/>
      <c r="AC27" s="1084"/>
      <c r="AD27" s="1084"/>
      <c r="AE27" s="1084"/>
      <c r="AF27" s="1084"/>
      <c r="AG27" s="1084"/>
      <c r="AH27" s="1084"/>
      <c r="AI27" s="1084"/>
      <c r="AJ27" s="1084"/>
      <c r="AK27" s="1084"/>
      <c r="AL27" s="1084"/>
      <c r="AM27" s="1084"/>
      <c r="AN27" s="1084"/>
      <c r="AO27" s="1084"/>
      <c r="AP27" s="1084"/>
      <c r="AQ27" s="1084"/>
      <c r="AR27" s="1084"/>
      <c r="AS27" s="1084"/>
      <c r="AT27" s="1084"/>
      <c r="AU27" s="1084"/>
      <c r="AV27" s="1084"/>
      <c r="AW27" s="1084"/>
      <c r="AX27" s="1084"/>
      <c r="AY27" s="1084"/>
      <c r="AZ27" s="1084"/>
      <c r="BA27" s="318"/>
    </row>
    <row r="28" spans="1:53" ht="12" customHeight="1" x14ac:dyDescent="0.25">
      <c r="A28" s="1102" t="str">
        <f>IF(ПОДПИСИ!B9="",ПОДПИСИ!B5,ПОДПИСИ!B9)</f>
        <v>Ведущий инженер-геодезист АО "ЛЭСР"</v>
      </c>
      <c r="B28" s="110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02"/>
      <c r="Z28" s="1102"/>
      <c r="AA28" s="1102"/>
      <c r="AB28" s="1102"/>
      <c r="AC28" s="1102"/>
      <c r="AD28" s="1102"/>
      <c r="AE28" s="1102"/>
      <c r="AF28" s="1102"/>
      <c r="AG28" s="1102"/>
      <c r="AH28" s="1102"/>
      <c r="AI28" s="1102"/>
      <c r="AJ28" s="1102"/>
      <c r="AK28" s="1102"/>
      <c r="AL28" s="1102"/>
      <c r="AM28" s="1102"/>
      <c r="AN28" s="1102"/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/>
      <c r="AY28" s="1102"/>
      <c r="AZ28" s="1102"/>
      <c r="BA28" s="318"/>
    </row>
    <row r="29" spans="1:53" ht="12" customHeight="1" x14ac:dyDescent="0.25">
      <c r="A29" s="1103" t="str">
        <f>IF(ПОДПИСИ!C9="",ПОДПИСИ!C5,CONCATENATE(ПОДПИСИ!C9,", ",ПОДПИСИ!F9))</f>
        <v>Филёва Н.О., Приказ №414 от 10.04.2024</v>
      </c>
      <c r="B29" s="1103"/>
      <c r="C29" s="1103"/>
      <c r="D29" s="1103"/>
      <c r="E29" s="1103"/>
      <c r="F29" s="1103"/>
      <c r="G29" s="1103"/>
      <c r="H29" s="1103"/>
      <c r="I29" s="1103"/>
      <c r="J29" s="1103"/>
      <c r="K29" s="1103"/>
      <c r="L29" s="1103"/>
      <c r="M29" s="1103"/>
      <c r="N29" s="1103"/>
      <c r="O29" s="1103"/>
      <c r="P29" s="1103"/>
      <c r="Q29" s="1103"/>
      <c r="R29" s="1103"/>
      <c r="S29" s="1103"/>
      <c r="T29" s="1103"/>
      <c r="U29" s="1103"/>
      <c r="V29" s="1103"/>
      <c r="W29" s="1103"/>
      <c r="X29" s="1103"/>
      <c r="Y29" s="1103"/>
      <c r="Z29" s="1103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103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318"/>
    </row>
    <row r="30" spans="1:53" ht="15" customHeight="1" x14ac:dyDescent="0.25">
      <c r="A30" s="1101" t="s">
        <v>797</v>
      </c>
      <c r="B30" s="1101"/>
      <c r="C30" s="1101"/>
      <c r="D30" s="1101"/>
      <c r="E30" s="1101"/>
      <c r="F30" s="1101"/>
      <c r="G30" s="1101"/>
      <c r="H30" s="1101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1101"/>
      <c r="AW30" s="1101"/>
      <c r="AX30" s="1101"/>
      <c r="AY30" s="1101"/>
      <c r="AZ30" s="1101"/>
      <c r="BA30" s="318"/>
    </row>
    <row r="31" spans="1:53" ht="15" customHeight="1" x14ac:dyDescent="0.25">
      <c r="A31" s="1083"/>
      <c r="B31" s="1083"/>
      <c r="C31" s="1083"/>
      <c r="D31" s="1083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083"/>
      <c r="AD31" s="1083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83"/>
      <c r="AV31" s="1083"/>
      <c r="AW31" s="1083"/>
      <c r="AX31" s="1083"/>
      <c r="AY31" s="1083"/>
      <c r="AZ31" s="1083"/>
      <c r="BA31" s="318"/>
    </row>
    <row r="32" spans="1:53" ht="21.75" customHeight="1" x14ac:dyDescent="0.25">
      <c r="A32" s="1082" t="s">
        <v>825</v>
      </c>
      <c r="B32" s="1082"/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1082"/>
      <c r="N32" s="1082"/>
      <c r="O32" s="1082"/>
      <c r="P32" s="1082"/>
      <c r="Q32" s="1082"/>
      <c r="R32" s="1082"/>
      <c r="S32" s="1082"/>
      <c r="T32" s="1082"/>
      <c r="U32" s="1082"/>
      <c r="V32" s="1082"/>
      <c r="W32" s="1082"/>
      <c r="X32" s="1082"/>
      <c r="Y32" s="1082"/>
      <c r="Z32" s="1082"/>
      <c r="AA32" s="1082"/>
      <c r="AB32" s="1082"/>
      <c r="AC32" s="1082"/>
      <c r="AD32" s="1082"/>
      <c r="AE32" s="1082"/>
      <c r="AF32" s="1082"/>
      <c r="AG32" s="1082"/>
      <c r="AH32" s="1082"/>
      <c r="AI32" s="1082"/>
      <c r="AJ32" s="1082"/>
      <c r="AK32" s="1082"/>
      <c r="AL32" s="1082"/>
      <c r="AM32" s="1082"/>
      <c r="AN32" s="1082"/>
      <c r="AO32" s="1082"/>
      <c r="AP32" s="1082"/>
      <c r="AQ32" s="1082"/>
      <c r="AR32" s="1082"/>
      <c r="AS32" s="1082"/>
      <c r="AT32" s="1082"/>
      <c r="AU32" s="1082"/>
      <c r="AV32" s="1082"/>
      <c r="AW32" s="1082"/>
      <c r="AX32" s="1082"/>
      <c r="AY32" s="1082"/>
      <c r="AZ32" s="1082"/>
      <c r="BA32" s="318"/>
    </row>
    <row r="33" spans="1:52" ht="12" customHeight="1" x14ac:dyDescent="0.25">
      <c r="A33" s="1108" t="s">
        <v>799</v>
      </c>
      <c r="B33" s="1109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109"/>
      <c r="AB33" s="1109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109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</row>
    <row r="34" spans="1:52" ht="12" customHeight="1" x14ac:dyDescent="0.25">
      <c r="A34" s="1085" t="str">
        <f>ПОДПИСИ!B15</f>
        <v>Заместитель генерального директора по капитальному  строительству ООО «Электромонтаж-110»</v>
      </c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5"/>
      <c r="N34" s="1085"/>
      <c r="O34" s="1085"/>
      <c r="P34" s="1085"/>
      <c r="Q34" s="1085"/>
      <c r="R34" s="1085"/>
      <c r="S34" s="1085"/>
      <c r="T34" s="1085"/>
      <c r="U34" s="1085"/>
      <c r="V34" s="1085"/>
      <c r="W34" s="1085"/>
      <c r="X34" s="1085"/>
      <c r="Y34" s="1085"/>
      <c r="Z34" s="1085"/>
      <c r="AA34" s="1085"/>
      <c r="AB34" s="1085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085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</row>
    <row r="35" spans="1:52" ht="12" customHeight="1" x14ac:dyDescent="0.25">
      <c r="A35" s="1110" t="str">
        <f>CONCATENATE(ПОДПИСИ!C15," ",ПОДПИСИ!F15)</f>
        <v xml:space="preserve">Шлёнский С.В. </v>
      </c>
      <c r="B35" s="1110"/>
      <c r="C35" s="1110"/>
      <c r="D35" s="1110"/>
      <c r="E35" s="1110"/>
      <c r="F35" s="1110"/>
      <c r="G35" s="1110"/>
      <c r="H35" s="1110"/>
      <c r="I35" s="1110"/>
      <c r="J35" s="1110"/>
      <c r="K35" s="1110"/>
      <c r="L35" s="1110"/>
      <c r="M35" s="1110"/>
      <c r="N35" s="1110"/>
      <c r="O35" s="1110"/>
      <c r="P35" s="1110"/>
      <c r="Q35" s="1110"/>
      <c r="R35" s="1110"/>
      <c r="S35" s="1110"/>
      <c r="T35" s="1110"/>
      <c r="U35" s="1110"/>
      <c r="V35" s="1110"/>
      <c r="W35" s="1110"/>
      <c r="X35" s="1110"/>
      <c r="Y35" s="1110"/>
      <c r="Z35" s="1110"/>
      <c r="AA35" s="1110"/>
      <c r="AB35" s="1110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110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</row>
    <row r="36" spans="1:52" ht="6" customHeight="1" x14ac:dyDescent="0.25">
      <c r="A36" s="1111" t="s">
        <v>826</v>
      </c>
      <c r="B36" s="1111"/>
      <c r="C36" s="1111"/>
      <c r="D36" s="1111"/>
      <c r="E36" s="1111"/>
      <c r="F36" s="1111"/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1"/>
      <c r="Z36" s="1111"/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1"/>
      <c r="AZ36" s="1111"/>
    </row>
    <row r="37" spans="1:52" ht="24" customHeight="1" x14ac:dyDescent="0.25">
      <c r="A37" s="1084" t="s">
        <v>827</v>
      </c>
      <c r="B37" s="1084"/>
      <c r="C37" s="1084"/>
      <c r="D37" s="1084"/>
      <c r="E37" s="1084"/>
      <c r="F37" s="1084"/>
      <c r="G37" s="1084"/>
      <c r="H37" s="1084"/>
      <c r="I37" s="1084"/>
      <c r="J37" s="1084"/>
      <c r="K37" s="1084"/>
      <c r="L37" s="1084"/>
      <c r="M37" s="1084"/>
      <c r="N37" s="1084"/>
      <c r="O37" s="1084"/>
      <c r="P37" s="1084"/>
      <c r="Q37" s="1084"/>
      <c r="R37" s="1084"/>
      <c r="S37" s="1084"/>
      <c r="T37" s="1084"/>
      <c r="U37" s="1084"/>
      <c r="V37" s="1084"/>
      <c r="W37" s="1084"/>
      <c r="X37" s="1084"/>
      <c r="Y37" s="1084"/>
      <c r="Z37" s="1084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084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</row>
    <row r="38" spans="1:52" ht="12" customHeight="1" x14ac:dyDescent="0.25">
      <c r="A38" s="1085" t="str">
        <f>ПОДПИСИ!B17</f>
        <v>Заместитель генерального директора по капитальному  строительству ООО «Электромонтаж-110»</v>
      </c>
      <c r="B38" s="1085"/>
      <c r="C38" s="1085"/>
      <c r="D38" s="1085"/>
      <c r="E38" s="1085"/>
      <c r="F38" s="1085"/>
      <c r="G38" s="1085"/>
      <c r="H38" s="1085"/>
      <c r="I38" s="1085"/>
      <c r="J38" s="1085"/>
      <c r="K38" s="1085"/>
      <c r="L38" s="1085"/>
      <c r="M38" s="1085"/>
      <c r="N38" s="1085"/>
      <c r="O38" s="1085"/>
      <c r="P38" s="1085"/>
      <c r="Q38" s="1085"/>
      <c r="R38" s="1085"/>
      <c r="S38" s="1085"/>
      <c r="T38" s="1085"/>
      <c r="U38" s="1085"/>
      <c r="V38" s="1085"/>
      <c r="W38" s="1085"/>
      <c r="X38" s="1085"/>
      <c r="Y38" s="1085"/>
      <c r="Z38" s="1085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085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</row>
    <row r="39" spans="1:52" ht="12" customHeight="1" x14ac:dyDescent="0.25">
      <c r="A39" s="1085" t="str">
        <f>CONCATENATE(ПОДПИСИ!C17," ",ПОДПИСИ!F17)</f>
        <v xml:space="preserve">Шлёнский С.В. </v>
      </c>
      <c r="B39" s="1085"/>
      <c r="C39" s="1085"/>
      <c r="D39" s="1085"/>
      <c r="E39" s="1085"/>
      <c r="F39" s="1085"/>
      <c r="G39" s="1085"/>
      <c r="H39" s="1085"/>
      <c r="I39" s="1085"/>
      <c r="J39" s="1085"/>
      <c r="K39" s="1085"/>
      <c r="L39" s="1085"/>
      <c r="M39" s="1085"/>
      <c r="N39" s="1085"/>
      <c r="O39" s="1085"/>
      <c r="P39" s="1085"/>
      <c r="Q39" s="1085"/>
      <c r="R39" s="1085"/>
      <c r="S39" s="1085"/>
      <c r="T39" s="1085"/>
      <c r="U39" s="1085"/>
      <c r="V39" s="1085"/>
      <c r="W39" s="1085"/>
      <c r="X39" s="1085"/>
      <c r="Y39" s="1085"/>
      <c r="Z39" s="1085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085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</row>
    <row r="40" spans="1:52" ht="15" customHeight="1" x14ac:dyDescent="0.25">
      <c r="A40" s="1082" t="s">
        <v>797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</row>
    <row r="41" spans="1:52" ht="12" customHeight="1" x14ac:dyDescent="0.25">
      <c r="A41" s="1083"/>
      <c r="B41" s="1083"/>
      <c r="C41" s="1083"/>
      <c r="D41" s="1083"/>
      <c r="E41" s="1083"/>
      <c r="F41" s="1083"/>
      <c r="G41" s="1083"/>
      <c r="H41" s="1083"/>
      <c r="I41" s="1083"/>
      <c r="J41" s="1083"/>
      <c r="K41" s="1083"/>
      <c r="L41" s="1083"/>
      <c r="M41" s="1083"/>
      <c r="N41" s="1083"/>
      <c r="O41" s="1083"/>
      <c r="P41" s="1083"/>
      <c r="Q41" s="1083"/>
      <c r="R41" s="1083"/>
      <c r="S41" s="1083"/>
      <c r="T41" s="1083"/>
      <c r="U41" s="1083"/>
      <c r="V41" s="1083"/>
      <c r="W41" s="1083"/>
      <c r="X41" s="1083"/>
      <c r="Y41" s="1083"/>
      <c r="Z41" s="1083"/>
      <c r="AA41" s="1083"/>
      <c r="AB41" s="1083"/>
      <c r="AC41" s="1083"/>
      <c r="AD41" s="1083"/>
      <c r="AE41" s="1083"/>
      <c r="AF41" s="1083"/>
      <c r="AG41" s="1083"/>
      <c r="AH41" s="1083"/>
      <c r="AI41" s="1083"/>
      <c r="AJ41" s="1083"/>
      <c r="AK41" s="1083"/>
      <c r="AL41" s="1083"/>
      <c r="AM41" s="1083"/>
      <c r="AN41" s="1083"/>
      <c r="AO41" s="1083"/>
      <c r="AP41" s="1083"/>
      <c r="AQ41" s="1083"/>
      <c r="AR41" s="1083"/>
      <c r="AS41" s="1083"/>
      <c r="AT41" s="1083"/>
      <c r="AU41" s="1083"/>
      <c r="AV41" s="1083"/>
      <c r="AW41" s="1083"/>
      <c r="AX41" s="1083"/>
      <c r="AY41" s="1083"/>
      <c r="AZ41" s="1083"/>
    </row>
    <row r="42" spans="1:52" ht="6.75" customHeight="1" x14ac:dyDescent="0.25">
      <c r="A42" s="1082" t="s">
        <v>828</v>
      </c>
      <c r="B42" s="1082"/>
      <c r="C42" s="1082"/>
      <c r="D42" s="1082"/>
      <c r="E42" s="1082"/>
      <c r="F42" s="1082"/>
      <c r="G42" s="1082"/>
      <c r="H42" s="1082"/>
      <c r="I42" s="1082"/>
      <c r="J42" s="1082"/>
      <c r="K42" s="1082"/>
      <c r="L42" s="1082"/>
      <c r="M42" s="1082"/>
      <c r="N42" s="1082"/>
      <c r="O42" s="1082"/>
      <c r="P42" s="1082"/>
      <c r="Q42" s="1082"/>
      <c r="R42" s="1082"/>
      <c r="S42" s="1082"/>
      <c r="T42" s="1082"/>
      <c r="U42" s="1082"/>
      <c r="V42" s="1082"/>
      <c r="W42" s="1082"/>
      <c r="X42" s="1082"/>
      <c r="Y42" s="1082"/>
      <c r="Z42" s="1082"/>
      <c r="AA42" s="1082"/>
      <c r="AB42" s="1082"/>
      <c r="AC42" s="1082"/>
      <c r="AD42" s="1082"/>
      <c r="AE42" s="1082"/>
      <c r="AF42" s="1082"/>
      <c r="AG42" s="1082"/>
      <c r="AH42" s="1082"/>
      <c r="AI42" s="1082"/>
      <c r="AJ42" s="1082"/>
      <c r="AK42" s="1082"/>
      <c r="AL42" s="1082"/>
      <c r="AM42" s="1082"/>
      <c r="AN42" s="1082"/>
      <c r="AO42" s="1082"/>
      <c r="AP42" s="1082"/>
      <c r="AQ42" s="1082"/>
      <c r="AR42" s="1082"/>
      <c r="AS42" s="1082"/>
      <c r="AT42" s="1082"/>
      <c r="AU42" s="1082"/>
      <c r="AV42" s="1082"/>
      <c r="AW42" s="1082"/>
      <c r="AX42" s="1082"/>
      <c r="AY42" s="1082"/>
      <c r="AZ42" s="1082"/>
    </row>
    <row r="43" spans="1:52" ht="35.25" customHeight="1" x14ac:dyDescent="0.25">
      <c r="A43" s="1084" t="s">
        <v>829</v>
      </c>
      <c r="B43" s="1084"/>
      <c r="C43" s="1084"/>
      <c r="D43" s="1084"/>
      <c r="E43" s="1084"/>
      <c r="F43" s="1084"/>
      <c r="G43" s="1084"/>
      <c r="H43" s="1084"/>
      <c r="I43" s="1084"/>
      <c r="J43" s="1084"/>
      <c r="K43" s="1084"/>
      <c r="L43" s="1084"/>
      <c r="M43" s="1084"/>
      <c r="N43" s="1084"/>
      <c r="O43" s="1084"/>
      <c r="P43" s="1084"/>
      <c r="Q43" s="1084"/>
      <c r="R43" s="1084"/>
      <c r="S43" s="1084"/>
      <c r="T43" s="1084"/>
      <c r="U43" s="1084"/>
      <c r="V43" s="1084"/>
      <c r="W43" s="1084"/>
      <c r="X43" s="1084"/>
      <c r="Y43" s="1084"/>
      <c r="Z43" s="1084"/>
      <c r="AA43" s="1084"/>
      <c r="AB43" s="1084"/>
      <c r="AC43" s="1084"/>
      <c r="AD43" s="1084"/>
      <c r="AE43" s="1084"/>
      <c r="AF43" s="1084"/>
      <c r="AG43" s="1084"/>
      <c r="AH43" s="1084"/>
      <c r="AI43" s="1084"/>
      <c r="AJ43" s="1084"/>
      <c r="AK43" s="1084"/>
      <c r="AL43" s="1084"/>
      <c r="AM43" s="1084"/>
      <c r="AN43" s="1084"/>
      <c r="AO43" s="1084"/>
      <c r="AP43" s="1084"/>
      <c r="AQ43" s="1084"/>
      <c r="AR43" s="1084"/>
      <c r="AS43" s="1084"/>
      <c r="AT43" s="1084"/>
      <c r="AU43" s="1084"/>
      <c r="AV43" s="1084"/>
      <c r="AW43" s="1084"/>
      <c r="AX43" s="1084"/>
      <c r="AY43" s="1084"/>
      <c r="AZ43" s="1084"/>
    </row>
    <row r="44" spans="1:52" ht="12" customHeight="1" x14ac:dyDescent="0.25">
      <c r="A44" s="1085" t="str">
        <f>ПОДПИСИ!B19</f>
        <v xml:space="preserve"> </v>
      </c>
      <c r="B44" s="1085"/>
      <c r="C44" s="1085"/>
      <c r="D44" s="1085"/>
      <c r="E44" s="1085"/>
      <c r="F44" s="1085"/>
      <c r="G44" s="1085"/>
      <c r="H44" s="1085"/>
      <c r="I44" s="1085"/>
      <c r="J44" s="1085"/>
      <c r="K44" s="1085"/>
      <c r="L44" s="1085"/>
      <c r="M44" s="1085"/>
      <c r="N44" s="1085"/>
      <c r="O44" s="1085"/>
      <c r="P44" s="1085"/>
      <c r="Q44" s="1085"/>
      <c r="R44" s="1085"/>
      <c r="S44" s="1085"/>
      <c r="T44" s="1085"/>
      <c r="U44" s="1085"/>
      <c r="V44" s="1085"/>
      <c r="W44" s="1085"/>
      <c r="X44" s="1085"/>
      <c r="Y44" s="1085"/>
      <c r="Z44" s="1085"/>
      <c r="AA44" s="1085"/>
      <c r="AB44" s="1085"/>
      <c r="AC44" s="1085"/>
      <c r="AD44" s="1085"/>
      <c r="AE44" s="1085"/>
      <c r="AF44" s="1085"/>
      <c r="AG44" s="1085"/>
      <c r="AH44" s="1085"/>
      <c r="AI44" s="1085"/>
      <c r="AJ44" s="1085"/>
      <c r="AK44" s="1085"/>
      <c r="AL44" s="1085"/>
      <c r="AM44" s="1085"/>
      <c r="AN44" s="1085"/>
      <c r="AO44" s="1085"/>
      <c r="AP44" s="1085"/>
      <c r="AQ44" s="1085"/>
      <c r="AR44" s="1085"/>
      <c r="AS44" s="1085"/>
      <c r="AT44" s="1085"/>
      <c r="AU44" s="1085"/>
      <c r="AV44" s="1085"/>
      <c r="AW44" s="1085"/>
      <c r="AX44" s="1085"/>
      <c r="AY44" s="1085"/>
      <c r="AZ44" s="1085"/>
    </row>
    <row r="45" spans="1:52" ht="12" customHeight="1" x14ac:dyDescent="0.25">
      <c r="A45" s="1085" t="str">
        <f>CONCATENATE(ПОДПИСИ!C19," ",ПОДПИСИ!F19)</f>
        <v xml:space="preserve">  </v>
      </c>
      <c r="B45" s="1085"/>
      <c r="C45" s="1085"/>
      <c r="D45" s="1085"/>
      <c r="E45" s="1085"/>
      <c r="F45" s="1085"/>
      <c r="G45" s="1085"/>
      <c r="H45" s="1085"/>
      <c r="I45" s="1085"/>
      <c r="J45" s="1085"/>
      <c r="K45" s="1085"/>
      <c r="L45" s="1085"/>
      <c r="M45" s="1085"/>
      <c r="N45" s="1085"/>
      <c r="O45" s="1085"/>
      <c r="P45" s="1085"/>
      <c r="Q45" s="1085"/>
      <c r="R45" s="1085"/>
      <c r="S45" s="1085"/>
      <c r="T45" s="1085"/>
      <c r="U45" s="1085"/>
      <c r="V45" s="1085"/>
      <c r="W45" s="1085"/>
      <c r="X45" s="1085"/>
      <c r="Y45" s="1085"/>
      <c r="Z45" s="1085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085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</row>
    <row r="46" spans="1:52" ht="6" customHeight="1" x14ac:dyDescent="0.25">
      <c r="A46" s="1082" t="s">
        <v>803</v>
      </c>
      <c r="B46" s="1082"/>
      <c r="C46" s="1082"/>
      <c r="D46" s="1082"/>
      <c r="E46" s="1082"/>
      <c r="F46" s="1082"/>
      <c r="G46" s="1082"/>
      <c r="H46" s="1082"/>
      <c r="I46" s="1082"/>
      <c r="J46" s="1082"/>
      <c r="K46" s="1082"/>
      <c r="L46" s="1082"/>
      <c r="M46" s="1082"/>
      <c r="N46" s="1082"/>
      <c r="O46" s="1082"/>
      <c r="P46" s="1082"/>
      <c r="Q46" s="1082"/>
      <c r="R46" s="1082"/>
      <c r="S46" s="1082"/>
      <c r="T46" s="1082"/>
      <c r="U46" s="1082"/>
      <c r="V46" s="1082"/>
      <c r="W46" s="1082"/>
      <c r="X46" s="1082"/>
      <c r="Y46" s="1082"/>
      <c r="Z46" s="1082"/>
      <c r="AA46" s="1082"/>
      <c r="AB46" s="1082"/>
      <c r="AC46" s="1082"/>
      <c r="AD46" s="1082"/>
      <c r="AE46" s="1082"/>
      <c r="AF46" s="1082"/>
      <c r="AG46" s="1082"/>
      <c r="AH46" s="1082"/>
      <c r="AI46" s="1082"/>
      <c r="AJ46" s="1082"/>
      <c r="AK46" s="1082"/>
      <c r="AL46" s="1082"/>
      <c r="AM46" s="1082"/>
      <c r="AN46" s="1082"/>
      <c r="AO46" s="1082"/>
      <c r="AP46" s="1082"/>
      <c r="AQ46" s="1082"/>
      <c r="AR46" s="1082"/>
      <c r="AS46" s="1082"/>
      <c r="AT46" s="1082"/>
      <c r="AU46" s="1082"/>
      <c r="AV46" s="1082"/>
      <c r="AW46" s="1082"/>
      <c r="AX46" s="1082"/>
      <c r="AY46" s="1082"/>
      <c r="AZ46" s="1082"/>
    </row>
    <row r="47" spans="1:52" ht="12" customHeight="1" x14ac:dyDescent="0.25">
      <c r="A47" s="1083"/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1083"/>
      <c r="O47" s="1083"/>
      <c r="P47" s="1083"/>
      <c r="Q47" s="1083"/>
      <c r="R47" s="1083"/>
      <c r="S47" s="1083"/>
      <c r="T47" s="1083"/>
      <c r="U47" s="1083"/>
      <c r="V47" s="1083"/>
      <c r="W47" s="1083"/>
      <c r="X47" s="1083"/>
      <c r="Y47" s="1083"/>
      <c r="Z47" s="1083"/>
      <c r="AA47" s="1083"/>
      <c r="AB47" s="1083"/>
      <c r="AC47" s="1083"/>
      <c r="AD47" s="1083"/>
      <c r="AE47" s="1083"/>
      <c r="AF47" s="1083"/>
      <c r="AG47" s="1083"/>
      <c r="AH47" s="1083"/>
      <c r="AI47" s="1083"/>
      <c r="AJ47" s="1083"/>
      <c r="AK47" s="1083"/>
      <c r="AL47" s="1083"/>
      <c r="AM47" s="1083"/>
      <c r="AN47" s="1083"/>
      <c r="AO47" s="1083"/>
      <c r="AP47" s="1083"/>
      <c r="AQ47" s="1083"/>
      <c r="AR47" s="1083"/>
      <c r="AS47" s="1083"/>
      <c r="AT47" s="1083"/>
      <c r="AU47" s="1083"/>
      <c r="AV47" s="1083"/>
      <c r="AW47" s="1083"/>
      <c r="AX47" s="1083"/>
      <c r="AY47" s="1083"/>
      <c r="AZ47" s="1083"/>
    </row>
    <row r="48" spans="1:52" ht="15" customHeight="1" x14ac:dyDescent="0.25">
      <c r="A48" s="1082" t="s">
        <v>804</v>
      </c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</row>
    <row r="49" spans="1:54" ht="36" customHeight="1" x14ac:dyDescent="0.25">
      <c r="A49" s="1108" t="s">
        <v>830</v>
      </c>
      <c r="B49" s="1108"/>
      <c r="C49" s="1108"/>
      <c r="D49" s="1108"/>
      <c r="E49" s="1108"/>
      <c r="F49" s="1108"/>
      <c r="G49" s="1108"/>
      <c r="H49" s="1108"/>
      <c r="I49" s="1108"/>
      <c r="J49" s="1108"/>
      <c r="K49" s="1108"/>
      <c r="L49" s="1108"/>
      <c r="M49" s="1108"/>
      <c r="N49" s="1108"/>
      <c r="O49" s="1108"/>
      <c r="P49" s="1108"/>
      <c r="Q49" s="1108"/>
      <c r="R49" s="1108"/>
      <c r="S49" s="1108"/>
      <c r="T49" s="1108"/>
      <c r="U49" s="1108"/>
      <c r="V49" s="1108"/>
      <c r="W49" s="1108"/>
      <c r="X49" s="1108"/>
      <c r="Y49" s="1108"/>
      <c r="Z49" s="1108"/>
      <c r="AA49" s="1108"/>
      <c r="AB49" s="1108"/>
      <c r="AC49" s="1108"/>
      <c r="AD49" s="1108"/>
      <c r="AE49" s="1108"/>
      <c r="AF49" s="1108"/>
      <c r="AG49" s="1108"/>
      <c r="AH49" s="1108"/>
      <c r="AI49" s="1108"/>
      <c r="AJ49" s="1108"/>
      <c r="AK49" s="1108"/>
      <c r="AL49" s="1108"/>
      <c r="AM49" s="1108"/>
      <c r="AN49" s="1108"/>
      <c r="AO49" s="1108"/>
      <c r="AP49" s="1108"/>
      <c r="AQ49" s="1108"/>
      <c r="AR49" s="1108"/>
      <c r="AS49" s="1108"/>
      <c r="AT49" s="1108"/>
      <c r="AU49" s="1108"/>
      <c r="AV49" s="1108"/>
      <c r="AW49" s="1108"/>
      <c r="AX49" s="1108"/>
      <c r="AY49" s="1108"/>
      <c r="AZ49" s="1108"/>
    </row>
    <row r="50" spans="1:54" ht="12" customHeight="1" x14ac:dyDescent="0.3">
      <c r="A50" s="1116" t="str">
        <f>ПОДПИСИ!B14</f>
        <v>Начальник геодезического отдела ООО «Электромонтаж-110»</v>
      </c>
      <c r="B50" s="1116"/>
      <c r="C50" s="1116"/>
      <c r="D50" s="1116"/>
      <c r="E50" s="1116"/>
      <c r="F50" s="1116"/>
      <c r="G50" s="1116"/>
      <c r="H50" s="1116"/>
      <c r="I50" s="1116"/>
      <c r="J50" s="1116"/>
      <c r="K50" s="1116"/>
      <c r="L50" s="1116"/>
      <c r="M50" s="1116"/>
      <c r="N50" s="1116"/>
      <c r="O50" s="1116"/>
      <c r="P50" s="1116"/>
      <c r="Q50" s="1116"/>
      <c r="R50" s="1116"/>
      <c r="S50" s="1116"/>
      <c r="T50" s="1116"/>
      <c r="U50" s="1116"/>
      <c r="V50" s="1116"/>
      <c r="W50" s="1116"/>
      <c r="X50" s="1116"/>
      <c r="Y50" s="1116"/>
      <c r="Z50" s="1116"/>
      <c r="AA50" s="1116"/>
      <c r="AB50" s="1116"/>
      <c r="AC50" s="1116"/>
      <c r="AD50" s="1116"/>
      <c r="AE50" s="1116"/>
      <c r="AF50" s="1116"/>
      <c r="AG50" s="1116"/>
      <c r="AH50" s="1116"/>
      <c r="AI50" s="1116"/>
      <c r="AJ50" s="1116"/>
      <c r="AK50" s="1116"/>
      <c r="AL50" s="1116"/>
      <c r="AM50" s="1116"/>
      <c r="AN50" s="1116"/>
      <c r="AO50" s="1116"/>
      <c r="AP50" s="1116"/>
      <c r="AQ50" s="1116"/>
      <c r="AR50" s="1116"/>
      <c r="AS50" s="1116"/>
      <c r="AT50" s="1116"/>
      <c r="AU50" s="1116"/>
      <c r="AV50" s="1116"/>
      <c r="AW50" s="1116"/>
      <c r="AX50" s="1116"/>
      <c r="AY50" s="1116"/>
      <c r="AZ50" s="1116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01" t="s">
        <v>803</v>
      </c>
      <c r="B52" s="1101"/>
      <c r="C52" s="1101"/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01"/>
      <c r="V52" s="1101"/>
      <c r="W52" s="1101"/>
      <c r="X52" s="1101"/>
      <c r="Y52" s="1101"/>
      <c r="Z52" s="1101"/>
      <c r="AA52" s="1101"/>
      <c r="AB52" s="1101"/>
      <c r="AC52" s="1101"/>
      <c r="AD52" s="1101"/>
      <c r="AE52" s="1101"/>
      <c r="AF52" s="1101"/>
      <c r="AG52" s="1101"/>
      <c r="AH52" s="1101"/>
      <c r="AI52" s="1101"/>
      <c r="AJ52" s="1101"/>
      <c r="AK52" s="1101"/>
      <c r="AL52" s="1101"/>
      <c r="AM52" s="1101"/>
      <c r="AN52" s="1101"/>
      <c r="AO52" s="1101"/>
      <c r="AP52" s="1101"/>
      <c r="AQ52" s="1101"/>
      <c r="AR52" s="1101"/>
      <c r="AS52" s="1101"/>
      <c r="AT52" s="1101"/>
      <c r="AU52" s="1101"/>
      <c r="AV52" s="1101"/>
      <c r="AW52" s="1101"/>
      <c r="AX52" s="1101"/>
      <c r="AY52" s="1101"/>
      <c r="AZ52" s="1101"/>
    </row>
    <row r="53" spans="1:54" ht="9.6" customHeight="1" x14ac:dyDescent="0.25">
      <c r="A53" s="1117"/>
      <c r="B53" s="1117"/>
      <c r="C53" s="1117"/>
      <c r="D53" s="1117"/>
      <c r="E53" s="1117"/>
      <c r="F53" s="1117"/>
      <c r="G53" s="1117"/>
      <c r="H53" s="1117"/>
      <c r="I53" s="1117"/>
      <c r="J53" s="1117"/>
      <c r="K53" s="1117"/>
      <c r="L53" s="1117"/>
      <c r="M53" s="1117"/>
      <c r="N53" s="1117"/>
      <c r="O53" s="1117"/>
      <c r="P53" s="1117"/>
      <c r="Q53" s="1117"/>
      <c r="R53" s="1117"/>
      <c r="S53" s="1117"/>
      <c r="T53" s="1117"/>
      <c r="U53" s="1117"/>
      <c r="V53" s="1117"/>
      <c r="W53" s="1117"/>
      <c r="X53" s="1117"/>
      <c r="Y53" s="1117"/>
      <c r="Z53" s="1117"/>
      <c r="AA53" s="1117"/>
      <c r="AB53" s="1117"/>
      <c r="AC53" s="1117"/>
      <c r="AD53" s="1117"/>
      <c r="AE53" s="1117"/>
      <c r="AF53" s="1117"/>
      <c r="AG53" s="1117"/>
      <c r="AH53" s="1117"/>
      <c r="AI53" s="1117"/>
      <c r="AJ53" s="1117"/>
      <c r="AK53" s="1117"/>
      <c r="AL53" s="1117"/>
      <c r="AM53" s="1117"/>
      <c r="AN53" s="1117"/>
      <c r="AO53" s="1117"/>
      <c r="AP53" s="1117"/>
      <c r="AQ53" s="1117"/>
      <c r="AR53" s="1117"/>
      <c r="AS53" s="1117"/>
      <c r="AT53" s="1117"/>
      <c r="AU53" s="1117"/>
      <c r="AV53" s="1117"/>
      <c r="AW53" s="1117"/>
      <c r="AX53" s="1117"/>
      <c r="AY53" s="1117"/>
      <c r="AZ53" s="1117"/>
    </row>
    <row r="54" spans="1:54" ht="12" customHeight="1" x14ac:dyDescent="0.25">
      <c r="A54" s="1082" t="s">
        <v>804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4" ht="15" customHeight="1" outlineLevel="1" x14ac:dyDescent="0.25">
      <c r="A55" s="1031" t="s">
        <v>82</v>
      </c>
      <c r="B55" s="1031"/>
      <c r="C55" s="1031"/>
      <c r="D55" s="1031"/>
      <c r="E55" s="1031"/>
      <c r="F55" s="1031"/>
      <c r="G55" s="1031"/>
      <c r="H55" s="1031"/>
      <c r="I55" s="1031"/>
      <c r="J55" s="1031"/>
      <c r="K55" s="1031"/>
      <c r="L55" s="1031"/>
      <c r="M55" s="1031"/>
      <c r="N55" s="1031"/>
      <c r="O55" s="1031"/>
      <c r="P55" s="1031"/>
      <c r="Q55" s="1031"/>
      <c r="R55" s="1031"/>
      <c r="S55" s="1031"/>
      <c r="T55" s="1031"/>
      <c r="U55" s="1031"/>
      <c r="V55" s="1031"/>
      <c r="W55" s="1031"/>
      <c r="X55" s="1031"/>
      <c r="Y55" s="1031"/>
      <c r="Z55" s="1031"/>
      <c r="AA55" s="1031"/>
      <c r="AB55" s="1031"/>
      <c r="AC55" s="1031"/>
      <c r="AD55" s="1031"/>
      <c r="AE55" s="1031"/>
      <c r="AF55" s="1031"/>
      <c r="AG55" s="1031"/>
      <c r="AH55" s="1031"/>
      <c r="AI55" s="1031"/>
      <c r="AJ55" s="1031"/>
      <c r="AK55" s="1031"/>
    </row>
    <row r="56" spans="1:54" ht="24.75" customHeight="1" outlineLevel="1" x14ac:dyDescent="0.25">
      <c r="A56" s="1037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37"/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</row>
    <row r="57" spans="1:54" ht="8.25" customHeight="1" outlineLevel="1" x14ac:dyDescent="0.25">
      <c r="A57" s="1036" t="s">
        <v>535</v>
      </c>
      <c r="B57" s="1036"/>
      <c r="C57" s="1036"/>
      <c r="D57" s="1036"/>
      <c r="E57" s="1036"/>
      <c r="F57" s="1036"/>
      <c r="G57" s="1036"/>
      <c r="H57" s="1036"/>
      <c r="I57" s="1036"/>
      <c r="J57" s="1036"/>
      <c r="K57" s="1036"/>
      <c r="L57" s="1036"/>
      <c r="M57" s="1036"/>
      <c r="N57" s="1036"/>
      <c r="O57" s="1036"/>
      <c r="P57" s="1036"/>
      <c r="Q57" s="1036"/>
      <c r="R57" s="1036"/>
      <c r="S57" s="1036"/>
      <c r="T57" s="1036"/>
      <c r="U57" s="1036"/>
      <c r="V57" s="1036"/>
      <c r="W57" s="1036"/>
      <c r="X57" s="1036"/>
      <c r="Y57" s="1036"/>
      <c r="Z57" s="1036"/>
      <c r="AA57" s="1036"/>
      <c r="AB57" s="1036"/>
      <c r="AC57" s="1036"/>
      <c r="AD57" s="1036"/>
      <c r="AE57" s="1036"/>
      <c r="AF57" s="1036"/>
      <c r="AG57" s="1036"/>
      <c r="AH57" s="1036"/>
      <c r="AI57" s="1036"/>
      <c r="AJ57" s="1036"/>
      <c r="AK57" s="1036"/>
      <c r="AL57" s="1036"/>
      <c r="AM57" s="1036"/>
      <c r="AN57" s="1036"/>
      <c r="AO57" s="1036"/>
      <c r="AP57" s="1036"/>
      <c r="AQ57" s="1036"/>
      <c r="AR57" s="1036"/>
      <c r="AS57" s="1036"/>
      <c r="AT57" s="1036"/>
      <c r="AU57" s="1036"/>
      <c r="AV57" s="1036"/>
      <c r="AW57" s="1036"/>
      <c r="AX57" s="1036"/>
      <c r="AY57" s="1036"/>
      <c r="AZ57" s="1036"/>
    </row>
    <row r="58" spans="1:54" ht="12" customHeight="1" x14ac:dyDescent="0.25">
      <c r="A58" s="1109" t="s">
        <v>439</v>
      </c>
      <c r="B58" s="1109"/>
      <c r="C58" s="1109"/>
      <c r="D58" s="1109"/>
      <c r="E58" s="1109"/>
      <c r="F58" s="1109"/>
      <c r="G58" s="1109"/>
      <c r="H58" s="1109"/>
      <c r="I58" s="1109"/>
      <c r="J58" s="1109"/>
      <c r="K58" s="1109"/>
      <c r="L58" s="1109"/>
      <c r="M58" s="1109"/>
      <c r="N58" s="1109"/>
      <c r="O58" s="1109"/>
      <c r="P58" s="1109"/>
      <c r="Q58" s="1109"/>
      <c r="R58" s="1109"/>
      <c r="S58" s="1109"/>
      <c r="T58" s="1109"/>
      <c r="U58" s="1109"/>
      <c r="V58" s="1109"/>
      <c r="W58" s="1109"/>
      <c r="X58" s="1109"/>
      <c r="Y58" s="1109"/>
      <c r="Z58" s="1109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109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</row>
    <row r="59" spans="1:54" ht="12" customHeight="1" x14ac:dyDescent="0.25">
      <c r="A59" s="1112" t="str">
        <f>ФОРМА!D28</f>
        <v>трансформаторной подстанции</v>
      </c>
      <c r="B59" s="1112"/>
      <c r="C59" s="1112"/>
      <c r="D59" s="1112"/>
      <c r="E59" s="1112"/>
      <c r="F59" s="1112"/>
      <c r="G59" s="1112"/>
      <c r="H59" s="1112"/>
      <c r="I59" s="1112"/>
      <c r="J59" s="1112"/>
      <c r="K59" s="1112"/>
      <c r="L59" s="1112"/>
      <c r="M59" s="1112"/>
      <c r="N59" s="1112"/>
      <c r="O59" s="1112"/>
      <c r="P59" s="1112"/>
      <c r="Q59" s="1112"/>
      <c r="R59" s="1112"/>
      <c r="S59" s="1112"/>
      <c r="T59" s="1112"/>
      <c r="U59" s="1112"/>
      <c r="V59" s="1112"/>
      <c r="W59" s="1112"/>
      <c r="X59" s="1112"/>
      <c r="Y59" s="1112"/>
      <c r="Z59" s="1112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112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</row>
    <row r="60" spans="1:54" ht="12" customHeight="1" x14ac:dyDescent="0.25">
      <c r="A60" s="1113" t="s">
        <v>440</v>
      </c>
      <c r="B60" s="1113"/>
      <c r="C60" s="1113"/>
      <c r="D60" s="1113"/>
      <c r="E60" s="1113"/>
      <c r="F60" s="1113"/>
      <c r="G60" s="1113"/>
      <c r="H60" s="1113"/>
      <c r="I60" s="1113"/>
      <c r="J60" s="1113"/>
      <c r="K60" s="1113"/>
      <c r="L60" s="1113"/>
      <c r="M60" s="1113"/>
      <c r="N60" s="1113"/>
      <c r="O60" s="1113"/>
      <c r="P60" s="1113"/>
      <c r="Q60" s="1113"/>
      <c r="R60" s="1113"/>
      <c r="S60" s="1113"/>
      <c r="T60" s="1113"/>
      <c r="U60" s="1113"/>
      <c r="V60" s="1113"/>
      <c r="W60" s="1113"/>
      <c r="X60" s="1113"/>
      <c r="Y60" s="1113"/>
      <c r="Z60" s="1113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113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</row>
    <row r="61" spans="1:54" ht="37.5" customHeight="1" x14ac:dyDescent="0.25">
      <c r="A61" s="111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4"/>
      <c r="C61" s="1114"/>
      <c r="D61" s="1114"/>
      <c r="E61" s="1114"/>
      <c r="F61" s="1114"/>
      <c r="G61" s="1114"/>
      <c r="H61" s="1114"/>
      <c r="I61" s="1114"/>
      <c r="J61" s="1114"/>
      <c r="K61" s="1114"/>
      <c r="L61" s="1114"/>
      <c r="M61" s="1114"/>
      <c r="N61" s="1114"/>
      <c r="O61" s="1114"/>
      <c r="P61" s="1114"/>
      <c r="Q61" s="1114"/>
      <c r="R61" s="1114"/>
      <c r="S61" s="1114"/>
      <c r="T61" s="1114"/>
      <c r="U61" s="1114"/>
      <c r="V61" s="1114"/>
      <c r="W61" s="1114"/>
      <c r="X61" s="1114"/>
      <c r="Y61" s="1114"/>
      <c r="Z61" s="1114"/>
      <c r="AA61" s="1114"/>
      <c r="AB61" s="1114"/>
      <c r="AC61" s="1114"/>
      <c r="AD61" s="1114"/>
      <c r="AE61" s="1114"/>
      <c r="AF61" s="1114"/>
      <c r="AG61" s="1114"/>
      <c r="AH61" s="1114"/>
      <c r="AI61" s="1114"/>
      <c r="AJ61" s="1114"/>
      <c r="AK61" s="1114"/>
      <c r="AL61" s="1114"/>
      <c r="AM61" s="1114"/>
      <c r="AN61" s="1114"/>
      <c r="AO61" s="1114"/>
      <c r="AP61" s="1114"/>
      <c r="AQ61" s="1114"/>
      <c r="AR61" s="1114"/>
      <c r="AS61" s="1114"/>
      <c r="AT61" s="1114"/>
      <c r="AU61" s="1114"/>
      <c r="AV61" s="1114"/>
      <c r="AW61" s="1114"/>
      <c r="AX61" s="1114"/>
      <c r="AY61" s="1114"/>
      <c r="AZ61" s="1114"/>
    </row>
    <row r="62" spans="1:54" ht="6" customHeight="1" x14ac:dyDescent="0.25">
      <c r="A62" s="1115" t="s">
        <v>441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</row>
    <row r="63" spans="1:54" ht="12" customHeight="1" x14ac:dyDescent="0.25">
      <c r="A63" s="1121" t="s">
        <v>442</v>
      </c>
      <c r="B63" s="1121"/>
      <c r="C63" s="1121"/>
      <c r="D63" s="1121"/>
      <c r="E63" s="1121"/>
      <c r="F63" s="1121"/>
      <c r="G63" s="1121"/>
      <c r="H63" s="1121"/>
      <c r="I63" s="1121"/>
      <c r="J63" s="1121"/>
      <c r="K63" s="1121"/>
      <c r="L63" s="1121"/>
      <c r="M63" s="1121"/>
      <c r="N63" s="1121"/>
      <c r="O63" s="1121"/>
      <c r="P63" s="1121"/>
      <c r="Q63" s="1121"/>
      <c r="R63" s="1121"/>
      <c r="S63" s="1121"/>
      <c r="T63" s="1121"/>
      <c r="U63" s="1121"/>
      <c r="V63" s="1121"/>
      <c r="W63" s="1121"/>
      <c r="X63" s="1121"/>
      <c r="Y63" s="1121"/>
      <c r="Z63" s="1121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</row>
    <row r="64" spans="1:54" ht="12" customHeight="1" x14ac:dyDescent="0.25">
      <c r="A64" s="1121" t="s">
        <v>443</v>
      </c>
      <c r="B64" s="1121"/>
      <c r="C64" s="1121"/>
      <c r="D64" s="1121"/>
      <c r="E64" s="1121"/>
      <c r="F64" s="1121"/>
      <c r="G64" s="1121"/>
      <c r="H64" s="1121"/>
      <c r="I64" s="1121"/>
      <c r="J64" s="1121"/>
      <c r="K64" s="1121"/>
      <c r="L64" s="1121"/>
      <c r="M64" s="1121"/>
      <c r="N64" s="1121"/>
      <c r="O64" s="1121"/>
      <c r="P64" s="1121"/>
      <c r="Q64" s="1121"/>
      <c r="R64" s="1121"/>
      <c r="S64" s="1121"/>
      <c r="T64" s="1121"/>
      <c r="U64" s="1112" t="str">
        <f>ФОРМА!B9</f>
        <v>СЭС-23-32939-ЭС-ИЛО2</v>
      </c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11" t="s">
        <v>580</v>
      </c>
      <c r="V65" s="1111"/>
      <c r="W65" s="1111"/>
      <c r="X65" s="1111"/>
      <c r="Y65" s="1111"/>
      <c r="Z65" s="1111"/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</row>
    <row r="66" spans="1:56" ht="12" customHeight="1" x14ac:dyDescent="0.25">
      <c r="A66" s="1112" t="str">
        <f>ФОРМА!B8</f>
        <v>ООО «Строительные энергетические технологии»</v>
      </c>
      <c r="B66" s="1112"/>
      <c r="C66" s="1112"/>
      <c r="D66" s="1112"/>
      <c r="E66" s="1112"/>
      <c r="F66" s="1112"/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1112"/>
      <c r="S66" s="1112"/>
      <c r="T66" s="1112"/>
      <c r="U66" s="1112"/>
      <c r="V66" s="1112"/>
      <c r="W66" s="1112"/>
      <c r="X66" s="1112"/>
      <c r="Y66" s="1112"/>
      <c r="Z66" s="1112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</row>
    <row r="67" spans="1:56" s="303" customFormat="1" ht="6" customHeight="1" x14ac:dyDescent="0.3">
      <c r="A67" s="1115" t="s">
        <v>583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  <c r="L67" s="1115"/>
      <c r="M67" s="1115"/>
      <c r="N67" s="1115"/>
      <c r="O67" s="1115"/>
      <c r="P67" s="1115"/>
      <c r="Q67" s="1115"/>
      <c r="R67" s="1115"/>
      <c r="S67" s="1115"/>
      <c r="T67" s="1115"/>
      <c r="U67" s="1115"/>
      <c r="V67" s="1115"/>
      <c r="W67" s="1115"/>
      <c r="X67" s="1115"/>
      <c r="Y67" s="1115"/>
      <c r="Z67" s="1115"/>
      <c r="AA67" s="1115"/>
      <c r="AB67" s="1115"/>
      <c r="AC67" s="1115"/>
      <c r="AD67" s="1115"/>
      <c r="AE67" s="1115"/>
      <c r="AF67" s="1115"/>
      <c r="AG67" s="1115"/>
      <c r="AH67" s="1115"/>
      <c r="AI67" s="1115"/>
      <c r="AJ67" s="1115"/>
      <c r="AK67" s="1115"/>
      <c r="AL67" s="1115"/>
      <c r="AM67" s="1115"/>
      <c r="AN67" s="1115"/>
      <c r="AO67" s="1115"/>
      <c r="AP67" s="1115"/>
      <c r="AQ67" s="1115"/>
      <c r="AR67" s="1115"/>
      <c r="AS67" s="1115"/>
      <c r="AT67" s="1115"/>
      <c r="AU67" s="1115"/>
      <c r="AV67" s="1115"/>
      <c r="AW67" s="1115"/>
      <c r="AX67" s="1115"/>
      <c r="AY67" s="1115"/>
      <c r="AZ67" s="1115"/>
      <c r="BA67" s="1115"/>
    </row>
    <row r="68" spans="1:56" ht="12" customHeight="1" x14ac:dyDescent="0.25">
      <c r="A68" s="1118" t="s">
        <v>444</v>
      </c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1118"/>
      <c r="S68" s="1119" t="s">
        <v>445</v>
      </c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</row>
    <row r="69" spans="1:56" ht="12" customHeight="1" x14ac:dyDescent="0.25">
      <c r="A69" s="1120" t="s">
        <v>532</v>
      </c>
      <c r="B69" s="1120"/>
      <c r="C69" s="1120"/>
      <c r="D69" s="1120"/>
      <c r="E69" s="1120"/>
      <c r="F69" s="1120"/>
      <c r="G69" s="1120"/>
      <c r="H69" s="1120"/>
      <c r="I69" s="1120"/>
      <c r="J69" s="1120"/>
      <c r="K69" s="1120"/>
      <c r="L69" s="1120"/>
      <c r="M69" s="1120"/>
      <c r="N69" s="1120"/>
      <c r="O69" s="1120"/>
      <c r="P69" s="1120"/>
      <c r="Q69" s="1120"/>
      <c r="R69" s="1120"/>
      <c r="S69" s="1120"/>
      <c r="T69" s="1120"/>
      <c r="U69" s="1120"/>
      <c r="V69" s="1120"/>
      <c r="W69" s="1120"/>
      <c r="X69" s="1120"/>
      <c r="Y69" s="1120"/>
      <c r="Z69" s="1120"/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D69" s="292"/>
    </row>
    <row r="70" spans="1:56" ht="12" customHeight="1" x14ac:dyDescent="0.25">
      <c r="A70" s="1109" t="s">
        <v>446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D70" s="292"/>
    </row>
    <row r="71" spans="1:56" ht="12" customHeight="1" x14ac:dyDescent="0.25">
      <c r="A71" s="1109" t="s">
        <v>533</v>
      </c>
      <c r="B71" s="1109"/>
      <c r="C71" s="1109"/>
      <c r="D71" s="1109"/>
      <c r="E71" s="1109"/>
      <c r="F71" s="1109"/>
      <c r="G71" s="1109"/>
      <c r="H71" s="1109"/>
      <c r="I71" s="1109"/>
      <c r="J71" s="1109"/>
      <c r="K71" s="1109"/>
      <c r="L71" s="1109"/>
      <c r="M71" s="1109"/>
      <c r="N71" s="1109"/>
      <c r="O71" s="1109"/>
      <c r="P71" s="1109"/>
      <c r="Q71" s="1109"/>
      <c r="R71" s="1109"/>
      <c r="S71" s="1109"/>
      <c r="T71" s="1109"/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327"/>
      <c r="BD71" s="298"/>
    </row>
    <row r="72" spans="1:56" ht="12" customHeight="1" x14ac:dyDescent="0.25">
      <c r="A72" s="1119" t="str">
        <f>ФОРМА!B9</f>
        <v>СЭС-23-32939-ЭС-ИЛО2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D72" s="298"/>
    </row>
    <row r="73" spans="1:56" s="328" customFormat="1" ht="6" customHeight="1" x14ac:dyDescent="0.3">
      <c r="A73" s="1126" t="s">
        <v>580</v>
      </c>
      <c r="B73" s="1126"/>
      <c r="C73" s="1126"/>
      <c r="D73" s="1126"/>
      <c r="E73" s="1126"/>
      <c r="F73" s="1126"/>
      <c r="G73" s="1126"/>
      <c r="H73" s="1126"/>
      <c r="I73" s="1126"/>
      <c r="J73" s="1126"/>
      <c r="K73" s="1126"/>
      <c r="L73" s="1126"/>
      <c r="M73" s="1126"/>
      <c r="N73" s="1126"/>
      <c r="O73" s="1126"/>
      <c r="P73" s="1126"/>
      <c r="Q73" s="1126"/>
      <c r="R73" s="1126"/>
      <c r="S73" s="1126"/>
      <c r="T73" s="1126"/>
      <c r="U73" s="1126"/>
      <c r="V73" s="1126"/>
      <c r="W73" s="1126"/>
      <c r="X73" s="1126"/>
      <c r="Y73" s="1126"/>
      <c r="Z73" s="1126"/>
      <c r="AA73" s="1126"/>
      <c r="AB73" s="1126"/>
      <c r="AC73" s="1126"/>
      <c r="AD73" s="1126"/>
      <c r="AE73" s="1126"/>
      <c r="AF73" s="1126"/>
      <c r="AG73" s="1126"/>
      <c r="AH73" s="1126"/>
      <c r="AI73" s="1126"/>
      <c r="AJ73" s="1126"/>
      <c r="AK73" s="1126"/>
      <c r="AL73" s="1126"/>
      <c r="AM73" s="1126"/>
      <c r="AN73" s="1126"/>
      <c r="AO73" s="1126"/>
      <c r="AP73" s="1126"/>
      <c r="AQ73" s="1126"/>
      <c r="AR73" s="1126"/>
      <c r="AS73" s="1126"/>
      <c r="AT73" s="1126"/>
      <c r="AU73" s="1126"/>
      <c r="AV73" s="1126"/>
      <c r="AW73" s="1126"/>
      <c r="AX73" s="1126"/>
      <c r="AY73" s="1126"/>
      <c r="AZ73" s="1126"/>
    </row>
    <row r="74" spans="1:56" ht="12" customHeight="1" x14ac:dyDescent="0.25">
      <c r="A74" s="1030" t="str">
        <f>ФОРМА!B8</f>
        <v>ООО «Строительные энергетические технологии»</v>
      </c>
      <c r="B74" s="1030"/>
      <c r="C74" s="1030"/>
      <c r="D74" s="1030"/>
      <c r="E74" s="1030"/>
      <c r="F74" s="1030"/>
      <c r="G74" s="1030"/>
      <c r="H74" s="1030"/>
      <c r="I74" s="1030"/>
      <c r="J74" s="1030"/>
      <c r="K74" s="1030"/>
      <c r="L74" s="1030"/>
      <c r="M74" s="1030"/>
      <c r="N74" s="1030"/>
      <c r="O74" s="1030"/>
      <c r="P74" s="1030"/>
      <c r="Q74" s="1030"/>
      <c r="R74" s="1030"/>
      <c r="S74" s="1030"/>
      <c r="T74" s="1030"/>
      <c r="U74" s="1030"/>
      <c r="V74" s="1030"/>
      <c r="W74" s="1030"/>
      <c r="X74" s="1030"/>
      <c r="Y74" s="1030"/>
      <c r="Z74" s="1030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D74" s="298"/>
    </row>
    <row r="75" spans="1:56" s="329" customFormat="1" ht="6" customHeight="1" x14ac:dyDescent="0.3">
      <c r="A75" s="1126" t="s">
        <v>582</v>
      </c>
      <c r="B75" s="1126"/>
      <c r="C75" s="1126"/>
      <c r="D75" s="1126"/>
      <c r="E75" s="1126"/>
      <c r="F75" s="1126"/>
      <c r="G75" s="1126"/>
      <c r="H75" s="1126"/>
      <c r="I75" s="1126"/>
      <c r="J75" s="1126"/>
      <c r="K75" s="1126"/>
      <c r="L75" s="1126"/>
      <c r="M75" s="1126"/>
      <c r="N75" s="1126"/>
      <c r="O75" s="1126"/>
      <c r="P75" s="1126"/>
      <c r="Q75" s="1126"/>
      <c r="R75" s="1126"/>
      <c r="S75" s="1126"/>
      <c r="T75" s="1126"/>
      <c r="U75" s="1126"/>
      <c r="V75" s="1126"/>
      <c r="W75" s="1126"/>
      <c r="X75" s="1126"/>
      <c r="Y75" s="1126"/>
      <c r="Z75" s="1126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</row>
    <row r="76" spans="1:56" ht="12" customHeight="1" x14ac:dyDescent="0.25">
      <c r="A76" s="1127" t="s">
        <v>742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1127"/>
      <c r="Q76" s="1127"/>
      <c r="R76" s="1127"/>
      <c r="S76" s="1127"/>
      <c r="T76" s="1127"/>
      <c r="U76" s="1127"/>
      <c r="V76" s="1127"/>
      <c r="W76" s="1127"/>
      <c r="X76" s="1127"/>
      <c r="Y76" s="1127"/>
      <c r="Z76" s="1127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</row>
    <row r="77" spans="1:56" s="315" customFormat="1" ht="6" customHeight="1" x14ac:dyDescent="0.3">
      <c r="A77" s="1128" t="s">
        <v>581</v>
      </c>
      <c r="B77" s="1128"/>
      <c r="C77" s="1128"/>
      <c r="D77" s="1128"/>
      <c r="E77" s="1128"/>
      <c r="F77" s="1128"/>
      <c r="G77" s="1128"/>
      <c r="H77" s="1128"/>
      <c r="I77" s="1128"/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</row>
    <row r="78" spans="1:56" x14ac:dyDescent="0.25">
      <c r="A78" s="1124" t="s">
        <v>447</v>
      </c>
      <c r="B78" s="1124"/>
      <c r="C78" s="1124"/>
      <c r="D78" s="1124"/>
      <c r="E78" s="1124"/>
      <c r="F78" s="1124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1124"/>
      <c r="Y78" s="1124"/>
      <c r="Z78" s="1124"/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</row>
    <row r="79" spans="1:56" ht="14.4" x14ac:dyDescent="0.3">
      <c r="U79" s="1122"/>
      <c r="V79" s="1122"/>
      <c r="W79" s="1122"/>
      <c r="X79" s="1122"/>
      <c r="Y79" s="1122"/>
      <c r="Z79" s="1122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122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</row>
    <row r="80" spans="1:56" ht="12" customHeight="1" x14ac:dyDescent="0.25">
      <c r="A80" s="1031" t="s">
        <v>89</v>
      </c>
      <c r="B80" s="1031"/>
      <c r="C80" s="1031"/>
      <c r="D80" s="1031"/>
      <c r="E80" s="1031"/>
      <c r="F80" s="1031"/>
      <c r="G80" s="1031"/>
      <c r="H80" s="1031"/>
      <c r="I80" s="1031"/>
      <c r="J80" s="1031"/>
      <c r="K80" s="1031"/>
      <c r="L80" s="1031"/>
      <c r="M80" s="1031"/>
      <c r="N80" s="1031"/>
      <c r="O80" s="1031"/>
      <c r="P80" s="1123" t="s">
        <v>65</v>
      </c>
      <c r="Q80" s="1123"/>
      <c r="R80" s="1123"/>
      <c r="S80" s="1123"/>
      <c r="T80" s="1123"/>
      <c r="U80" s="1123"/>
      <c r="V80" s="1123"/>
      <c r="W80" s="1123"/>
      <c r="X80" s="1123"/>
      <c r="Y80" s="1123"/>
      <c r="Z80" s="1123"/>
      <c r="AA80" s="1123"/>
      <c r="AB80" s="1123"/>
      <c r="AC80" s="1123"/>
      <c r="AD80" s="1123"/>
      <c r="AE80" s="1123"/>
      <c r="AF80" s="1123"/>
      <c r="AG80" s="1123"/>
      <c r="AH80" s="1123"/>
      <c r="AI80" s="1123"/>
      <c r="AJ80" s="1123"/>
      <c r="AK80" s="1123"/>
      <c r="AL80" s="1123"/>
      <c r="AM80" s="1123"/>
      <c r="AN80" s="1123"/>
      <c r="AO80" s="1123"/>
      <c r="AP80" s="1123"/>
      <c r="AQ80" s="1123"/>
      <c r="AR80" s="1123"/>
      <c r="AS80" s="1123"/>
      <c r="AT80" s="1123"/>
      <c r="AU80" s="1123"/>
      <c r="AV80" s="1123"/>
      <c r="AW80" s="1123"/>
      <c r="AX80" s="1123"/>
      <c r="AY80" s="1123"/>
      <c r="AZ80" s="1123"/>
    </row>
    <row r="81" spans="1:53" ht="11.25" customHeight="1" x14ac:dyDescent="0.25"/>
    <row r="82" spans="1:53" ht="12" customHeight="1" x14ac:dyDescent="0.25">
      <c r="A82" s="1124" t="s">
        <v>93</v>
      </c>
      <c r="B82" s="1124"/>
      <c r="C82" s="1124"/>
      <c r="D82" s="1124"/>
      <c r="E82" s="1124"/>
      <c r="F82" s="1124"/>
      <c r="G82" s="1124"/>
      <c r="H82" s="1124"/>
      <c r="I82" s="1124"/>
      <c r="J82" s="1125">
        <f>ФОРМА!F5</f>
        <v>2</v>
      </c>
      <c r="K82" s="1125"/>
      <c r="L82" s="1125"/>
      <c r="M82" s="1125"/>
      <c r="N82" s="1125"/>
      <c r="O82" s="1125"/>
      <c r="P82" s="1031" t="s">
        <v>812</v>
      </c>
      <c r="Q82" s="1031"/>
      <c r="R82" s="1031"/>
      <c r="S82" s="1031"/>
      <c r="T82" s="1031"/>
      <c r="U82" s="1031"/>
      <c r="V82" s="1031"/>
      <c r="W82" s="1031"/>
      <c r="X82" s="1031"/>
      <c r="Y82" s="1031"/>
      <c r="Z82" s="1031"/>
      <c r="AA82" s="1031"/>
      <c r="AB82" s="1031"/>
      <c r="AC82" s="1031"/>
      <c r="AD82" s="1031"/>
      <c r="AE82" s="1031"/>
      <c r="AF82" s="1031"/>
      <c r="AG82" s="1031"/>
      <c r="AH82" s="1031"/>
      <c r="AI82" s="1031"/>
      <c r="AJ82" s="1031"/>
      <c r="AK82" s="1031"/>
      <c r="AL82" s="1031"/>
      <c r="AM82" s="1031"/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/>
      <c r="AX82" s="1031"/>
      <c r="AY82" s="1031"/>
      <c r="AZ82" s="1031"/>
    </row>
    <row r="84" spans="1:53" ht="12" customHeight="1" x14ac:dyDescent="0.25">
      <c r="A84" s="1124" t="s">
        <v>90</v>
      </c>
      <c r="B84" s="1124"/>
      <c r="C84" s="1124"/>
      <c r="D84" s="1124"/>
      <c r="E84" s="1124"/>
      <c r="F84" s="1124"/>
      <c r="G84" s="1124"/>
      <c r="H84" s="1133" t="str">
        <f>ФОРМА!E28</f>
        <v>План строительства</v>
      </c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1133"/>
      <c r="X84" s="1133"/>
      <c r="Y84" s="1133"/>
      <c r="Z84" s="1133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133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</row>
    <row r="85" spans="1:53" s="326" customFormat="1" ht="6" customHeight="1" x14ac:dyDescent="0.3">
      <c r="H85" s="1134" t="s">
        <v>534</v>
      </c>
      <c r="I85" s="1134"/>
      <c r="J85" s="1134"/>
      <c r="K85" s="1134"/>
      <c r="L85" s="1134"/>
      <c r="M85" s="1134"/>
      <c r="N85" s="1134"/>
      <c r="O85" s="1134"/>
      <c r="P85" s="1134"/>
      <c r="Q85" s="1134"/>
      <c r="R85" s="1134"/>
      <c r="S85" s="1134"/>
      <c r="T85" s="1134"/>
      <c r="U85" s="1134"/>
      <c r="V85" s="1134"/>
      <c r="W85" s="1134"/>
      <c r="X85" s="1134"/>
      <c r="Y85" s="1134"/>
      <c r="Z85" s="1134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134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</row>
    <row r="86" spans="1:53" ht="24" customHeight="1" x14ac:dyDescent="0.25">
      <c r="A86" s="1129" t="s">
        <v>796</v>
      </c>
      <c r="B86" s="1129"/>
      <c r="C86" s="1129"/>
      <c r="D86" s="1129"/>
      <c r="E86" s="1129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29"/>
      <c r="V86" s="1129"/>
      <c r="W86" s="1129"/>
      <c r="X86" s="1129"/>
      <c r="Y86" s="1129"/>
      <c r="Z86" s="1129"/>
      <c r="AA86" s="1129"/>
      <c r="AB86" s="1129"/>
      <c r="AC86" s="1129"/>
      <c r="AD86" s="1129"/>
      <c r="AE86" s="1129"/>
      <c r="AF86" s="1129"/>
      <c r="AG86" s="1129"/>
      <c r="AH86" s="1129"/>
      <c r="AI86" s="1129"/>
      <c r="AJ86" s="1129"/>
      <c r="AK86" s="1129"/>
      <c r="AL86" s="1129"/>
      <c r="AM86" s="1129"/>
      <c r="AN86" s="1129"/>
      <c r="AO86" s="1129"/>
      <c r="AP86" s="1129"/>
      <c r="AQ86" s="1129"/>
      <c r="AR86" s="1129"/>
      <c r="AS86" s="1129"/>
      <c r="AT86" s="1129"/>
      <c r="AU86" s="1129"/>
      <c r="AV86" s="1129"/>
      <c r="AW86" s="1129"/>
      <c r="AX86" s="1129"/>
      <c r="AY86" s="1129"/>
      <c r="AZ86" s="1129"/>
    </row>
    <row r="87" spans="1:53" ht="28.95" customHeight="1" x14ac:dyDescent="0.3">
      <c r="A87" s="1135" t="str">
        <f>IF(ПОДПИСИ!B9="",ПОДПИСИ!D5,ПОДПИСИ!D9)</f>
        <v>Филёва Н.О.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6"/>
      <c r="AA87" s="1136"/>
      <c r="AB87" s="1136"/>
      <c r="AC87" s="1136"/>
      <c r="AD87" s="1136"/>
      <c r="AE87" s="1136"/>
      <c r="AF87" s="1136"/>
      <c r="AG87" s="1136"/>
      <c r="AH87" s="1136"/>
      <c r="AI87" s="1136"/>
      <c r="AJ87" s="1136"/>
      <c r="AK87" s="1136"/>
      <c r="AL87" s="1136"/>
      <c r="AM87" s="1136"/>
      <c r="AN87" s="1136"/>
      <c r="AO87" s="1137"/>
      <c r="AP87" s="1137"/>
      <c r="AQ87" s="1137"/>
      <c r="AR87" s="1137"/>
      <c r="AS87" s="1137"/>
      <c r="AT87" s="1137"/>
      <c r="AU87" s="1137"/>
      <c r="AV87" s="1137"/>
      <c r="AW87" s="1137"/>
      <c r="AX87" s="1137"/>
      <c r="AY87" s="1137"/>
      <c r="AZ87" s="1137"/>
    </row>
    <row r="88" spans="1:53" s="315" customFormat="1" ht="6" customHeight="1" x14ac:dyDescent="0.3">
      <c r="A88" s="1111" t="s">
        <v>815</v>
      </c>
      <c r="B88" s="1111"/>
      <c r="C88" s="1111"/>
      <c r="D88" s="1111"/>
      <c r="E88" s="1111"/>
      <c r="F88" s="1111"/>
      <c r="G88" s="1111"/>
      <c r="H88" s="1111"/>
      <c r="I88" s="1111"/>
      <c r="J88" s="1111"/>
      <c r="K88" s="1111"/>
      <c r="L88" s="1111"/>
      <c r="M88" s="1111"/>
      <c r="N88" s="1111"/>
      <c r="O88" s="1111"/>
      <c r="P88" s="1111"/>
      <c r="Q88" s="1111"/>
      <c r="R88" s="1111"/>
      <c r="S88" s="1111"/>
      <c r="T88" s="1111"/>
      <c r="U88" s="1111"/>
      <c r="V88" s="1111"/>
      <c r="W88" s="1111"/>
      <c r="X88" s="1111"/>
      <c r="Y88" s="1111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11" t="s">
        <v>49</v>
      </c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1"/>
    </row>
    <row r="89" spans="1:53" ht="6" customHeight="1" x14ac:dyDescent="0.25"/>
    <row r="90" spans="1:53" ht="12" customHeight="1" x14ac:dyDescent="0.25">
      <c r="A90" s="1129" t="s">
        <v>831</v>
      </c>
      <c r="B90" s="1031"/>
      <c r="C90" s="1031"/>
      <c r="D90" s="1031"/>
      <c r="E90" s="1031"/>
      <c r="F90" s="1031"/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</row>
    <row r="91" spans="1:53" ht="28.95" customHeight="1" x14ac:dyDescent="0.3">
      <c r="A91" s="1130" t="str">
        <f>ПОДПИСИ!D15</f>
        <v>Шлёнский С.В.</v>
      </c>
      <c r="B91" s="1130"/>
      <c r="C91" s="1130"/>
      <c r="D91" s="1130"/>
      <c r="E91" s="1130"/>
      <c r="F91" s="1130"/>
      <c r="G91" s="1130"/>
      <c r="H91" s="1130"/>
      <c r="I91" s="1130"/>
      <c r="J91" s="1130"/>
      <c r="K91" s="1130"/>
      <c r="L91" s="1130"/>
      <c r="M91" s="1130"/>
      <c r="N91" s="1130"/>
      <c r="O91" s="1130"/>
      <c r="P91" s="1130"/>
      <c r="Q91" s="1130"/>
      <c r="R91" s="1130"/>
      <c r="S91" s="1130"/>
      <c r="T91" s="1130"/>
      <c r="U91" s="1130"/>
      <c r="V91" s="1130"/>
      <c r="W91" s="1130"/>
      <c r="X91" s="1130"/>
      <c r="Y91" s="1130"/>
      <c r="Z91" s="1131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331"/>
    </row>
    <row r="92" spans="1:53" s="334" customFormat="1" ht="6" customHeight="1" x14ac:dyDescent="0.15">
      <c r="A92" s="1111" t="s">
        <v>815</v>
      </c>
      <c r="B92" s="1111"/>
      <c r="C92" s="1111"/>
      <c r="D92" s="1111"/>
      <c r="E92" s="1111"/>
      <c r="F92" s="1111"/>
      <c r="G92" s="1111"/>
      <c r="H92" s="1111"/>
      <c r="I92" s="1111"/>
      <c r="J92" s="1111"/>
      <c r="K92" s="1111"/>
      <c r="L92" s="1111"/>
      <c r="M92" s="1111"/>
      <c r="N92" s="1111"/>
      <c r="O92" s="1111"/>
      <c r="P92" s="1111"/>
      <c r="Q92" s="1111"/>
      <c r="R92" s="1111"/>
      <c r="S92" s="1111"/>
      <c r="T92" s="1111"/>
      <c r="U92" s="1111"/>
      <c r="V92" s="1111"/>
      <c r="W92" s="1111"/>
      <c r="X92" s="1111"/>
      <c r="Y92" s="1111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11" t="s">
        <v>49</v>
      </c>
      <c r="AP92" s="1111"/>
      <c r="AQ92" s="1111"/>
      <c r="AR92" s="1111"/>
      <c r="AS92" s="1111"/>
      <c r="AT92" s="1111"/>
      <c r="AU92" s="1111"/>
      <c r="AV92" s="1111"/>
      <c r="AW92" s="1111"/>
      <c r="AX92" s="1111"/>
      <c r="AY92" s="1111"/>
      <c r="AZ92" s="1111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40" t="s">
        <v>827</v>
      </c>
      <c r="B94" s="1140"/>
      <c r="C94" s="1140"/>
      <c r="D94" s="1140"/>
      <c r="E94" s="1140"/>
      <c r="F94" s="1140"/>
      <c r="G94" s="1140"/>
      <c r="H94" s="1140"/>
      <c r="I94" s="1140"/>
      <c r="J94" s="1140"/>
      <c r="K94" s="1140"/>
      <c r="L94" s="1140"/>
      <c r="M94" s="1140"/>
      <c r="N94" s="1140"/>
      <c r="O94" s="1140"/>
      <c r="P94" s="1140"/>
      <c r="Q94" s="1140"/>
      <c r="R94" s="1140"/>
      <c r="S94" s="1140"/>
      <c r="T94" s="1140"/>
      <c r="U94" s="1140"/>
      <c r="V94" s="1140"/>
      <c r="W94" s="1140"/>
      <c r="X94" s="1140"/>
      <c r="Y94" s="1140"/>
      <c r="Z94" s="1140"/>
      <c r="AA94" s="1140"/>
      <c r="AB94" s="1140"/>
      <c r="AC94" s="1140"/>
      <c r="AD94" s="1140"/>
      <c r="AE94" s="1140"/>
      <c r="AF94" s="1140"/>
      <c r="AG94" s="1140"/>
      <c r="AH94" s="1140"/>
      <c r="AI94" s="1140"/>
      <c r="AJ94" s="1140"/>
      <c r="AK94" s="1140"/>
      <c r="AL94" s="1140"/>
      <c r="AM94" s="1140"/>
      <c r="AN94" s="1140"/>
      <c r="AO94" s="1140"/>
      <c r="AP94" s="1140"/>
      <c r="AQ94" s="1140"/>
      <c r="AR94" s="1140"/>
      <c r="AS94" s="1140"/>
      <c r="AT94" s="1140"/>
      <c r="AU94" s="1140"/>
      <c r="AV94" s="1140"/>
      <c r="AW94" s="1140"/>
      <c r="AX94" s="1140"/>
      <c r="AY94" s="1140"/>
      <c r="AZ94" s="1140"/>
      <c r="BA94" s="331"/>
    </row>
    <row r="95" spans="1:53" ht="28.95" customHeight="1" x14ac:dyDescent="0.3">
      <c r="A95" s="1130" t="str">
        <f>ПОДПИСИ!D17</f>
        <v>Шлёнский С.В.</v>
      </c>
      <c r="B95" s="1130"/>
      <c r="C95" s="1130"/>
      <c r="D95" s="1130"/>
      <c r="E95" s="1130"/>
      <c r="F95" s="1130"/>
      <c r="G95" s="1130"/>
      <c r="H95" s="1130"/>
      <c r="I95" s="1130"/>
      <c r="J95" s="1130"/>
      <c r="K95" s="1130"/>
      <c r="L95" s="1130"/>
      <c r="M95" s="1130"/>
      <c r="N95" s="1130"/>
      <c r="O95" s="1130"/>
      <c r="P95" s="1130"/>
      <c r="Q95" s="1130"/>
      <c r="R95" s="1130"/>
      <c r="S95" s="1130"/>
      <c r="T95" s="1130"/>
      <c r="U95" s="1130"/>
      <c r="V95" s="1130"/>
      <c r="W95" s="1130"/>
      <c r="X95" s="1130"/>
      <c r="Y95" s="1130"/>
      <c r="Z95" s="1131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41" t="s">
        <v>64</v>
      </c>
      <c r="AP95" s="1141"/>
      <c r="AQ95" s="1141"/>
      <c r="AR95" s="1141"/>
      <c r="AS95" s="1141"/>
      <c r="AT95" s="1141"/>
      <c r="AU95" s="1141"/>
      <c r="AV95" s="1141"/>
      <c r="AW95" s="1141"/>
      <c r="AX95" s="1141"/>
      <c r="AY95" s="1141"/>
      <c r="AZ95" s="1141"/>
      <c r="BA95" s="1141"/>
    </row>
    <row r="96" spans="1:53" ht="6" customHeight="1" x14ac:dyDescent="0.25">
      <c r="A96" s="1111" t="s">
        <v>815</v>
      </c>
      <c r="B96" s="1111"/>
      <c r="C96" s="1111"/>
      <c r="D96" s="1111"/>
      <c r="E96" s="1111"/>
      <c r="F96" s="1111"/>
      <c r="G96" s="1111"/>
      <c r="H96" s="1111"/>
      <c r="I96" s="1111"/>
      <c r="J96" s="1111"/>
      <c r="K96" s="1111"/>
      <c r="L96" s="1111"/>
      <c r="M96" s="1111"/>
      <c r="N96" s="1111"/>
      <c r="O96" s="1111"/>
      <c r="P96" s="1111"/>
      <c r="Q96" s="1111"/>
      <c r="R96" s="1111"/>
      <c r="S96" s="1111"/>
      <c r="T96" s="1111"/>
      <c r="U96" s="1111"/>
      <c r="V96" s="1111"/>
      <c r="W96" s="1111"/>
      <c r="X96" s="1111"/>
      <c r="Y96" s="1111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11" t="s">
        <v>49</v>
      </c>
      <c r="AP96" s="1111"/>
      <c r="AQ96" s="1111"/>
      <c r="AR96" s="1111"/>
      <c r="AS96" s="1111"/>
      <c r="AT96" s="1111"/>
      <c r="AU96" s="1111"/>
      <c r="AV96" s="1111"/>
      <c r="AW96" s="1111"/>
      <c r="AX96" s="1111"/>
      <c r="AY96" s="1111"/>
      <c r="AZ96" s="1111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38" t="s">
        <v>817</v>
      </c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331"/>
    </row>
    <row r="99" spans="1:55" ht="28.95" customHeight="1" x14ac:dyDescent="0.3">
      <c r="A99" s="1130" t="str">
        <f>ПОДПИСИ!C19</f>
        <v xml:space="preserve"> </v>
      </c>
      <c r="B99" s="1130"/>
      <c r="C99" s="1130"/>
      <c r="D99" s="1130"/>
      <c r="E99" s="1130"/>
      <c r="F99" s="1130"/>
      <c r="G99" s="1130"/>
      <c r="H99" s="1130"/>
      <c r="I99" s="1130"/>
      <c r="J99" s="1130"/>
      <c r="K99" s="1130"/>
      <c r="L99" s="1130"/>
      <c r="M99" s="1130"/>
      <c r="N99" s="1130"/>
      <c r="O99" s="1130"/>
      <c r="P99" s="1130"/>
      <c r="Q99" s="1130"/>
      <c r="R99" s="1130"/>
      <c r="S99" s="1130"/>
      <c r="T99" s="1130"/>
      <c r="U99" s="1130"/>
      <c r="V99" s="1130"/>
      <c r="W99" s="1130"/>
      <c r="X99" s="1130"/>
      <c r="Y99" s="1130"/>
      <c r="Z99" s="1131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2" t="s">
        <v>64</v>
      </c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337"/>
    </row>
    <row r="100" spans="1:55" ht="6" customHeight="1" x14ac:dyDescent="0.25">
      <c r="A100" s="1111" t="s">
        <v>815</v>
      </c>
      <c r="B100" s="1111"/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1"/>
      <c r="P100" s="1111"/>
      <c r="Q100" s="1111"/>
      <c r="R100" s="1111"/>
      <c r="S100" s="1111"/>
      <c r="T100" s="1111"/>
      <c r="U100" s="1111"/>
      <c r="V100" s="1111"/>
      <c r="W100" s="1111"/>
      <c r="X100" s="1111"/>
      <c r="Y100" s="1111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11" t="s">
        <v>49</v>
      </c>
      <c r="AP100" s="1111"/>
      <c r="AQ100" s="1111"/>
      <c r="AR100" s="1111"/>
      <c r="AS100" s="1111"/>
      <c r="AT100" s="1111"/>
      <c r="AU100" s="1111"/>
      <c r="AV100" s="1111"/>
      <c r="AW100" s="1111"/>
      <c r="AX100" s="1111"/>
      <c r="AY100" s="1111"/>
      <c r="AZ100" s="1111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38" t="s">
        <v>832</v>
      </c>
      <c r="B102" s="1138"/>
      <c r="C102" s="1138"/>
      <c r="D102" s="1138"/>
      <c r="E102" s="1138"/>
      <c r="F102" s="1138"/>
      <c r="G102" s="1138"/>
      <c r="H102" s="1138"/>
      <c r="I102" s="1138"/>
      <c r="J102" s="1138"/>
      <c r="K102" s="1138"/>
      <c r="L102" s="1138"/>
      <c r="M102" s="1138"/>
      <c r="N102" s="1138"/>
      <c r="O102" s="1138"/>
      <c r="P102" s="1138"/>
      <c r="Q102" s="1138"/>
      <c r="R102" s="1138"/>
      <c r="S102" s="1138"/>
      <c r="T102" s="1138"/>
      <c r="U102" s="1138"/>
      <c r="V102" s="1138"/>
      <c r="W102" s="1138"/>
      <c r="X102" s="1138"/>
      <c r="Y102" s="1138"/>
      <c r="Z102" s="1138"/>
      <c r="AA102" s="1138"/>
      <c r="AB102" s="1138"/>
      <c r="AC102" s="1138"/>
      <c r="AD102" s="1138"/>
      <c r="AE102" s="1138"/>
      <c r="AF102" s="1138"/>
      <c r="AG102" s="1138"/>
      <c r="AH102" s="1138"/>
      <c r="AI102" s="1138"/>
      <c r="AJ102" s="1138"/>
      <c r="AK102" s="1138"/>
      <c r="AL102" s="1138"/>
      <c r="AM102" s="1138"/>
      <c r="AN102" s="1138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  <c r="BA102" s="331"/>
    </row>
    <row r="103" spans="1:55" ht="28.95" customHeight="1" x14ac:dyDescent="0.3">
      <c r="A103" s="1130" t="str">
        <f>ПОДПИСИ!D14</f>
        <v>Фатахова Е.Я.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  <c r="L103" s="1130"/>
      <c r="M103" s="1130"/>
      <c r="N103" s="1130"/>
      <c r="O103" s="1130"/>
      <c r="P103" s="1130"/>
      <c r="Q103" s="1130"/>
      <c r="R103" s="1130"/>
      <c r="S103" s="1130"/>
      <c r="T103" s="1130"/>
      <c r="U103" s="1130"/>
      <c r="V103" s="1130"/>
      <c r="W103" s="1130"/>
      <c r="X103" s="1130"/>
      <c r="Y103" s="1130"/>
      <c r="Z103" s="1131"/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131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338"/>
      <c r="BB103" s="317"/>
      <c r="BC103" s="317"/>
    </row>
    <row r="104" spans="1:55" s="306" customFormat="1" ht="6" customHeight="1" x14ac:dyDescent="0.2">
      <c r="A104" s="1111" t="s">
        <v>815</v>
      </c>
      <c r="B104" s="1111"/>
      <c r="C104" s="1111"/>
      <c r="D104" s="1111"/>
      <c r="E104" s="1111"/>
      <c r="F104" s="1111"/>
      <c r="G104" s="1111"/>
      <c r="H104" s="1111"/>
      <c r="I104" s="1111"/>
      <c r="J104" s="1111"/>
      <c r="K104" s="1111"/>
      <c r="L104" s="1111"/>
      <c r="M104" s="1111"/>
      <c r="N104" s="1111"/>
      <c r="O104" s="1111"/>
      <c r="P104" s="1111"/>
      <c r="Q104" s="1111"/>
      <c r="R104" s="1111"/>
      <c r="S104" s="1111"/>
      <c r="T104" s="1111"/>
      <c r="U104" s="1111"/>
      <c r="V104" s="1111"/>
      <c r="W104" s="1111"/>
      <c r="X104" s="1111"/>
      <c r="Y104" s="1111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11" t="s">
        <v>49</v>
      </c>
      <c r="AP104" s="1111"/>
      <c r="AQ104" s="1111"/>
      <c r="AR104" s="1111"/>
      <c r="AS104" s="1111"/>
      <c r="AT104" s="1111"/>
      <c r="AU104" s="1111"/>
      <c r="AV104" s="1111"/>
      <c r="AW104" s="1111"/>
      <c r="AX104" s="1111"/>
      <c r="AY104" s="1111"/>
      <c r="AZ104" s="1111"/>
    </row>
    <row r="105" spans="1:55" x14ac:dyDescent="0.25">
      <c r="A105" s="1094" t="s">
        <v>972</v>
      </c>
      <c r="B105" s="1094"/>
      <c r="C105" s="1094"/>
      <c r="D105" s="1094"/>
      <c r="E105" s="1094"/>
      <c r="F105" s="1094"/>
      <c r="G105" s="1094"/>
      <c r="H105" s="1094"/>
      <c r="I105" s="1094"/>
      <c r="J105" s="1094"/>
      <c r="K105" s="1094"/>
      <c r="L105" s="1094"/>
      <c r="M105" s="1094"/>
      <c r="N105" s="1094"/>
      <c r="O105" s="1094"/>
      <c r="P105" s="1094"/>
      <c r="Q105" s="1094"/>
      <c r="R105" s="1094"/>
      <c r="S105" s="1094"/>
      <c r="T105" s="1094"/>
      <c r="U105" s="1094"/>
      <c r="V105" s="1094"/>
      <c r="W105" s="1094"/>
      <c r="X105" s="1094"/>
      <c r="Y105" s="1094"/>
      <c r="Z105" s="1094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94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</row>
    <row r="106" spans="1:55" ht="28.95" customHeight="1" x14ac:dyDescent="0.3">
      <c r="A106" s="1089" t="str">
        <f>IF(ПОДПИСИ!D9="","",ПОДПИСИ!D5)</f>
        <v>Чечин Д.М.</v>
      </c>
      <c r="B106" s="1089"/>
      <c r="C106" s="1089"/>
      <c r="D106" s="1089"/>
      <c r="E106" s="1089"/>
      <c r="F106" s="1089"/>
      <c r="G106" s="1089"/>
      <c r="H106" s="1089"/>
      <c r="I106" s="1089"/>
      <c r="J106" s="1089"/>
      <c r="K106" s="1089"/>
      <c r="L106" s="1089"/>
      <c r="M106" s="1089"/>
      <c r="N106" s="1089"/>
      <c r="O106" s="1089"/>
      <c r="P106" s="1089"/>
      <c r="Q106" s="1089"/>
      <c r="R106" s="1089"/>
      <c r="S106" s="1089"/>
      <c r="T106" s="1089"/>
      <c r="U106" s="1089"/>
      <c r="V106" s="1089"/>
      <c r="W106" s="1089"/>
      <c r="X106" s="1089"/>
      <c r="Y106" s="1089"/>
      <c r="Z106" s="1090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90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</row>
    <row r="107" spans="1:55" ht="9.75" customHeight="1" x14ac:dyDescent="0.25">
      <c r="A107" s="1062" t="s">
        <v>815</v>
      </c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062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62" t="s">
        <v>49</v>
      </c>
      <c r="AP107" s="1062"/>
      <c r="AQ107" s="1062"/>
      <c r="AR107" s="1062"/>
      <c r="AS107" s="1062"/>
      <c r="AT107" s="1062"/>
      <c r="AU107" s="1062"/>
      <c r="AV107" s="1062"/>
      <c r="AW107" s="1062"/>
      <c r="AX107" s="1062"/>
      <c r="AY107" s="1062"/>
      <c r="AZ107" s="106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котлована для установки стоек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11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Установка опор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Установка опор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11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Вырытый грунт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11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провода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1-КЗ_КК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грунта траншеи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 Монтаж контура заземления КК-0,4кВ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12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 Монтаж контура заземления КК-0,4кВ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2-КЗ_КК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вертикальных электродов контура заземления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 Монтаж контура заземления КК-0,4кВ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12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 Монтаж контура заземления КК-0,4кВ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3-КЗ_КК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горизонтального заземлителя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 Монтаж контура заземления КК-0,4кВ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12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Огрунтовка и окраска сварных соединений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 Монтаж контура заземления КК-0,4кВ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4-КЗ_КК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Огрунтовка и окраска сварных соединений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 Монтаж контура заземления КК-0,4кВ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12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Отказное письмо исх. №60-12/2020 от 12.05.2020 ООО "Биквест-Центр"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 Монтаж контура заземления КК-0,4кВ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5-КЗ_КК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13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Обратная засыпка траншеи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Вырытый грунт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 Монтаж контура заземления КК-0,4кВ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12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13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 Монтаж контура заземления КК-0,4кВ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>
        <f ca="1">INDIRECT("'АКТЫ скрытых работ'!R"&amp;BE3&amp;"C7",0)</f>
        <v>28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грунта траншеи, приемных и стартовых котлованов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>
        <f ca="1">INDIRECT("'АКТЫ скрытых работ'!R"&amp;BE3&amp;"C4",0)</f>
        <v>27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>
        <f ca="1">INDIRECT("'АКТЫ скрытых работ'!R"&amp;BE3&amp;"C7",0)</f>
        <v>28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Устройство песчанного основания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>
        <f ca="1">INDIRECT("'АКТЫ скрытых работ'!R"&amp;BE3&amp;"C7",0)</f>
        <v>28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Устройство песчанного основания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>
        <f ca="1">INDIRECT("'АКТЫ скрытых работ'!R"&amp;BE3&amp;"C4",0)</f>
        <v>27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>
        <f ca="1">INDIRECT("'АКТЫ скрытых работ'!R"&amp;BE3&amp;"C7",0)</f>
        <v>28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Прокладка труб в траншее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Паспорт №31/08/22 от 31.08.2022 ООО "ДК "Горизонт"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4-КЛ0,4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>
        <f ca="1">INDIRECT("'АКТЫ скрытых работ'!R"&amp;BE3&amp;"C7",0)</f>
        <v>28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Устройство ГНБ перехода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>
        <f ca="1">INDIRECT("'АКТЫ скрытых работ'!R"&amp;BE3&amp;"C4",0)</f>
        <v>27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>
        <f ca="1">INDIRECT("'АКТЫ скрытых работ'!R"&amp;BE3&amp;"C7",0)</f>
        <v>28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Прокладка КЛ-0,4 кВ с нанесением огнезащитного покрытия Огракс В1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5-КЛ0,4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Прокладка КЛ-0,4 кВ с нанесением огнезащитного покрытия Огракс В1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29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Засыпка кабеля песком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6-КЛ0,4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Засыпка кабеля песком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29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Заводска кабеля в КК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Паспорт №31/08/22 от 31.08.2022 ООО "ДК "Горизонт"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7-КЛ0,4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Засыпка кабеля песком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29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Разработка грунта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Паспорт №31/08/22 от 31.08.2022 ООО "ДК "Горизонт"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3-КЛ0,4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>
        <f ca="1">INDIRECT("'АКТЫ скрытых работ'!R"&amp;BE3&amp;"C7",0)</f>
        <v>28</v>
      </c>
      <c r="AU23" s="1146"/>
      <c r="AV23" s="1146"/>
      <c r="AW23" s="294" t="s">
        <v>80</v>
      </c>
      <c r="AX23" s="1146" t="str">
        <f ca="1">INDIRECT("'АКТЫ скрытых работ'!R"&amp;BE3&amp;"C8",0)</f>
        <v>января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Прокладка труб в траншее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>
        <f ca="1">INDIRECT("'АКТЫ скрытых работ'!R"&amp;BE3&amp;"C4",0)</f>
        <v>27</v>
      </c>
      <c r="T66" s="1153"/>
      <c r="U66" s="1153"/>
      <c r="V66" s="506"/>
      <c r="W66" s="1154" t="str">
        <f ca="1">INDIRECT("'АКТЫ скрытых работ'!R"&amp;BE3&amp;"C5",0)</f>
        <v>января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>
        <f ca="1">INDIRECT("'АКТЫ скрытых работ'!R"&amp;BE3&amp;"C7",0)</f>
        <v>28</v>
      </c>
      <c r="T67" s="1155"/>
      <c r="U67" s="1155"/>
      <c r="V67" s="506"/>
      <c r="W67" s="1156" t="str">
        <f ca="1">INDIRECT("'АКТЫ скрытых работ'!R"&amp;BE3&amp;"C8",0)</f>
        <v>января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Устройство ГНБ перехода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 xml:space="preserve">Сертификат соответсвия №РОСС.RU.HX37.H02706 с 07.07.2020 по 06.07.2023 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1-КЗ_ОП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февраля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грунта траншеи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28</v>
      </c>
      <c r="T66" s="1153"/>
      <c r="U66" s="1153"/>
      <c r="V66" s="506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2-КЗ_ОП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февраля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вертикальных электродов контура заземления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28</v>
      </c>
      <c r="T66" s="1153"/>
      <c r="U66" s="1153"/>
      <c r="V66" s="506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3-КЗ_ОП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февраля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горизонтального заземлителя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28</v>
      </c>
      <c r="T66" s="1153"/>
      <c r="U66" s="1153"/>
      <c r="V66" s="506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Огрунтовка и окраска сварных соединений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4-КЗ_ОП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февраля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Огрунтовка и окраска сварных соединений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28</v>
      </c>
      <c r="T66" s="1153"/>
      <c r="U66" s="1153"/>
      <c r="V66" s="506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Отказное письмо исх. №60-12/2020 от 12.05.2020 ООО "Биквест-Центр"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5-КЗ_ОП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29</v>
      </c>
      <c r="AU23" s="1146"/>
      <c r="AV23" s="1146"/>
      <c r="AW23" s="294" t="s">
        <v>80</v>
      </c>
      <c r="AX23" s="1146" t="str">
        <f ca="1">INDIRECT("'АКТЫ скрытых работ'!R"&amp;BE3&amp;"C8",0)</f>
        <v>февраля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Обратная засыпка траншеи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Вырытый грунт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28</v>
      </c>
      <c r="T66" s="1153"/>
      <c r="U66" s="1153"/>
      <c r="V66" s="506"/>
      <c r="W66" s="1154" t="str">
        <f ca="1">INDIRECT("'АКТЫ скрытых работ'!R"&amp;BE3&amp;"C5",0)</f>
        <v>февраля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29</v>
      </c>
      <c r="T67" s="1155"/>
      <c r="U67" s="1155"/>
      <c r="V67" s="506"/>
      <c r="W67" s="1156" t="str">
        <f ca="1">INDIRECT("'АКТЫ скрытых работ'!R"&amp;BE3&amp;"C8",0)</f>
        <v>февраля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1-Ф_КТП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04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грунта котлована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04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04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Укладка геотекстиля «ДОРНИТ» на дно котлована в 1 слой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2-Ф_КТП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04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Укладка геотекстиля «ДОРНИТ» на дно котлована в 1 слой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№1.2. Укладка геотекстиля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04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04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Устройство песчанного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№1.2. Укладка геотекстиля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3-Ф_КТП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Устройство песчанного основания с послойным трамбованием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№1.3. Устройство песчаного основания котлована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Устройство щебеночного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№1.3. Устройство песчаного основания котлована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4-Ф_КТП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Устройство щебеночного основания с послойным трамбованием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блоков ФБС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5-Ф_КТП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блоков ФБС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Блоки ФБС. Отказное письмо исх. №3358 от 04.07.2014 ООО "АБЛОК ЖБИ"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№1.5. Монтаж блоков ФБС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Установка КТП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Отказное письмо исх. №3358 от 04.07.2014 ООО "АБЛОК ЖБИ"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№1.5. Монтаж блоков ФБС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1-КЗ_КТП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Разработка грунта траншеи для монтажа контура заземления КТП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Не применялись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2-КЗ_КТП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вертикальных электродов контура заземления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№2.2 Монтаж вертикальных электродов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№2.2 Монтаж вертикальных электродов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3-КЗ_КТП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Монтаж горизонтального заземлителя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№2.3 Монтаж горизонтального заземлителя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 76.13330.2016 "Электротехнические устройства"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№2.3 Монтаж горизонтального заземлителя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5" t="s">
        <v>833</v>
      </c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1145"/>
      <c r="AW1" s="1145"/>
      <c r="AX1" s="1145"/>
      <c r="AY1" s="1145"/>
      <c r="AZ1" s="1145"/>
      <c r="BA1" s="1145"/>
      <c r="BB1" s="1145"/>
    </row>
    <row r="2" spans="1:63" ht="15" customHeight="1" x14ac:dyDescent="0.25">
      <c r="A2" s="1057" t="s">
        <v>75</v>
      </c>
      <c r="B2" s="1057"/>
      <c r="C2" s="1057"/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57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54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4"/>
      <c r="C3" s="1054"/>
      <c r="D3" s="1054"/>
      <c r="E3" s="1054"/>
      <c r="F3" s="1054"/>
      <c r="G3" s="1054"/>
      <c r="H3" s="1054"/>
      <c r="I3" s="1054"/>
      <c r="J3" s="1054"/>
      <c r="K3" s="1054"/>
      <c r="L3" s="1054"/>
      <c r="M3" s="1054"/>
      <c r="N3" s="1054"/>
      <c r="O3" s="1054"/>
      <c r="P3" s="1054"/>
      <c r="Q3" s="1054"/>
      <c r="R3" s="1054"/>
      <c r="S3" s="1054"/>
      <c r="T3" s="1054"/>
      <c r="U3" s="1054"/>
      <c r="V3" s="1054"/>
      <c r="W3" s="1054"/>
      <c r="X3" s="1054"/>
      <c r="Y3" s="1054"/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1054"/>
      <c r="AW3" s="1054"/>
      <c r="AX3" s="1054"/>
      <c r="AY3" s="1054"/>
      <c r="AZ3" s="1054"/>
      <c r="BA3" s="1054"/>
      <c r="BB3" s="1054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36" t="s">
        <v>820</v>
      </c>
      <c r="B4" s="1036"/>
      <c r="C4" s="1036"/>
      <c r="D4" s="1036"/>
      <c r="E4" s="1036"/>
      <c r="F4" s="1036"/>
      <c r="G4" s="1036"/>
      <c r="H4" s="1036"/>
      <c r="I4" s="1036"/>
      <c r="J4" s="1036"/>
      <c r="K4" s="1036"/>
      <c r="L4" s="1036"/>
      <c r="M4" s="1036"/>
      <c r="N4" s="1036"/>
      <c r="O4" s="1036"/>
      <c r="P4" s="1036"/>
      <c r="Q4" s="1036"/>
      <c r="R4" s="1036"/>
      <c r="S4" s="1036"/>
      <c r="T4" s="1036"/>
      <c r="U4" s="1036"/>
      <c r="V4" s="1036"/>
      <c r="W4" s="1036"/>
      <c r="X4" s="1036"/>
      <c r="Y4" s="1036"/>
      <c r="Z4" s="1036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25" t="s">
        <v>386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1025"/>
      <c r="AK5" s="1025"/>
      <c r="AL5" s="1025"/>
      <c r="AM5" s="1025"/>
      <c r="AN5" s="1025"/>
      <c r="AO5" s="1025"/>
      <c r="AP5" s="1025"/>
      <c r="AQ5" s="1025"/>
      <c r="AR5" s="1025"/>
      <c r="AS5" s="1025"/>
      <c r="AT5" s="1025"/>
      <c r="AU5" s="1025"/>
      <c r="AV5" s="1025"/>
      <c r="AW5" s="1025"/>
      <c r="AX5" s="1025"/>
      <c r="AY5" s="1025"/>
      <c r="AZ5" s="1025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1058"/>
      <c r="BB6" s="105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53" t="s">
        <v>821</v>
      </c>
      <c r="B7" s="1053"/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  <c r="O7" s="1053"/>
      <c r="P7" s="1053"/>
      <c r="Q7" s="1053"/>
      <c r="R7" s="1053"/>
      <c r="S7" s="1053"/>
      <c r="T7" s="1053"/>
      <c r="U7" s="1053"/>
      <c r="V7" s="1053"/>
      <c r="W7" s="1053"/>
      <c r="X7" s="1053"/>
      <c r="Y7" s="1053"/>
      <c r="Z7" s="1053"/>
      <c r="AA7" s="1053"/>
      <c r="AB7" s="1053"/>
      <c r="AC7" s="1053"/>
      <c r="AD7" s="1053"/>
      <c r="AE7" s="1053"/>
      <c r="AF7" s="1053"/>
      <c r="AG7" s="1053"/>
      <c r="AH7" s="1053"/>
      <c r="AI7" s="1053"/>
      <c r="AJ7" s="1053"/>
      <c r="AK7" s="1053"/>
      <c r="AL7" s="1053"/>
      <c r="AM7" s="1053"/>
      <c r="AN7" s="1053"/>
      <c r="AO7" s="1053"/>
      <c r="AP7" s="1053"/>
      <c r="AQ7" s="1053"/>
      <c r="AR7" s="1053"/>
      <c r="AS7" s="1053"/>
      <c r="AT7" s="1053"/>
      <c r="AU7" s="1053"/>
      <c r="AV7" s="1053"/>
      <c r="AW7" s="1053"/>
      <c r="AX7" s="1053"/>
      <c r="AY7" s="1053"/>
      <c r="AZ7" s="1053"/>
      <c r="BA7" s="1053"/>
      <c r="BB7" s="105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5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4"/>
      <c r="C8" s="1054"/>
      <c r="D8" s="1054"/>
      <c r="E8" s="1054"/>
      <c r="F8" s="1054"/>
      <c r="G8" s="1054"/>
      <c r="H8" s="1054"/>
      <c r="I8" s="1054"/>
      <c r="J8" s="1054"/>
      <c r="K8" s="1054"/>
      <c r="L8" s="1054"/>
      <c r="M8" s="1054"/>
      <c r="N8" s="1054"/>
      <c r="O8" s="1054"/>
      <c r="P8" s="1054"/>
      <c r="Q8" s="1054"/>
      <c r="R8" s="1054"/>
      <c r="S8" s="1054"/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1054"/>
      <c r="AF8" s="1054"/>
      <c r="AG8" s="1054"/>
      <c r="AH8" s="1054"/>
      <c r="AI8" s="1054"/>
      <c r="AJ8" s="1054"/>
      <c r="AK8" s="1054"/>
      <c r="AL8" s="1054"/>
      <c r="AM8" s="1054"/>
      <c r="AN8" s="1054"/>
      <c r="AO8" s="1054"/>
      <c r="AP8" s="1054"/>
      <c r="AQ8" s="1054"/>
      <c r="AR8" s="1054"/>
      <c r="AS8" s="1054"/>
      <c r="AT8" s="1054"/>
      <c r="AU8" s="1054"/>
      <c r="AV8" s="1054"/>
      <c r="AW8" s="1054"/>
      <c r="AX8" s="1054"/>
      <c r="AY8" s="1054"/>
      <c r="AZ8" s="1054"/>
      <c r="BA8" s="1054"/>
      <c r="BB8" s="105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34" t="s">
        <v>1163</v>
      </c>
      <c r="B9" s="1055"/>
      <c r="C9" s="1055"/>
      <c r="D9" s="1055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  <c r="AA9" s="1055"/>
      <c r="AB9" s="1055"/>
      <c r="AC9" s="1055"/>
      <c r="AD9" s="1055"/>
      <c r="AE9" s="1055"/>
      <c r="AF9" s="1055"/>
      <c r="AG9" s="1055"/>
      <c r="AH9" s="1055"/>
      <c r="AI9" s="1055"/>
      <c r="AJ9" s="1055"/>
      <c r="AK9" s="1055"/>
      <c r="AL9" s="1055"/>
      <c r="AM9" s="1055"/>
      <c r="AN9" s="1055"/>
      <c r="AO9" s="1055"/>
      <c r="AP9" s="1055"/>
      <c r="AQ9" s="1055"/>
      <c r="AR9" s="1055"/>
      <c r="AS9" s="1055"/>
      <c r="AT9" s="1055"/>
      <c r="AU9" s="1055"/>
      <c r="AV9" s="1055"/>
      <c r="AW9" s="1055"/>
      <c r="AX9" s="1055"/>
      <c r="AY9" s="1055"/>
      <c r="AZ9" s="1055"/>
      <c r="BA9" s="1055"/>
      <c r="BB9" s="105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25" t="s">
        <v>780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42" t="str">
        <f>ФОРМА!B3</f>
        <v>ООО «Электромонтаж-110»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1042"/>
      <c r="S11" s="1042"/>
      <c r="T11" s="1042"/>
      <c r="U11" s="1042"/>
      <c r="V11" s="1042"/>
      <c r="W11" s="1042"/>
      <c r="X11" s="1042"/>
      <c r="Y11" s="1042"/>
      <c r="Z11" s="1042"/>
      <c r="AA11" s="1042"/>
      <c r="AB11" s="1042"/>
      <c r="AC11" s="1042"/>
      <c r="AD11" s="1042"/>
      <c r="AE11" s="1042"/>
      <c r="AF11" s="1042"/>
      <c r="AG11" s="1042"/>
      <c r="AH11" s="1042"/>
      <c r="AI11" s="1042"/>
      <c r="AJ11" s="1042"/>
      <c r="AK11" s="1042"/>
      <c r="AL11" s="1042"/>
      <c r="AM11" s="1042"/>
      <c r="AN11" s="1042"/>
      <c r="AO11" s="1042"/>
      <c r="AP11" s="1042"/>
      <c r="AQ11" s="1042"/>
      <c r="AR11" s="1042"/>
      <c r="AS11" s="1042"/>
      <c r="AT11" s="1042"/>
      <c r="AU11" s="1042"/>
      <c r="AV11" s="1042"/>
      <c r="AW11" s="1042"/>
      <c r="AX11" s="1042"/>
      <c r="AY11" s="1042"/>
      <c r="AZ11" s="1042"/>
      <c r="BA11" s="1042"/>
      <c r="BB11" s="1042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39" t="s">
        <v>836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</row>
    <row r="13" spans="1:63" ht="28.5" customHeight="1" x14ac:dyDescent="0.25">
      <c r="A13" s="1054" t="str">
        <f>ФОРМА!D3</f>
        <v>ОГРН 1089847302225, ИНН 7842391090, КПП 780101001, 199004, город Санкт-Петербург, пр-кт Средний В.О., д. 4 литер а, пом/ком 6н/177</v>
      </c>
      <c r="B13" s="1054"/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/>
      <c r="U13" s="1054"/>
      <c r="V13" s="1054"/>
      <c r="W13" s="1054"/>
      <c r="X13" s="1054"/>
      <c r="Y13" s="1054"/>
      <c r="Z13" s="1054"/>
      <c r="AA13" s="1054"/>
      <c r="AB13" s="1054"/>
      <c r="AC13" s="1054"/>
      <c r="AD13" s="1054"/>
      <c r="AE13" s="1054"/>
      <c r="AF13" s="1054"/>
      <c r="AG13" s="1054"/>
      <c r="AH13" s="1054"/>
      <c r="AI13" s="1054"/>
      <c r="AJ13" s="1054"/>
      <c r="AK13" s="1054"/>
      <c r="AL13" s="1054"/>
      <c r="AM13" s="1054"/>
      <c r="AN13" s="1054"/>
      <c r="AO13" s="1054"/>
      <c r="AP13" s="1054"/>
      <c r="AQ13" s="1054"/>
      <c r="AR13" s="1054"/>
      <c r="AS13" s="1054"/>
      <c r="AT13" s="1054"/>
      <c r="AU13" s="1054"/>
      <c r="AV13" s="1054"/>
      <c r="AW13" s="1054"/>
      <c r="AX13" s="1054"/>
      <c r="AY13" s="1054"/>
      <c r="AZ13" s="1054"/>
      <c r="BA13" s="1054"/>
      <c r="BB13" s="1054"/>
    </row>
    <row r="14" spans="1:63" ht="19.95" customHeight="1" x14ac:dyDescent="0.25">
      <c r="A14" s="1038" t="s">
        <v>837</v>
      </c>
      <c r="B14" s="1038"/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1038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</row>
    <row r="15" spans="1:63" ht="13.5" customHeight="1" x14ac:dyDescent="0.25">
      <c r="A15" s="1025" t="s">
        <v>77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50" t="str">
        <f>ФОРМА!B8</f>
        <v>ООО «Строительные энергетические технологии»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  <c r="BB16" s="1050"/>
    </row>
    <row r="17" spans="1:54" ht="9" customHeight="1" x14ac:dyDescent="0.25">
      <c r="A17" s="1036" t="s">
        <v>836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1049"/>
      <c r="BB17" s="1049"/>
    </row>
    <row r="18" spans="1:54" ht="27.75" customHeight="1" x14ac:dyDescent="0.25">
      <c r="A18" s="10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1050"/>
      <c r="BB18" s="1050"/>
    </row>
    <row r="19" spans="1:54" ht="7.95" customHeight="1" x14ac:dyDescent="0.25">
      <c r="A19" s="1038" t="s">
        <v>781</v>
      </c>
      <c r="B19" s="1038"/>
      <c r="C19" s="1038"/>
      <c r="D19" s="1038"/>
      <c r="E19" s="1038"/>
      <c r="F19" s="1038"/>
      <c r="G19" s="1038"/>
      <c r="H19" s="1038"/>
      <c r="I19" s="1038"/>
      <c r="J19" s="1038"/>
      <c r="K19" s="1038"/>
      <c r="L19" s="1038"/>
      <c r="M19" s="1038"/>
      <c r="N19" s="1038"/>
      <c r="O19" s="1038"/>
      <c r="P19" s="1038"/>
      <c r="Q19" s="1038"/>
      <c r="R19" s="1038"/>
      <c r="S19" s="1038"/>
      <c r="T19" s="1038"/>
      <c r="U19" s="1038"/>
      <c r="V19" s="1038"/>
      <c r="W19" s="1038"/>
      <c r="X19" s="1038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/>
      <c r="AX19" s="1038"/>
      <c r="AY19" s="1038"/>
      <c r="AZ19" s="1038"/>
      <c r="BA19" s="1038"/>
      <c r="BB19" s="1038"/>
    </row>
    <row r="20" spans="1:54" ht="19.5" customHeight="1" x14ac:dyDescent="0.25">
      <c r="A20" s="1051" t="s">
        <v>68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1051"/>
      <c r="AZ20" s="1051"/>
      <c r="BA20" s="1051"/>
      <c r="BB20" s="1051"/>
    </row>
    <row r="21" spans="1:54" ht="12.75" customHeight="1" x14ac:dyDescent="0.25">
      <c r="A21" s="1051" t="s">
        <v>78</v>
      </c>
      <c r="B21" s="1051"/>
      <c r="C21" s="1051"/>
      <c r="D21" s="1051"/>
      <c r="E21" s="1051"/>
      <c r="F21" s="1051"/>
      <c r="G21" s="1051"/>
      <c r="H21" s="1051"/>
      <c r="I21" s="1051"/>
      <c r="J21" s="1051"/>
      <c r="K21" s="1051"/>
      <c r="L21" s="1051"/>
      <c r="M21" s="1051"/>
      <c r="N21" s="1051"/>
      <c r="O21" s="1051"/>
      <c r="P21" s="1051"/>
      <c r="Q21" s="1051"/>
      <c r="R21" s="1051"/>
      <c r="S21" s="1051"/>
      <c r="T21" s="1051"/>
      <c r="U21" s="1051"/>
      <c r="V21" s="1051"/>
      <c r="W21" s="1051"/>
      <c r="X21" s="1051"/>
      <c r="Y21" s="1051"/>
      <c r="Z21" s="1051"/>
      <c r="AA21" s="1051"/>
      <c r="AB21" s="1051"/>
      <c r="AC21" s="1051"/>
      <c r="AD21" s="1051"/>
      <c r="AE21" s="1051"/>
      <c r="AF21" s="1051"/>
      <c r="AG21" s="1051"/>
      <c r="AH21" s="1051"/>
      <c r="AI21" s="1051"/>
      <c r="AJ21" s="1051"/>
      <c r="AK21" s="1051"/>
      <c r="AL21" s="1051"/>
      <c r="AM21" s="1051"/>
      <c r="AN21" s="1051"/>
      <c r="AO21" s="1051"/>
      <c r="AP21" s="1051"/>
      <c r="AQ21" s="1051"/>
      <c r="AR21" s="1051"/>
      <c r="AS21" s="1051"/>
      <c r="AT21" s="1051"/>
      <c r="AU21" s="1051"/>
      <c r="AV21" s="1051"/>
      <c r="AW21" s="1051"/>
      <c r="AX21" s="1051"/>
      <c r="AY21" s="1051"/>
      <c r="AZ21" s="1051"/>
      <c r="BA21" s="1051"/>
      <c r="BB21" s="1051"/>
    </row>
    <row r="22" spans="1:54" ht="2.4" customHeight="1" x14ac:dyDescent="0.25"/>
    <row r="23" spans="1:54" ht="14.25" customHeight="1" x14ac:dyDescent="0.3">
      <c r="A23" s="285" t="s">
        <v>19</v>
      </c>
      <c r="C23" s="1052" t="str">
        <f ca="1">INDIRECT("'АКТЫ скрытых работ'!R"&amp;BE3&amp;"C2",0)</f>
        <v>4-КЗ_КТП</v>
      </c>
      <c r="D23" s="1052"/>
      <c r="E23" s="1052"/>
      <c r="F23" s="1052"/>
      <c r="G23" s="1052"/>
      <c r="H23" s="1052"/>
      <c r="I23" s="1052"/>
      <c r="J23" s="1052"/>
      <c r="K23" s="105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6" t="str">
        <f ca="1">INDIRECT("'АКТЫ скрытых работ'!R"&amp;BE3&amp;"C7",0)</f>
        <v>05</v>
      </c>
      <c r="AU23" s="1146"/>
      <c r="AV23" s="1146"/>
      <c r="AW23" s="294" t="s">
        <v>80</v>
      </c>
      <c r="AX23" s="1146" t="str">
        <f ca="1">INDIRECT("'АКТЫ скрытых работ'!R"&amp;BE3&amp;"C8",0)</f>
        <v>марта</v>
      </c>
      <c r="AY23" s="1146"/>
      <c r="AZ23" s="1146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8" t="s">
        <v>796</v>
      </c>
      <c r="B25" s="1048"/>
      <c r="C25" s="1048"/>
      <c r="D25" s="1048"/>
      <c r="E25" s="1048"/>
      <c r="F25" s="1048"/>
      <c r="G25" s="1048"/>
      <c r="H25" s="1048"/>
      <c r="I25" s="1048"/>
      <c r="J25" s="1048"/>
      <c r="K25" s="1048"/>
      <c r="L25" s="1048"/>
      <c r="M25" s="1048"/>
      <c r="N25" s="1048"/>
      <c r="O25" s="1048"/>
      <c r="P25" s="1048"/>
      <c r="Q25" s="1048"/>
      <c r="R25" s="1048"/>
      <c r="S25" s="1048"/>
      <c r="T25" s="1048"/>
      <c r="U25" s="1048"/>
      <c r="V25" s="1048"/>
      <c r="W25" s="1048"/>
      <c r="X25" s="1048"/>
      <c r="Y25" s="1048"/>
      <c r="Z25" s="1048"/>
      <c r="AA25" s="1048"/>
      <c r="AB25" s="1048"/>
      <c r="AC25" s="1048"/>
      <c r="AD25" s="1048"/>
      <c r="AE25" s="1048"/>
      <c r="AF25" s="1048"/>
      <c r="AG25" s="1048"/>
      <c r="AH25" s="1048"/>
      <c r="AI25" s="1048"/>
      <c r="AJ25" s="1048"/>
      <c r="AK25" s="1048"/>
      <c r="AL25" s="1048"/>
      <c r="AM25" s="1048"/>
      <c r="AN25" s="1048"/>
      <c r="AO25" s="1048"/>
      <c r="AP25" s="1048"/>
      <c r="AQ25" s="1048"/>
      <c r="AR25" s="1048"/>
      <c r="AS25" s="1048"/>
      <c r="AT25" s="1048"/>
      <c r="AU25" s="1048"/>
      <c r="AV25" s="1048"/>
      <c r="AW25" s="1048"/>
      <c r="AX25" s="1048"/>
      <c r="AY25" s="1048"/>
      <c r="AZ25" s="1048"/>
      <c r="BA25" s="1048"/>
      <c r="BB25" s="1048"/>
    </row>
    <row r="26" spans="1:54" ht="12.75" customHeight="1" x14ac:dyDescent="0.25">
      <c r="A26" s="103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3"/>
      <c r="C26" s="1033"/>
      <c r="D26" s="1033"/>
      <c r="E26" s="1033"/>
      <c r="F26" s="1033"/>
      <c r="G26" s="1033"/>
      <c r="H26" s="1033"/>
      <c r="I26" s="1033"/>
      <c r="J26" s="1033"/>
      <c r="K26" s="1033"/>
      <c r="L26" s="1033"/>
      <c r="M26" s="1033"/>
      <c r="N26" s="1033"/>
      <c r="O26" s="1033"/>
      <c r="P26" s="1033"/>
      <c r="Q26" s="1033"/>
      <c r="R26" s="1033"/>
      <c r="S26" s="1033"/>
      <c r="T26" s="1033"/>
      <c r="U26" s="1033"/>
      <c r="V26" s="1033"/>
      <c r="W26" s="1033"/>
      <c r="X26" s="1033"/>
      <c r="Y26" s="1033"/>
      <c r="Z26" s="1033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</row>
    <row r="27" spans="1:54" ht="13.5" customHeight="1" x14ac:dyDescent="0.25">
      <c r="A27" s="103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1033"/>
      <c r="BB27" s="1033"/>
    </row>
    <row r="28" spans="1:54" ht="14.4" customHeight="1" x14ac:dyDescent="0.25">
      <c r="A28" s="1150" t="s">
        <v>839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 x14ac:dyDescent="0.25">
      <c r="A29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33"/>
      <c r="C29" s="1033"/>
      <c r="D29" s="1033"/>
      <c r="E29" s="1033"/>
      <c r="F29" s="1033"/>
      <c r="G29" s="1033"/>
      <c r="H29" s="1033"/>
      <c r="I29" s="1033"/>
      <c r="J29" s="1033"/>
      <c r="K29" s="1033"/>
      <c r="L29" s="1033"/>
      <c r="M29" s="1033"/>
      <c r="N29" s="1033"/>
      <c r="O29" s="1033"/>
      <c r="P29" s="1033"/>
      <c r="Q29" s="1033"/>
      <c r="R29" s="1033"/>
      <c r="S29" s="1033"/>
      <c r="T29" s="1033"/>
      <c r="U29" s="1033"/>
      <c r="V29" s="1033"/>
      <c r="W29" s="1033"/>
      <c r="X29" s="1033"/>
      <c r="Y29" s="1033"/>
      <c r="Z29" s="1033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</row>
    <row r="30" spans="1:54" ht="21" customHeight="1" x14ac:dyDescent="0.25">
      <c r="A30" s="1151" t="s">
        <v>825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 x14ac:dyDescent="0.25">
      <c r="A31" s="1025" t="s">
        <v>782</v>
      </c>
      <c r="B31" s="1025"/>
      <c r="C31" s="1025"/>
      <c r="D31" s="1025"/>
      <c r="E31" s="1025"/>
      <c r="F31" s="1025"/>
      <c r="G31" s="1025"/>
      <c r="H31" s="1025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291"/>
      <c r="AZ31" s="291"/>
      <c r="BA31" s="291"/>
      <c r="BB31" s="291"/>
    </row>
    <row r="32" spans="1:54" ht="15" customHeight="1" x14ac:dyDescent="0.25">
      <c r="A32" s="1033" t="str">
        <f>ПОДПИСИ!B15</f>
        <v>Заместитель генерального директора по капитальному  строительству ООО «Электромонтаж-110»</v>
      </c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3"/>
      <c r="W32" s="1033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3"/>
      <c r="AT32" s="1033"/>
      <c r="AU32" s="1033"/>
      <c r="AV32" s="1033"/>
      <c r="AW32" s="1033"/>
      <c r="AX32" s="1033"/>
      <c r="AY32" s="1033"/>
      <c r="AZ32" s="1033"/>
      <c r="BA32" s="1033"/>
      <c r="BB32" s="1033"/>
    </row>
    <row r="33" spans="1:54" ht="15" customHeight="1" x14ac:dyDescent="0.25">
      <c r="A33" s="1033" t="str">
        <f>CONCATENATE(ПОДПИСИ!C15,", ",ПОДПИСИ!F15)</f>
        <v xml:space="preserve">Шлёнский С.В., </v>
      </c>
      <c r="B33" s="1033"/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1033"/>
      <c r="N33" s="1033"/>
      <c r="O33" s="1033"/>
      <c r="P33" s="1033"/>
      <c r="Q33" s="1033"/>
      <c r="R33" s="1033"/>
      <c r="S33" s="1033"/>
      <c r="T33" s="1033"/>
      <c r="U33" s="1033"/>
      <c r="V33" s="1033"/>
      <c r="W33" s="1033"/>
      <c r="X33" s="1033"/>
      <c r="Y33" s="1033"/>
      <c r="Z33" s="1033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</row>
    <row r="34" spans="1:54" ht="9" customHeight="1" x14ac:dyDescent="0.25">
      <c r="A34" s="1045" t="s">
        <v>840</v>
      </c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6"/>
      <c r="N34" s="1046"/>
      <c r="O34" s="1046"/>
      <c r="P34" s="1046"/>
      <c r="Q34" s="1046"/>
      <c r="R34" s="1046"/>
      <c r="S34" s="1046"/>
      <c r="T34" s="1046"/>
      <c r="U34" s="1046"/>
      <c r="V34" s="1046"/>
      <c r="W34" s="1046"/>
      <c r="X34" s="1046"/>
      <c r="Y34" s="1046"/>
      <c r="Z34" s="1046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</row>
    <row r="35" spans="1:54" ht="12.75" customHeight="1" x14ac:dyDescent="0.25">
      <c r="A35" s="1025" t="s">
        <v>783</v>
      </c>
      <c r="B35" s="1025"/>
      <c r="C35" s="1025"/>
      <c r="D35" s="1025"/>
      <c r="E35" s="1025"/>
      <c r="F35" s="1025"/>
      <c r="G35" s="1025"/>
      <c r="H35" s="1025"/>
      <c r="I35" s="1025"/>
      <c r="J35" s="1025"/>
      <c r="K35" s="1025"/>
      <c r="L35" s="1025"/>
      <c r="M35" s="1025"/>
      <c r="N35" s="1025"/>
      <c r="O35" s="1025"/>
      <c r="P35" s="1025"/>
      <c r="Q35" s="1025"/>
      <c r="R35" s="1025"/>
      <c r="S35" s="1025"/>
      <c r="T35" s="1025"/>
      <c r="U35" s="1025"/>
      <c r="V35" s="1025"/>
      <c r="W35" s="1025"/>
      <c r="X35" s="1025"/>
      <c r="Y35" s="1025"/>
      <c r="Z35" s="1025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</row>
    <row r="36" spans="1:54" x14ac:dyDescent="0.25">
      <c r="A36" s="1033" t="str">
        <f>ПОДПИСИ!B17</f>
        <v>Заместитель генерального директора по капитальному  строительству ООО «Электромонтаж-110»</v>
      </c>
      <c r="B36" s="1033"/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3"/>
      <c r="N36" s="1033"/>
      <c r="O36" s="1033"/>
      <c r="P36" s="1033"/>
      <c r="Q36" s="1033"/>
      <c r="R36" s="1033"/>
      <c r="S36" s="1033"/>
      <c r="T36" s="1033"/>
      <c r="U36" s="1033"/>
      <c r="V36" s="1033"/>
      <c r="W36" s="1033"/>
      <c r="X36" s="1033"/>
      <c r="Y36" s="1033"/>
      <c r="Z36" s="1033"/>
      <c r="AA36" s="1033"/>
      <c r="AB36" s="1033"/>
      <c r="AC36" s="1033"/>
      <c r="AD36" s="1033"/>
      <c r="AE36" s="1033"/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/>
      <c r="AP36" s="1033"/>
      <c r="AQ36" s="1033"/>
      <c r="AR36" s="1033"/>
      <c r="AS36" s="1033"/>
      <c r="AT36" s="1033"/>
      <c r="AU36" s="1033"/>
      <c r="AV36" s="1033"/>
      <c r="AW36" s="1033"/>
      <c r="AX36" s="1033"/>
      <c r="AY36" s="1033"/>
      <c r="AZ36" s="1033"/>
      <c r="BA36" s="1033"/>
      <c r="BB36" s="1033"/>
    </row>
    <row r="37" spans="1:54" x14ac:dyDescent="0.25">
      <c r="A37" s="1033" t="str">
        <f>CONCATENATE(ПОДПИСИ!C17,", ",ПОДПИСИ!F17)</f>
        <v xml:space="preserve">Шлёнский С.В., 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</row>
    <row r="38" spans="1:54" ht="14.4" customHeight="1" x14ac:dyDescent="0.25">
      <c r="A38" s="1034" t="s">
        <v>841</v>
      </c>
      <c r="B38" s="1039"/>
      <c r="C38" s="1039"/>
      <c r="D38" s="1039"/>
      <c r="E38" s="1039"/>
      <c r="F38" s="1039"/>
      <c r="G38" s="1039"/>
      <c r="H38" s="1039"/>
      <c r="I38" s="1039"/>
      <c r="J38" s="1039"/>
      <c r="K38" s="1039"/>
      <c r="L38" s="1039"/>
      <c r="M38" s="1039"/>
      <c r="N38" s="1039"/>
      <c r="O38" s="1039"/>
      <c r="P38" s="1039"/>
      <c r="Q38" s="1039"/>
      <c r="R38" s="1039"/>
      <c r="S38" s="1039"/>
      <c r="T38" s="1039"/>
      <c r="U38" s="1039"/>
      <c r="V38" s="1039"/>
      <c r="W38" s="1039"/>
      <c r="X38" s="1039"/>
      <c r="Y38" s="1039"/>
      <c r="Z38" s="1039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</row>
    <row r="39" spans="1:54" ht="38.25" customHeight="1" x14ac:dyDescent="0.25">
      <c r="A39" s="1043" t="s">
        <v>1081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</row>
    <row r="40" spans="1:54" x14ac:dyDescent="0.25">
      <c r="A40" s="1033" t="str">
        <f>ПОДПИСИ!B19</f>
        <v xml:space="preserve"> 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  <c r="P40" s="1033"/>
      <c r="Q40" s="1033"/>
      <c r="R40" s="1033"/>
      <c r="S40" s="1033"/>
      <c r="T40" s="1033"/>
      <c r="U40" s="1033"/>
      <c r="V40" s="1033"/>
      <c r="W40" s="1033"/>
      <c r="X40" s="1033"/>
      <c r="Y40" s="1033"/>
      <c r="Z40" s="1033"/>
      <c r="AA40" s="1033"/>
      <c r="AB40" s="1033"/>
      <c r="AC40" s="1033"/>
      <c r="AD40" s="1033"/>
      <c r="AE40" s="1033"/>
      <c r="AF40" s="1033"/>
      <c r="AG40" s="1033"/>
      <c r="AH40" s="1033"/>
      <c r="AI40" s="1033"/>
      <c r="AJ40" s="1033"/>
      <c r="AK40" s="1033"/>
      <c r="AL40" s="1033"/>
      <c r="AM40" s="1033"/>
      <c r="AN40" s="1033"/>
      <c r="AO40" s="1033"/>
      <c r="AP40" s="1033"/>
      <c r="AQ40" s="1033"/>
      <c r="AR40" s="1033"/>
      <c r="AS40" s="1033"/>
      <c r="AT40" s="1033"/>
      <c r="AU40" s="1033"/>
      <c r="AV40" s="1033"/>
      <c r="AW40" s="1033"/>
      <c r="AX40" s="1033"/>
      <c r="AY40" s="1033"/>
      <c r="AZ40" s="1033"/>
      <c r="BA40" s="1033"/>
      <c r="BB40" s="1033"/>
    </row>
    <row r="41" spans="1:54" x14ac:dyDescent="0.25">
      <c r="A41" s="1033" t="str">
        <f>CONCATENATE(ПОДПИСИ!C19," ",ПОДПИСИ!F19)</f>
        <v xml:space="preserve">  </v>
      </c>
      <c r="B41" s="1033"/>
      <c r="C41" s="1033"/>
      <c r="D41" s="1033"/>
      <c r="E41" s="1033"/>
      <c r="F41" s="1033"/>
      <c r="G41" s="1033"/>
      <c r="H41" s="1033"/>
      <c r="I41" s="1033"/>
      <c r="J41" s="1033"/>
      <c r="K41" s="1033"/>
      <c r="L41" s="1033"/>
      <c r="M41" s="1033"/>
      <c r="N41" s="1033"/>
      <c r="O41" s="1033"/>
      <c r="P41" s="1033"/>
      <c r="Q41" s="1033"/>
      <c r="R41" s="1033"/>
      <c r="S41" s="1033"/>
      <c r="T41" s="1033"/>
      <c r="U41" s="1033"/>
      <c r="V41" s="1033"/>
      <c r="W41" s="1033"/>
      <c r="X41" s="1033"/>
      <c r="Y41" s="1033"/>
      <c r="Z41" s="1033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33"/>
      <c r="AX41" s="1033"/>
      <c r="AY41" s="1033"/>
      <c r="AZ41" s="1033"/>
      <c r="BA41" s="1033"/>
      <c r="BB41" s="1033"/>
    </row>
    <row r="42" spans="1:54" ht="15" customHeight="1" x14ac:dyDescent="0.25">
      <c r="A42" s="1038" t="s">
        <v>1114</v>
      </c>
      <c r="B42" s="1038"/>
      <c r="C42" s="1038"/>
      <c r="D42" s="1038"/>
      <c r="E42" s="1038"/>
      <c r="F42" s="1038"/>
      <c r="G42" s="1038"/>
      <c r="H42" s="1038"/>
      <c r="I42" s="1038"/>
      <c r="J42" s="1038"/>
      <c r="K42" s="1038"/>
      <c r="L42" s="1038"/>
      <c r="M42" s="1038"/>
      <c r="N42" s="1038"/>
      <c r="O42" s="1038"/>
      <c r="P42" s="1038"/>
      <c r="Q42" s="1038"/>
      <c r="R42" s="1038"/>
      <c r="S42" s="1038"/>
      <c r="T42" s="1038"/>
      <c r="U42" s="1038"/>
      <c r="V42" s="1038"/>
      <c r="W42" s="1038"/>
      <c r="X42" s="1038"/>
      <c r="Y42" s="1038"/>
      <c r="Z42" s="1038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38"/>
      <c r="AX42" s="1038"/>
      <c r="AY42" s="1038"/>
      <c r="AZ42" s="1038"/>
      <c r="BA42" s="1038"/>
      <c r="BB42" s="1038"/>
    </row>
    <row r="43" spans="1:54" ht="33.75" customHeight="1" x14ac:dyDescent="0.25">
      <c r="A43" s="1043" t="s">
        <v>843</v>
      </c>
      <c r="B43" s="1043"/>
      <c r="C43" s="1043"/>
      <c r="D43" s="1043"/>
      <c r="E43" s="1043"/>
      <c r="F43" s="1043"/>
      <c r="G43" s="1043"/>
      <c r="H43" s="1043"/>
      <c r="I43" s="1043"/>
      <c r="J43" s="1043"/>
      <c r="K43" s="1043"/>
      <c r="L43" s="1043"/>
      <c r="M43" s="1043"/>
      <c r="N43" s="1043"/>
      <c r="O43" s="1043"/>
      <c r="P43" s="1043"/>
      <c r="Q43" s="1043"/>
      <c r="R43" s="1043"/>
      <c r="S43" s="1043"/>
      <c r="T43" s="1043"/>
      <c r="U43" s="1043"/>
      <c r="V43" s="1043"/>
      <c r="W43" s="1043"/>
      <c r="X43" s="1043"/>
      <c r="Y43" s="1043"/>
      <c r="Z43" s="1043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43"/>
      <c r="AX43" s="1043"/>
      <c r="AY43" s="1043"/>
      <c r="AZ43" s="1043"/>
      <c r="BA43" s="1043"/>
      <c r="BB43" s="1043"/>
    </row>
    <row r="44" spans="1:54" x14ac:dyDescent="0.25">
      <c r="A44" s="1033" t="str">
        <f>ПОДПИСИ!B12</f>
        <v>Начальник участка ООО «Электромонтаж-110»</v>
      </c>
      <c r="B44" s="1033"/>
      <c r="C44" s="1033"/>
      <c r="D44" s="1033"/>
      <c r="E44" s="1033"/>
      <c r="F44" s="1033"/>
      <c r="G44" s="1033"/>
      <c r="H44" s="1033"/>
      <c r="I44" s="1033"/>
      <c r="J44" s="1033"/>
      <c r="K44" s="1033"/>
      <c r="L44" s="1033"/>
      <c r="M44" s="1033"/>
      <c r="N44" s="1033"/>
      <c r="O44" s="1033"/>
      <c r="P44" s="1033"/>
      <c r="Q44" s="1033"/>
      <c r="R44" s="1033"/>
      <c r="S44" s="1033"/>
      <c r="T44" s="1033"/>
      <c r="U44" s="1033"/>
      <c r="V44" s="1033"/>
      <c r="W44" s="1033"/>
      <c r="X44" s="1033"/>
      <c r="Y44" s="1033"/>
      <c r="Z44" s="1033"/>
      <c r="AA44" s="1033"/>
      <c r="AB44" s="1033"/>
      <c r="AC44" s="1033"/>
      <c r="AD44" s="1033"/>
      <c r="AE44" s="1033"/>
      <c r="AF44" s="1033"/>
      <c r="AG44" s="1033"/>
      <c r="AH44" s="1033"/>
      <c r="AI44" s="1033"/>
      <c r="AJ44" s="1033"/>
      <c r="AK44" s="1033"/>
      <c r="AL44" s="1033"/>
      <c r="AM44" s="1033"/>
      <c r="AN44" s="1033"/>
      <c r="AO44" s="1033"/>
      <c r="AP44" s="1033"/>
      <c r="AQ44" s="1033"/>
      <c r="AR44" s="1033"/>
      <c r="AS44" s="1033"/>
      <c r="AT44" s="1033"/>
      <c r="AU44" s="1033"/>
      <c r="AV44" s="1033"/>
      <c r="AW44" s="1033"/>
      <c r="AX44" s="1033"/>
      <c r="AY44" s="1033"/>
      <c r="AZ44" s="1033"/>
      <c r="BA44" s="1033"/>
      <c r="BB44" s="1033"/>
    </row>
    <row r="45" spans="1:54" ht="15" customHeight="1" x14ac:dyDescent="0.25">
      <c r="A45" s="1033" t="str">
        <f>CONCATENATE(ПОДПИСИ!C12,", ",ПОДПИСИ!F12)</f>
        <v xml:space="preserve">Курбатов А.В., </v>
      </c>
      <c r="B45" s="1033"/>
      <c r="C45" s="1033"/>
      <c r="D45" s="1033"/>
      <c r="E45" s="1033"/>
      <c r="F45" s="1033"/>
      <c r="G45" s="1033"/>
      <c r="H45" s="1033"/>
      <c r="I45" s="1033"/>
      <c r="J45" s="1033"/>
      <c r="K45" s="1033"/>
      <c r="L45" s="1033"/>
      <c r="M45" s="1033"/>
      <c r="N45" s="1033"/>
      <c r="O45" s="1033"/>
      <c r="P45" s="1033"/>
      <c r="Q45" s="1033"/>
      <c r="R45" s="1033"/>
      <c r="S45" s="1033"/>
      <c r="T45" s="1033"/>
      <c r="U45" s="1033"/>
      <c r="V45" s="1033"/>
      <c r="W45" s="1033"/>
      <c r="X45" s="1033"/>
      <c r="Y45" s="1033"/>
      <c r="Z45" s="1033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33"/>
      <c r="BA45" s="1033"/>
      <c r="BB45" s="1033"/>
    </row>
    <row r="46" spans="1:54" ht="15.6" customHeight="1" x14ac:dyDescent="0.25">
      <c r="A46" s="1147" t="s">
        <v>1114</v>
      </c>
      <c r="B46" s="1147"/>
      <c r="C46" s="1147"/>
      <c r="D46" s="1147"/>
      <c r="E46" s="1147"/>
      <c r="F46" s="1147"/>
      <c r="G46" s="1147"/>
      <c r="H46" s="1147"/>
      <c r="I46" s="1147"/>
      <c r="J46" s="1147"/>
      <c r="K46" s="1147"/>
      <c r="L46" s="1147"/>
      <c r="M46" s="1147"/>
      <c r="N46" s="1147"/>
      <c r="O46" s="1147"/>
      <c r="P46" s="1147"/>
      <c r="Q46" s="1147"/>
      <c r="R46" s="1147"/>
      <c r="S46" s="1147"/>
      <c r="T46" s="1147"/>
      <c r="U46" s="1147"/>
      <c r="V46" s="1147"/>
      <c r="W46" s="1147"/>
      <c r="X46" s="1147"/>
      <c r="Y46" s="1147"/>
      <c r="Z46" s="1147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147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</row>
    <row r="47" spans="1:54" x14ac:dyDescent="0.25">
      <c r="A47" s="1025" t="s">
        <v>82</v>
      </c>
      <c r="B47" s="1025"/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36" t="s">
        <v>535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</row>
    <row r="50" spans="1:56" ht="14.25" customHeight="1" x14ac:dyDescent="0.25">
      <c r="A50" s="1148" t="s">
        <v>83</v>
      </c>
      <c r="B50" s="1148"/>
      <c r="C50" s="1148"/>
      <c r="D50" s="1148"/>
      <c r="E50" s="1148"/>
      <c r="F50" s="1148"/>
      <c r="G50" s="1148"/>
      <c r="H50" s="1148"/>
      <c r="I50" s="1148"/>
      <c r="J50" s="1148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  <c r="V50" s="1148"/>
      <c r="W50" s="1148"/>
      <c r="X50" s="1042" t="str">
        <f>ФОРМА!B4</f>
        <v>ООО «Электромонтаж-110»</v>
      </c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38" t="s">
        <v>844</v>
      </c>
      <c r="Y51" s="1038"/>
      <c r="Z51" s="1038"/>
      <c r="AA51" s="1038"/>
      <c r="AB51" s="1038"/>
      <c r="AC51" s="1038"/>
      <c r="AD51" s="1038"/>
      <c r="AE51" s="1038"/>
      <c r="AF51" s="1038"/>
      <c r="AG51" s="1038"/>
      <c r="AH51" s="1038"/>
      <c r="AI51" s="1038"/>
      <c r="AJ51" s="1038"/>
      <c r="AK51" s="1038"/>
      <c r="AL51" s="1038"/>
      <c r="AM51" s="1038"/>
      <c r="AN51" s="1038"/>
      <c r="AO51" s="1038"/>
      <c r="AP51" s="1038"/>
      <c r="AQ51" s="1038"/>
      <c r="AR51" s="1038"/>
      <c r="AS51" s="1038"/>
      <c r="AT51" s="1038"/>
      <c r="AU51" s="1038"/>
      <c r="AV51" s="1038"/>
      <c r="AW51" s="1038"/>
      <c r="AX51" s="1038"/>
      <c r="AY51" s="1038"/>
      <c r="AZ51" s="1038"/>
      <c r="BA51" s="1038"/>
      <c r="BB51" s="1038"/>
    </row>
    <row r="52" spans="1:56" ht="12" customHeight="1" x14ac:dyDescent="0.25">
      <c r="A52" s="342" t="s">
        <v>9</v>
      </c>
    </row>
    <row r="53" spans="1:56" ht="13.5" customHeight="1" x14ac:dyDescent="0.25">
      <c r="A53" s="1025" t="s">
        <v>536</v>
      </c>
      <c r="B53" s="1025"/>
      <c r="C53" s="1025"/>
      <c r="D53" s="1025"/>
      <c r="E53" s="1025"/>
      <c r="F53" s="1025"/>
      <c r="G53" s="1025"/>
      <c r="H53" s="1025"/>
      <c r="I53" s="1025"/>
      <c r="J53" s="1025"/>
      <c r="K53" s="1025"/>
      <c r="L53" s="1025"/>
      <c r="M53" s="1025"/>
      <c r="N53" s="1025"/>
      <c r="O53" s="1025"/>
      <c r="P53" s="1025"/>
      <c r="Q53" s="1025"/>
      <c r="R53" s="1025"/>
      <c r="S53" s="1025"/>
      <c r="T53" s="1025"/>
      <c r="U53" s="1025"/>
      <c r="V53" s="1025"/>
      <c r="W53" s="1025"/>
      <c r="X53" s="1025"/>
      <c r="Y53" s="1025"/>
      <c r="Z53" s="1025"/>
      <c r="AA53" s="1025"/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/>
      <c r="AX53" s="1025"/>
      <c r="AY53" s="1025"/>
      <c r="AZ53" s="1025"/>
    </row>
    <row r="54" spans="1:56" ht="21.75" customHeight="1" x14ac:dyDescent="0.25">
      <c r="A54" s="1050" t="str">
        <f ca="1">INDIRECT("'АКТЫ скрытых работ'!R"&amp;BE3&amp;"C3",0)</f>
        <v>Обратная засыпка траншеи</v>
      </c>
      <c r="B54" s="1050"/>
      <c r="C54" s="1050"/>
      <c r="D54" s="1050"/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0"/>
      <c r="AO54" s="1050"/>
      <c r="AP54" s="1050"/>
      <c r="AQ54" s="1050"/>
      <c r="AR54" s="1050"/>
      <c r="AS54" s="1050"/>
      <c r="AT54" s="1050"/>
      <c r="AU54" s="1050"/>
      <c r="AV54" s="1050"/>
      <c r="AW54" s="1050"/>
      <c r="AX54" s="1050"/>
      <c r="AY54" s="1050"/>
      <c r="AZ54" s="1050"/>
      <c r="BA54" s="1050"/>
      <c r="BB54" s="1050"/>
    </row>
    <row r="55" spans="1:56" ht="7.5" customHeight="1" x14ac:dyDescent="0.25">
      <c r="A55" s="1036" t="s">
        <v>84</v>
      </c>
      <c r="B55" s="1036"/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  <c r="P55" s="1036"/>
      <c r="Q55" s="1036"/>
      <c r="R55" s="1036"/>
      <c r="S55" s="1036"/>
      <c r="T55" s="1036"/>
      <c r="U55" s="1036"/>
      <c r="V55" s="1036"/>
      <c r="W55" s="1036"/>
      <c r="X55" s="1036"/>
      <c r="Y55" s="1036"/>
      <c r="Z55" s="1036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</row>
    <row r="56" spans="1:56" x14ac:dyDescent="0.25">
      <c r="A56" s="1025" t="s">
        <v>85</v>
      </c>
      <c r="B56" s="1025"/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025"/>
      <c r="V56" s="1025"/>
      <c r="W56" s="1025"/>
      <c r="X56" s="1025"/>
      <c r="Y56" s="1025"/>
      <c r="Z56" s="1025"/>
      <c r="AA56" s="1025"/>
      <c r="AB56" s="1042" t="str">
        <f>ФОРМА!B8</f>
        <v>ООО «Строительные энергетические технологии»</v>
      </c>
      <c r="AC56" s="1042"/>
      <c r="AD56" s="1042"/>
      <c r="AE56" s="1042"/>
      <c r="AF56" s="1042"/>
      <c r="AG56" s="1042"/>
      <c r="AH56" s="1042"/>
      <c r="AI56" s="1042"/>
      <c r="AJ56" s="1042"/>
      <c r="AK56" s="1042"/>
      <c r="AL56" s="1042"/>
      <c r="AM56" s="1042"/>
      <c r="AN56" s="1042"/>
      <c r="AO56" s="1042"/>
      <c r="AP56" s="1042"/>
      <c r="AQ56" s="1042"/>
      <c r="AR56" s="1042"/>
      <c r="AS56" s="1042"/>
      <c r="AT56" s="1042"/>
      <c r="AU56" s="1042"/>
      <c r="AV56" s="1042"/>
      <c r="AW56" s="1042"/>
      <c r="AX56" s="1042"/>
      <c r="AY56" s="1042"/>
      <c r="AZ56" s="1042"/>
      <c r="BA56" s="1042"/>
      <c r="BB56" s="1042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39" t="s">
        <v>845</v>
      </c>
      <c r="AC57" s="1039"/>
      <c r="AD57" s="1039"/>
      <c r="AE57" s="1039"/>
      <c r="AF57" s="1039"/>
      <c r="AG57" s="1039"/>
      <c r="AH57" s="1039"/>
      <c r="AI57" s="1039"/>
      <c r="AJ57" s="1039"/>
      <c r="AK57" s="1039"/>
      <c r="AL57" s="1039"/>
      <c r="AM57" s="1039"/>
      <c r="AN57" s="1039"/>
      <c r="AO57" s="1039"/>
      <c r="AP57" s="1039"/>
      <c r="AQ57" s="1039"/>
      <c r="AR57" s="1039"/>
      <c r="AS57" s="1039"/>
      <c r="AT57" s="1039"/>
      <c r="AU57" s="1039"/>
      <c r="AV57" s="1039"/>
      <c r="AW57" s="1039"/>
      <c r="AX57" s="1039"/>
      <c r="AY57" s="1039"/>
      <c r="AZ57" s="1039"/>
      <c r="BA57" s="1039"/>
      <c r="BB57" s="1039"/>
    </row>
    <row r="58" spans="1:56" x14ac:dyDescent="0.25">
      <c r="A58" s="1035" t="str">
        <f>CONCATENATE("Проект Шифр ",ФОРМА!B9)</f>
        <v>Проект Шифр СЭС-23-32939-ЭС-ИЛО2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36" t="s">
        <v>846</v>
      </c>
      <c r="B59" s="1036"/>
      <c r="C59" s="1036"/>
      <c r="D59" s="1036"/>
      <c r="E59" s="1036"/>
      <c r="F59" s="1036"/>
      <c r="G59" s="1036"/>
      <c r="H59" s="1036"/>
      <c r="I59" s="1036"/>
      <c r="J59" s="1036"/>
      <c r="K59" s="1036"/>
      <c r="L59" s="1036"/>
      <c r="M59" s="1036"/>
      <c r="N59" s="1036"/>
      <c r="O59" s="1036"/>
      <c r="P59" s="1036"/>
      <c r="Q59" s="1036"/>
      <c r="R59" s="1036"/>
      <c r="S59" s="1036"/>
      <c r="T59" s="1036"/>
      <c r="U59" s="1036"/>
      <c r="V59" s="1036"/>
      <c r="W59" s="1036"/>
      <c r="X59" s="1036"/>
      <c r="Y59" s="1036"/>
      <c r="Z59" s="1036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</row>
    <row r="60" spans="1:56" x14ac:dyDescent="0.25">
      <c r="A60" s="1025" t="s">
        <v>784</v>
      </c>
      <c r="B60" s="1025"/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</row>
    <row r="61" spans="1:56" ht="34.5" customHeight="1" x14ac:dyDescent="0.25">
      <c r="A61" s="1149" t="str">
        <f ca="1">INDIRECT("'АКТЫ скрытых работ'!R"&amp;BE3&amp;"C10",0)</f>
        <v>Вырытый грунт</v>
      </c>
      <c r="B61" s="1149"/>
      <c r="C61" s="1149"/>
      <c r="D61" s="1149"/>
      <c r="E61" s="1149"/>
      <c r="F61" s="1149"/>
      <c r="G61" s="1149"/>
      <c r="H61" s="1149"/>
      <c r="I61" s="1149"/>
      <c r="J61" s="1149"/>
      <c r="K61" s="1149"/>
      <c r="L61" s="1149"/>
      <c r="M61" s="1149"/>
      <c r="N61" s="1149"/>
      <c r="O61" s="1149"/>
      <c r="P61" s="1149"/>
      <c r="Q61" s="1149"/>
      <c r="R61" s="1149"/>
      <c r="S61" s="1149"/>
      <c r="T61" s="1149"/>
      <c r="U61" s="1149"/>
      <c r="V61" s="1149"/>
      <c r="W61" s="1149"/>
      <c r="X61" s="1149"/>
      <c r="Y61" s="1149"/>
      <c r="Z61" s="1149"/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D61" s="292"/>
    </row>
    <row r="62" spans="1:56" x14ac:dyDescent="0.25">
      <c r="A62" s="1038" t="s">
        <v>847</v>
      </c>
      <c r="B62" s="1038"/>
      <c r="C62" s="1038"/>
      <c r="D62" s="1038"/>
      <c r="E62" s="1038"/>
      <c r="F62" s="1038"/>
      <c r="G62" s="1038"/>
      <c r="H62" s="1038"/>
      <c r="I62" s="1038"/>
      <c r="J62" s="1038"/>
      <c r="K62" s="1038"/>
      <c r="L62" s="1038"/>
      <c r="M62" s="1038"/>
      <c r="N62" s="1038"/>
      <c r="O62" s="1038"/>
      <c r="P62" s="1038"/>
      <c r="Q62" s="1038"/>
      <c r="R62" s="1038"/>
      <c r="S62" s="1038"/>
      <c r="T62" s="1038"/>
      <c r="U62" s="1038"/>
      <c r="V62" s="1038"/>
      <c r="W62" s="1038"/>
      <c r="X62" s="1038"/>
      <c r="Y62" s="1038"/>
      <c r="Z62" s="1038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D62" s="292"/>
    </row>
    <row r="63" spans="1:56" x14ac:dyDescent="0.25">
      <c r="A63" s="1025" t="s">
        <v>87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D63" s="292"/>
    </row>
    <row r="64" spans="1:56" ht="27.75" customHeight="1" x14ac:dyDescent="0.25">
      <c r="A64" s="1037" t="str">
        <f ca="1">INDIRECT("'АКТЫ скрытых работ'!R"&amp;BE3&amp;"C11",0)</f>
        <v>Исполнительная схема №2.4 Обратная засыпка траншеи</v>
      </c>
      <c r="B64" s="1037"/>
      <c r="C64" s="1037"/>
      <c r="D64" s="1037"/>
      <c r="E64" s="1037"/>
      <c r="F64" s="1037"/>
      <c r="G64" s="1037"/>
      <c r="H64" s="1037"/>
      <c r="I64" s="1037"/>
      <c r="J64" s="1037"/>
      <c r="K64" s="1037"/>
      <c r="L64" s="1037"/>
      <c r="M64" s="1037"/>
      <c r="N64" s="1037"/>
      <c r="O64" s="1037"/>
      <c r="P64" s="1037"/>
      <c r="Q64" s="1037"/>
      <c r="R64" s="1037"/>
      <c r="S64" s="1037"/>
      <c r="T64" s="1037"/>
      <c r="U64" s="1037"/>
      <c r="V64" s="1037"/>
      <c r="W64" s="1037"/>
      <c r="X64" s="1037"/>
      <c r="Y64" s="1037"/>
      <c r="Z64" s="1037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D64" s="298"/>
    </row>
    <row r="65" spans="1:54" ht="9" customHeight="1" x14ac:dyDescent="0.25">
      <c r="A65" s="1038" t="s">
        <v>537</v>
      </c>
      <c r="B65" s="1038"/>
      <c r="C65" s="1038"/>
      <c r="D65" s="1038"/>
      <c r="E65" s="1038"/>
      <c r="F65" s="1038"/>
      <c r="G65" s="1038"/>
      <c r="H65" s="1038"/>
      <c r="I65" s="1038"/>
      <c r="J65" s="1038"/>
      <c r="K65" s="1038"/>
      <c r="L65" s="1038"/>
      <c r="M65" s="1038"/>
      <c r="N65" s="1038"/>
      <c r="O65" s="1038"/>
      <c r="P65" s="1038"/>
      <c r="Q65" s="1038"/>
      <c r="R65" s="1038"/>
      <c r="S65" s="1038"/>
      <c r="T65" s="1038"/>
      <c r="U65" s="1038"/>
      <c r="V65" s="1038"/>
      <c r="W65" s="1038"/>
      <c r="X65" s="1038"/>
      <c r="Y65" s="1038"/>
      <c r="Z65" s="1038"/>
      <c r="AA65" s="1038"/>
      <c r="AB65" s="1038"/>
      <c r="AC65" s="1038"/>
      <c r="AD65" s="1038"/>
      <c r="AE65" s="1038"/>
      <c r="AF65" s="1038"/>
      <c r="AG65" s="1038"/>
      <c r="AH65" s="1038"/>
      <c r="AI65" s="1038"/>
      <c r="AJ65" s="1038"/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/>
      <c r="AX65" s="1038"/>
      <c r="AY65" s="1038"/>
      <c r="AZ65" s="1038"/>
      <c r="BA65" s="1038"/>
      <c r="BB65" s="1038"/>
    </row>
    <row r="66" spans="1:54" ht="12.75" customHeight="1" x14ac:dyDescent="0.3">
      <c r="A66" s="1025" t="s">
        <v>538</v>
      </c>
      <c r="B66" s="1025"/>
      <c r="C66" s="1025"/>
      <c r="D66" s="1025"/>
      <c r="E66" s="1025"/>
      <c r="F66" s="1025" t="s">
        <v>539</v>
      </c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347"/>
      <c r="S66" s="1153" t="str">
        <f ca="1">INDIRECT("'АКТЫ скрытых работ'!R"&amp;BE3&amp;"C4",0)</f>
        <v>05</v>
      </c>
      <c r="T66" s="1153"/>
      <c r="U66" s="1153"/>
      <c r="V66" s="506"/>
      <c r="W66" s="1154" t="str">
        <f ca="1">INDIRECT("'АКТЫ скрытых работ'!R"&amp;BE3&amp;"C5",0)</f>
        <v>марта</v>
      </c>
      <c r="X66" s="1154"/>
      <c r="Y66" s="1154"/>
      <c r="Z66" s="1154"/>
      <c r="AA66" s="1154"/>
      <c r="AB66" s="1154"/>
      <c r="AC66" s="1154"/>
      <c r="AD66" s="507"/>
      <c r="AE66" s="1112">
        <f ca="1">INDIRECT("'АКТЫ скрытых работ'!R"&amp;BE3&amp;"C6",0)</f>
        <v>2024</v>
      </c>
      <c r="AF66" s="1112"/>
      <c r="AG66" s="1112"/>
      <c r="AH66" s="1112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848</v>
      </c>
      <c r="B67" s="342"/>
      <c r="C67" s="342"/>
      <c r="D67" s="342" t="s">
        <v>849</v>
      </c>
      <c r="E67" s="342"/>
      <c r="F67" s="1025" t="s">
        <v>92</v>
      </c>
      <c r="G67" s="1025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342"/>
      <c r="S67" s="1155" t="str">
        <f ca="1">INDIRECT("'АКТЫ скрытых работ'!R"&amp;BE3&amp;"C7",0)</f>
        <v>05</v>
      </c>
      <c r="T67" s="1155"/>
      <c r="U67" s="1155"/>
      <c r="V67" s="506"/>
      <c r="W67" s="1156" t="str">
        <f ca="1">INDIRECT("'АКТЫ скрытых работ'!R"&amp;BE3&amp;"C8",0)</f>
        <v>марта</v>
      </c>
      <c r="X67" s="1156"/>
      <c r="Y67" s="1156"/>
      <c r="Z67" s="1156"/>
      <c r="AA67" s="1156"/>
      <c r="AB67" s="1156"/>
      <c r="AC67" s="1156"/>
      <c r="AD67" s="507"/>
      <c r="AE67" s="1112">
        <f ca="1">INDIRECT("'АКТЫ скрытых работ'!R"&amp;BE3&amp;"C9",0)</f>
        <v>2024</v>
      </c>
      <c r="AF67" s="1112"/>
      <c r="AG67" s="1112"/>
      <c r="AH67" s="1112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25" t="s">
        <v>88</v>
      </c>
      <c r="B69" s="1025"/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152" t="str">
        <f ca="1">INDIRECT("'АКТЫ скрытых работ'!R"&amp;BE3&amp;"C12",0)</f>
        <v>ПУЭ изд. 7, СП45.13330.2017 «Земляные сооружения, основания и фундаменты»</v>
      </c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  <c r="BA69" s="1152"/>
      <c r="BB69" s="1152"/>
    </row>
    <row r="70" spans="1:54" ht="9" customHeight="1" x14ac:dyDescent="0.25">
      <c r="U70" s="297"/>
      <c r="V70" s="1039" t="s">
        <v>540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4" ht="13.5" customHeight="1" x14ac:dyDescent="0.25">
      <c r="A71" s="1035" t="str">
        <f>CONCATENATE("Проект Шифр ",ФОРМА!B9)</f>
        <v>Проект Шифр СЭС-23-32939-ЭС-ИЛО2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36" t="s">
        <v>850</v>
      </c>
      <c r="B72" s="1036"/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  <c r="P72" s="1036"/>
      <c r="Q72" s="1036"/>
      <c r="R72" s="1036"/>
      <c r="S72" s="1036"/>
      <c r="T72" s="1036"/>
      <c r="U72" s="1036"/>
      <c r="V72" s="1036"/>
      <c r="W72" s="1036"/>
      <c r="X72" s="1036"/>
      <c r="Y72" s="1036"/>
      <c r="Z72" s="1036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</row>
    <row r="73" spans="1:54" x14ac:dyDescent="0.25">
      <c r="A73" s="1025" t="s">
        <v>785</v>
      </c>
      <c r="B73" s="1025"/>
      <c r="C73" s="1025"/>
      <c r="D73" s="1025"/>
      <c r="E73" s="1025"/>
      <c r="F73" s="1025"/>
      <c r="G73" s="1025"/>
      <c r="H73" s="1025"/>
      <c r="I73" s="1025"/>
      <c r="J73" s="1025"/>
      <c r="K73" s="1025"/>
      <c r="L73" s="1025"/>
      <c r="M73" s="1025"/>
      <c r="N73" s="1025"/>
      <c r="O73" s="1025"/>
      <c r="P73" s="1025"/>
      <c r="Q73" s="1025"/>
      <c r="R73" s="1025"/>
      <c r="S73" s="1025"/>
      <c r="T73" s="1025"/>
      <c r="U73" s="1025"/>
      <c r="V73" s="1025"/>
      <c r="W73" s="1025"/>
      <c r="X73" s="1025"/>
      <c r="Y73" s="1025"/>
      <c r="Z73" s="1025"/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36" t="s">
        <v>541</v>
      </c>
      <c r="B75" s="1036"/>
      <c r="C75" s="1036"/>
      <c r="D75" s="1036"/>
      <c r="E75" s="1036"/>
      <c r="F75" s="1036"/>
      <c r="G75" s="1036"/>
      <c r="H75" s="1036"/>
      <c r="I75" s="1036"/>
      <c r="J75" s="1036"/>
      <c r="K75" s="1036"/>
      <c r="L75" s="1036"/>
      <c r="M75" s="1036"/>
      <c r="N75" s="1036"/>
      <c r="O75" s="1036"/>
      <c r="P75" s="1036"/>
      <c r="Q75" s="1036"/>
      <c r="R75" s="1036"/>
      <c r="S75" s="1036"/>
      <c r="T75" s="1036"/>
      <c r="U75" s="1036"/>
      <c r="V75" s="1036"/>
      <c r="W75" s="1036"/>
      <c r="X75" s="1036"/>
      <c r="Y75" s="1036"/>
      <c r="Z75" s="1036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</row>
    <row r="76" spans="1:54" x14ac:dyDescent="0.25">
      <c r="A76" s="1025" t="s">
        <v>89</v>
      </c>
      <c r="B76" s="1025"/>
      <c r="C76" s="1025"/>
      <c r="D76" s="1025"/>
      <c r="E76" s="1025"/>
      <c r="F76" s="1025"/>
      <c r="G76" s="1025"/>
      <c r="H76" s="1025"/>
      <c r="I76" s="1025"/>
      <c r="J76" s="1025"/>
      <c r="K76" s="1025"/>
      <c r="L76" s="1025"/>
      <c r="M76" s="1025"/>
      <c r="N76" s="1025"/>
      <c r="O76" s="1025"/>
      <c r="P76" s="342"/>
      <c r="Q76" s="1029" t="s">
        <v>65</v>
      </c>
      <c r="R76" s="1029"/>
      <c r="S76" s="1029"/>
      <c r="T76" s="1029"/>
      <c r="U76" s="1029"/>
      <c r="V76" s="1029"/>
      <c r="W76" s="1029"/>
      <c r="X76" s="1029"/>
      <c r="Y76" s="1029"/>
      <c r="Z76" s="1029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</row>
    <row r="77" spans="1:54" x14ac:dyDescent="0.25">
      <c r="A77" s="1025" t="s">
        <v>93</v>
      </c>
      <c r="B77" s="1025"/>
      <c r="C77" s="1025"/>
      <c r="D77" s="1025"/>
      <c r="E77" s="1025"/>
      <c r="F77" s="1025"/>
      <c r="G77" s="1025"/>
      <c r="H77" s="1025"/>
      <c r="I77" s="1025"/>
      <c r="J77" s="1030">
        <f>ФОРМА!F5</f>
        <v>2</v>
      </c>
      <c r="K77" s="1030"/>
      <c r="L77" s="1031" t="s">
        <v>851</v>
      </c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2" t="s">
        <v>90</v>
      </c>
      <c r="B78" s="1032"/>
      <c r="C78" s="1032"/>
      <c r="D78" s="1032"/>
      <c r="E78" s="1032"/>
      <c r="F78" s="1032"/>
      <c r="G78" s="1032"/>
      <c r="H78" s="300"/>
      <c r="I78" s="1033" t="str">
        <f ca="1">INDIRECT("'АКТЫ скрытых работ'!R"&amp;BE3&amp;"C14",0)</f>
        <v>-</v>
      </c>
      <c r="J78" s="1033"/>
      <c r="K78" s="1033"/>
      <c r="L78" s="1033"/>
      <c r="M78" s="1033"/>
      <c r="N78" s="1033"/>
      <c r="O78" s="1033"/>
      <c r="P78" s="1033"/>
      <c r="Q78" s="1033"/>
      <c r="R78" s="1033"/>
      <c r="S78" s="1033"/>
      <c r="T78" s="1033"/>
      <c r="U78" s="1033"/>
      <c r="V78" s="1033"/>
      <c r="W78" s="1033"/>
      <c r="X78" s="1033"/>
      <c r="Y78" s="1033"/>
      <c r="Z78" s="1033"/>
      <c r="AA78" s="1033"/>
      <c r="AB78" s="1033"/>
      <c r="AC78" s="1033"/>
      <c r="AD78" s="1033"/>
      <c r="AE78" s="1033"/>
      <c r="AF78" s="1033"/>
      <c r="AG78" s="1033"/>
      <c r="AH78" s="1033"/>
      <c r="AI78" s="1033"/>
      <c r="AJ78" s="1033"/>
      <c r="AK78" s="1033"/>
      <c r="AL78" s="1033"/>
      <c r="AM78" s="1033"/>
      <c r="AN78" s="1033"/>
      <c r="AO78" s="1033"/>
      <c r="AP78" s="1033"/>
      <c r="AQ78" s="1033"/>
      <c r="AR78" s="1033"/>
      <c r="AS78" s="1033"/>
      <c r="AT78" s="1033"/>
      <c r="AU78" s="1033"/>
      <c r="AV78" s="1033"/>
      <c r="AW78" s="1033"/>
      <c r="AX78" s="1033"/>
      <c r="AY78" s="1033"/>
      <c r="AZ78" s="1033"/>
      <c r="BA78" s="1033"/>
      <c r="BB78" s="1033"/>
    </row>
    <row r="79" spans="1:54" ht="27.75" customHeight="1" x14ac:dyDescent="0.25">
      <c r="A79" s="1037" t="str">
        <f ca="1">INDIRECT("'АКТЫ скрытых работ'!R"&amp;BE3&amp;"C11",0)</f>
        <v>Исполнительная схема №2.4 Обратная засыпка траншеи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7"/>
      <c r="AA79" s="1037"/>
      <c r="AB79" s="1037"/>
      <c r="AC79" s="1037"/>
      <c r="AD79" s="1037"/>
      <c r="AE79" s="1037"/>
      <c r="AF79" s="1037"/>
      <c r="AG79" s="1037"/>
      <c r="AH79" s="1037"/>
      <c r="AI79" s="1037"/>
      <c r="AJ79" s="1037"/>
      <c r="AK79" s="1037"/>
      <c r="AL79" s="1037"/>
      <c r="AM79" s="1037"/>
      <c r="AN79" s="1037"/>
      <c r="AO79" s="1037"/>
      <c r="AP79" s="1037"/>
      <c r="AQ79" s="1037"/>
      <c r="AR79" s="1037"/>
      <c r="AS79" s="1037"/>
      <c r="AT79" s="1037"/>
      <c r="AU79" s="1037"/>
      <c r="AV79" s="1037"/>
      <c r="AW79" s="1037"/>
      <c r="AX79" s="1037"/>
      <c r="AY79" s="1037"/>
      <c r="AZ79" s="1037"/>
      <c r="BA79" s="1037"/>
      <c r="BB79" s="1037"/>
    </row>
    <row r="80" spans="1:54" ht="9" customHeight="1" x14ac:dyDescent="0.25">
      <c r="A80" s="1028" t="s">
        <v>786</v>
      </c>
      <c r="B80" s="1028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</row>
    <row r="81" spans="1:54" ht="26.25" customHeight="1" x14ac:dyDescent="0.25">
      <c r="A81" s="1020" t="s">
        <v>558</v>
      </c>
      <c r="B81" s="1020"/>
      <c r="C81" s="1020"/>
      <c r="D81" s="1020"/>
      <c r="E81" s="1020"/>
      <c r="F81" s="1020"/>
      <c r="G81" s="1020"/>
      <c r="H81" s="1020"/>
      <c r="I81" s="1020"/>
      <c r="J81" s="1020"/>
      <c r="K81" s="1020"/>
      <c r="L81" s="1020"/>
      <c r="M81" s="1020"/>
      <c r="N81" s="1020"/>
      <c r="O81" s="1020"/>
      <c r="P81" s="1020"/>
      <c r="Q81" s="1020"/>
      <c r="R81" s="1020"/>
      <c r="S81" s="1020"/>
      <c r="T81" s="1020"/>
      <c r="U81" s="1020"/>
      <c r="V81" s="1020"/>
      <c r="W81" s="1020"/>
      <c r="X81" s="1020"/>
      <c r="Y81" s="1020"/>
      <c r="Z81" s="1020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</row>
    <row r="82" spans="1:54" ht="23.4" customHeight="1" x14ac:dyDescent="0.3">
      <c r="A82" s="102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21"/>
      <c r="C82" s="1021"/>
      <c r="D82" s="1021"/>
      <c r="E82" s="1021"/>
      <c r="F82" s="1021"/>
      <c r="G82" s="1021"/>
      <c r="H82" s="1021"/>
      <c r="I82" s="1021"/>
      <c r="J82" s="1021"/>
      <c r="K82" s="1021"/>
      <c r="L82" s="1021"/>
      <c r="M82" s="1021"/>
      <c r="N82" s="1021"/>
      <c r="O82" s="1021"/>
      <c r="P82" s="1021"/>
      <c r="Q82" s="1021"/>
      <c r="R82" s="1021"/>
      <c r="S82" s="1021"/>
      <c r="T82" s="1021"/>
      <c r="U82" s="1021"/>
      <c r="V82" s="102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22"/>
      <c r="BA82" s="1022"/>
      <c r="BB82" s="1022"/>
    </row>
    <row r="83" spans="1:54" ht="9" customHeight="1" x14ac:dyDescent="0.3">
      <c r="A83" s="1023" t="s">
        <v>815</v>
      </c>
      <c r="B83" s="1023"/>
      <c r="C83" s="1023"/>
      <c r="D83" s="1023"/>
      <c r="E83" s="1023"/>
      <c r="F83" s="1023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23" t="s">
        <v>49</v>
      </c>
      <c r="BA83" s="1023"/>
      <c r="BB83" s="1023"/>
    </row>
    <row r="84" spans="1:54" ht="23.4" customHeight="1" x14ac:dyDescent="0.3">
      <c r="A84" s="1021" t="str">
        <f>IF(ПОДПИСИ!B10="","",ПОДПИСИ!D10)</f>
        <v>Величко А.А.</v>
      </c>
      <c r="B84" s="1021"/>
      <c r="C84" s="1021"/>
      <c r="D84" s="1021"/>
      <c r="E84" s="1021"/>
      <c r="F84" s="1021"/>
      <c r="G84" s="1021"/>
      <c r="H84" s="1021"/>
      <c r="I84" s="1021"/>
      <c r="J84" s="1021"/>
      <c r="K84" s="1021"/>
      <c r="L84" s="1021"/>
      <c r="M84" s="1021"/>
      <c r="N84" s="1021"/>
      <c r="O84" s="1021"/>
      <c r="P84" s="1021"/>
      <c r="Q84" s="1021"/>
      <c r="R84" s="1021"/>
      <c r="S84" s="1021"/>
      <c r="T84" s="1021"/>
      <c r="U84" s="1021"/>
      <c r="V84" s="1021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22"/>
      <c r="BA84" s="1022"/>
      <c r="BB84" s="1022"/>
    </row>
    <row r="85" spans="1:54" ht="9" customHeight="1" x14ac:dyDescent="0.3">
      <c r="A85" s="1023" t="s">
        <v>815</v>
      </c>
      <c r="B85" s="1023"/>
      <c r="C85" s="1023"/>
      <c r="D85" s="1023"/>
      <c r="E85" s="1023"/>
      <c r="F85" s="1023"/>
      <c r="G85" s="1023"/>
      <c r="H85" s="1023"/>
      <c r="I85" s="1023"/>
      <c r="J85" s="1023"/>
      <c r="K85" s="1023"/>
      <c r="L85" s="1023"/>
      <c r="M85" s="1023"/>
      <c r="N85" s="1023"/>
      <c r="O85" s="1023"/>
      <c r="P85" s="1023"/>
      <c r="Q85" s="1023"/>
      <c r="R85" s="1023"/>
      <c r="S85" s="1023"/>
      <c r="T85" s="1023"/>
      <c r="U85" s="1023"/>
      <c r="V85" s="1023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23" t="s">
        <v>49</v>
      </c>
      <c r="BA85" s="1023"/>
      <c r="BB85" s="1023"/>
    </row>
    <row r="86" spans="1:54" x14ac:dyDescent="0.25">
      <c r="A86" s="1020" t="s">
        <v>799</v>
      </c>
      <c r="B86" s="1020"/>
      <c r="C86" s="1020"/>
      <c r="D86" s="1020"/>
      <c r="E86" s="1020"/>
      <c r="F86" s="1020"/>
      <c r="G86" s="1020"/>
      <c r="H86" s="1020"/>
      <c r="I86" s="1020"/>
      <c r="J86" s="1020"/>
      <c r="K86" s="1020"/>
      <c r="L86" s="1020"/>
      <c r="M86" s="1020"/>
      <c r="N86" s="1020"/>
      <c r="O86" s="1020"/>
      <c r="P86" s="1020"/>
      <c r="Q86" s="1020"/>
      <c r="R86" s="1020"/>
      <c r="S86" s="1020"/>
      <c r="T86" s="1020"/>
      <c r="U86" s="1020"/>
      <c r="V86" s="1020"/>
      <c r="W86" s="1020"/>
      <c r="X86" s="1020"/>
      <c r="Y86" s="1020"/>
      <c r="Z86" s="1020"/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</row>
    <row r="87" spans="1:54" ht="23.4" customHeight="1" x14ac:dyDescent="0.3">
      <c r="A87" s="1021" t="str">
        <f>ПОДПИСИ!D15</f>
        <v>Шлёнский С.В.</v>
      </c>
      <c r="B87" s="1021"/>
      <c r="C87" s="1021"/>
      <c r="D87" s="1021"/>
      <c r="E87" s="1021"/>
      <c r="F87" s="1021"/>
      <c r="G87" s="1021"/>
      <c r="H87" s="1021"/>
      <c r="I87" s="1021"/>
      <c r="J87" s="1021"/>
      <c r="K87" s="1021"/>
      <c r="L87" s="1021"/>
      <c r="M87" s="1021"/>
      <c r="N87" s="1021"/>
      <c r="O87" s="1021"/>
      <c r="P87" s="1021"/>
      <c r="Q87" s="1021"/>
      <c r="R87" s="1021"/>
      <c r="S87" s="1021"/>
      <c r="T87" s="1021"/>
      <c r="U87" s="1021"/>
      <c r="V87" s="1021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22"/>
      <c r="BA87" s="1022"/>
      <c r="BB87" s="1022"/>
    </row>
    <row r="88" spans="1:54" ht="9" customHeight="1" x14ac:dyDescent="0.3">
      <c r="A88" s="1023" t="s">
        <v>815</v>
      </c>
      <c r="B88" s="1023"/>
      <c r="C88" s="1023"/>
      <c r="D88" s="1023"/>
      <c r="E88" s="1023"/>
      <c r="F88" s="1023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23" t="s">
        <v>49</v>
      </c>
      <c r="BA88" s="1023"/>
      <c r="BB88" s="1023"/>
    </row>
    <row r="89" spans="1:54" ht="27.75" customHeight="1" x14ac:dyDescent="0.25">
      <c r="A89" s="1020" t="s">
        <v>827</v>
      </c>
      <c r="B89" s="1020"/>
      <c r="C89" s="1020"/>
      <c r="D89" s="1020"/>
      <c r="E89" s="1020"/>
      <c r="F89" s="1020"/>
      <c r="G89" s="1020"/>
      <c r="H89" s="1020"/>
      <c r="I89" s="1020"/>
      <c r="J89" s="1020"/>
      <c r="K89" s="1020"/>
      <c r="L89" s="1020"/>
      <c r="M89" s="1020"/>
      <c r="N89" s="1020"/>
      <c r="O89" s="1020"/>
      <c r="P89" s="1020"/>
      <c r="Q89" s="1020"/>
      <c r="R89" s="1020"/>
      <c r="S89" s="1020"/>
      <c r="T89" s="1020"/>
      <c r="U89" s="1020"/>
      <c r="V89" s="1020"/>
      <c r="W89" s="1020"/>
      <c r="X89" s="1020"/>
      <c r="Y89" s="1020"/>
      <c r="Z89" s="1020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</row>
    <row r="90" spans="1:54" ht="23.4" customHeight="1" x14ac:dyDescent="0.3">
      <c r="A90" s="1021" t="str">
        <f>ПОДПИСИ!D17</f>
        <v>Шлёнский С.В.</v>
      </c>
      <c r="B90" s="1021"/>
      <c r="C90" s="1021"/>
      <c r="D90" s="1021"/>
      <c r="E90" s="1021"/>
      <c r="F90" s="1021"/>
      <c r="G90" s="1021"/>
      <c r="H90" s="1021"/>
      <c r="I90" s="1021"/>
      <c r="J90" s="1021"/>
      <c r="K90" s="1021"/>
      <c r="L90" s="1021"/>
      <c r="M90" s="1021"/>
      <c r="N90" s="1021"/>
      <c r="O90" s="1021"/>
      <c r="P90" s="1021"/>
      <c r="Q90" s="1021"/>
      <c r="R90" s="1021"/>
      <c r="S90" s="1021"/>
      <c r="T90" s="1021"/>
      <c r="U90" s="1021"/>
      <c r="V90" s="1021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22"/>
      <c r="BA90" s="1022"/>
      <c r="BB90" s="1022"/>
    </row>
    <row r="91" spans="1:54" ht="9" customHeight="1" x14ac:dyDescent="0.3">
      <c r="A91" s="1023" t="s">
        <v>815</v>
      </c>
      <c r="B91" s="1023"/>
      <c r="C91" s="1023"/>
      <c r="D91" s="1023"/>
      <c r="E91" s="1023"/>
      <c r="F91" s="1023"/>
      <c r="G91" s="1023"/>
      <c r="H91" s="1023"/>
      <c r="I91" s="1023"/>
      <c r="J91" s="1023"/>
      <c r="K91" s="1023"/>
      <c r="L91" s="1023"/>
      <c r="M91" s="1023"/>
      <c r="N91" s="1023"/>
      <c r="O91" s="1023"/>
      <c r="P91" s="1023"/>
      <c r="Q91" s="1023"/>
      <c r="R91" s="1023"/>
      <c r="S91" s="1023"/>
      <c r="T91" s="1023"/>
      <c r="U91" s="1023"/>
      <c r="V91" s="1023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23" t="s">
        <v>49</v>
      </c>
      <c r="BA91" s="1023"/>
      <c r="BB91" s="1023"/>
    </row>
    <row r="92" spans="1:54" ht="37.5" customHeight="1" x14ac:dyDescent="0.25">
      <c r="A92" s="1020" t="s">
        <v>817</v>
      </c>
      <c r="B92" s="1020"/>
      <c r="C92" s="1020"/>
      <c r="D92" s="1020"/>
      <c r="E92" s="1020"/>
      <c r="F92" s="1020"/>
      <c r="G92" s="1020"/>
      <c r="H92" s="1020"/>
      <c r="I92" s="1020"/>
      <c r="J92" s="1020"/>
      <c r="K92" s="1020"/>
      <c r="L92" s="1020"/>
      <c r="M92" s="1020"/>
      <c r="N92" s="1020"/>
      <c r="O92" s="1020"/>
      <c r="P92" s="1020"/>
      <c r="Q92" s="1020"/>
      <c r="R92" s="1020"/>
      <c r="S92" s="1020"/>
      <c r="T92" s="1020"/>
      <c r="U92" s="1020"/>
      <c r="V92" s="1020"/>
      <c r="W92" s="1020"/>
      <c r="X92" s="1020"/>
      <c r="Y92" s="1020"/>
      <c r="Z92" s="1020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</row>
    <row r="93" spans="1:54" ht="23.4" customHeight="1" x14ac:dyDescent="0.3">
      <c r="A93" s="1021" t="str">
        <f>ПОДПИСИ!C19</f>
        <v xml:space="preserve"> </v>
      </c>
      <c r="B93" s="1021"/>
      <c r="C93" s="1021"/>
      <c r="D93" s="1021"/>
      <c r="E93" s="1021"/>
      <c r="F93" s="1021"/>
      <c r="G93" s="1021"/>
      <c r="H93" s="1021"/>
      <c r="I93" s="1021"/>
      <c r="J93" s="1021"/>
      <c r="K93" s="1021"/>
      <c r="L93" s="1021"/>
      <c r="M93" s="1021"/>
      <c r="N93" s="1021"/>
      <c r="O93" s="1021"/>
      <c r="P93" s="1021"/>
      <c r="Q93" s="1021"/>
      <c r="R93" s="1021"/>
      <c r="S93" s="1021"/>
      <c r="T93" s="1021"/>
      <c r="U93" s="1021"/>
      <c r="V93" s="1021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22"/>
      <c r="BA93" s="1022"/>
      <c r="BB93" s="1022"/>
    </row>
    <row r="94" spans="1:54" ht="9" customHeight="1" x14ac:dyDescent="0.3">
      <c r="A94" s="1023" t="s">
        <v>815</v>
      </c>
      <c r="B94" s="1023"/>
      <c r="C94" s="1023"/>
      <c r="D94" s="1023"/>
      <c r="E94" s="1023"/>
      <c r="F94" s="1023"/>
      <c r="G94" s="1023"/>
      <c r="H94" s="1023"/>
      <c r="I94" s="1023"/>
      <c r="J94" s="1023"/>
      <c r="K94" s="1023"/>
      <c r="L94" s="1023"/>
      <c r="M94" s="1023"/>
      <c r="N94" s="1023"/>
      <c r="O94" s="1023"/>
      <c r="P94" s="1023"/>
      <c r="Q94" s="1023"/>
      <c r="R94" s="1023"/>
      <c r="S94" s="1023"/>
      <c r="T94" s="1023"/>
      <c r="U94" s="1023"/>
      <c r="V94" s="1023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23" t="s">
        <v>49</v>
      </c>
      <c r="BA94" s="1023"/>
      <c r="BB94" s="1023"/>
    </row>
    <row r="95" spans="1:54" ht="25.5" customHeight="1" x14ac:dyDescent="0.25">
      <c r="A95" s="1020" t="s">
        <v>852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0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</row>
    <row r="96" spans="1:54" ht="23.4" customHeight="1" x14ac:dyDescent="0.3">
      <c r="A96" s="1021" t="str">
        <f>ПОДПИСИ!D12</f>
        <v>Курбатов А.В.</v>
      </c>
      <c r="B96" s="1021"/>
      <c r="C96" s="1021"/>
      <c r="D96" s="1021"/>
      <c r="E96" s="1021"/>
      <c r="F96" s="1021"/>
      <c r="G96" s="1021"/>
      <c r="H96" s="1021"/>
      <c r="I96" s="1021"/>
      <c r="J96" s="1021"/>
      <c r="K96" s="1021"/>
      <c r="L96" s="1021"/>
      <c r="M96" s="1021"/>
      <c r="N96" s="1021"/>
      <c r="O96" s="1021"/>
      <c r="P96" s="1021"/>
      <c r="Q96" s="1021"/>
      <c r="R96" s="1021"/>
      <c r="S96" s="1021"/>
      <c r="T96" s="1021"/>
      <c r="U96" s="1021"/>
      <c r="V96" s="1021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22"/>
      <c r="BA96" s="1022"/>
      <c r="BB96" s="1022"/>
    </row>
    <row r="97" spans="1:54" ht="9" customHeight="1" x14ac:dyDescent="0.3">
      <c r="A97" s="1023" t="s">
        <v>815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23" t="s">
        <v>49</v>
      </c>
      <c r="BA97" s="1023"/>
      <c r="BB97" s="1023"/>
    </row>
    <row r="98" spans="1:54" x14ac:dyDescent="0.25">
      <c r="A98" s="1020" t="s">
        <v>542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</row>
    <row r="99" spans="1:54" ht="23.4" customHeight="1" x14ac:dyDescent="0.3">
      <c r="A99" s="1021"/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22"/>
      <c r="BA99" s="1022"/>
      <c r="BB99" s="1022"/>
    </row>
    <row r="100" spans="1:54" ht="9" customHeight="1" x14ac:dyDescent="0.3">
      <c r="A100" s="1023" t="s">
        <v>815</v>
      </c>
      <c r="B100" s="1023"/>
      <c r="C100" s="1023"/>
      <c r="D100" s="1023"/>
      <c r="E100" s="1023"/>
      <c r="F100" s="1023"/>
      <c r="G100" s="1023"/>
      <c r="H100" s="1023"/>
      <c r="I100" s="1023"/>
      <c r="J100" s="1023"/>
      <c r="K100" s="1023"/>
      <c r="L100" s="1023"/>
      <c r="M100" s="1023"/>
      <c r="N100" s="1023"/>
      <c r="O100" s="1023"/>
      <c r="P100" s="1023"/>
      <c r="Q100" s="1023"/>
      <c r="R100" s="1023"/>
      <c r="S100" s="1023"/>
      <c r="T100" s="1023"/>
      <c r="U100" s="1023"/>
      <c r="V100" s="1023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23" t="s">
        <v>49</v>
      </c>
      <c r="BA100" s="1023"/>
      <c r="BB100" s="1023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04" t="s">
        <v>528</v>
      </c>
      <c r="V1" s="1204"/>
      <c r="W1" s="1204"/>
      <c r="X1" s="1204"/>
      <c r="Y1" s="1204"/>
      <c r="Z1" s="1204"/>
      <c r="AA1" s="1204"/>
      <c r="AB1" s="1204"/>
      <c r="AC1" s="1204"/>
      <c r="AD1" s="1204"/>
      <c r="AE1" s="1204"/>
      <c r="AF1" s="1204"/>
      <c r="AG1" s="1204"/>
      <c r="AH1" s="1204"/>
      <c r="AI1" s="1204"/>
      <c r="AJ1" s="1204"/>
      <c r="AK1" s="1204"/>
      <c r="AL1" s="1204"/>
      <c r="AM1" s="1204"/>
      <c r="AN1" s="1204"/>
      <c r="AO1" s="1204"/>
      <c r="AP1" s="1204"/>
      <c r="AQ1" s="1204"/>
      <c r="AR1" s="1204"/>
      <c r="AS1" s="1204"/>
      <c r="AT1" s="1204"/>
      <c r="AU1" s="1204"/>
      <c r="AV1" s="1204"/>
      <c r="AW1" s="1204"/>
      <c r="AX1" s="1204"/>
      <c r="AY1" s="1204"/>
      <c r="AZ1" s="1204"/>
    </row>
    <row r="2" spans="1:63" ht="14.4" x14ac:dyDescent="0.25">
      <c r="A2" s="1210" t="s">
        <v>75</v>
      </c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  <c r="P2" s="1210"/>
      <c r="Q2" s="1210"/>
      <c r="R2" s="1210"/>
      <c r="S2" s="1210"/>
      <c r="T2" s="1210"/>
      <c r="U2" s="1210"/>
      <c r="V2" s="1210"/>
      <c r="W2" s="1210"/>
      <c r="X2" s="1210"/>
      <c r="Y2" s="1210"/>
      <c r="Z2" s="1210"/>
      <c r="AA2" s="1210"/>
      <c r="AB2" s="1210"/>
      <c r="AC2" s="1210"/>
      <c r="AD2" s="1210"/>
      <c r="AE2" s="1210"/>
      <c r="AF2" s="1210"/>
      <c r="AG2" s="1210"/>
      <c r="AH2" s="1210"/>
      <c r="AI2" s="1210"/>
      <c r="AJ2" s="1210"/>
      <c r="AK2" s="1210"/>
      <c r="AL2" s="1210"/>
      <c r="AM2" s="1210"/>
      <c r="AN2" s="1210"/>
      <c r="AO2" s="1210"/>
      <c r="AP2" s="1210"/>
      <c r="AQ2" s="1210"/>
      <c r="AR2" s="1210"/>
      <c r="AS2" s="1210"/>
      <c r="AT2" s="1210"/>
      <c r="AU2" s="1210"/>
      <c r="AV2" s="1210"/>
      <c r="AW2" s="1210"/>
      <c r="AX2" s="1210"/>
      <c r="AY2" s="1210"/>
      <c r="AZ2" s="1210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0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5"/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5"/>
      <c r="AA3" s="1205"/>
      <c r="AB3" s="1205"/>
      <c r="AC3" s="1205"/>
      <c r="AD3" s="1205"/>
      <c r="AE3" s="1205"/>
      <c r="AF3" s="1205"/>
      <c r="AG3" s="1205"/>
      <c r="AH3" s="1205"/>
      <c r="AI3" s="1205"/>
      <c r="AJ3" s="1205"/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71" t="s">
        <v>527</v>
      </c>
      <c r="B4" s="1171"/>
      <c r="C4" s="1171"/>
      <c r="D4" s="1171"/>
      <c r="E4" s="1171"/>
      <c r="F4" s="1171"/>
      <c r="G4" s="1171"/>
      <c r="H4" s="1171"/>
      <c r="I4" s="1171"/>
      <c r="J4" s="1171"/>
      <c r="K4" s="1171"/>
      <c r="L4" s="1171"/>
      <c r="M4" s="1171"/>
      <c r="N4" s="1171"/>
      <c r="O4" s="1171"/>
      <c r="P4" s="1171"/>
      <c r="Q4" s="1171"/>
      <c r="R4" s="1171"/>
      <c r="S4" s="1171"/>
      <c r="T4" s="1171"/>
      <c r="U4" s="1171"/>
      <c r="V4" s="1171"/>
      <c r="W4" s="1171"/>
      <c r="X4" s="1171"/>
      <c r="Y4" s="1171"/>
      <c r="Z4" s="1171"/>
      <c r="AA4" s="1171"/>
      <c r="AB4" s="1171"/>
      <c r="AC4" s="1171"/>
      <c r="AD4" s="1171"/>
      <c r="AE4" s="1171"/>
      <c r="AF4" s="1171"/>
      <c r="AG4" s="1171"/>
      <c r="AH4" s="1171"/>
      <c r="AI4" s="1171"/>
      <c r="AJ4" s="1171"/>
      <c r="AK4" s="1171"/>
      <c r="AL4" s="1171"/>
      <c r="AM4" s="1171"/>
      <c r="AN4" s="1171"/>
      <c r="AO4" s="1171"/>
      <c r="AP4" s="1171"/>
      <c r="AQ4" s="1171"/>
      <c r="AR4" s="1171"/>
      <c r="AS4" s="1171"/>
      <c r="AT4" s="1171"/>
      <c r="AU4" s="1171"/>
      <c r="AV4" s="1171"/>
      <c r="AW4" s="1171"/>
      <c r="AX4" s="1171"/>
      <c r="AY4" s="1171"/>
      <c r="AZ4" s="1171"/>
      <c r="BD4" s="10"/>
      <c r="BF4" s="10"/>
      <c r="BG4" s="10"/>
      <c r="BH4" s="10"/>
      <c r="BI4" s="10"/>
      <c r="BJ4" s="10"/>
      <c r="BK4" s="10"/>
    </row>
    <row r="5" spans="1:63" x14ac:dyDescent="0.25">
      <c r="A5" s="1211" t="s">
        <v>386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70" t="s">
        <v>821</v>
      </c>
      <c r="B7" s="1170"/>
      <c r="C7" s="1170"/>
      <c r="D7" s="1170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70"/>
      <c r="S7" s="1170"/>
      <c r="T7" s="1170"/>
      <c r="U7" s="1170"/>
      <c r="V7" s="1170"/>
      <c r="W7" s="1170"/>
      <c r="X7" s="1170"/>
      <c r="Y7" s="1170"/>
      <c r="Z7" s="1170"/>
      <c r="AA7" s="1170"/>
      <c r="AB7" s="1170"/>
      <c r="AC7" s="1170"/>
      <c r="AD7" s="1170"/>
      <c r="AE7" s="1170"/>
      <c r="AF7" s="1170"/>
      <c r="AG7" s="1170"/>
      <c r="AH7" s="1170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70"/>
      <c r="AW7" s="1170"/>
      <c r="AX7" s="1170"/>
      <c r="AY7" s="1170"/>
      <c r="AZ7" s="117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70" t="s">
        <v>834</v>
      </c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6" t="s">
        <v>76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09" t="str">
        <f>ФОРМА!B4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127" customFormat="1" ht="6.6" customHeight="1" x14ac:dyDescent="0.2">
      <c r="A12" s="1170" t="s">
        <v>836</v>
      </c>
      <c r="B12" s="1170"/>
      <c r="C12" s="1170"/>
      <c r="D12" s="1170"/>
      <c r="E12" s="1170"/>
      <c r="F12" s="1170"/>
      <c r="G12" s="1170"/>
      <c r="H12" s="1170"/>
      <c r="I12" s="1170"/>
      <c r="J12" s="1170"/>
      <c r="K12" s="1170"/>
      <c r="L12" s="1170"/>
      <c r="M12" s="1170"/>
      <c r="N12" s="1170"/>
      <c r="O12" s="1170"/>
      <c r="P12" s="1170"/>
      <c r="Q12" s="1170"/>
      <c r="R12" s="1170"/>
      <c r="S12" s="1170"/>
      <c r="T12" s="1170"/>
      <c r="U12" s="1170"/>
      <c r="V12" s="1170"/>
      <c r="W12" s="1170"/>
      <c r="X12" s="1170"/>
      <c r="Y12" s="1170"/>
      <c r="Z12" s="1170"/>
      <c r="AA12" s="1170"/>
      <c r="AB12" s="1170"/>
      <c r="AC12" s="1170"/>
      <c r="AD12" s="1170"/>
      <c r="AE12" s="1170"/>
      <c r="AF12" s="1170"/>
      <c r="AG12" s="1170"/>
      <c r="AH12" s="1170"/>
      <c r="AI12" s="1170"/>
      <c r="AJ12" s="1170"/>
      <c r="AK12" s="1170"/>
      <c r="AL12" s="1170"/>
      <c r="AM12" s="1170"/>
      <c r="AN12" s="1170"/>
      <c r="AO12" s="1170"/>
      <c r="AP12" s="1170"/>
      <c r="AQ12" s="1170"/>
      <c r="AR12" s="1170"/>
      <c r="AS12" s="1170"/>
      <c r="AT12" s="1170"/>
      <c r="AU12" s="1170"/>
      <c r="AV12" s="1170"/>
      <c r="AW12" s="1170"/>
      <c r="AX12" s="1170"/>
      <c r="AY12" s="1170"/>
      <c r="AZ12" s="1170"/>
    </row>
    <row r="13" spans="1:63" ht="24.6" customHeight="1" x14ac:dyDescent="0.25">
      <c r="A13" s="1209" t="str">
        <f>ФОРМА!D4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127" customFormat="1" ht="21.6" customHeight="1" x14ac:dyDescent="0.2">
      <c r="A14" s="1170" t="s">
        <v>837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</row>
    <row r="15" spans="1:63" x14ac:dyDescent="0.25">
      <c r="A15" s="1166" t="s">
        <v>77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</row>
    <row r="16" spans="1:63" ht="15" customHeight="1" x14ac:dyDescent="0.25">
      <c r="A16" s="1207" t="str">
        <f>IF(ФОРМА!B8=0," ",ФОРМА!B8)</f>
        <v>ООО «Строительные энергетические технологии»</v>
      </c>
      <c r="B16" s="1207"/>
      <c r="C16" s="1207"/>
      <c r="D16" s="1207"/>
      <c r="E16" s="1207"/>
      <c r="F16" s="1207"/>
      <c r="G16" s="1207"/>
      <c r="H16" s="1207"/>
      <c r="I16" s="1207"/>
      <c r="J16" s="1207"/>
      <c r="K16" s="1207"/>
      <c r="L16" s="1207"/>
      <c r="M16" s="1207"/>
      <c r="N16" s="1207"/>
      <c r="O16" s="1207"/>
      <c r="P16" s="1207"/>
      <c r="Q16" s="1207"/>
      <c r="R16" s="1207"/>
      <c r="S16" s="1207"/>
      <c r="T16" s="1207"/>
      <c r="U16" s="1207"/>
      <c r="V16" s="1207"/>
      <c r="W16" s="1207"/>
      <c r="X16" s="1207"/>
      <c r="Y16" s="1207"/>
      <c r="Z16" s="1207"/>
      <c r="AA16" s="1207"/>
      <c r="AB16" s="1207"/>
      <c r="AC16" s="1207"/>
      <c r="AD16" s="1207"/>
      <c r="AE16" s="1207"/>
      <c r="AF16" s="1207"/>
      <c r="AG16" s="1207"/>
      <c r="AH16" s="1207"/>
      <c r="AI16" s="1207"/>
      <c r="AJ16" s="1207"/>
      <c r="AK16" s="1207"/>
      <c r="AL16" s="1207"/>
      <c r="AM16" s="1207"/>
      <c r="AN16" s="1207"/>
      <c r="AO16" s="1207"/>
      <c r="AP16" s="1207"/>
      <c r="AQ16" s="1207"/>
      <c r="AR16" s="1207"/>
      <c r="AS16" s="1207"/>
      <c r="AT16" s="1207"/>
      <c r="AU16" s="1207"/>
      <c r="AV16" s="1207"/>
      <c r="AW16" s="1207"/>
      <c r="AX16" s="1207"/>
      <c r="AY16" s="1207"/>
      <c r="AZ16" s="1207"/>
    </row>
    <row r="17" spans="1:54" s="127" customFormat="1" ht="9.6" customHeight="1" x14ac:dyDescent="0.2">
      <c r="A17" s="1170" t="s">
        <v>836</v>
      </c>
      <c r="B17" s="1170"/>
      <c r="C17" s="1170"/>
      <c r="D17" s="1170"/>
      <c r="E17" s="1170"/>
      <c r="F17" s="1170"/>
      <c r="G17" s="1170"/>
      <c r="H17" s="1170"/>
      <c r="I17" s="1170"/>
      <c r="J17" s="1170"/>
      <c r="K17" s="1170"/>
      <c r="L17" s="1170"/>
      <c r="M17" s="1170"/>
      <c r="N17" s="1170"/>
      <c r="O17" s="1170"/>
      <c r="P17" s="1170"/>
      <c r="Q17" s="1170"/>
      <c r="R17" s="1170"/>
      <c r="S17" s="1170"/>
      <c r="T17" s="1170"/>
      <c r="U17" s="1170"/>
      <c r="V17" s="1170"/>
      <c r="W17" s="1170"/>
      <c r="X17" s="1170"/>
      <c r="Y17" s="1170"/>
      <c r="Z17" s="1170"/>
      <c r="AA17" s="1170"/>
      <c r="AB17" s="1170"/>
      <c r="AC17" s="1170"/>
      <c r="AD17" s="1170"/>
      <c r="AE17" s="1170"/>
      <c r="AF17" s="1170"/>
      <c r="AG17" s="1170"/>
      <c r="AH17" s="1170"/>
      <c r="AI17" s="1170"/>
      <c r="AJ17" s="1170"/>
      <c r="AK17" s="1170"/>
      <c r="AL17" s="1170"/>
      <c r="AM17" s="1170"/>
      <c r="AN17" s="1170"/>
      <c r="AO17" s="1170"/>
      <c r="AP17" s="1170"/>
      <c r="AQ17" s="1170"/>
      <c r="AR17" s="1170"/>
      <c r="AS17" s="1170"/>
      <c r="AT17" s="1170"/>
      <c r="AU17" s="1170"/>
      <c r="AV17" s="1170"/>
      <c r="AW17" s="1170"/>
      <c r="AX17" s="1170"/>
      <c r="AY17" s="1170"/>
      <c r="AZ17" s="1170"/>
    </row>
    <row r="18" spans="1:54" ht="24" customHeight="1" x14ac:dyDescent="0.25">
      <c r="A18" s="12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  <c r="L18" s="1207"/>
      <c r="M18" s="1207"/>
      <c r="N18" s="1207"/>
      <c r="O18" s="1207"/>
      <c r="P18" s="1207"/>
      <c r="Q18" s="1207"/>
      <c r="R18" s="1207"/>
      <c r="S18" s="1207"/>
      <c r="T18" s="1207"/>
      <c r="U18" s="1207"/>
      <c r="V18" s="1207"/>
      <c r="W18" s="1207"/>
      <c r="X18" s="1207"/>
      <c r="Y18" s="1207"/>
      <c r="Z18" s="1207"/>
      <c r="AA18" s="1207"/>
      <c r="AB18" s="1207"/>
      <c r="AC18" s="1207"/>
      <c r="AD18" s="1207"/>
      <c r="AE18" s="1207"/>
      <c r="AF18" s="1207"/>
      <c r="AG18" s="1207"/>
      <c r="AH18" s="1207"/>
      <c r="AI18" s="1207"/>
      <c r="AJ18" s="1207"/>
      <c r="AK18" s="1207"/>
      <c r="AL18" s="1207"/>
      <c r="AM18" s="1207"/>
      <c r="AN18" s="1207"/>
      <c r="AO18" s="1207"/>
      <c r="AP18" s="1207"/>
      <c r="AQ18" s="1207"/>
      <c r="AR18" s="1207"/>
      <c r="AS18" s="1207"/>
      <c r="AT18" s="1207"/>
      <c r="AU18" s="1207"/>
      <c r="AV18" s="1207"/>
      <c r="AW18" s="1207"/>
      <c r="AX18" s="1207"/>
      <c r="AY18" s="1207"/>
      <c r="AZ18" s="1207"/>
    </row>
    <row r="19" spans="1:54" s="127" customFormat="1" ht="9.6" customHeight="1" x14ac:dyDescent="0.2">
      <c r="A19" s="1170" t="s">
        <v>781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</row>
    <row r="20" spans="1:54" ht="5.25" customHeight="1" x14ac:dyDescent="0.25"/>
    <row r="21" spans="1:54" ht="12.75" customHeight="1" x14ac:dyDescent="0.25">
      <c r="A21" s="1206" t="s">
        <v>68</v>
      </c>
      <c r="B21" s="1206"/>
      <c r="C21" s="1206"/>
      <c r="D21" s="1206"/>
      <c r="E21" s="1206"/>
      <c r="F21" s="1206"/>
      <c r="G21" s="1206"/>
      <c r="H21" s="1206"/>
      <c r="I21" s="1206"/>
      <c r="J21" s="1206"/>
      <c r="K21" s="1206"/>
      <c r="L21" s="1206"/>
      <c r="M21" s="1206"/>
      <c r="N21" s="1206"/>
      <c r="O21" s="1206"/>
      <c r="P21" s="1206"/>
      <c r="Q21" s="1206"/>
      <c r="R21" s="1206"/>
      <c r="S21" s="1206"/>
      <c r="T21" s="1206"/>
      <c r="U21" s="1206"/>
      <c r="V21" s="1206"/>
      <c r="W21" s="1206"/>
      <c r="X21" s="1206"/>
      <c r="Y21" s="1206"/>
      <c r="Z21" s="1206"/>
      <c r="AA21" s="1206"/>
      <c r="AB21" s="1206"/>
      <c r="AC21" s="1206"/>
      <c r="AD21" s="1206"/>
      <c r="AE21" s="1206"/>
      <c r="AF21" s="1206"/>
      <c r="AG21" s="1206"/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1206"/>
      <c r="AW21" s="1206"/>
      <c r="AX21" s="1206"/>
      <c r="AY21" s="1206"/>
      <c r="AZ21" s="1206"/>
    </row>
    <row r="22" spans="1:54" ht="12.75" customHeight="1" x14ac:dyDescent="0.25">
      <c r="A22" s="1206" t="s">
        <v>387</v>
      </c>
      <c r="B22" s="1206"/>
      <c r="C22" s="1206"/>
      <c r="D22" s="1206"/>
      <c r="E22" s="1206"/>
      <c r="F22" s="1206"/>
      <c r="G22" s="1206"/>
      <c r="H22" s="1206"/>
      <c r="I22" s="1206"/>
      <c r="J22" s="1206"/>
      <c r="K22" s="1206"/>
      <c r="L22" s="1206"/>
      <c r="M22" s="1206"/>
      <c r="N22" s="1206"/>
      <c r="O22" s="1206"/>
      <c r="P22" s="1206"/>
      <c r="Q22" s="1206"/>
      <c r="R22" s="1206"/>
      <c r="S22" s="1206"/>
      <c r="T22" s="1206"/>
      <c r="U22" s="1206"/>
      <c r="V22" s="1206"/>
      <c r="W22" s="1206"/>
      <c r="X22" s="1206"/>
      <c r="Y22" s="1206"/>
      <c r="Z22" s="1206"/>
      <c r="AA22" s="1206"/>
      <c r="AB22" s="1206"/>
      <c r="AC22" s="1206"/>
      <c r="AD22" s="1206"/>
      <c r="AE22" s="1206"/>
      <c r="AF22" s="1206"/>
      <c r="AG22" s="1206"/>
      <c r="AH22" s="1206"/>
      <c r="AI22" s="1206"/>
      <c r="AJ22" s="1206"/>
      <c r="AK22" s="1206"/>
      <c r="AL22" s="1206"/>
      <c r="AM22" s="1206"/>
      <c r="AN22" s="1206"/>
      <c r="AO22" s="1206"/>
      <c r="AP22" s="1206"/>
      <c r="AQ22" s="1206"/>
      <c r="AR22" s="1206"/>
      <c r="AS22" s="1206"/>
      <c r="AT22" s="1206"/>
      <c r="AU22" s="1206"/>
      <c r="AV22" s="1206"/>
      <c r="AW22" s="1206"/>
      <c r="AX22" s="1206"/>
      <c r="AY22" s="1206"/>
      <c r="AZ22" s="1206"/>
    </row>
    <row r="23" spans="1:54" ht="6.75" customHeight="1" x14ac:dyDescent="0.25"/>
    <row r="24" spans="1:54" ht="14.25" customHeight="1" x14ac:dyDescent="0.3">
      <c r="A24" s="7" t="s">
        <v>19</v>
      </c>
      <c r="C24" s="1159" t="str">
        <f ca="1">INDIRECT("'АКТЫ скрытых работ'!R"&amp;BE3&amp;"C2",0)</f>
        <v>1_ОП_10</v>
      </c>
      <c r="D24" s="1159"/>
      <c r="E24" s="1159"/>
      <c r="F24" s="1159"/>
      <c r="G24" s="1159"/>
      <c r="H24" s="1159"/>
      <c r="I24" s="1159"/>
      <c r="J24" s="1159"/>
      <c r="K24" s="1159"/>
      <c r="AH24" s="8" t="s">
        <v>79</v>
      </c>
      <c r="AI24" s="1194" t="str">
        <f ca="1">INDIRECT("'АКТЫ скрытых работ'!R"&amp;BE3&amp;"C7",0)</f>
        <v>13</v>
      </c>
      <c r="AJ24" s="1195"/>
      <c r="AK24" s="1195"/>
      <c r="AL24" s="8" t="s">
        <v>80</v>
      </c>
      <c r="AN24" s="1203" t="str">
        <f ca="1">INDIRECT("'АКТЫ скрытых работ'!R"&amp;BE3&amp;"C8",0)</f>
        <v>декабря</v>
      </c>
      <c r="AO24" s="1203"/>
      <c r="AP24" s="1203"/>
      <c r="AQ24" s="1203"/>
      <c r="AR24" s="1203"/>
      <c r="AS24" s="1203"/>
      <c r="AT24" s="1203"/>
      <c r="AU24" s="9"/>
      <c r="AV24" s="1195">
        <f ca="1">INDIRECT("'АКТЫ скрытых работ'!R"&amp;BE3&amp;"C9",0)</f>
        <v>2024</v>
      </c>
      <c r="AW24" s="1195"/>
      <c r="AX24" s="1195"/>
      <c r="AY24" s="1195"/>
      <c r="AZ24" s="9"/>
    </row>
    <row r="25" spans="1:54" ht="4.2" customHeight="1" x14ac:dyDescent="0.25"/>
    <row r="26" spans="1:54" ht="27.6" customHeight="1" x14ac:dyDescent="0.25">
      <c r="A26" s="1197" t="s">
        <v>796</v>
      </c>
      <c r="B26" s="1198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  <c r="N26" s="1198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8"/>
      <c r="Z26" s="1198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8"/>
      <c r="AL26" s="1198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8"/>
      <c r="AX26" s="1198"/>
      <c r="AY26" s="1198"/>
      <c r="AZ26" s="1198"/>
    </row>
    <row r="27" spans="1:54" ht="12" customHeight="1" x14ac:dyDescent="0.25">
      <c r="A27" s="1199" t="str">
        <f>ПОДПИСИ!B6</f>
        <v>Начальник мастерского участка №1 Курортного РЭС ПАО «Россети Ленэнерго» «СЭС»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</row>
    <row r="28" spans="1:54" ht="12" customHeight="1" x14ac:dyDescent="0.25">
      <c r="A28" s="1200" t="str">
        <f>CONCATENATE(ПОДПИСИ!C6,ПОДПИСИ!F6)</f>
        <v xml:space="preserve">Чечин Д.М. 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</row>
    <row r="29" spans="1:54" ht="13.2" customHeight="1" x14ac:dyDescent="0.25">
      <c r="A29" s="1201" t="s">
        <v>839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</row>
    <row r="30" spans="1:54" s="285" customFormat="1" x14ac:dyDescent="0.25">
      <c r="A30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583"/>
      <c r="BB30" s="584"/>
    </row>
    <row r="31" spans="1:54" s="285" customFormat="1" ht="21" customHeight="1" x14ac:dyDescent="0.25">
      <c r="A31" s="1151" t="s">
        <v>825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82"/>
      <c r="BB31" s="585"/>
    </row>
    <row r="32" spans="1:54" ht="12" customHeight="1" x14ac:dyDescent="0.25">
      <c r="A32" s="1166" t="s">
        <v>782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1166"/>
      <c r="AB32" s="1166"/>
      <c r="AC32" s="1166"/>
      <c r="AD32" s="1166"/>
      <c r="AE32" s="1166"/>
      <c r="AF32" s="1166"/>
      <c r="AG32" s="1166"/>
      <c r="AH32" s="1166"/>
      <c r="AI32" s="1166"/>
      <c r="AJ32" s="1166"/>
      <c r="AK32" s="1166"/>
      <c r="AL32" s="1166"/>
      <c r="AM32" s="1166"/>
      <c r="AN32" s="1166"/>
      <c r="AO32" s="1166"/>
      <c r="AP32" s="1166"/>
      <c r="AQ32" s="1166"/>
      <c r="AR32" s="1166"/>
      <c r="AS32" s="1166"/>
      <c r="AT32" s="1166"/>
      <c r="AU32" s="1166"/>
      <c r="AV32" s="1166"/>
      <c r="AW32" s="1166"/>
      <c r="AX32" s="1166"/>
      <c r="AY32" s="1166"/>
      <c r="AZ32" s="1166"/>
    </row>
    <row r="33" spans="1:54" ht="12" customHeight="1" x14ac:dyDescent="0.25">
      <c r="A33" s="1185" t="str">
        <f>ПОДПИСИ!B15</f>
        <v>Заместитель генерального директора по капитальному  строительству ООО «Электромонтаж-110»</v>
      </c>
      <c r="B33" s="1185"/>
      <c r="C33" s="1185"/>
      <c r="D33" s="1185"/>
      <c r="E33" s="1185"/>
      <c r="F33" s="1185"/>
      <c r="G33" s="1185"/>
      <c r="H33" s="1185"/>
      <c r="I33" s="1185"/>
      <c r="J33" s="1185"/>
      <c r="K33" s="1185"/>
      <c r="L33" s="1185"/>
      <c r="M33" s="1185"/>
      <c r="N33" s="1185"/>
      <c r="O33" s="1185"/>
      <c r="P33" s="1185"/>
      <c r="Q33" s="1185"/>
      <c r="R33" s="1185"/>
      <c r="S33" s="1185"/>
      <c r="T33" s="1185"/>
      <c r="U33" s="1185"/>
      <c r="V33" s="1185"/>
      <c r="W33" s="1185"/>
      <c r="X33" s="1185"/>
      <c r="Y33" s="1185"/>
      <c r="Z33" s="1185"/>
      <c r="AA33" s="1185"/>
      <c r="AB33" s="1185"/>
      <c r="AC33" s="1185"/>
      <c r="AD33" s="1185"/>
      <c r="AE33" s="1185"/>
      <c r="AF33" s="1185"/>
      <c r="AG33" s="1185"/>
      <c r="AH33" s="1185"/>
      <c r="AI33" s="1185"/>
      <c r="AJ33" s="1185"/>
      <c r="AK33" s="1185"/>
      <c r="AL33" s="1185"/>
      <c r="AM33" s="1185"/>
      <c r="AN33" s="1185"/>
      <c r="AO33" s="1185"/>
      <c r="AP33" s="1185"/>
      <c r="AQ33" s="1185"/>
      <c r="AR33" s="1185"/>
      <c r="AS33" s="1185"/>
      <c r="AT33" s="1185"/>
      <c r="AU33" s="1185"/>
      <c r="AV33" s="1185"/>
      <c r="AW33" s="1185"/>
      <c r="AX33" s="1185"/>
      <c r="AY33" s="1185"/>
      <c r="AZ33" s="1185"/>
    </row>
    <row r="34" spans="1:54" ht="12" customHeight="1" x14ac:dyDescent="0.25">
      <c r="A34" s="1168" t="str">
        <f>CONCATENATE(ПОДПИСИ!C15,", ",ПОДПИСИ!F15)</f>
        <v xml:space="preserve">Шлёнский С.В., </v>
      </c>
      <c r="B34" s="1168"/>
      <c r="C34" s="1168"/>
      <c r="D34" s="1168"/>
      <c r="E34" s="1168"/>
      <c r="F34" s="1168"/>
      <c r="G34" s="1168"/>
      <c r="H34" s="1168"/>
      <c r="I34" s="1168"/>
      <c r="J34" s="1168"/>
      <c r="K34" s="1168"/>
      <c r="L34" s="1168"/>
      <c r="M34" s="1168"/>
      <c r="N34" s="1168"/>
      <c r="O34" s="1168"/>
      <c r="P34" s="1168"/>
      <c r="Q34" s="1168"/>
      <c r="R34" s="1168"/>
      <c r="S34" s="1168"/>
      <c r="T34" s="1168"/>
      <c r="U34" s="1168"/>
      <c r="V34" s="1168"/>
      <c r="W34" s="1168"/>
      <c r="X34" s="1168"/>
      <c r="Y34" s="1168"/>
      <c r="Z34" s="1168"/>
      <c r="AA34" s="1168"/>
      <c r="AB34" s="1168"/>
      <c r="AC34" s="1168"/>
      <c r="AD34" s="1168"/>
      <c r="AE34" s="1168"/>
      <c r="AF34" s="1168"/>
      <c r="AG34" s="1168"/>
      <c r="AH34" s="1168"/>
      <c r="AI34" s="1168"/>
      <c r="AJ34" s="1168"/>
      <c r="AK34" s="1168"/>
      <c r="AL34" s="1168"/>
      <c r="AM34" s="1168"/>
      <c r="AN34" s="1168"/>
      <c r="AO34" s="1168"/>
      <c r="AP34" s="1168"/>
      <c r="AQ34" s="1168"/>
      <c r="AR34" s="1168"/>
      <c r="AS34" s="1168"/>
      <c r="AT34" s="1168"/>
      <c r="AU34" s="1168"/>
      <c r="AV34" s="1168"/>
      <c r="AW34" s="1168"/>
      <c r="AX34" s="1168"/>
      <c r="AY34" s="1168"/>
      <c r="AZ34" s="1168"/>
    </row>
    <row r="35" spans="1:54" ht="7.2" customHeight="1" x14ac:dyDescent="0.25">
      <c r="A35" s="1171" t="s">
        <v>531</v>
      </c>
      <c r="B35" s="1171"/>
      <c r="C35" s="1171"/>
      <c r="D35" s="1171"/>
      <c r="E35" s="1171"/>
      <c r="F35" s="1171"/>
      <c r="G35" s="1171"/>
      <c r="H35" s="1171"/>
      <c r="I35" s="1171"/>
      <c r="J35" s="1171"/>
      <c r="K35" s="1171"/>
      <c r="L35" s="1171"/>
      <c r="M35" s="1171"/>
      <c r="N35" s="1171"/>
      <c r="O35" s="1171"/>
      <c r="P35" s="1171"/>
      <c r="Q35" s="1171"/>
      <c r="R35" s="1171"/>
      <c r="S35" s="1171"/>
      <c r="T35" s="1171"/>
      <c r="U35" s="1171"/>
      <c r="V35" s="1171"/>
      <c r="W35" s="1171"/>
      <c r="X35" s="1171"/>
      <c r="Y35" s="1171"/>
      <c r="Z35" s="1171"/>
      <c r="AA35" s="1171"/>
      <c r="AB35" s="1171"/>
      <c r="AC35" s="1171"/>
      <c r="AD35" s="1171"/>
      <c r="AE35" s="1171"/>
      <c r="AF35" s="1171"/>
      <c r="AG35" s="1171"/>
      <c r="AH35" s="1171"/>
      <c r="AI35" s="1171"/>
      <c r="AJ35" s="1171"/>
      <c r="AK35" s="1171"/>
      <c r="AL35" s="1171"/>
      <c r="AM35" s="1171"/>
      <c r="AN35" s="1171"/>
      <c r="AO35" s="1171"/>
      <c r="AP35" s="1171"/>
      <c r="AQ35" s="1171"/>
      <c r="AR35" s="1171"/>
      <c r="AS35" s="1171"/>
      <c r="AT35" s="1171"/>
      <c r="AU35" s="1171"/>
      <c r="AV35" s="1171"/>
      <c r="AW35" s="1171"/>
      <c r="AX35" s="1171"/>
      <c r="AY35" s="1171"/>
      <c r="AZ35" s="1171"/>
    </row>
    <row r="36" spans="1:54" ht="12" customHeight="1" x14ac:dyDescent="0.25">
      <c r="A36" s="1191" t="s">
        <v>783</v>
      </c>
      <c r="B36" s="1166"/>
      <c r="C36" s="1166"/>
      <c r="D36" s="1166"/>
      <c r="E36" s="1166"/>
      <c r="F36" s="1166"/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/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/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/>
    </row>
    <row r="37" spans="1:54" ht="12" customHeight="1" x14ac:dyDescent="0.25">
      <c r="A37" s="1185" t="str">
        <f>ПОДПИСИ!B17</f>
        <v>Заместитель генерального директора по капитальному  строительству ООО «Электромонтаж-110»</v>
      </c>
      <c r="B37" s="1185"/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1185"/>
      <c r="P37" s="1185"/>
      <c r="Q37" s="1185"/>
      <c r="R37" s="1185"/>
      <c r="S37" s="1185"/>
      <c r="T37" s="1185"/>
      <c r="U37" s="1185"/>
      <c r="V37" s="1185"/>
      <c r="W37" s="1185"/>
      <c r="X37" s="1185"/>
      <c r="Y37" s="1185"/>
      <c r="Z37" s="1185"/>
      <c r="AA37" s="1185"/>
      <c r="AB37" s="1185"/>
      <c r="AC37" s="1185"/>
      <c r="AD37" s="1185"/>
      <c r="AE37" s="1185"/>
      <c r="AF37" s="1185"/>
      <c r="AG37" s="1185"/>
      <c r="AH37" s="1185"/>
      <c r="AI37" s="1185"/>
      <c r="AJ37" s="1185"/>
      <c r="AK37" s="1185"/>
      <c r="AL37" s="1185"/>
      <c r="AM37" s="1185"/>
      <c r="AN37" s="1185"/>
      <c r="AO37" s="1185"/>
      <c r="AP37" s="1185"/>
      <c r="AQ37" s="1185"/>
      <c r="AR37" s="1185"/>
      <c r="AS37" s="1185"/>
      <c r="AT37" s="1185"/>
      <c r="AU37" s="1185"/>
      <c r="AV37" s="1185"/>
      <c r="AW37" s="1185"/>
      <c r="AX37" s="1185"/>
      <c r="AY37" s="1185"/>
      <c r="AZ37" s="1185"/>
    </row>
    <row r="38" spans="1:54" ht="12" customHeight="1" x14ac:dyDescent="0.25">
      <c r="A38" s="1168" t="str">
        <f>CONCATENATE(ПОДПИСИ!C17,", ",ПОДПИСИ!F17)</f>
        <v xml:space="preserve">Шлёнский С.В., </v>
      </c>
      <c r="B38" s="1168"/>
      <c r="C38" s="1168"/>
      <c r="D38" s="1168"/>
      <c r="E38" s="1168"/>
      <c r="F38" s="1168"/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/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/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8"/>
    </row>
    <row r="39" spans="1:54" ht="16.2" customHeight="1" x14ac:dyDescent="0.25">
      <c r="A39" s="1189" t="s">
        <v>1076</v>
      </c>
      <c r="B39" s="1196"/>
      <c r="C39" s="1196"/>
      <c r="D39" s="1196"/>
      <c r="E39" s="1196"/>
      <c r="F39" s="1196"/>
      <c r="G39" s="1196"/>
      <c r="H39" s="1196"/>
      <c r="I39" s="1196"/>
      <c r="J39" s="1196"/>
      <c r="K39" s="1196"/>
      <c r="L39" s="1196"/>
      <c r="M39" s="1196"/>
      <c r="N39" s="1196"/>
      <c r="O39" s="1196"/>
      <c r="P39" s="1196"/>
      <c r="Q39" s="1196"/>
      <c r="R39" s="1196"/>
      <c r="S39" s="1196"/>
      <c r="T39" s="1196"/>
      <c r="U39" s="1196"/>
      <c r="V39" s="1196"/>
      <c r="W39" s="1196"/>
      <c r="X39" s="1196"/>
      <c r="Y39" s="1196"/>
      <c r="Z39" s="1196"/>
      <c r="AA39" s="1196"/>
      <c r="AB39" s="1196"/>
      <c r="AC39" s="1196"/>
      <c r="AD39" s="1196"/>
      <c r="AE39" s="1196"/>
      <c r="AF39" s="1196"/>
      <c r="AG39" s="1196"/>
      <c r="AH39" s="1196"/>
      <c r="AI39" s="1196"/>
      <c r="AJ39" s="1196"/>
      <c r="AK39" s="1196"/>
      <c r="AL39" s="1196"/>
      <c r="AM39" s="1196"/>
      <c r="AN39" s="1196"/>
      <c r="AO39" s="1196"/>
      <c r="AP39" s="1196"/>
      <c r="AQ39" s="1196"/>
      <c r="AR39" s="1196"/>
      <c r="AS39" s="1196"/>
      <c r="AT39" s="1196"/>
      <c r="AU39" s="1196"/>
      <c r="AV39" s="1196"/>
      <c r="AW39" s="1196"/>
      <c r="AX39" s="1196"/>
      <c r="AY39" s="1196"/>
      <c r="AZ39" s="1196"/>
    </row>
    <row r="40" spans="1:54" ht="39" customHeight="1" x14ac:dyDescent="0.25">
      <c r="A40" s="1191" t="s">
        <v>842</v>
      </c>
      <c r="B40" s="1191"/>
      <c r="C40" s="1191"/>
      <c r="D40" s="1191"/>
      <c r="E40" s="1191"/>
      <c r="F40" s="1191"/>
      <c r="G40" s="1191"/>
      <c r="H40" s="1191"/>
      <c r="I40" s="1191"/>
      <c r="J40" s="1191"/>
      <c r="K40" s="1191"/>
      <c r="L40" s="1191"/>
      <c r="M40" s="1191"/>
      <c r="N40" s="1191"/>
      <c r="O40" s="1191"/>
      <c r="P40" s="1191"/>
      <c r="Q40" s="1191"/>
      <c r="R40" s="1191"/>
      <c r="S40" s="1191"/>
      <c r="T40" s="1191"/>
      <c r="U40" s="1191"/>
      <c r="V40" s="1191"/>
      <c r="W40" s="1191"/>
      <c r="X40" s="1191"/>
      <c r="Y40" s="1191"/>
      <c r="Z40" s="1191"/>
      <c r="AA40" s="1191"/>
      <c r="AB40" s="1191"/>
      <c r="AC40" s="1191"/>
      <c r="AD40" s="1191"/>
      <c r="AE40" s="1191"/>
      <c r="AF40" s="1191"/>
      <c r="AG40" s="1191"/>
      <c r="AH40" s="1191"/>
      <c r="AI40" s="1191"/>
      <c r="AJ40" s="1191"/>
      <c r="AK40" s="1191"/>
      <c r="AL40" s="1191"/>
      <c r="AM40" s="1191"/>
      <c r="AN40" s="1191"/>
      <c r="AO40" s="1191"/>
      <c r="AP40" s="1191"/>
      <c r="AQ40" s="1191"/>
      <c r="AR40" s="1191"/>
      <c r="AS40" s="1191"/>
      <c r="AT40" s="1191"/>
      <c r="AU40" s="1191"/>
      <c r="AV40" s="1191"/>
      <c r="AW40" s="1191"/>
      <c r="AX40" s="1191"/>
      <c r="AY40" s="1191"/>
      <c r="AZ40" s="1191"/>
    </row>
    <row r="41" spans="1:54" x14ac:dyDescent="0.25">
      <c r="A41" s="1185" t="str">
        <f>IF(ПОДПИСИ!B19=0," ",ПОДПИСИ!B19)</f>
        <v xml:space="preserve"> </v>
      </c>
      <c r="B41" s="1185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5"/>
      <c r="N41" s="1185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5"/>
      <c r="Z41" s="1185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5"/>
      <c r="AL41" s="1185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5"/>
      <c r="AX41" s="1185"/>
      <c r="AY41" s="1185"/>
      <c r="AZ41" s="1185"/>
    </row>
    <row r="42" spans="1:54" x14ac:dyDescent="0.25">
      <c r="A42" s="1168" t="str">
        <f>CONCATENATE(ПОДПИСИ!C19," ",ПОДПИСИ!F19)</f>
        <v xml:space="preserve">  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4" ht="13.95" customHeight="1" x14ac:dyDescent="0.25">
      <c r="A43" s="1170" t="s">
        <v>1162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4" ht="12" customHeight="1" x14ac:dyDescent="0.25">
      <c r="A44" s="1191" t="s">
        <v>543</v>
      </c>
      <c r="B44" s="1191"/>
      <c r="C44" s="1191"/>
      <c r="D44" s="1191"/>
      <c r="E44" s="1191"/>
      <c r="F44" s="1191"/>
      <c r="G44" s="1191"/>
      <c r="H44" s="1191"/>
      <c r="I44" s="1191"/>
      <c r="J44" s="1191"/>
      <c r="K44" s="1191"/>
      <c r="L44" s="1191"/>
      <c r="M44" s="1191"/>
      <c r="N44" s="1191"/>
      <c r="O44" s="1191"/>
      <c r="P44" s="1191"/>
      <c r="Q44" s="1191"/>
      <c r="R44" s="1191"/>
      <c r="S44" s="1191"/>
      <c r="T44" s="1191"/>
      <c r="U44" s="1191"/>
      <c r="V44" s="1191"/>
      <c r="W44" s="1191"/>
      <c r="X44" s="1191"/>
      <c r="Y44" s="1191"/>
      <c r="Z44" s="1191"/>
      <c r="AA44" s="1191"/>
      <c r="AB44" s="1191"/>
      <c r="AC44" s="1191"/>
      <c r="AD44" s="1191"/>
      <c r="AE44" s="1191"/>
      <c r="AF44" s="1191"/>
      <c r="AG44" s="1191"/>
      <c r="AH44" s="1191"/>
      <c r="AI44" s="1191"/>
      <c r="AJ44" s="1191"/>
      <c r="AK44" s="1191"/>
      <c r="AL44" s="1191"/>
      <c r="AM44" s="1191"/>
      <c r="AN44" s="1191"/>
      <c r="AO44" s="1191"/>
      <c r="AP44" s="1191"/>
      <c r="AQ44" s="1191"/>
      <c r="AR44" s="1191"/>
      <c r="AS44" s="1191"/>
      <c r="AT44" s="1191"/>
      <c r="AU44" s="1191"/>
      <c r="AV44" s="1191"/>
      <c r="AW44" s="1191"/>
      <c r="AX44" s="1191"/>
      <c r="AY44" s="1191"/>
      <c r="AZ44" s="1191"/>
    </row>
    <row r="45" spans="1:54" ht="12" customHeight="1" x14ac:dyDescent="0.3">
      <c r="A45" s="1193" t="str">
        <f>ПОДПИСИ!B12</f>
        <v>Начальник участка ООО «Электромонтаж-110»</v>
      </c>
      <c r="B45" s="1193"/>
      <c r="C45" s="1193"/>
      <c r="D45" s="1193"/>
      <c r="E45" s="1193"/>
      <c r="F45" s="1193"/>
      <c r="G45" s="1193"/>
      <c r="H45" s="1193"/>
      <c r="I45" s="1193"/>
      <c r="J45" s="1193"/>
      <c r="K45" s="1193"/>
      <c r="L45" s="1193"/>
      <c r="M45" s="1193"/>
      <c r="N45" s="1193"/>
      <c r="O45" s="1193"/>
      <c r="P45" s="1193"/>
      <c r="Q45" s="1193"/>
      <c r="R45" s="1193"/>
      <c r="S45" s="1193"/>
      <c r="T45" s="1193"/>
      <c r="U45" s="1193"/>
      <c r="V45" s="1193"/>
      <c r="W45" s="1193"/>
      <c r="X45" s="1193"/>
      <c r="Y45" s="1193"/>
      <c r="Z45" s="1193"/>
      <c r="AA45" s="1193"/>
      <c r="AB45" s="1193"/>
      <c r="AC45" s="1193"/>
      <c r="AD45" s="1193"/>
      <c r="AE45" s="1193"/>
      <c r="AF45" s="1193"/>
      <c r="AG45" s="1193"/>
      <c r="AH45" s="1193"/>
      <c r="AI45" s="1193"/>
      <c r="AJ45" s="1193"/>
      <c r="AK45" s="1193"/>
      <c r="AL45" s="1193"/>
      <c r="AM45" s="1193"/>
      <c r="AN45" s="1193"/>
      <c r="AO45" s="1193"/>
      <c r="AP45" s="1193"/>
      <c r="AQ45" s="1193"/>
      <c r="AR45" s="1193"/>
      <c r="AS45" s="1193"/>
      <c r="AT45" s="1193"/>
      <c r="AU45" s="1193"/>
      <c r="AV45" s="1193"/>
      <c r="AW45" s="1193"/>
      <c r="AX45" s="1193"/>
      <c r="AY45" s="1193"/>
      <c r="AZ45" s="1193"/>
      <c r="BA45" s="31"/>
      <c r="BB45" s="9"/>
    </row>
    <row r="46" spans="1:54" ht="12" customHeight="1" x14ac:dyDescent="0.25">
      <c r="A46" s="1186" t="str">
        <f>CONCATENATE(ПОДПИСИ!C12,ПОДПИСИ!F12)</f>
        <v>Курбатов А.В.</v>
      </c>
      <c r="B46" s="1186"/>
      <c r="C46" s="1186"/>
      <c r="D46" s="1186"/>
      <c r="E46" s="1186"/>
      <c r="F46" s="1186"/>
      <c r="G46" s="1186"/>
      <c r="H46" s="1186"/>
      <c r="I46" s="1186"/>
      <c r="J46" s="1186"/>
      <c r="K46" s="1186"/>
      <c r="L46" s="1186"/>
      <c r="M46" s="1186"/>
      <c r="N46" s="1186"/>
      <c r="O46" s="1186"/>
      <c r="P46" s="1186"/>
      <c r="Q46" s="1186"/>
      <c r="R46" s="1186"/>
      <c r="S46" s="1186"/>
      <c r="T46" s="1186"/>
      <c r="U46" s="1186"/>
      <c r="V46" s="1186"/>
      <c r="W46" s="1186"/>
      <c r="X46" s="1186"/>
      <c r="Y46" s="1186"/>
      <c r="Z46" s="1186"/>
      <c r="AA46" s="1186"/>
      <c r="AB46" s="1186"/>
      <c r="AC46" s="1186"/>
      <c r="AD46" s="1186"/>
      <c r="AE46" s="1186"/>
      <c r="AF46" s="1186"/>
      <c r="AG46" s="1186"/>
      <c r="AH46" s="1186"/>
      <c r="AI46" s="1186"/>
      <c r="AJ46" s="1186"/>
      <c r="AK46" s="1186"/>
      <c r="AL46" s="1186"/>
      <c r="AM46" s="1186"/>
      <c r="AN46" s="1186"/>
      <c r="AO46" s="1186"/>
      <c r="AP46" s="1186"/>
      <c r="AQ46" s="1186"/>
      <c r="AR46" s="1186"/>
      <c r="AS46" s="1186"/>
      <c r="AT46" s="1186"/>
      <c r="AU46" s="1186"/>
      <c r="AV46" s="1186"/>
      <c r="AW46" s="1186"/>
      <c r="AX46" s="1186"/>
      <c r="AY46" s="1186"/>
      <c r="AZ46" s="1186"/>
    </row>
    <row r="47" spans="1:54" ht="7.95" customHeight="1" x14ac:dyDescent="0.25">
      <c r="A47" s="1187" t="s">
        <v>530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  <c r="AL47" s="1188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8"/>
      <c r="AX47" s="1188"/>
      <c r="AY47" s="1188"/>
      <c r="AZ47" s="1188"/>
    </row>
    <row r="48" spans="1:54" ht="12" hidden="1" customHeight="1" x14ac:dyDescent="0.25">
      <c r="A48" s="1166" t="s">
        <v>82</v>
      </c>
      <c r="B48" s="1166"/>
      <c r="C48" s="1166"/>
      <c r="D48" s="1166"/>
      <c r="E48" s="1166"/>
      <c r="F48" s="1166"/>
      <c r="G48" s="1166"/>
      <c r="H48" s="1166"/>
      <c r="I48" s="1166"/>
      <c r="J48" s="1166"/>
      <c r="K48" s="1166"/>
      <c r="L48" s="1166"/>
      <c r="M48" s="1166"/>
      <c r="N48" s="1166"/>
      <c r="O48" s="1166"/>
      <c r="P48" s="1166"/>
      <c r="Q48" s="1166"/>
      <c r="R48" s="1166"/>
      <c r="S48" s="1166"/>
      <c r="T48" s="1166"/>
      <c r="U48" s="1166"/>
      <c r="V48" s="1166"/>
      <c r="W48" s="1166"/>
      <c r="X48" s="1166"/>
      <c r="Y48" s="1166"/>
      <c r="Z48" s="1166"/>
      <c r="AA48" s="1166"/>
      <c r="AB48" s="1166"/>
      <c r="AC48" s="1166"/>
      <c r="AD48" s="1166"/>
      <c r="AE48" s="1166"/>
      <c r="AF48" s="1166"/>
      <c r="AG48" s="1166"/>
      <c r="AH48" s="1166"/>
      <c r="AI48" s="1166"/>
      <c r="AJ48" s="1166"/>
      <c r="AK48" s="1166"/>
      <c r="AL48" s="1166"/>
      <c r="AM48" s="1166"/>
      <c r="AN48" s="1166"/>
      <c r="AO48" s="1166"/>
      <c r="AP48" s="1166"/>
      <c r="AQ48" s="1166"/>
      <c r="AR48" s="1166"/>
      <c r="AS48" s="1166"/>
      <c r="AT48" s="1166"/>
      <c r="AU48" s="1166"/>
      <c r="AV48" s="1166"/>
      <c r="AW48" s="1166"/>
      <c r="AX48" s="1166"/>
      <c r="AY48" s="1166"/>
      <c r="AZ48" s="1166"/>
    </row>
    <row r="49" spans="1:56" ht="12" hidden="1" customHeight="1" x14ac:dyDescent="0.25">
      <c r="A49" s="1167"/>
      <c r="B49" s="1167"/>
      <c r="C49" s="1167"/>
      <c r="D49" s="1167"/>
      <c r="E49" s="1167"/>
      <c r="F49" s="1167"/>
      <c r="G49" s="1167"/>
      <c r="H49" s="1167"/>
      <c r="I49" s="1167"/>
      <c r="J49" s="1167"/>
      <c r="K49" s="1167"/>
      <c r="L49" s="1167"/>
      <c r="M49" s="1167"/>
      <c r="N49" s="1167"/>
      <c r="O49" s="1167"/>
      <c r="P49" s="1167"/>
      <c r="Q49" s="1167"/>
      <c r="R49" s="1167"/>
      <c r="S49" s="1167"/>
      <c r="T49" s="1167"/>
      <c r="U49" s="1167"/>
      <c r="V49" s="1167"/>
      <c r="W49" s="1167"/>
      <c r="X49" s="1167"/>
      <c r="Y49" s="1167"/>
      <c r="Z49" s="1167"/>
      <c r="AA49" s="1167"/>
      <c r="AB49" s="1167"/>
      <c r="AC49" s="1167"/>
      <c r="AD49" s="1167"/>
      <c r="AE49" s="1167"/>
      <c r="AF49" s="1167"/>
      <c r="AG49" s="1167"/>
      <c r="AH49" s="1167"/>
      <c r="AI49" s="1167"/>
      <c r="AJ49" s="1167"/>
      <c r="AK49" s="1167"/>
      <c r="AL49" s="1167"/>
      <c r="AM49" s="1167"/>
      <c r="AN49" s="1167"/>
      <c r="AO49" s="1167"/>
      <c r="AP49" s="1167"/>
      <c r="AQ49" s="1167"/>
      <c r="AR49" s="1167"/>
      <c r="AS49" s="1167"/>
      <c r="AT49" s="1167"/>
      <c r="AU49" s="1167"/>
      <c r="AV49" s="1167"/>
      <c r="AW49" s="1167"/>
      <c r="AX49" s="1167"/>
      <c r="AY49" s="1167"/>
      <c r="AZ49" s="1167"/>
    </row>
    <row r="50" spans="1:56" ht="12" hidden="1" customHeight="1" x14ac:dyDescent="0.25">
      <c r="A50" s="1185"/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</row>
    <row r="51" spans="1:56" ht="7.5" hidden="1" customHeight="1" x14ac:dyDescent="0.25">
      <c r="A51" s="1171" t="s">
        <v>535</v>
      </c>
      <c r="B51" s="1171"/>
      <c r="C51" s="1171"/>
      <c r="D51" s="1171"/>
      <c r="E51" s="1171"/>
      <c r="F51" s="1171"/>
      <c r="G51" s="1171"/>
      <c r="H51" s="1171"/>
      <c r="I51" s="1171"/>
      <c r="J51" s="1171"/>
      <c r="K51" s="1171"/>
      <c r="L51" s="1171"/>
      <c r="M51" s="1171"/>
      <c r="N51" s="1171"/>
      <c r="O51" s="1171"/>
      <c r="P51" s="1171"/>
      <c r="Q51" s="1171"/>
      <c r="R51" s="1171"/>
      <c r="S51" s="1171"/>
      <c r="T51" s="1171"/>
      <c r="U51" s="1171"/>
      <c r="V51" s="1171"/>
      <c r="W51" s="1171"/>
      <c r="X51" s="1171"/>
      <c r="Y51" s="1171"/>
      <c r="Z51" s="1171"/>
      <c r="AA51" s="1171"/>
      <c r="AB51" s="1171"/>
      <c r="AC51" s="1171"/>
      <c r="AD51" s="1171"/>
      <c r="AE51" s="1171"/>
      <c r="AF51" s="1171"/>
      <c r="AG51" s="1171"/>
      <c r="AH51" s="1171"/>
      <c r="AI51" s="1171"/>
      <c r="AJ51" s="1171"/>
      <c r="AK51" s="1171"/>
      <c r="AL51" s="1171"/>
      <c r="AM51" s="1171"/>
      <c r="AN51" s="1171"/>
      <c r="AO51" s="1171"/>
      <c r="AP51" s="1171"/>
      <c r="AQ51" s="1171"/>
      <c r="AR51" s="1171"/>
      <c r="AS51" s="1171"/>
      <c r="AT51" s="1171"/>
      <c r="AU51" s="1171"/>
      <c r="AV51" s="1171"/>
      <c r="AW51" s="1171"/>
      <c r="AX51" s="1171"/>
      <c r="AY51" s="1171"/>
      <c r="AZ51" s="1171"/>
    </row>
    <row r="52" spans="1:56" ht="12" customHeight="1" x14ac:dyDescent="0.25">
      <c r="A52" s="1166" t="s">
        <v>388</v>
      </c>
      <c r="B52" s="1166"/>
      <c r="C52" s="1166"/>
      <c r="D52" s="1166"/>
      <c r="E52" s="1166"/>
      <c r="F52" s="1166"/>
      <c r="G52" s="1166"/>
      <c r="H52" s="1166"/>
      <c r="I52" s="1166"/>
      <c r="J52" s="1166"/>
      <c r="K52" s="1166"/>
      <c r="L52" s="1166"/>
      <c r="M52" s="1166"/>
      <c r="N52" s="1166"/>
      <c r="O52" s="1166"/>
      <c r="P52" s="1166"/>
      <c r="Q52" s="1166"/>
      <c r="R52" s="1166"/>
      <c r="S52" s="1166"/>
      <c r="T52" s="1166"/>
      <c r="U52" s="1166"/>
      <c r="V52" s="1166"/>
      <c r="W52" s="1166"/>
      <c r="X52" s="1166"/>
      <c r="Y52" s="1166"/>
      <c r="Z52" s="1166"/>
      <c r="AA52" s="1166"/>
      <c r="AB52" s="1166"/>
      <c r="AC52" s="1166"/>
      <c r="AD52" s="1166"/>
      <c r="AE52" s="1166"/>
      <c r="AF52" s="1166"/>
      <c r="AG52" s="1166"/>
      <c r="AH52" s="1166"/>
      <c r="AI52" s="1166"/>
      <c r="AJ52" s="1166"/>
      <c r="AK52" s="1166"/>
      <c r="AL52" s="1166"/>
      <c r="AM52" s="1166"/>
      <c r="AN52" s="1166"/>
      <c r="AO52" s="1166"/>
      <c r="AP52" s="1166"/>
      <c r="AQ52" s="1166"/>
      <c r="AR52" s="1166"/>
      <c r="AS52" s="1166"/>
      <c r="AT52" s="1166"/>
      <c r="AU52" s="1166"/>
      <c r="AV52" s="1166"/>
      <c r="AW52" s="1166"/>
      <c r="AX52" s="1166"/>
      <c r="AY52" s="1166"/>
      <c r="AZ52" s="1166"/>
    </row>
    <row r="53" spans="1:56" ht="13.5" customHeight="1" x14ac:dyDescent="0.25">
      <c r="A53" s="1159" t="str">
        <f>ФОРМА!B4</f>
        <v>ООО «Электромонтаж-110»</v>
      </c>
      <c r="B53" s="1159"/>
      <c r="C53" s="1159"/>
      <c r="D53" s="1159"/>
      <c r="E53" s="1159"/>
      <c r="F53" s="1159"/>
      <c r="G53" s="1159"/>
      <c r="H53" s="1159"/>
      <c r="I53" s="1159"/>
      <c r="J53" s="1159"/>
      <c r="K53" s="1159"/>
      <c r="L53" s="1159"/>
      <c r="M53" s="1159"/>
      <c r="N53" s="1159"/>
      <c r="O53" s="1159"/>
      <c r="P53" s="1159"/>
      <c r="Q53" s="1159"/>
      <c r="R53" s="1159"/>
      <c r="S53" s="1159"/>
      <c r="T53" s="1159"/>
      <c r="U53" s="1159"/>
      <c r="V53" s="1159"/>
      <c r="W53" s="1159"/>
      <c r="X53" s="1159"/>
      <c r="Y53" s="1159"/>
      <c r="Z53" s="1159"/>
      <c r="AA53" s="1159"/>
      <c r="AB53" s="1159"/>
      <c r="AC53" s="1159"/>
      <c r="AD53" s="1159"/>
      <c r="AE53" s="1159"/>
      <c r="AF53" s="1159"/>
      <c r="AG53" s="1159"/>
      <c r="AH53" s="1159"/>
      <c r="AI53" s="1159"/>
      <c r="AJ53" s="1159"/>
      <c r="AK53" s="1159"/>
      <c r="AL53" s="1159"/>
      <c r="AM53" s="1159"/>
      <c r="AN53" s="1159"/>
      <c r="AO53" s="1159"/>
      <c r="AP53" s="1159"/>
      <c r="AQ53" s="1159"/>
      <c r="AR53" s="1159"/>
      <c r="AS53" s="1159"/>
      <c r="AT53" s="1159"/>
      <c r="AU53" s="1159"/>
      <c r="AV53" s="1159"/>
      <c r="AW53" s="1159"/>
      <c r="AX53" s="1159"/>
      <c r="AY53" s="1159"/>
      <c r="AZ53" s="1159"/>
    </row>
    <row r="54" spans="1:56" s="127" customFormat="1" ht="7.2" customHeight="1" x14ac:dyDescent="0.2">
      <c r="A54" s="1187" t="s">
        <v>844</v>
      </c>
      <c r="B54" s="1189"/>
      <c r="C54" s="1189"/>
      <c r="D54" s="1189"/>
      <c r="E54" s="1189"/>
      <c r="F54" s="1189"/>
      <c r="G54" s="1189"/>
      <c r="H54" s="1189"/>
      <c r="I54" s="1189"/>
      <c r="J54" s="1189"/>
      <c r="K54" s="1189"/>
      <c r="L54" s="1189"/>
      <c r="M54" s="1189"/>
      <c r="N54" s="1189"/>
      <c r="O54" s="1189"/>
      <c r="P54" s="1189"/>
      <c r="Q54" s="1189"/>
      <c r="R54" s="1189"/>
      <c r="S54" s="1189"/>
      <c r="T54" s="1189"/>
      <c r="U54" s="1189"/>
      <c r="V54" s="1189"/>
      <c r="W54" s="1189"/>
      <c r="X54" s="1189"/>
      <c r="Y54" s="1189"/>
      <c r="Z54" s="1189"/>
      <c r="AA54" s="1189"/>
      <c r="AB54" s="1189"/>
      <c r="AC54" s="1189"/>
      <c r="AD54" s="1189"/>
      <c r="AE54" s="1189"/>
      <c r="AF54" s="1189"/>
      <c r="AG54" s="1189"/>
      <c r="AH54" s="1189"/>
      <c r="AI54" s="1189"/>
      <c r="AJ54" s="1189"/>
      <c r="AK54" s="1189"/>
      <c r="AL54" s="1189"/>
      <c r="AM54" s="1189"/>
      <c r="AN54" s="1189"/>
      <c r="AO54" s="1189"/>
      <c r="AP54" s="1189"/>
      <c r="AQ54" s="1189"/>
      <c r="AR54" s="1189"/>
      <c r="AS54" s="1189"/>
      <c r="AT54" s="1189"/>
      <c r="AU54" s="1189"/>
      <c r="AV54" s="1189"/>
      <c r="AW54" s="1189"/>
      <c r="AX54" s="1189"/>
      <c r="AY54" s="1189"/>
      <c r="AZ54" s="1189"/>
    </row>
    <row r="55" spans="1:56" ht="12" customHeight="1" x14ac:dyDescent="0.25">
      <c r="A55" s="1166" t="s">
        <v>9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</row>
    <row r="56" spans="1:56" ht="12" customHeight="1" x14ac:dyDescent="0.25">
      <c r="A56" s="1166" t="s">
        <v>399</v>
      </c>
      <c r="B56" s="1166"/>
      <c r="C56" s="1166"/>
      <c r="D56" s="1166"/>
      <c r="E56" s="1166"/>
      <c r="F56" s="1166"/>
      <c r="G56" s="1166"/>
      <c r="H56" s="1166"/>
      <c r="I56" s="1166"/>
      <c r="J56" s="1166"/>
      <c r="K56" s="1166"/>
      <c r="L56" s="1166"/>
      <c r="M56" s="1166"/>
      <c r="N56" s="1166"/>
      <c r="O56" s="1166"/>
      <c r="P56" s="1166"/>
      <c r="Q56" s="1166"/>
      <c r="R56" s="1166"/>
      <c r="S56" s="1166"/>
      <c r="T56" s="1166"/>
      <c r="U56" s="1166"/>
      <c r="V56" s="1166"/>
      <c r="W56" s="1166"/>
      <c r="X56" s="1166"/>
      <c r="Y56" s="1166"/>
      <c r="Z56" s="1166"/>
      <c r="AA56" s="1166"/>
      <c r="AB56" s="1166"/>
      <c r="AC56" s="1166"/>
      <c r="AD56" s="1166"/>
      <c r="AE56" s="1166"/>
      <c r="AF56" s="1166"/>
      <c r="AG56" s="1166"/>
      <c r="AH56" s="1166"/>
      <c r="AI56" s="1166"/>
      <c r="AJ56" s="1166"/>
      <c r="AK56" s="1166"/>
      <c r="AL56" s="1166"/>
      <c r="AM56" s="1166"/>
      <c r="AN56" s="1166"/>
      <c r="AO56" s="1166"/>
      <c r="AP56" s="1166"/>
      <c r="AQ56" s="1166"/>
      <c r="AR56" s="1166"/>
      <c r="AS56" s="1166"/>
      <c r="AT56" s="1166"/>
      <c r="AU56" s="1166"/>
      <c r="AV56" s="1166"/>
      <c r="AW56" s="1166"/>
      <c r="AX56" s="1166"/>
      <c r="AY56" s="1166"/>
      <c r="AZ56" s="1166"/>
    </row>
    <row r="57" spans="1:56" ht="14.25" customHeight="1" x14ac:dyDescent="0.25">
      <c r="A57" s="1177" t="str">
        <f ca="1">INDIRECT("'АКТЫ скрытых работ'!R"&amp;BE3&amp;"C3",0)</f>
        <v>опоры типа А20-3Н, П20-3Н, П23</v>
      </c>
      <c r="B57" s="1177"/>
      <c r="C57" s="1177"/>
      <c r="D57" s="1177"/>
      <c r="E57" s="1177"/>
      <c r="F57" s="1177"/>
      <c r="G57" s="1177"/>
      <c r="H57" s="1177"/>
      <c r="I57" s="1177"/>
      <c r="J57" s="1177"/>
      <c r="K57" s="1177"/>
      <c r="L57" s="1177"/>
      <c r="M57" s="1177"/>
      <c r="N57" s="1177"/>
      <c r="O57" s="1177"/>
      <c r="P57" s="1177"/>
      <c r="Q57" s="1177"/>
      <c r="R57" s="1177"/>
      <c r="S57" s="1177"/>
      <c r="T57" s="1177"/>
      <c r="U57" s="1177"/>
      <c r="V57" s="1177"/>
      <c r="W57" s="1177"/>
      <c r="X57" s="1177"/>
      <c r="Y57" s="1177"/>
      <c r="Z57" s="1177"/>
      <c r="AA57" s="1177"/>
      <c r="AB57" s="1177"/>
      <c r="AC57" s="1177"/>
      <c r="AD57" s="1177"/>
      <c r="AE57" s="1177"/>
      <c r="AF57" s="1177"/>
      <c r="AG57" s="1177"/>
      <c r="AH57" s="1177"/>
      <c r="AI57" s="1177"/>
      <c r="AJ57" s="1177"/>
      <c r="AK57" s="1177"/>
      <c r="AL57" s="1177"/>
      <c r="AM57" s="1177"/>
      <c r="AN57" s="1177"/>
      <c r="AO57" s="1177"/>
      <c r="AP57" s="1177"/>
      <c r="AQ57" s="1177"/>
      <c r="AR57" s="1177"/>
      <c r="AS57" s="1177"/>
      <c r="AT57" s="1177"/>
      <c r="AU57" s="1177"/>
      <c r="AV57" s="1177"/>
      <c r="AW57" s="1177"/>
      <c r="AX57" s="1177"/>
      <c r="AY57" s="1177"/>
      <c r="AZ57" s="1177"/>
    </row>
    <row r="58" spans="1:56" ht="10.5" customHeight="1" x14ac:dyDescent="0.25">
      <c r="A58" s="1173" t="s">
        <v>544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</row>
    <row r="59" spans="1:56" ht="12" customHeight="1" x14ac:dyDescent="0.3">
      <c r="A59" s="427" t="s">
        <v>400</v>
      </c>
      <c r="Z59" s="9"/>
      <c r="AA59" s="9"/>
      <c r="AB59" s="9"/>
      <c r="AC59" s="9"/>
      <c r="AD59" s="1177" t="str">
        <f>IF(ФОРМА!B8=0," ",ФОРМА!B8)</f>
        <v>ООО «Строительные энергетические технологии»</v>
      </c>
      <c r="AE59" s="1177"/>
      <c r="AF59" s="1177"/>
      <c r="AG59" s="1177"/>
      <c r="AH59" s="1177"/>
      <c r="AI59" s="1177"/>
      <c r="AJ59" s="1177"/>
      <c r="AK59" s="1177"/>
      <c r="AL59" s="1177"/>
      <c r="AM59" s="1177"/>
      <c r="AN59" s="1177"/>
      <c r="AO59" s="1177"/>
      <c r="AP59" s="1177"/>
      <c r="AQ59" s="1177"/>
      <c r="AR59" s="1177"/>
      <c r="AS59" s="1177"/>
      <c r="AT59" s="1177"/>
      <c r="AU59" s="1177"/>
      <c r="AV59" s="1177"/>
      <c r="AW59" s="1177"/>
      <c r="AX59" s="1177"/>
      <c r="AY59" s="1177"/>
      <c r="AZ59" s="1177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71" t="s">
        <v>86</v>
      </c>
      <c r="AE60" s="1171"/>
      <c r="AF60" s="1171"/>
      <c r="AG60" s="1171"/>
      <c r="AH60" s="1171"/>
      <c r="AI60" s="1171"/>
      <c r="AJ60" s="1171"/>
      <c r="AK60" s="1171"/>
      <c r="AL60" s="1171"/>
      <c r="AM60" s="1171"/>
      <c r="AN60" s="1171"/>
      <c r="AO60" s="1171"/>
      <c r="AP60" s="1171"/>
      <c r="AQ60" s="1171"/>
      <c r="AR60" s="1171"/>
      <c r="AS60" s="1171"/>
      <c r="AT60" s="1171"/>
      <c r="AU60" s="1171"/>
      <c r="AV60" s="1171"/>
      <c r="AW60" s="1171"/>
      <c r="AX60" s="1171"/>
      <c r="AY60" s="1171"/>
      <c r="AZ60" s="1171"/>
    </row>
    <row r="61" spans="1:56" ht="12" customHeight="1" x14ac:dyDescent="0.25">
      <c r="A61" s="1168" t="str">
        <f>IF(ФОРМА!B9=0," ",CONCATENATE("Проект Шифр ",ФОРМА!B9))</f>
        <v>Проект Шифр СЭС-23-32939-ЭС-ИЛО2</v>
      </c>
      <c r="B61" s="1168"/>
      <c r="C61" s="1168"/>
      <c r="D61" s="1168"/>
      <c r="E61" s="1168"/>
      <c r="F61" s="1168"/>
      <c r="G61" s="1168"/>
      <c r="H61" s="1168"/>
      <c r="I61" s="1168"/>
      <c r="J61" s="1168"/>
      <c r="K61" s="1168"/>
      <c r="L61" s="1168"/>
      <c r="M61" s="1168"/>
      <c r="N61" s="1168"/>
      <c r="O61" s="1168"/>
      <c r="P61" s="1168"/>
      <c r="Q61" s="1168"/>
      <c r="R61" s="1168"/>
      <c r="S61" s="1168"/>
      <c r="T61" s="1168"/>
      <c r="U61" s="1168"/>
      <c r="V61" s="1168"/>
      <c r="W61" s="1168"/>
      <c r="X61" s="1168"/>
      <c r="Y61" s="1168"/>
      <c r="Z61" s="1168"/>
      <c r="AA61" s="1168"/>
      <c r="AB61" s="1168"/>
      <c r="AC61" s="1168"/>
      <c r="AD61" s="1168"/>
      <c r="AE61" s="1168"/>
      <c r="AF61" s="1168"/>
      <c r="AG61" s="1168"/>
      <c r="AH61" s="1168"/>
      <c r="AI61" s="1168"/>
      <c r="AJ61" s="1168"/>
      <c r="AK61" s="1168"/>
      <c r="AL61" s="1168"/>
      <c r="AM61" s="1168"/>
      <c r="AN61" s="1168"/>
      <c r="AO61" s="1168"/>
      <c r="AP61" s="1168"/>
      <c r="AQ61" s="1168"/>
      <c r="AR61" s="1168"/>
      <c r="AS61" s="1168"/>
      <c r="AT61" s="1168"/>
      <c r="AU61" s="1168"/>
      <c r="AV61" s="1168"/>
      <c r="AW61" s="1168"/>
      <c r="AX61" s="1168"/>
      <c r="AY61" s="1168"/>
      <c r="AZ61" s="1168"/>
    </row>
    <row r="62" spans="1:56" ht="7.2" customHeight="1" x14ac:dyDescent="0.25">
      <c r="A62" s="1171" t="s">
        <v>545</v>
      </c>
      <c r="B62" s="1171"/>
      <c r="C62" s="1171"/>
      <c r="D62" s="1171"/>
      <c r="E62" s="1171"/>
      <c r="F62" s="1171"/>
      <c r="G62" s="1171"/>
      <c r="H62" s="1171"/>
      <c r="I62" s="1171"/>
      <c r="J62" s="1171"/>
      <c r="K62" s="1171"/>
      <c r="L62" s="1171"/>
      <c r="M62" s="1171"/>
      <c r="N62" s="1171"/>
      <c r="O62" s="1171"/>
      <c r="P62" s="1171"/>
      <c r="Q62" s="1171"/>
      <c r="R62" s="1171"/>
      <c r="S62" s="1171"/>
      <c r="T62" s="1171"/>
      <c r="U62" s="1171"/>
      <c r="V62" s="1171"/>
      <c r="W62" s="1171"/>
      <c r="X62" s="1171"/>
      <c r="Y62" s="1171"/>
      <c r="Z62" s="1171"/>
      <c r="AA62" s="1171"/>
      <c r="AB62" s="1171"/>
      <c r="AC62" s="1171"/>
      <c r="AD62" s="1171"/>
      <c r="AE62" s="1171"/>
      <c r="AF62" s="1171"/>
      <c r="AG62" s="1171"/>
      <c r="AH62" s="1171"/>
      <c r="AI62" s="1171"/>
      <c r="AJ62" s="1171"/>
      <c r="AK62" s="1171"/>
      <c r="AL62" s="1171"/>
      <c r="AM62" s="1171"/>
      <c r="AN62" s="1171"/>
      <c r="AO62" s="1171"/>
      <c r="AP62" s="1171"/>
      <c r="AQ62" s="1171"/>
      <c r="AR62" s="1171"/>
      <c r="AS62" s="1171"/>
      <c r="AT62" s="1171"/>
      <c r="AU62" s="1171"/>
      <c r="AV62" s="1171"/>
      <c r="AW62" s="1171"/>
      <c r="AX62" s="1171"/>
      <c r="AY62" s="1171"/>
      <c r="AZ62" s="1171"/>
    </row>
    <row r="63" spans="1:56" ht="12" customHeight="1" x14ac:dyDescent="0.25">
      <c r="A63" s="1166" t="s">
        <v>546</v>
      </c>
      <c r="B63" s="1166"/>
      <c r="C63" s="1166"/>
      <c r="D63" s="1166"/>
      <c r="E63" s="1166"/>
      <c r="F63" s="1166"/>
      <c r="G63" s="1166"/>
      <c r="H63" s="1166"/>
      <c r="I63" s="1166"/>
      <c r="J63" s="1166"/>
      <c r="K63" s="1166"/>
      <c r="L63" s="1166"/>
      <c r="M63" s="1166"/>
      <c r="N63" s="1166"/>
      <c r="O63" s="1166"/>
      <c r="P63" s="1166"/>
      <c r="Q63" s="1166"/>
      <c r="R63" s="1166"/>
      <c r="S63" s="1166"/>
      <c r="T63" s="1166"/>
      <c r="U63" s="1166"/>
      <c r="V63" s="1166"/>
      <c r="W63" s="1166"/>
      <c r="X63" s="1166"/>
      <c r="Y63" s="1166"/>
      <c r="Z63" s="1166"/>
      <c r="AA63" s="1166"/>
      <c r="AB63" s="1166"/>
      <c r="AC63" s="1166"/>
      <c r="AD63" s="1166"/>
      <c r="AE63" s="1166"/>
      <c r="AF63" s="1166"/>
      <c r="AG63" s="1166"/>
      <c r="AH63" s="1166"/>
      <c r="AI63" s="1166"/>
      <c r="AJ63" s="1166"/>
      <c r="AK63" s="1166"/>
      <c r="AL63" s="1166"/>
      <c r="AM63" s="1166"/>
      <c r="AN63" s="1166"/>
      <c r="AO63" s="1166"/>
      <c r="AP63" s="1166"/>
      <c r="AQ63" s="1166"/>
      <c r="AR63" s="1166"/>
      <c r="AS63" s="1166"/>
      <c r="AT63" s="1166"/>
      <c r="AU63" s="1166"/>
      <c r="AV63" s="1166"/>
      <c r="AW63" s="1166"/>
      <c r="AX63" s="1166"/>
      <c r="AY63" s="1166"/>
      <c r="AZ63" s="1166"/>
      <c r="BD63" s="11"/>
    </row>
    <row r="64" spans="1:56" ht="24" customHeight="1" x14ac:dyDescent="0.25">
      <c r="A64" s="116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67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7"/>
      <c r="N64" s="1167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7"/>
      <c r="Z64" s="1167"/>
      <c r="AA64" s="1167"/>
      <c r="AB64" s="1167"/>
      <c r="AC64" s="1167"/>
      <c r="AD64" s="1167"/>
      <c r="AE64" s="1167"/>
      <c r="AF64" s="1167"/>
      <c r="AG64" s="1167"/>
      <c r="AH64" s="1167"/>
      <c r="AI64" s="1167"/>
      <c r="AJ64" s="1167"/>
      <c r="AK64" s="1167"/>
      <c r="AL64" s="1167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7"/>
      <c r="AX64" s="1167"/>
      <c r="AY64" s="1167"/>
      <c r="AZ64" s="1167"/>
      <c r="BD64" s="15"/>
    </row>
    <row r="65" spans="1:56" ht="7.95" customHeight="1" x14ac:dyDescent="0.25">
      <c r="A65" s="1170" t="s">
        <v>389</v>
      </c>
      <c r="B65" s="1170"/>
      <c r="C65" s="1170"/>
      <c r="D65" s="1170"/>
      <c r="E65" s="1170"/>
      <c r="F65" s="1170"/>
      <c r="G65" s="1170"/>
      <c r="H65" s="1170"/>
      <c r="I65" s="1170"/>
      <c r="J65" s="1170"/>
      <c r="K65" s="1170"/>
      <c r="L65" s="1170"/>
      <c r="M65" s="1170"/>
      <c r="N65" s="1170"/>
      <c r="O65" s="1170"/>
      <c r="P65" s="1170"/>
      <c r="Q65" s="1170"/>
      <c r="R65" s="1170"/>
      <c r="S65" s="1170"/>
      <c r="T65" s="1170"/>
      <c r="U65" s="1170"/>
      <c r="V65" s="1170"/>
      <c r="W65" s="1170"/>
      <c r="X65" s="1170"/>
      <c r="Y65" s="1170"/>
      <c r="Z65" s="1170"/>
      <c r="AA65" s="1170"/>
      <c r="AB65" s="1170"/>
      <c r="AC65" s="1170"/>
      <c r="AD65" s="1170"/>
      <c r="AE65" s="1170"/>
      <c r="AF65" s="1170"/>
      <c r="AG65" s="1170"/>
      <c r="AH65" s="1170"/>
      <c r="AI65" s="1170"/>
      <c r="AJ65" s="1170"/>
      <c r="AK65" s="1170"/>
      <c r="AL65" s="1170"/>
      <c r="AM65" s="1170"/>
      <c r="AN65" s="1170"/>
      <c r="AO65" s="1170"/>
      <c r="AP65" s="1170"/>
      <c r="AQ65" s="1170"/>
      <c r="AR65" s="1170"/>
      <c r="AS65" s="1170"/>
      <c r="AT65" s="1170"/>
      <c r="AU65" s="1170"/>
      <c r="AV65" s="1170"/>
      <c r="AW65" s="1170"/>
      <c r="AX65" s="1170"/>
      <c r="AY65" s="1170"/>
      <c r="AZ65" s="1170"/>
    </row>
    <row r="66" spans="1:56" ht="12" customHeight="1" x14ac:dyDescent="0.25">
      <c r="A66" s="1166" t="s">
        <v>548</v>
      </c>
      <c r="B66" s="1166"/>
      <c r="C66" s="1166"/>
      <c r="D66" s="1166"/>
      <c r="E66" s="1166"/>
      <c r="F66" s="1166"/>
      <c r="G66" s="1166"/>
      <c r="H66" s="1166"/>
      <c r="I66" s="1166"/>
      <c r="J66" s="1166"/>
      <c r="K66" s="1166"/>
      <c r="L66" s="1166"/>
      <c r="M66" s="1166"/>
      <c r="N66" s="1166"/>
      <c r="O66" s="1166"/>
      <c r="P66" s="1166"/>
      <c r="Q66" s="1166"/>
      <c r="R66" s="1166"/>
      <c r="S66" s="1166"/>
      <c r="T66" s="1166"/>
      <c r="U66" s="1166"/>
      <c r="V66" s="1166"/>
      <c r="W66" s="1166"/>
      <c r="X66" s="1166"/>
      <c r="Y66" s="1166"/>
      <c r="Z66" s="1166"/>
      <c r="AA66" s="1166"/>
      <c r="AB66" s="1166"/>
      <c r="AC66" s="1166"/>
      <c r="AD66" s="1166"/>
      <c r="AE66" s="1166"/>
      <c r="AF66" s="1166"/>
      <c r="AG66" s="1166"/>
      <c r="AH66" s="1166"/>
      <c r="AI66" s="1166"/>
      <c r="AJ66" s="1166"/>
      <c r="AK66" s="1166"/>
      <c r="AL66" s="1166"/>
      <c r="AM66" s="1166"/>
      <c r="AN66" s="1166"/>
      <c r="AO66" s="1166"/>
      <c r="AP66" s="1166"/>
      <c r="AQ66" s="1166"/>
      <c r="AR66" s="1166"/>
      <c r="AS66" s="1166"/>
      <c r="AT66" s="1166"/>
      <c r="AU66" s="1166"/>
      <c r="AV66" s="1166"/>
      <c r="AW66" s="1166"/>
      <c r="AX66" s="1166"/>
      <c r="AY66" s="1166"/>
      <c r="AZ66" s="1166"/>
    </row>
    <row r="67" spans="1:56" ht="25.2" customHeight="1" x14ac:dyDescent="0.25">
      <c r="A67" s="1172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D67" s="11"/>
    </row>
    <row r="68" spans="1:56" s="127" customFormat="1" ht="8.25" customHeight="1" x14ac:dyDescent="0.2">
      <c r="A68" s="1171" t="s">
        <v>547</v>
      </c>
      <c r="B68" s="1173"/>
      <c r="C68" s="1173"/>
      <c r="D68" s="1173"/>
      <c r="E68" s="1173"/>
      <c r="F68" s="1173"/>
      <c r="G68" s="1173"/>
      <c r="H68" s="1173"/>
      <c r="I68" s="1173"/>
      <c r="J68" s="1173"/>
      <c r="K68" s="1173"/>
      <c r="L68" s="1173"/>
      <c r="M68" s="1173"/>
      <c r="N68" s="1173"/>
      <c r="O68" s="1173"/>
      <c r="P68" s="1173"/>
      <c r="Q68" s="1173"/>
      <c r="R68" s="1173"/>
      <c r="S68" s="1173"/>
      <c r="T68" s="1173"/>
      <c r="U68" s="1173"/>
      <c r="V68" s="1173"/>
      <c r="W68" s="1173"/>
      <c r="X68" s="1173"/>
      <c r="Y68" s="1173"/>
      <c r="Z68" s="1173"/>
      <c r="AA68" s="1173"/>
      <c r="AB68" s="1173"/>
      <c r="AC68" s="1173"/>
      <c r="AD68" s="1173"/>
      <c r="AE68" s="1173"/>
      <c r="AF68" s="1173"/>
      <c r="AG68" s="1173"/>
      <c r="AH68" s="1173"/>
      <c r="AI68" s="1173"/>
      <c r="AJ68" s="1173"/>
      <c r="AK68" s="1173"/>
      <c r="AL68" s="1173"/>
      <c r="AM68" s="1173"/>
      <c r="AN68" s="1173"/>
      <c r="AO68" s="1173"/>
      <c r="AP68" s="1173"/>
      <c r="AQ68" s="1173"/>
      <c r="AR68" s="1173"/>
      <c r="AS68" s="1173"/>
      <c r="AT68" s="1173"/>
      <c r="AU68" s="1173"/>
      <c r="AV68" s="1173"/>
      <c r="AW68" s="1173"/>
      <c r="AX68" s="1173"/>
      <c r="AY68" s="1173"/>
      <c r="AZ68" s="1173"/>
      <c r="BD68" s="129"/>
    </row>
    <row r="69" spans="1:56" ht="12" customHeight="1" x14ac:dyDescent="0.25">
      <c r="A69" s="1191" t="s">
        <v>549</v>
      </c>
      <c r="B69" s="1191"/>
      <c r="C69" s="1191"/>
      <c r="D69" s="1191"/>
      <c r="E69" s="1191"/>
      <c r="F69" s="1191"/>
      <c r="G69" s="1191"/>
      <c r="H69" s="1191"/>
      <c r="I69" s="1191"/>
      <c r="J69" s="1191"/>
      <c r="K69" s="1191"/>
      <c r="L69" s="1191"/>
      <c r="M69" s="1191"/>
      <c r="N69" s="1191"/>
      <c r="O69" s="1191"/>
      <c r="P69" s="1191"/>
      <c r="Q69" s="1191"/>
      <c r="R69" s="1191"/>
      <c r="S69" s="1191"/>
      <c r="T69" s="1191"/>
      <c r="U69" s="1191"/>
      <c r="V69" s="1191"/>
      <c r="W69" s="1191"/>
      <c r="X69" s="1191"/>
      <c r="Y69" s="1191"/>
      <c r="Z69" s="1191"/>
      <c r="AA69" s="1191"/>
      <c r="AB69" s="1191"/>
      <c r="AC69" s="1191"/>
      <c r="AD69" s="1191"/>
      <c r="AE69" s="1191"/>
      <c r="AF69" s="1191"/>
      <c r="AG69" s="1191"/>
      <c r="AH69" s="1191"/>
      <c r="AI69" s="1191"/>
      <c r="AJ69" s="1191"/>
      <c r="AK69" s="1191"/>
      <c r="AL69" s="1191"/>
      <c r="AM69" s="1191"/>
      <c r="AN69" s="1191"/>
      <c r="AO69" s="1191"/>
      <c r="AP69" s="1191"/>
      <c r="AQ69" s="1191"/>
      <c r="AR69" s="1191"/>
      <c r="AS69" s="1191"/>
      <c r="AT69" s="1191"/>
      <c r="AU69" s="1191"/>
      <c r="AV69" s="1191"/>
      <c r="AW69" s="1191"/>
      <c r="AX69" s="1191"/>
      <c r="AY69" s="1191"/>
      <c r="AZ69" s="1191"/>
    </row>
    <row r="70" spans="1:56" ht="12" customHeight="1" x14ac:dyDescent="0.25">
      <c r="A70" s="1166" t="s">
        <v>390</v>
      </c>
      <c r="B70" s="1166"/>
      <c r="C70" s="1166"/>
      <c r="D70" s="1166"/>
      <c r="E70" s="1166"/>
      <c r="F70" s="1166"/>
      <c r="G70" s="1166"/>
      <c r="H70" s="1166"/>
      <c r="I70" s="1166"/>
      <c r="J70" s="1166"/>
      <c r="K70" s="1166"/>
      <c r="L70" s="1166"/>
      <c r="M70" s="1166"/>
      <c r="N70" s="1166"/>
      <c r="O70" s="1166"/>
      <c r="P70" s="1166"/>
      <c r="Q70" s="1166"/>
      <c r="R70" s="1166"/>
      <c r="S70" s="1166"/>
      <c r="T70" s="1166"/>
      <c r="U70" s="1166"/>
      <c r="V70" s="1166"/>
      <c r="W70" s="1166"/>
      <c r="X70" s="1166"/>
      <c r="Y70" s="1166"/>
      <c r="Z70" s="1166"/>
      <c r="AA70" s="1166"/>
      <c r="AB70" s="1166"/>
      <c r="AC70" s="1166"/>
      <c r="AD70" s="1166"/>
      <c r="AE70" s="1166"/>
      <c r="AF70" s="1166"/>
      <c r="AG70" s="1166"/>
      <c r="AH70" s="1166"/>
      <c r="AI70" s="1166"/>
      <c r="AJ70" s="1166"/>
      <c r="AK70" s="1166"/>
      <c r="AL70" s="1166"/>
      <c r="AM70" s="1166"/>
      <c r="AN70" s="1166"/>
      <c r="AO70" s="1166"/>
      <c r="AP70" s="1166"/>
      <c r="AQ70" s="1166"/>
      <c r="AR70" s="1166"/>
      <c r="AS70" s="1166"/>
      <c r="AT70" s="1166"/>
      <c r="AU70" s="1166"/>
      <c r="AV70" s="1166"/>
      <c r="AW70" s="1166"/>
      <c r="AX70" s="1166"/>
      <c r="AY70" s="1166"/>
      <c r="AZ70" s="1166"/>
    </row>
    <row r="71" spans="1:56" ht="24" customHeight="1" x14ac:dyDescent="0.25">
      <c r="A71" s="116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</row>
    <row r="72" spans="1:56" s="127" customFormat="1" ht="9.6" x14ac:dyDescent="0.2">
      <c r="A72" s="1192" t="s">
        <v>391</v>
      </c>
      <c r="B72" s="1192"/>
      <c r="C72" s="1192"/>
      <c r="D72" s="1192"/>
      <c r="E72" s="1192"/>
      <c r="F72" s="1192"/>
      <c r="G72" s="1192"/>
      <c r="H72" s="1192"/>
      <c r="I72" s="1192"/>
      <c r="J72" s="1192"/>
      <c r="K72" s="1192"/>
      <c r="L72" s="1192"/>
      <c r="M72" s="1192"/>
      <c r="N72" s="1192"/>
      <c r="O72" s="1192"/>
      <c r="P72" s="1192"/>
      <c r="Q72" s="1192"/>
      <c r="R72" s="1192"/>
      <c r="S72" s="1192"/>
      <c r="T72" s="1192"/>
      <c r="U72" s="1192"/>
      <c r="V72" s="1192"/>
      <c r="W72" s="1192"/>
      <c r="X72" s="1192"/>
      <c r="Y72" s="1192"/>
      <c r="Z72" s="1192"/>
      <c r="AA72" s="1192"/>
      <c r="AB72" s="1192"/>
      <c r="AC72" s="1192"/>
      <c r="AD72" s="1192"/>
      <c r="AE72" s="1192"/>
      <c r="AF72" s="1192"/>
      <c r="AG72" s="1192"/>
      <c r="AH72" s="1192"/>
      <c r="AI72" s="1192"/>
      <c r="AJ72" s="1192"/>
      <c r="AK72" s="1192"/>
      <c r="AL72" s="1192"/>
      <c r="AM72" s="1192"/>
      <c r="AN72" s="1192"/>
      <c r="AO72" s="1192"/>
      <c r="AP72" s="1192"/>
      <c r="AQ72" s="1192"/>
      <c r="AR72" s="1192"/>
      <c r="AS72" s="1192"/>
      <c r="AT72" s="1192"/>
      <c r="AU72" s="1192"/>
      <c r="AV72" s="1192"/>
      <c r="AW72" s="1192"/>
      <c r="AX72" s="1192"/>
      <c r="AY72" s="1192"/>
      <c r="AZ72" s="1192"/>
    </row>
    <row r="73" spans="1:56" ht="24" customHeight="1" x14ac:dyDescent="0.25">
      <c r="A73" s="1191" t="s">
        <v>550</v>
      </c>
      <c r="B73" s="1191"/>
      <c r="C73" s="1191"/>
      <c r="D73" s="1191"/>
      <c r="E73" s="1191"/>
      <c r="F73" s="1191"/>
      <c r="G73" s="1191"/>
      <c r="H73" s="1191"/>
      <c r="I73" s="1191"/>
      <c r="J73" s="1191"/>
      <c r="K73" s="1191"/>
      <c r="L73" s="1191"/>
      <c r="M73" s="1191"/>
      <c r="N73" s="1191"/>
      <c r="O73" s="1191"/>
      <c r="P73" s="1191"/>
      <c r="Q73" s="1191"/>
      <c r="R73" s="1191"/>
      <c r="S73" s="1191"/>
      <c r="T73" s="1191"/>
      <c r="U73" s="1191"/>
      <c r="V73" s="1191"/>
      <c r="W73" s="1191"/>
      <c r="X73" s="1191"/>
      <c r="Y73" s="1191"/>
      <c r="Z73" s="1191"/>
      <c r="AA73" s="1191"/>
      <c r="AB73" s="1191"/>
      <c r="AC73" s="1191"/>
      <c r="AD73" s="1191"/>
      <c r="AE73" s="1191"/>
      <c r="AF73" s="1191"/>
      <c r="AG73" s="1191"/>
      <c r="AH73" s="1191"/>
      <c r="AI73" s="1191"/>
      <c r="AJ73" s="1191"/>
      <c r="AK73" s="1191"/>
      <c r="AL73" s="1191"/>
      <c r="AM73" s="1191"/>
      <c r="AN73" s="1191"/>
      <c r="AO73" s="1191"/>
      <c r="AP73" s="1191"/>
      <c r="AQ73" s="1191"/>
      <c r="AR73" s="1191"/>
      <c r="AS73" s="1191"/>
      <c r="AT73" s="1191"/>
      <c r="AU73" s="1191"/>
      <c r="AV73" s="1191"/>
      <c r="AW73" s="1191"/>
      <c r="AX73" s="1191"/>
      <c r="AY73" s="1191"/>
      <c r="AZ73" s="1191"/>
    </row>
    <row r="74" spans="1:56" ht="15.75" customHeight="1" x14ac:dyDescent="0.3">
      <c r="A74" s="1181"/>
      <c r="B74" s="1181"/>
      <c r="C74" s="1181"/>
      <c r="D74" s="1181"/>
      <c r="E74" s="1181"/>
      <c r="F74" s="1181"/>
      <c r="G74" s="1181"/>
      <c r="H74" s="1181"/>
      <c r="I74" s="1181"/>
      <c r="J74" s="1181"/>
      <c r="K74" s="1181"/>
      <c r="L74" s="1181"/>
      <c r="M74" s="1181"/>
      <c r="N74" s="1181"/>
      <c r="O74" s="1181"/>
      <c r="P74" s="1181"/>
      <c r="Q74" s="1181"/>
      <c r="R74" s="1181"/>
      <c r="S74" s="1181"/>
      <c r="T74" s="1181"/>
      <c r="U74" s="1181"/>
      <c r="V74" s="1181"/>
      <c r="W74" s="1181"/>
      <c r="X74" s="1181"/>
      <c r="Y74" s="1181"/>
      <c r="Z74" s="1181"/>
      <c r="AA74" s="1181"/>
      <c r="AB74" s="1181"/>
      <c r="AC74" s="1181"/>
      <c r="AD74" s="1181"/>
      <c r="AE74" s="1181"/>
      <c r="AF74" s="1181"/>
      <c r="AG74" s="1181"/>
      <c r="AH74" s="1181"/>
      <c r="AI74" s="1181"/>
      <c r="AJ74" s="1181"/>
      <c r="AK74" s="1181"/>
      <c r="AL74" s="1181"/>
      <c r="AM74" s="1181"/>
      <c r="AN74" s="1181"/>
      <c r="AO74" s="1181"/>
      <c r="AP74" s="1181"/>
      <c r="AQ74" s="1181"/>
      <c r="AR74" s="1181"/>
      <c r="AS74" s="1181"/>
      <c r="AT74" s="1181"/>
      <c r="AU74" s="1181"/>
      <c r="AV74" s="1181"/>
      <c r="AW74" s="1181"/>
      <c r="AX74" s="1181"/>
      <c r="AY74" s="1181"/>
      <c r="AZ74" s="1181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7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3" t="s">
        <v>391</v>
      </c>
      <c r="AD77" s="1173"/>
      <c r="AE77" s="1173"/>
      <c r="AF77" s="1173"/>
      <c r="AG77" s="1173"/>
      <c r="AH77" s="1173"/>
      <c r="AI77" s="1173"/>
      <c r="AJ77" s="1173"/>
      <c r="AK77" s="1173"/>
      <c r="AL77" s="1173"/>
      <c r="AM77" s="1173"/>
      <c r="AN77" s="1173"/>
      <c r="AO77" s="1173"/>
      <c r="AP77" s="1173"/>
      <c r="AQ77" s="1173"/>
      <c r="AR77" s="1173"/>
      <c r="AS77" s="1173"/>
      <c r="AT77" s="1173"/>
      <c r="AU77" s="1173"/>
      <c r="AV77" s="1173"/>
      <c r="AW77" s="1173"/>
      <c r="AX77" s="1173"/>
      <c r="AY77" s="1173"/>
      <c r="AZ77" s="1173"/>
    </row>
    <row r="78" spans="1:56" ht="14.4" x14ac:dyDescent="0.3">
      <c r="A78" s="1166" t="s">
        <v>551</v>
      </c>
      <c r="B78" s="1166"/>
      <c r="C78" s="1166"/>
      <c r="D78" s="1166"/>
      <c r="E78" s="1166"/>
      <c r="G78" s="1179" t="s">
        <v>539</v>
      </c>
      <c r="H78" s="1179"/>
      <c r="I78" s="1179"/>
      <c r="J78" s="1179"/>
      <c r="K78" s="1179"/>
      <c r="L78" s="1179"/>
      <c r="M78" s="1179"/>
      <c r="N78" s="1179"/>
      <c r="O78" s="1179"/>
      <c r="P78" s="1179"/>
      <c r="Q78" s="8"/>
      <c r="R78" s="103" t="s">
        <v>79</v>
      </c>
      <c r="S78" s="1174" t="str">
        <f ca="1">INDIRECT("'АКТЫ скрытых работ'!R"&amp;BE3&amp;"C4",0)</f>
        <v>11</v>
      </c>
      <c r="T78" s="1174"/>
      <c r="U78" s="1174"/>
      <c r="V78" s="103" t="s">
        <v>80</v>
      </c>
      <c r="W78" s="1175" t="str">
        <f ca="1">INDIRECT("'АКТЫ скрытых работ'!R"&amp;BE3&amp;"C5",0)</f>
        <v>декабря</v>
      </c>
      <c r="X78" s="1175"/>
      <c r="Y78" s="1175"/>
      <c r="Z78" s="1175"/>
      <c r="AA78" s="1175"/>
      <c r="AB78" s="1175"/>
      <c r="AC78" s="1175"/>
      <c r="AE78" s="1177">
        <f ca="1">INDIRECT("'АКТЫ скрытых работ'!R"&amp;BE3&amp;"C6",0)</f>
        <v>2024</v>
      </c>
      <c r="AF78" s="1177"/>
      <c r="AG78" s="1177"/>
      <c r="AH78" s="1177"/>
      <c r="AI78" s="42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6" t="s">
        <v>92</v>
      </c>
      <c r="H79" s="1166"/>
      <c r="I79" s="1166"/>
      <c r="J79" s="1166"/>
      <c r="K79" s="1166"/>
      <c r="L79" s="1166"/>
      <c r="M79" s="1166"/>
      <c r="N79" s="1166"/>
      <c r="O79" s="1166"/>
      <c r="P79" s="1166"/>
      <c r="Q79" s="8"/>
      <c r="R79" s="103" t="s">
        <v>79</v>
      </c>
      <c r="S79" s="1174" t="str">
        <f ca="1">INDIRECT("'АКТЫ скрытых работ'!R"&amp;BE3&amp;"C7",0)</f>
        <v>13</v>
      </c>
      <c r="T79" s="1174"/>
      <c r="U79" s="1174"/>
      <c r="V79" s="103" t="s">
        <v>80</v>
      </c>
      <c r="W79" s="1176" t="str">
        <f ca="1">INDIRECT("'АКТЫ скрытых работ'!R"&amp;BE3&amp;"C8",0)</f>
        <v>декабря</v>
      </c>
      <c r="X79" s="1176"/>
      <c r="Y79" s="1176"/>
      <c r="Z79" s="1176"/>
      <c r="AA79" s="1176"/>
      <c r="AB79" s="1176"/>
      <c r="AC79" s="1176"/>
      <c r="AE79" s="1178">
        <f ca="1">INDIRECT("'АКТЫ скрытых работ'!R"&amp;BE3&amp;"C9",0)</f>
        <v>2024</v>
      </c>
      <c r="AF79" s="1178"/>
      <c r="AG79" s="1178"/>
      <c r="AH79" s="1178"/>
      <c r="AI79" s="428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0" t="s">
        <v>552</v>
      </c>
      <c r="B81" s="1180"/>
      <c r="C81" s="1180"/>
      <c r="D81" s="1180"/>
      <c r="E81" s="1180"/>
      <c r="F81" s="1180"/>
      <c r="G81" s="1180"/>
      <c r="H81" s="1180"/>
      <c r="I81" s="1180"/>
      <c r="J81" s="1180"/>
      <c r="K81" s="1180"/>
      <c r="L81" s="1180"/>
      <c r="M81" s="1180"/>
      <c r="N81" s="1180"/>
      <c r="O81" s="1180"/>
      <c r="P81" s="1180"/>
      <c r="Q81" s="1180"/>
      <c r="R81" s="1180"/>
      <c r="S81" s="1180"/>
      <c r="T81" s="1180"/>
      <c r="U81" s="1180"/>
      <c r="V81" s="1180"/>
      <c r="W81" s="1180"/>
      <c r="X81" s="1180"/>
      <c r="Y81" s="1180"/>
      <c r="Z81" s="1180"/>
      <c r="AA81" s="1180"/>
      <c r="AB81" s="1180"/>
      <c r="AC81" s="1180"/>
      <c r="AD81" s="1180"/>
      <c r="AE81" s="1180"/>
      <c r="AF81" s="1180"/>
      <c r="AG81" s="1180"/>
      <c r="AH81" s="1180"/>
      <c r="AI81" s="1180"/>
      <c r="AJ81" s="1180"/>
      <c r="AK81" s="1180"/>
      <c r="AL81" s="1180"/>
      <c r="AM81" s="1180"/>
      <c r="AN81" s="1180"/>
      <c r="AO81" s="1180"/>
      <c r="AP81" s="1180"/>
      <c r="AQ81" s="1180"/>
      <c r="AR81" s="1180"/>
      <c r="AS81" s="1180"/>
      <c r="AT81" s="1180"/>
      <c r="AU81" s="1180"/>
      <c r="AV81" s="1180"/>
      <c r="AW81" s="1180"/>
      <c r="AX81" s="1180"/>
      <c r="AY81" s="1180"/>
      <c r="AZ81" s="1180"/>
    </row>
    <row r="82" spans="1:54" x14ac:dyDescent="0.25">
      <c r="A82" s="1172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72"/>
      <c r="C82" s="1172"/>
      <c r="D82" s="1172"/>
      <c r="E82" s="1172"/>
      <c r="F82" s="1172"/>
      <c r="G82" s="1172"/>
      <c r="H82" s="1172"/>
      <c r="I82" s="1172"/>
      <c r="J82" s="1172"/>
      <c r="K82" s="1172"/>
      <c r="L82" s="1172"/>
      <c r="M82" s="117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</row>
    <row r="83" spans="1:54" s="127" customFormat="1" ht="10.5" customHeight="1" x14ac:dyDescent="0.2">
      <c r="A83" s="1170" t="s">
        <v>553</v>
      </c>
      <c r="B83" s="1170"/>
      <c r="C83" s="1170"/>
      <c r="D83" s="1170"/>
      <c r="E83" s="1170"/>
      <c r="F83" s="1170"/>
      <c r="G83" s="1170"/>
      <c r="H83" s="1170"/>
      <c r="I83" s="1170"/>
      <c r="J83" s="1170"/>
      <c r="K83" s="1170"/>
      <c r="L83" s="1170"/>
      <c r="M83" s="1170"/>
      <c r="N83" s="1170"/>
      <c r="O83" s="1170"/>
      <c r="P83" s="1170"/>
      <c r="Q83" s="1170"/>
      <c r="R83" s="1170"/>
      <c r="S83" s="1170"/>
      <c r="T83" s="1170"/>
      <c r="U83" s="1170"/>
      <c r="V83" s="1170"/>
      <c r="W83" s="1170"/>
      <c r="X83" s="1170"/>
      <c r="Y83" s="1170"/>
      <c r="Z83" s="1170"/>
      <c r="AA83" s="1170"/>
      <c r="AB83" s="1170"/>
      <c r="AC83" s="1170"/>
      <c r="AD83" s="1170"/>
      <c r="AE83" s="1170"/>
      <c r="AF83" s="1170"/>
      <c r="AG83" s="1170"/>
      <c r="AH83" s="1170"/>
      <c r="AI83" s="1170"/>
      <c r="AJ83" s="1170"/>
      <c r="AK83" s="1170"/>
      <c r="AL83" s="1170"/>
      <c r="AM83" s="1170"/>
      <c r="AN83" s="1170"/>
      <c r="AO83" s="1170"/>
      <c r="AP83" s="1170"/>
      <c r="AQ83" s="1170"/>
      <c r="AR83" s="1170"/>
      <c r="AS83" s="1170"/>
      <c r="AT83" s="1170"/>
      <c r="AU83" s="1170"/>
      <c r="AV83" s="1170"/>
      <c r="AW83" s="1170"/>
      <c r="AX83" s="1170"/>
      <c r="AY83" s="1170"/>
      <c r="AZ83" s="1170"/>
    </row>
    <row r="84" spans="1:54" ht="12" customHeight="1" x14ac:dyDescent="0.3">
      <c r="A84" s="1166" t="s">
        <v>393</v>
      </c>
      <c r="B84" s="1166"/>
      <c r="C84" s="1166"/>
      <c r="D84" s="1166"/>
      <c r="E84" s="1166"/>
      <c r="F84" s="1166"/>
      <c r="G84" s="1166"/>
      <c r="H84" s="1166"/>
      <c r="I84" s="1166"/>
      <c r="J84" s="1166"/>
      <c r="K84" s="1166"/>
      <c r="L84" s="1166"/>
      <c r="M84" s="1166"/>
      <c r="N84" s="1166"/>
      <c r="O84" s="1166"/>
      <c r="P84" s="1166"/>
      <c r="Q84" s="1166"/>
      <c r="R84" s="1166"/>
      <c r="S84" s="1166"/>
      <c r="T84" s="1166"/>
      <c r="U84" s="1166"/>
      <c r="V84" s="1166"/>
      <c r="W84" s="1166"/>
      <c r="X84" s="1166"/>
      <c r="Y84" s="1166"/>
      <c r="Z84" s="1166"/>
      <c r="AA84" s="1166"/>
      <c r="AB84" s="1166"/>
      <c r="AC84" s="1166"/>
      <c r="AD84" s="1166"/>
      <c r="AE84" s="1166"/>
      <c r="AF84" s="1166"/>
      <c r="AG84" s="1166"/>
      <c r="AH84" s="1166"/>
      <c r="AI84" s="1166"/>
      <c r="AJ84" s="1166"/>
      <c r="AK84" s="1166"/>
      <c r="AL84" s="1166"/>
      <c r="AM84" s="1166"/>
      <c r="AN84" s="1166"/>
      <c r="AO84" s="1166"/>
      <c r="AP84" s="1166"/>
      <c r="AQ84" s="1166"/>
      <c r="AR84" s="1166"/>
      <c r="AS84" s="1166"/>
      <c r="AT84" s="1166"/>
      <c r="AU84" s="1166"/>
      <c r="AV84" s="1166"/>
      <c r="AW84" s="1166"/>
      <c r="AX84" s="1166"/>
      <c r="AY84" s="1166"/>
      <c r="AZ84" s="1166"/>
      <c r="BA84" s="31"/>
    </row>
    <row r="85" spans="1:54" ht="12" customHeight="1" x14ac:dyDescent="0.3">
      <c r="A85" s="1166" t="s">
        <v>394</v>
      </c>
      <c r="B85" s="1166"/>
      <c r="C85" s="1166"/>
      <c r="D85" s="1166"/>
      <c r="E85" s="1166"/>
      <c r="F85" s="1166"/>
      <c r="G85" s="1166"/>
      <c r="H85" s="1166"/>
      <c r="I85" s="1166"/>
      <c r="J85" s="1166"/>
      <c r="K85" s="1166"/>
      <c r="L85" s="1166"/>
      <c r="M85" s="1166"/>
      <c r="N85" s="1166"/>
      <c r="O85" s="1166"/>
      <c r="P85" s="1166"/>
      <c r="Q85" s="1166"/>
      <c r="R85" s="1166"/>
      <c r="S85" s="1166"/>
      <c r="T85" s="1166"/>
      <c r="U85" s="1166"/>
      <c r="V85" s="1166"/>
      <c r="W85" s="1166"/>
      <c r="X85" s="1166"/>
      <c r="Y85" s="1166"/>
      <c r="Z85" s="1166"/>
      <c r="AA85" s="1166"/>
      <c r="AB85" s="1166"/>
      <c r="AC85" s="1166"/>
      <c r="AD85" s="1166"/>
      <c r="AE85" s="1166"/>
      <c r="AF85" s="1162" t="s">
        <v>395</v>
      </c>
      <c r="AG85" s="1162"/>
      <c r="AH85" s="1162"/>
      <c r="AI85" s="1162"/>
      <c r="AJ85" s="1162"/>
      <c r="AK85" s="1162"/>
      <c r="AL85" s="1162"/>
      <c r="AM85" s="1162"/>
      <c r="AN85" s="1162"/>
      <c r="AO85" s="1162"/>
      <c r="AP85" s="1162"/>
      <c r="AQ85" s="1162"/>
      <c r="AR85" s="1162"/>
      <c r="AS85" s="1162"/>
      <c r="AT85" s="1162"/>
      <c r="AU85" s="1162"/>
      <c r="AV85" s="1162"/>
      <c r="AW85" s="1162"/>
      <c r="AX85" s="1162"/>
      <c r="AY85" s="1162"/>
      <c r="AZ85" s="427" t="s">
        <v>396</v>
      </c>
      <c r="BA85" s="9"/>
    </row>
    <row r="86" spans="1:54" ht="12" customHeight="1" x14ac:dyDescent="0.3">
      <c r="A86" s="1166" t="s">
        <v>554</v>
      </c>
      <c r="B86" s="1166"/>
      <c r="C86" s="1166"/>
      <c r="D86" s="1166"/>
      <c r="E86" s="1166"/>
      <c r="F86" s="1166"/>
      <c r="G86" s="1166"/>
      <c r="H86" s="1166"/>
      <c r="I86" s="1166"/>
      <c r="J86" s="1166"/>
      <c r="K86" s="1166"/>
      <c r="L86" s="1166"/>
      <c r="M86" s="1166"/>
      <c r="N86" s="1166"/>
      <c r="O86" s="1166"/>
      <c r="P86" s="1166"/>
      <c r="Q86" s="1166"/>
      <c r="R86" s="1166"/>
      <c r="S86" s="1166"/>
      <c r="T86" s="1166"/>
      <c r="U86" s="1166"/>
      <c r="V86" s="1166"/>
      <c r="W86" s="1166"/>
      <c r="X86" s="1166"/>
      <c r="Y86" s="1166"/>
      <c r="Z86" s="1166"/>
      <c r="AA86" s="1166"/>
      <c r="AB86" s="1166"/>
      <c r="AC86" s="1166"/>
      <c r="AD86" s="1166"/>
      <c r="AE86" s="1166"/>
      <c r="AF86" s="1166"/>
      <c r="AG86" s="1166"/>
      <c r="AH86" s="1166"/>
      <c r="AI86" s="1166"/>
      <c r="AJ86" s="1166"/>
      <c r="AK86" s="1166"/>
      <c r="AL86" s="1166"/>
      <c r="AM86" s="1166"/>
      <c r="AN86" s="1166"/>
      <c r="AO86" s="1166"/>
      <c r="AP86" s="1166"/>
      <c r="AQ86" s="1166"/>
      <c r="AR86" s="1166"/>
      <c r="AS86" s="1166"/>
      <c r="AT86" s="1161"/>
      <c r="AU86" s="1161"/>
      <c r="AV86" s="1161"/>
      <c r="AW86" s="1161"/>
      <c r="AX86" s="1161"/>
      <c r="AY86" s="429" t="s">
        <v>397</v>
      </c>
      <c r="AZ86" s="429"/>
      <c r="BA86" s="9"/>
    </row>
    <row r="87" spans="1:54" ht="12" customHeight="1" x14ac:dyDescent="0.3">
      <c r="A87" s="1166" t="s">
        <v>555</v>
      </c>
      <c r="B87" s="1166"/>
      <c r="C87" s="1166"/>
      <c r="D87" s="1166"/>
      <c r="E87" s="1166"/>
      <c r="F87" s="1166"/>
      <c r="G87" s="1166"/>
      <c r="H87" s="1166"/>
      <c r="I87" s="1166"/>
      <c r="J87" s="1166"/>
      <c r="K87" s="1166"/>
      <c r="L87" s="1166"/>
      <c r="M87" s="1166"/>
      <c r="N87" s="1166"/>
      <c r="O87" s="1166"/>
      <c r="P87" s="1166"/>
      <c r="Q87" s="1166"/>
      <c r="R87" s="1166"/>
      <c r="S87" s="1166"/>
      <c r="T87" s="1166"/>
      <c r="U87" s="1166"/>
      <c r="V87" s="1166"/>
      <c r="W87" s="1166"/>
      <c r="X87" s="1166"/>
      <c r="Y87" s="1166"/>
      <c r="Z87" s="1166"/>
      <c r="AA87" s="1166"/>
      <c r="AB87" s="1166"/>
      <c r="AC87" s="1166"/>
      <c r="AD87" s="1166"/>
      <c r="AE87" s="1166"/>
      <c r="AF87" s="1166"/>
      <c r="AG87" s="1166"/>
      <c r="AH87" s="1166"/>
      <c r="AI87" s="1166"/>
      <c r="AJ87" s="1166"/>
      <c r="AK87" s="1166"/>
      <c r="AL87" s="1166"/>
      <c r="AM87" s="1166"/>
      <c r="AN87" s="1166"/>
      <c r="AO87" s="1166"/>
      <c r="AP87" s="1166"/>
      <c r="AQ87" s="1166"/>
      <c r="AR87" s="1166"/>
      <c r="AS87" s="1166"/>
      <c r="AT87" s="1166"/>
      <c r="AU87" s="1166"/>
      <c r="AV87" s="1166"/>
      <c r="AW87" s="1166"/>
      <c r="AX87" s="1166"/>
      <c r="AY87" s="1166"/>
      <c r="AZ87" s="1166"/>
      <c r="BA87" s="9"/>
    </row>
    <row r="88" spans="1:54" ht="12" customHeight="1" x14ac:dyDescent="0.3">
      <c r="A88" s="1166" t="s">
        <v>556</v>
      </c>
      <c r="B88" s="1166"/>
      <c r="C88" s="1166"/>
      <c r="D88" s="1166"/>
      <c r="E88" s="1166"/>
      <c r="F88" s="1166"/>
      <c r="G88" s="1166"/>
      <c r="H88" s="1166"/>
      <c r="I88" s="1166"/>
      <c r="J88" s="1166"/>
      <c r="K88" s="1166"/>
      <c r="L88" s="1166"/>
      <c r="M88" s="1166"/>
      <c r="N88" s="1166"/>
      <c r="O88" s="1166"/>
      <c r="P88" s="1166"/>
      <c r="Q88" s="1166"/>
      <c r="R88" s="1166"/>
      <c r="S88" s="1166"/>
      <c r="T88" s="1166"/>
      <c r="U88" s="1166"/>
      <c r="V88" s="1166"/>
      <c r="W88" s="1166"/>
      <c r="X88" s="1166"/>
      <c r="Y88" s="1166"/>
      <c r="Z88" s="1166"/>
      <c r="AA88" s="1166"/>
      <c r="AB88" s="1166"/>
      <c r="AC88" s="1166"/>
      <c r="AD88" s="1166"/>
      <c r="AE88" s="1166"/>
      <c r="AF88" s="1166"/>
      <c r="AG88" s="1166"/>
      <c r="AH88" s="1166"/>
      <c r="AI88" s="1166"/>
      <c r="AJ88" s="1166"/>
      <c r="AK88" s="1166"/>
      <c r="AL88" s="1166"/>
      <c r="AM88" s="1166"/>
      <c r="AN88" s="1166"/>
      <c r="AO88" s="1166"/>
      <c r="AP88" s="1166"/>
      <c r="AQ88" s="1166"/>
      <c r="AR88" s="1166"/>
      <c r="AS88" s="1166"/>
      <c r="AT88" s="1166"/>
      <c r="AU88" s="1166"/>
      <c r="AV88" s="1166"/>
      <c r="AW88" s="1166"/>
      <c r="AX88" s="1166"/>
      <c r="AY88" s="1166"/>
      <c r="AZ88" s="1166"/>
      <c r="BA88" s="9"/>
    </row>
    <row r="89" spans="1:54" ht="12" customHeight="1" x14ac:dyDescent="0.3">
      <c r="A89" s="1162"/>
      <c r="B89" s="1162"/>
      <c r="C89" s="1162"/>
      <c r="D89" s="1162"/>
      <c r="E89" s="1162"/>
      <c r="F89" s="1162"/>
      <c r="G89" s="1162"/>
      <c r="H89" s="1162"/>
      <c r="I89" s="1162"/>
      <c r="J89" s="1162"/>
      <c r="K89" s="1162"/>
      <c r="L89" s="1162"/>
      <c r="M89" s="1162"/>
      <c r="N89" s="1162"/>
      <c r="O89" s="1162"/>
      <c r="P89" s="1162"/>
      <c r="Q89" s="1162"/>
      <c r="R89" s="1162"/>
      <c r="S89" s="1162"/>
      <c r="T89" s="1162"/>
      <c r="U89" s="1162"/>
      <c r="V89" s="1162"/>
      <c r="W89" s="1162"/>
      <c r="X89" s="1162"/>
      <c r="Y89" s="1162"/>
      <c r="Z89" s="1162"/>
      <c r="AA89" s="1162"/>
      <c r="AB89" s="1162"/>
      <c r="AC89" s="1162"/>
      <c r="AD89" s="1162"/>
      <c r="AE89" s="1162"/>
      <c r="AF89" s="1162"/>
      <c r="AG89" s="1162"/>
      <c r="AH89" s="1162"/>
      <c r="AI89" s="1162"/>
      <c r="AJ89" s="1162"/>
      <c r="AK89" s="1162"/>
      <c r="AL89" s="1162"/>
      <c r="AM89" s="1162"/>
      <c r="AN89" s="1162"/>
      <c r="AO89" s="1162"/>
      <c r="AP89" s="1162"/>
      <c r="AQ89" s="1162"/>
      <c r="AR89" s="1162"/>
      <c r="AS89" s="1162"/>
      <c r="AT89" s="1162"/>
      <c r="AU89" s="1162"/>
      <c r="AV89" s="1162"/>
      <c r="AW89" s="1162"/>
      <c r="AX89" s="1162"/>
      <c r="AY89" s="1162"/>
      <c r="AZ89" s="1162"/>
      <c r="BA89" s="9"/>
    </row>
    <row r="90" spans="1:54" ht="12" customHeight="1" x14ac:dyDescent="0.3">
      <c r="A90" s="1163" t="s">
        <v>557</v>
      </c>
      <c r="B90" s="1163"/>
      <c r="C90" s="1163"/>
      <c r="D90" s="1163"/>
      <c r="E90" s="1163"/>
      <c r="F90" s="1163"/>
      <c r="G90" s="1163"/>
      <c r="H90" s="1163"/>
      <c r="I90" s="1163"/>
      <c r="J90" s="1163"/>
      <c r="K90" s="1163"/>
      <c r="L90" s="1163"/>
      <c r="M90" s="1163"/>
      <c r="N90" s="1163"/>
      <c r="O90" s="1163"/>
      <c r="P90" s="1163"/>
      <c r="Q90" s="1163"/>
      <c r="R90" s="1163"/>
      <c r="S90" s="1163"/>
      <c r="T90" s="1163"/>
      <c r="U90" s="1163"/>
      <c r="V90" s="1163"/>
      <c r="W90" s="1163"/>
      <c r="X90" s="1163"/>
      <c r="Y90" s="1163"/>
      <c r="Z90" s="1163"/>
      <c r="AA90" s="1163"/>
      <c r="AB90" s="1163"/>
      <c r="AC90" s="1163"/>
      <c r="AD90" s="1163"/>
      <c r="AE90" s="1163"/>
      <c r="AF90" s="1163"/>
      <c r="AG90" s="1163"/>
      <c r="AH90" s="1163"/>
      <c r="AI90" s="1163"/>
      <c r="AJ90" s="1163"/>
      <c r="AK90" s="1163"/>
      <c r="AL90" s="1163"/>
      <c r="AM90" s="1163"/>
      <c r="AN90" s="1163"/>
      <c r="AO90" s="1163"/>
      <c r="AP90" s="1163"/>
      <c r="AQ90" s="1163"/>
      <c r="AR90" s="1163"/>
      <c r="AS90" s="1163"/>
      <c r="AT90" s="1163"/>
      <c r="AU90" s="1163"/>
      <c r="AV90" s="1163"/>
      <c r="AW90" s="1163"/>
      <c r="AX90" s="1163"/>
      <c r="AY90" s="1163"/>
      <c r="AZ90" s="1163"/>
      <c r="BA90" s="9"/>
    </row>
    <row r="91" spans="1:54" ht="12" customHeight="1" x14ac:dyDescent="0.3">
      <c r="A91" s="1159" t="str">
        <f ca="1">INDIRECT("'АКТЫ скрытых работ'!R"&amp;BE3&amp;"C13",0)</f>
        <v>Монтаж вертикальных электродов контура заземления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1159"/>
      <c r="X91" s="1159"/>
      <c r="Y91" s="1159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59"/>
      <c r="AP91" s="1159"/>
      <c r="AQ91" s="1159"/>
      <c r="AR91" s="1159"/>
      <c r="AS91" s="1159"/>
      <c r="AT91" s="1159"/>
      <c r="AU91" s="1159"/>
      <c r="AV91" s="1159"/>
      <c r="AW91" s="1159"/>
      <c r="AX91" s="1159"/>
      <c r="AY91" s="1159"/>
      <c r="AZ91" s="1159"/>
      <c r="BA91" s="9"/>
    </row>
    <row r="92" spans="1:54" s="127" customFormat="1" ht="8.25" customHeight="1" x14ac:dyDescent="0.2">
      <c r="A92" s="1160" t="s">
        <v>398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37"/>
    </row>
    <row r="93" spans="1:54" s="138" customFormat="1" ht="12" customHeight="1" x14ac:dyDescent="0.25">
      <c r="A93" s="1164" t="s">
        <v>89</v>
      </c>
      <c r="B93" s="1164"/>
      <c r="C93" s="1164"/>
      <c r="D93" s="1164"/>
      <c r="E93" s="1164"/>
      <c r="F93" s="1164"/>
      <c r="G93" s="1164"/>
      <c r="H93" s="1164"/>
      <c r="I93" s="1164"/>
      <c r="J93" s="1164"/>
      <c r="K93" s="1164"/>
      <c r="L93" s="1164"/>
      <c r="M93" s="1164"/>
      <c r="N93" s="1164"/>
      <c r="O93" s="1164"/>
      <c r="P93" s="1165" t="s">
        <v>65</v>
      </c>
      <c r="Q93" s="1165"/>
      <c r="R93" s="1165"/>
      <c r="S93" s="1165"/>
      <c r="T93" s="1165"/>
      <c r="U93" s="1165"/>
      <c r="V93" s="1165"/>
      <c r="W93" s="1165"/>
      <c r="X93" s="1165"/>
      <c r="Y93" s="1165"/>
      <c r="Z93" s="1165"/>
      <c r="AA93" s="1165"/>
      <c r="AB93" s="1165"/>
      <c r="AC93" s="1165"/>
      <c r="AD93" s="1165"/>
      <c r="AE93" s="1165"/>
      <c r="AF93" s="1165"/>
      <c r="AG93" s="1165"/>
      <c r="AH93" s="1165"/>
      <c r="AI93" s="1165"/>
      <c r="AJ93" s="1165"/>
      <c r="AK93" s="1165"/>
      <c r="AL93" s="1165"/>
      <c r="AM93" s="1165"/>
      <c r="AN93" s="1165"/>
      <c r="AO93" s="1165"/>
      <c r="AP93" s="1165"/>
      <c r="AQ93" s="1165"/>
      <c r="AR93" s="1165"/>
      <c r="AS93" s="1165"/>
      <c r="AT93" s="1165"/>
      <c r="AU93" s="1165"/>
      <c r="AV93" s="1165"/>
      <c r="AW93" s="1165"/>
      <c r="AX93" s="1165"/>
      <c r="AY93" s="1165"/>
      <c r="AZ93" s="1165"/>
    </row>
    <row r="94" spans="1:54" ht="12" customHeight="1" x14ac:dyDescent="0.3">
      <c r="A94" s="427" t="s">
        <v>93</v>
      </c>
      <c r="J94" s="1159">
        <f>ФОРМА!F5</f>
        <v>2</v>
      </c>
      <c r="K94" s="1159"/>
      <c r="L94" s="1159"/>
      <c r="M94" s="430"/>
      <c r="N94" s="427" t="s">
        <v>94</v>
      </c>
      <c r="O94" s="430"/>
      <c r="R94" s="427"/>
    </row>
    <row r="95" spans="1:54" ht="35.25" customHeight="1" x14ac:dyDescent="0.25">
      <c r="A95" s="1166" t="s">
        <v>90</v>
      </c>
      <c r="B95" s="1166"/>
      <c r="C95" s="1166"/>
      <c r="D95" s="1166"/>
      <c r="E95" s="1166"/>
      <c r="F95" s="1166"/>
      <c r="G95" s="1166"/>
      <c r="H95" s="1167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67"/>
      <c r="J95" s="1167"/>
      <c r="K95" s="1167"/>
      <c r="L95" s="1167"/>
      <c r="M95" s="1167"/>
      <c r="N95" s="1167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7"/>
      <c r="Z95" s="1167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7"/>
      <c r="AL95" s="1167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7"/>
      <c r="AX95" s="1167"/>
      <c r="AY95" s="1167"/>
      <c r="AZ95" s="1167"/>
    </row>
    <row r="96" spans="1:54" ht="24" customHeight="1" x14ac:dyDescent="0.25">
      <c r="A96" s="1158" t="s">
        <v>558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1158"/>
      <c r="AA96" s="1158"/>
      <c r="AB96" s="1158"/>
      <c r="AC96" s="1158"/>
      <c r="AD96" s="1158"/>
      <c r="AE96" s="1158"/>
      <c r="AF96" s="1158"/>
      <c r="AG96" s="1158"/>
      <c r="AH96" s="1158"/>
      <c r="AI96" s="1158"/>
      <c r="AJ96" s="1158"/>
      <c r="AK96" s="1158"/>
      <c r="AL96" s="1158"/>
      <c r="AM96" s="1158"/>
      <c r="AN96" s="1158"/>
      <c r="AO96" s="1158"/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431"/>
      <c r="BB96" s="431"/>
    </row>
    <row r="97" spans="1:54" ht="16.5" customHeight="1" x14ac:dyDescent="0.3">
      <c r="A97" s="1021" t="str">
        <f>ПОДПИСИ!D6</f>
        <v>Чечин Д.М.</v>
      </c>
      <c r="B97" s="1021"/>
      <c r="C97" s="1021"/>
      <c r="D97" s="1021"/>
      <c r="E97" s="1021"/>
      <c r="F97" s="1021"/>
      <c r="G97" s="1021"/>
      <c r="H97" s="1021"/>
      <c r="I97" s="1021"/>
      <c r="J97" s="1021"/>
      <c r="K97" s="1021"/>
      <c r="L97" s="1021"/>
      <c r="M97" s="1021"/>
      <c r="N97" s="1021"/>
      <c r="O97" s="1021"/>
      <c r="P97" s="1021"/>
      <c r="Q97" s="1021"/>
      <c r="R97" s="1021"/>
      <c r="S97" s="1021"/>
      <c r="T97" s="1021"/>
      <c r="U97" s="1021"/>
      <c r="V97" s="102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</row>
    <row r="98" spans="1:54" s="505" customFormat="1" ht="6" customHeight="1" x14ac:dyDescent="0.3">
      <c r="A98" s="1157" t="s">
        <v>815</v>
      </c>
      <c r="B98" s="1157"/>
      <c r="C98" s="1157"/>
      <c r="D98" s="1157"/>
      <c r="E98" s="1157"/>
      <c r="F98" s="1157"/>
      <c r="G98" s="1157"/>
      <c r="H98" s="1157"/>
      <c r="I98" s="1157"/>
      <c r="J98" s="1157"/>
      <c r="K98" s="1157"/>
      <c r="L98" s="1157"/>
      <c r="M98" s="1157"/>
      <c r="N98" s="1157"/>
      <c r="O98" s="1157"/>
      <c r="P98" s="1157"/>
      <c r="Q98" s="1157"/>
      <c r="R98" s="1157"/>
      <c r="S98" s="1157"/>
      <c r="T98" s="1157"/>
      <c r="U98" s="1157"/>
      <c r="V98" s="1157"/>
      <c r="W98" s="500"/>
      <c r="X98" s="500"/>
      <c r="Y98" s="500"/>
      <c r="Z98" s="500"/>
      <c r="AA98" s="500"/>
      <c r="AB98" s="500"/>
      <c r="AC98" s="500"/>
      <c r="AD98" s="500"/>
      <c r="AE98" s="500"/>
      <c r="AF98" s="500"/>
      <c r="AG98" s="501"/>
      <c r="AH98" s="501"/>
      <c r="AI98" s="501"/>
      <c r="AJ98" s="501"/>
      <c r="AK98" s="501"/>
      <c r="AL98" s="501"/>
      <c r="AM98" s="501"/>
      <c r="AN98" s="501"/>
      <c r="AP98" s="1157" t="s">
        <v>49</v>
      </c>
      <c r="AQ98" s="1157"/>
      <c r="AR98" s="1157"/>
      <c r="AS98" s="1157"/>
      <c r="AT98" s="1157"/>
      <c r="AU98" s="1157"/>
      <c r="AV98" s="1157"/>
      <c r="AW98" s="1157"/>
      <c r="AX98" s="1157"/>
      <c r="AY98" s="1157"/>
      <c r="AZ98" s="1157"/>
    </row>
    <row r="99" spans="1:54" s="505" customFormat="1" ht="23.4" customHeight="1" x14ac:dyDescent="0.3">
      <c r="A99" s="1021" t="str">
        <f>IF(ПОДПИСИ!B10="","",ПОДПИСИ!D10)</f>
        <v>Величко А.А.</v>
      </c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22"/>
      <c r="AQ99" s="1022"/>
      <c r="AR99" s="1022"/>
      <c r="AS99" s="1022"/>
      <c r="AT99" s="1022"/>
      <c r="AU99" s="1022"/>
      <c r="AV99" s="1022"/>
      <c r="AW99" s="1022"/>
      <c r="AX99" s="1022"/>
      <c r="AY99" s="1022"/>
      <c r="AZ99" s="1022"/>
    </row>
    <row r="100" spans="1:54" s="505" customFormat="1" ht="6" customHeight="1" x14ac:dyDescent="0.3">
      <c r="A100" s="1157" t="s">
        <v>815</v>
      </c>
      <c r="B100" s="1157"/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7"/>
      <c r="P100" s="1157"/>
      <c r="Q100" s="1157"/>
      <c r="R100" s="1157"/>
      <c r="S100" s="1157"/>
      <c r="T100" s="1157"/>
      <c r="U100" s="1157"/>
      <c r="V100" s="1157"/>
      <c r="W100" s="500"/>
      <c r="X100" s="500"/>
      <c r="Y100" s="500"/>
      <c r="Z100" s="500"/>
      <c r="AA100" s="500"/>
      <c r="AB100" s="500"/>
      <c r="AC100" s="500"/>
      <c r="AD100" s="500"/>
      <c r="AE100" s="500"/>
      <c r="AF100" s="500"/>
      <c r="AG100" s="501"/>
      <c r="AH100" s="501"/>
      <c r="AI100" s="501"/>
      <c r="AJ100" s="501"/>
      <c r="AK100" s="501"/>
      <c r="AL100" s="501"/>
      <c r="AM100" s="501"/>
      <c r="AN100" s="501"/>
      <c r="AP100" s="1157" t="s">
        <v>49</v>
      </c>
      <c r="AQ100" s="1157"/>
      <c r="AR100" s="1157"/>
      <c r="AS100" s="1157"/>
      <c r="AT100" s="1157"/>
      <c r="AU100" s="1157"/>
      <c r="AV100" s="1157"/>
      <c r="AW100" s="1157"/>
      <c r="AX100" s="1157"/>
      <c r="AY100" s="1157"/>
      <c r="AZ100" s="1157"/>
    </row>
    <row r="101" spans="1:54" ht="15" customHeight="1" x14ac:dyDescent="0.25">
      <c r="A101" s="1158" t="s">
        <v>799</v>
      </c>
      <c r="B101" s="1158"/>
      <c r="C101" s="1158"/>
      <c r="D101" s="1158"/>
      <c r="E101" s="1158"/>
      <c r="F101" s="1158"/>
      <c r="G101" s="1158"/>
      <c r="H101" s="1158"/>
      <c r="I101" s="1158"/>
      <c r="J101" s="1158"/>
      <c r="K101" s="1158"/>
      <c r="L101" s="1158"/>
      <c r="M101" s="1158"/>
      <c r="N101" s="1158"/>
      <c r="O101" s="1158"/>
      <c r="P101" s="1158"/>
      <c r="Q101" s="1158"/>
      <c r="R101" s="1158"/>
      <c r="S101" s="1158"/>
      <c r="T101" s="1158"/>
      <c r="U101" s="1158"/>
      <c r="V101" s="1158"/>
      <c r="W101" s="1158"/>
      <c r="X101" s="1158"/>
      <c r="Y101" s="1158"/>
      <c r="Z101" s="1158"/>
      <c r="AA101" s="1158"/>
      <c r="AB101" s="1158"/>
      <c r="AC101" s="1158"/>
      <c r="AD101" s="1158"/>
      <c r="AE101" s="1158"/>
      <c r="AF101" s="1158"/>
      <c r="AG101" s="1158"/>
      <c r="AH101" s="1158"/>
      <c r="AI101" s="1158"/>
      <c r="AJ101" s="1158"/>
      <c r="AK101" s="1158"/>
      <c r="AL101" s="1158"/>
      <c r="AM101" s="1158"/>
      <c r="AN101" s="1158"/>
      <c r="AO101" s="1158"/>
      <c r="AP101" s="1158"/>
      <c r="AQ101" s="1158"/>
      <c r="AR101" s="1158"/>
      <c r="AS101" s="1158"/>
      <c r="AT101" s="1158"/>
      <c r="AU101" s="1158"/>
      <c r="AV101" s="1158"/>
      <c r="AW101" s="1158"/>
      <c r="AX101" s="1158"/>
      <c r="AY101" s="1158"/>
      <c r="AZ101" s="1158"/>
      <c r="BA101" s="431"/>
      <c r="BB101" s="431"/>
    </row>
    <row r="102" spans="1:54" ht="16.5" customHeight="1" x14ac:dyDescent="0.3">
      <c r="A102" s="1021" t="str">
        <f>ПОДПИСИ!D15</f>
        <v>Шлёнский С.В.</v>
      </c>
      <c r="B102" s="1021"/>
      <c r="C102" s="1021"/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1021"/>
      <c r="V102" s="1021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22"/>
      <c r="AQ102" s="1022"/>
      <c r="AR102" s="1022"/>
      <c r="AS102" s="1022"/>
      <c r="AT102" s="1022"/>
      <c r="AU102" s="1022"/>
      <c r="AV102" s="1022"/>
      <c r="AW102" s="1022"/>
      <c r="AX102" s="1022"/>
      <c r="AY102" s="1022"/>
      <c r="AZ102" s="1022"/>
      <c r="BA102" s="352"/>
      <c r="BB102" s="352"/>
    </row>
    <row r="103" spans="1:54" s="505" customFormat="1" ht="6" customHeight="1" x14ac:dyDescent="0.3">
      <c r="A103" s="1157" t="s">
        <v>815</v>
      </c>
      <c r="B103" s="1157"/>
      <c r="C103" s="1157"/>
      <c r="D103" s="1157"/>
      <c r="E103" s="1157"/>
      <c r="F103" s="1157"/>
      <c r="G103" s="1157"/>
      <c r="H103" s="1157"/>
      <c r="I103" s="1157"/>
      <c r="J103" s="1157"/>
      <c r="K103" s="1157"/>
      <c r="L103" s="1157"/>
      <c r="M103" s="1157"/>
      <c r="N103" s="1157"/>
      <c r="O103" s="1157"/>
      <c r="P103" s="1157"/>
      <c r="Q103" s="1157"/>
      <c r="R103" s="1157"/>
      <c r="S103" s="1157"/>
      <c r="T103" s="1157"/>
      <c r="U103" s="1157"/>
      <c r="V103" s="1157"/>
      <c r="W103" s="500"/>
      <c r="X103" s="500"/>
      <c r="Y103" s="500"/>
      <c r="Z103" s="500"/>
      <c r="AA103" s="500"/>
      <c r="AB103" s="500"/>
      <c r="AC103" s="500"/>
      <c r="AD103" s="500"/>
      <c r="AE103" s="500"/>
      <c r="AF103" s="500"/>
      <c r="AG103" s="501"/>
      <c r="AH103" s="501"/>
      <c r="AI103" s="501"/>
      <c r="AJ103" s="501"/>
      <c r="AK103" s="501"/>
      <c r="AL103" s="501"/>
      <c r="AM103" s="501"/>
      <c r="AN103" s="501"/>
      <c r="AO103" s="501"/>
      <c r="AP103" s="1157" t="s">
        <v>49</v>
      </c>
      <c r="AQ103" s="1157"/>
      <c r="AR103" s="1157"/>
      <c r="AS103" s="1157"/>
      <c r="AT103" s="1157"/>
      <c r="AU103" s="1157"/>
      <c r="AV103" s="1157"/>
      <c r="AW103" s="1157"/>
      <c r="AX103" s="1157"/>
      <c r="AY103" s="1157"/>
      <c r="AZ103" s="1157"/>
      <c r="BA103" s="504"/>
      <c r="BB103" s="504"/>
    </row>
    <row r="104" spans="1:54" ht="25.5" customHeight="1" x14ac:dyDescent="0.25">
      <c r="A104" s="1158" t="s">
        <v>827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1158"/>
      <c r="AA104" s="1158"/>
      <c r="AB104" s="1158"/>
      <c r="AC104" s="1158"/>
      <c r="AD104" s="1158"/>
      <c r="AE104" s="1158"/>
      <c r="AF104" s="1158"/>
      <c r="AG104" s="1158"/>
      <c r="AH104" s="1158"/>
      <c r="AI104" s="1158"/>
      <c r="AJ104" s="1158"/>
      <c r="AK104" s="1158"/>
      <c r="AL104" s="1158"/>
      <c r="AM104" s="1158"/>
      <c r="AN104" s="1158"/>
      <c r="AO104" s="1158"/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  <c r="BA104" s="431"/>
      <c r="BB104" s="431"/>
    </row>
    <row r="105" spans="1:54" ht="16.5" customHeight="1" x14ac:dyDescent="0.3">
      <c r="A105" s="1021" t="str">
        <f>ПОДПИСИ!D17</f>
        <v>Шлёнский С.В.</v>
      </c>
      <c r="B105" s="1021"/>
      <c r="C105" s="1021"/>
      <c r="D105" s="1021"/>
      <c r="E105" s="1021"/>
      <c r="F105" s="1021"/>
      <c r="G105" s="1021"/>
      <c r="H105" s="1021"/>
      <c r="I105" s="1021"/>
      <c r="J105" s="1021"/>
      <c r="K105" s="1021"/>
      <c r="L105" s="1021"/>
      <c r="M105" s="1021"/>
      <c r="N105" s="1021"/>
      <c r="O105" s="1021"/>
      <c r="P105" s="1021"/>
      <c r="Q105" s="1021"/>
      <c r="R105" s="1021"/>
      <c r="S105" s="1021"/>
      <c r="T105" s="1021"/>
      <c r="U105" s="1021"/>
      <c r="V105" s="1021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352"/>
      <c r="BB105" s="352"/>
    </row>
    <row r="106" spans="1:54" s="505" customFormat="1" ht="6" customHeight="1" x14ac:dyDescent="0.3">
      <c r="A106" s="1157" t="s">
        <v>815</v>
      </c>
      <c r="B106" s="1157"/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7"/>
      <c r="O106" s="1157"/>
      <c r="P106" s="1157"/>
      <c r="Q106" s="1157"/>
      <c r="R106" s="1157"/>
      <c r="S106" s="1157"/>
      <c r="T106" s="1157"/>
      <c r="U106" s="1157"/>
      <c r="V106" s="1157"/>
      <c r="W106" s="500"/>
      <c r="X106" s="500"/>
      <c r="Y106" s="500"/>
      <c r="Z106" s="500"/>
      <c r="AA106" s="500"/>
      <c r="AB106" s="500"/>
      <c r="AC106" s="500"/>
      <c r="AD106" s="500"/>
      <c r="AE106" s="500"/>
      <c r="AF106" s="500"/>
      <c r="AG106" s="501"/>
      <c r="AH106" s="501"/>
      <c r="AI106" s="501"/>
      <c r="AJ106" s="501"/>
      <c r="AK106" s="501"/>
      <c r="AL106" s="501"/>
      <c r="AM106" s="501"/>
      <c r="AN106" s="501"/>
      <c r="AO106" s="501"/>
      <c r="AP106" s="1157" t="s">
        <v>49</v>
      </c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  <c r="BA106" s="504"/>
      <c r="BB106" s="504"/>
    </row>
    <row r="107" spans="1:54" ht="39.75" customHeight="1" x14ac:dyDescent="0.25">
      <c r="A107" s="1158" t="s">
        <v>817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1158"/>
      <c r="AA107" s="1158"/>
      <c r="AB107" s="1158"/>
      <c r="AC107" s="1158"/>
      <c r="AD107" s="1158"/>
      <c r="AE107" s="1158"/>
      <c r="AF107" s="1158"/>
      <c r="AG107" s="1158"/>
      <c r="AH107" s="1158"/>
      <c r="AI107" s="1158"/>
      <c r="AJ107" s="1158"/>
      <c r="AK107" s="1158"/>
      <c r="AL107" s="1158"/>
      <c r="AM107" s="1158"/>
      <c r="AN107" s="1158"/>
      <c r="AO107" s="1158"/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  <c r="BA107" s="431"/>
      <c r="BB107" s="431"/>
    </row>
    <row r="108" spans="1:54" ht="16.5" customHeight="1" x14ac:dyDescent="0.3">
      <c r="A108" s="1021" t="str">
        <f>ПОДПИСИ!C19</f>
        <v xml:space="preserve"> </v>
      </c>
      <c r="B108" s="1021"/>
      <c r="C108" s="1021"/>
      <c r="D108" s="1021"/>
      <c r="E108" s="1021"/>
      <c r="F108" s="1021"/>
      <c r="G108" s="1021"/>
      <c r="H108" s="1021"/>
      <c r="I108" s="1021"/>
      <c r="J108" s="1021"/>
      <c r="K108" s="1021"/>
      <c r="L108" s="1021"/>
      <c r="M108" s="1021"/>
      <c r="N108" s="1021"/>
      <c r="O108" s="1021"/>
      <c r="P108" s="1021"/>
      <c r="Q108" s="1021"/>
      <c r="R108" s="1021"/>
      <c r="S108" s="1021"/>
      <c r="T108" s="1021"/>
      <c r="U108" s="1021"/>
      <c r="V108" s="1021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22"/>
      <c r="AQ108" s="1022"/>
      <c r="AR108" s="1022"/>
      <c r="AS108" s="1022"/>
      <c r="AT108" s="1022"/>
      <c r="AU108" s="1022"/>
      <c r="AV108" s="1022"/>
      <c r="AW108" s="1022"/>
      <c r="AX108" s="1022"/>
      <c r="AY108" s="1022"/>
      <c r="AZ108" s="1022"/>
      <c r="BA108" s="352"/>
      <c r="BB108" s="352"/>
    </row>
    <row r="109" spans="1:54" s="505" customFormat="1" ht="6" customHeight="1" x14ac:dyDescent="0.3">
      <c r="A109" s="1157" t="s">
        <v>815</v>
      </c>
      <c r="B109" s="1157"/>
      <c r="C109" s="1157"/>
      <c r="D109" s="1157"/>
      <c r="E109" s="1157"/>
      <c r="F109" s="1157"/>
      <c r="G109" s="1157"/>
      <c r="H109" s="1157"/>
      <c r="I109" s="1157"/>
      <c r="J109" s="1157"/>
      <c r="K109" s="1157"/>
      <c r="L109" s="1157"/>
      <c r="M109" s="1157"/>
      <c r="N109" s="1157"/>
      <c r="O109" s="1157"/>
      <c r="P109" s="1157"/>
      <c r="Q109" s="1157"/>
      <c r="R109" s="1157"/>
      <c r="S109" s="1157"/>
      <c r="T109" s="1157"/>
      <c r="U109" s="1157"/>
      <c r="V109" s="1157"/>
      <c r="W109" s="500"/>
      <c r="X109" s="500"/>
      <c r="Y109" s="500"/>
      <c r="Z109" s="500"/>
      <c r="AA109" s="500"/>
      <c r="AB109" s="500"/>
      <c r="AC109" s="500"/>
      <c r="AD109" s="500"/>
      <c r="AE109" s="500"/>
      <c r="AF109" s="500"/>
      <c r="AG109" s="501"/>
      <c r="AH109" s="501"/>
      <c r="AI109" s="501"/>
      <c r="AJ109" s="501"/>
      <c r="AK109" s="501"/>
      <c r="AL109" s="501"/>
      <c r="AM109" s="501"/>
      <c r="AN109" s="501"/>
      <c r="AO109" s="501"/>
      <c r="AP109" s="1157" t="s">
        <v>49</v>
      </c>
      <c r="AQ109" s="1157"/>
      <c r="AR109" s="1157"/>
      <c r="AS109" s="1157"/>
      <c r="AT109" s="1157"/>
      <c r="AU109" s="1157"/>
      <c r="AV109" s="1157"/>
      <c r="AW109" s="1157"/>
      <c r="AX109" s="1157"/>
      <c r="AY109" s="1157"/>
      <c r="AZ109" s="1157"/>
      <c r="BA109" s="504"/>
      <c r="BB109" s="504"/>
    </row>
    <row r="110" spans="1:54" ht="39.75" customHeight="1" x14ac:dyDescent="0.25">
      <c r="A110" s="1158" t="s">
        <v>1077</v>
      </c>
      <c r="B110" s="1158"/>
      <c r="C110" s="1158"/>
      <c r="D110" s="1158"/>
      <c r="E110" s="1158"/>
      <c r="F110" s="1158"/>
      <c r="G110" s="1158"/>
      <c r="H110" s="1158"/>
      <c r="I110" s="1158"/>
      <c r="J110" s="1158"/>
      <c r="K110" s="1158"/>
      <c r="L110" s="1158"/>
      <c r="M110" s="1158"/>
      <c r="N110" s="1158"/>
      <c r="O110" s="1158"/>
      <c r="P110" s="1158"/>
      <c r="Q110" s="1158"/>
      <c r="R110" s="1158"/>
      <c r="S110" s="1158"/>
      <c r="T110" s="1158"/>
      <c r="U110" s="1158"/>
      <c r="V110" s="1158"/>
      <c r="W110" s="1158"/>
      <c r="X110" s="1158"/>
      <c r="Y110" s="1158"/>
      <c r="Z110" s="1158"/>
      <c r="AA110" s="1158"/>
      <c r="AB110" s="1158"/>
      <c r="AC110" s="1158"/>
      <c r="AD110" s="1158"/>
      <c r="AE110" s="1158"/>
      <c r="AF110" s="1158"/>
      <c r="AG110" s="1158"/>
      <c r="AH110" s="1158"/>
      <c r="AI110" s="1158"/>
      <c r="AJ110" s="1158"/>
      <c r="AK110" s="1158"/>
      <c r="AL110" s="1158"/>
      <c r="AM110" s="1158"/>
      <c r="AN110" s="1158"/>
      <c r="AO110" s="1158"/>
      <c r="AP110" s="1158"/>
      <c r="AQ110" s="1158"/>
      <c r="AR110" s="1158"/>
      <c r="AS110" s="1158"/>
      <c r="AT110" s="1158"/>
      <c r="AU110" s="1158"/>
      <c r="AV110" s="1158"/>
      <c r="AW110" s="1158"/>
      <c r="AX110" s="1158"/>
      <c r="AY110" s="1158"/>
      <c r="AZ110" s="1158"/>
      <c r="BA110" s="431"/>
      <c r="BB110" s="431"/>
    </row>
    <row r="111" spans="1:54" ht="16.5" customHeight="1" x14ac:dyDescent="0.3">
      <c r="A111" s="1021" t="str">
        <f>ПОДПИСИ!D12</f>
        <v>Курбатов А.В.</v>
      </c>
      <c r="B111" s="1021"/>
      <c r="C111" s="1021"/>
      <c r="D111" s="1021"/>
      <c r="E111" s="1021"/>
      <c r="F111" s="1021"/>
      <c r="G111" s="1021"/>
      <c r="H111" s="1021"/>
      <c r="I111" s="1021"/>
      <c r="J111" s="1021"/>
      <c r="K111" s="1021"/>
      <c r="L111" s="1021"/>
      <c r="M111" s="1021"/>
      <c r="N111" s="1021"/>
      <c r="O111" s="1021"/>
      <c r="P111" s="1021"/>
      <c r="Q111" s="1021"/>
      <c r="R111" s="1021"/>
      <c r="S111" s="1021"/>
      <c r="T111" s="1021"/>
      <c r="U111" s="1021"/>
      <c r="V111" s="1021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352"/>
      <c r="BB111" s="352"/>
    </row>
    <row r="112" spans="1:54" s="505" customFormat="1" ht="6" customHeight="1" x14ac:dyDescent="0.3">
      <c r="A112" s="1157" t="s">
        <v>815</v>
      </c>
      <c r="B112" s="1157"/>
      <c r="C112" s="1157"/>
      <c r="D112" s="1157"/>
      <c r="E112" s="1157"/>
      <c r="F112" s="1157"/>
      <c r="G112" s="1157"/>
      <c r="H112" s="1157"/>
      <c r="I112" s="1157"/>
      <c r="J112" s="1157"/>
      <c r="K112" s="1157"/>
      <c r="L112" s="1157"/>
      <c r="M112" s="1157"/>
      <c r="N112" s="1157"/>
      <c r="O112" s="1157"/>
      <c r="P112" s="1157"/>
      <c r="Q112" s="1157"/>
      <c r="R112" s="1157"/>
      <c r="S112" s="1157"/>
      <c r="T112" s="1157"/>
      <c r="U112" s="1157"/>
      <c r="V112" s="1157"/>
      <c r="W112" s="500"/>
      <c r="X112" s="500"/>
      <c r="Y112" s="500"/>
      <c r="Z112" s="500"/>
      <c r="AA112" s="500"/>
      <c r="AB112" s="500"/>
      <c r="AC112" s="500"/>
      <c r="AD112" s="500"/>
      <c r="AE112" s="500"/>
      <c r="AF112" s="500"/>
      <c r="AG112" s="501"/>
      <c r="AH112" s="501"/>
      <c r="AI112" s="501"/>
      <c r="AJ112" s="501"/>
      <c r="AK112" s="501"/>
      <c r="AL112" s="501"/>
      <c r="AM112" s="501"/>
      <c r="AN112" s="501"/>
      <c r="AO112" s="501"/>
      <c r="AP112" s="1157" t="s">
        <v>49</v>
      </c>
      <c r="AQ112" s="1157"/>
      <c r="AR112" s="1157"/>
      <c r="AS112" s="1157"/>
      <c r="AT112" s="1157"/>
      <c r="AU112" s="1157"/>
      <c r="AV112" s="1157"/>
      <c r="AW112" s="1157"/>
      <c r="AX112" s="1157"/>
      <c r="AY112" s="1157"/>
      <c r="AZ112" s="1157"/>
      <c r="BA112" s="504"/>
      <c r="BB112" s="504"/>
    </row>
    <row r="113" spans="1:54" hidden="1" x14ac:dyDescent="0.25">
      <c r="A113" s="1158" t="s">
        <v>542</v>
      </c>
      <c r="B113" s="1158"/>
      <c r="C113" s="1158"/>
      <c r="D113" s="1158"/>
      <c r="E113" s="1158"/>
      <c r="F113" s="1158"/>
      <c r="G113" s="1158"/>
      <c r="H113" s="1158"/>
      <c r="I113" s="1158"/>
      <c r="J113" s="1158"/>
      <c r="K113" s="1158"/>
      <c r="L113" s="1158"/>
      <c r="M113" s="1158"/>
      <c r="N113" s="1158"/>
      <c r="O113" s="1158"/>
      <c r="P113" s="1158"/>
      <c r="Q113" s="1158"/>
      <c r="R113" s="1158"/>
      <c r="S113" s="1158"/>
      <c r="T113" s="1158"/>
      <c r="U113" s="1158"/>
      <c r="V113" s="1158"/>
      <c r="W113" s="1158"/>
      <c r="X113" s="1158"/>
      <c r="Y113" s="1158"/>
      <c r="Z113" s="1158"/>
      <c r="AA113" s="1158"/>
      <c r="AB113" s="1158"/>
      <c r="AC113" s="1158"/>
      <c r="AD113" s="1158"/>
      <c r="AE113" s="1158"/>
      <c r="AF113" s="1158"/>
      <c r="AG113" s="1158"/>
      <c r="AH113" s="1158"/>
      <c r="AI113" s="1158"/>
      <c r="AJ113" s="1158"/>
      <c r="AK113" s="1158"/>
      <c r="AL113" s="1158"/>
      <c r="AM113" s="1158"/>
      <c r="AN113" s="1158"/>
      <c r="AO113" s="1158"/>
      <c r="AP113" s="1158"/>
      <c r="AQ113" s="1158"/>
      <c r="AR113" s="1158"/>
      <c r="AS113" s="1158"/>
      <c r="AT113" s="1158"/>
      <c r="AU113" s="1158"/>
      <c r="AV113" s="1158"/>
      <c r="AW113" s="1158"/>
      <c r="AX113" s="1158"/>
      <c r="AY113" s="1158"/>
      <c r="AZ113" s="1158"/>
      <c r="BA113" s="1158"/>
      <c r="BB113" s="1158"/>
    </row>
    <row r="114" spans="1:54" ht="16.5" hidden="1" customHeight="1" x14ac:dyDescent="0.3">
      <c r="A114" s="1021"/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1"/>
      <c r="T114" s="1021"/>
      <c r="U114" s="1021"/>
      <c r="V114" s="1021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22"/>
      <c r="AU114" s="1022"/>
      <c r="AV114" s="1022"/>
      <c r="AW114" s="1022"/>
      <c r="AX114" s="1022"/>
      <c r="AY114" s="1022"/>
      <c r="AZ114" s="1022"/>
      <c r="BA114" s="352"/>
      <c r="BB114" s="352"/>
    </row>
    <row r="115" spans="1:54" s="505" customFormat="1" ht="6" hidden="1" customHeight="1" x14ac:dyDescent="0.3">
      <c r="A115" s="1157" t="s">
        <v>815</v>
      </c>
      <c r="B115" s="1157"/>
      <c r="C115" s="1157"/>
      <c r="D115" s="1157"/>
      <c r="E115" s="1157"/>
      <c r="F115" s="1157"/>
      <c r="G115" s="1157"/>
      <c r="H115" s="1157"/>
      <c r="I115" s="1157"/>
      <c r="J115" s="1157"/>
      <c r="K115" s="1157"/>
      <c r="L115" s="1157"/>
      <c r="M115" s="1157"/>
      <c r="N115" s="1157"/>
      <c r="O115" s="1157"/>
      <c r="P115" s="1157"/>
      <c r="Q115" s="1157"/>
      <c r="R115" s="1157"/>
      <c r="S115" s="1157"/>
      <c r="T115" s="1157"/>
      <c r="U115" s="1157"/>
      <c r="V115" s="1157"/>
      <c r="W115" s="500"/>
      <c r="X115" s="500"/>
      <c r="Y115" s="500"/>
      <c r="Z115" s="500"/>
      <c r="AA115" s="500"/>
      <c r="AB115" s="500"/>
      <c r="AC115" s="500"/>
      <c r="AD115" s="500"/>
      <c r="AE115" s="500"/>
      <c r="AF115" s="500"/>
      <c r="AG115" s="501"/>
      <c r="AH115" s="501"/>
      <c r="AI115" s="501"/>
      <c r="AJ115" s="501"/>
      <c r="AK115" s="501"/>
      <c r="AL115" s="501"/>
      <c r="AM115" s="501"/>
      <c r="AN115" s="501"/>
      <c r="AO115" s="501"/>
      <c r="AP115" s="501"/>
      <c r="AQ115" s="502"/>
      <c r="AR115" s="502"/>
      <c r="AS115" s="503"/>
      <c r="AT115" s="1157" t="s">
        <v>49</v>
      </c>
      <c r="AU115" s="1157"/>
      <c r="AV115" s="1157"/>
      <c r="AW115" s="1157"/>
      <c r="AX115" s="1157"/>
      <c r="AY115" s="1157"/>
      <c r="AZ115" s="1157"/>
      <c r="BA115" s="504"/>
      <c r="BB115" s="504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04" t="s">
        <v>528</v>
      </c>
      <c r="V1" s="1204"/>
      <c r="W1" s="1204"/>
      <c r="X1" s="1204"/>
      <c r="Y1" s="1204"/>
      <c r="Z1" s="1204"/>
      <c r="AA1" s="1204"/>
      <c r="AB1" s="1204"/>
      <c r="AC1" s="1204"/>
      <c r="AD1" s="1204"/>
      <c r="AE1" s="1204"/>
      <c r="AF1" s="1204"/>
      <c r="AG1" s="1204"/>
      <c r="AH1" s="1204"/>
      <c r="AI1" s="1204"/>
      <c r="AJ1" s="1204"/>
      <c r="AK1" s="1204"/>
      <c r="AL1" s="1204"/>
      <c r="AM1" s="1204"/>
      <c r="AN1" s="1204"/>
      <c r="AO1" s="1204"/>
      <c r="AP1" s="1204"/>
      <c r="AQ1" s="1204"/>
      <c r="AR1" s="1204"/>
      <c r="AS1" s="1204"/>
      <c r="AT1" s="1204"/>
      <c r="AU1" s="1204"/>
      <c r="AV1" s="1204"/>
      <c r="AW1" s="1204"/>
      <c r="AX1" s="1204"/>
      <c r="AY1" s="1204"/>
      <c r="AZ1" s="1204"/>
    </row>
    <row r="2" spans="1:63" ht="14.4" x14ac:dyDescent="0.25">
      <c r="A2" s="1210" t="s">
        <v>75</v>
      </c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  <c r="P2" s="1210"/>
      <c r="Q2" s="1210"/>
      <c r="R2" s="1210"/>
      <c r="S2" s="1210"/>
      <c r="T2" s="1210"/>
      <c r="U2" s="1210"/>
      <c r="V2" s="1210"/>
      <c r="W2" s="1210"/>
      <c r="X2" s="1210"/>
      <c r="Y2" s="1210"/>
      <c r="Z2" s="1210"/>
      <c r="AA2" s="1210"/>
      <c r="AB2" s="1210"/>
      <c r="AC2" s="1210"/>
      <c r="AD2" s="1210"/>
      <c r="AE2" s="1210"/>
      <c r="AF2" s="1210"/>
      <c r="AG2" s="1210"/>
      <c r="AH2" s="1210"/>
      <c r="AI2" s="1210"/>
      <c r="AJ2" s="1210"/>
      <c r="AK2" s="1210"/>
      <c r="AL2" s="1210"/>
      <c r="AM2" s="1210"/>
      <c r="AN2" s="1210"/>
      <c r="AO2" s="1210"/>
      <c r="AP2" s="1210"/>
      <c r="AQ2" s="1210"/>
      <c r="AR2" s="1210"/>
      <c r="AS2" s="1210"/>
      <c r="AT2" s="1210"/>
      <c r="AU2" s="1210"/>
      <c r="AV2" s="1210"/>
      <c r="AW2" s="1210"/>
      <c r="AX2" s="1210"/>
      <c r="AY2" s="1210"/>
      <c r="AZ2" s="1210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0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5"/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5"/>
      <c r="AA3" s="1205"/>
      <c r="AB3" s="1205"/>
      <c r="AC3" s="1205"/>
      <c r="AD3" s="1205"/>
      <c r="AE3" s="1205"/>
      <c r="AF3" s="1205"/>
      <c r="AG3" s="1205"/>
      <c r="AH3" s="1205"/>
      <c r="AI3" s="1205"/>
      <c r="AJ3" s="1205"/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71" t="s">
        <v>527</v>
      </c>
      <c r="B4" s="1171"/>
      <c r="C4" s="1171"/>
      <c r="D4" s="1171"/>
      <c r="E4" s="1171"/>
      <c r="F4" s="1171"/>
      <c r="G4" s="1171"/>
      <c r="H4" s="1171"/>
      <c r="I4" s="1171"/>
      <c r="J4" s="1171"/>
      <c r="K4" s="1171"/>
      <c r="L4" s="1171"/>
      <c r="M4" s="1171"/>
      <c r="N4" s="1171"/>
      <c r="O4" s="1171"/>
      <c r="P4" s="1171"/>
      <c r="Q4" s="1171"/>
      <c r="R4" s="1171"/>
      <c r="S4" s="1171"/>
      <c r="T4" s="1171"/>
      <c r="U4" s="1171"/>
      <c r="V4" s="1171"/>
      <c r="W4" s="1171"/>
      <c r="X4" s="1171"/>
      <c r="Y4" s="1171"/>
      <c r="Z4" s="1171"/>
      <c r="AA4" s="1171"/>
      <c r="AB4" s="1171"/>
      <c r="AC4" s="1171"/>
      <c r="AD4" s="1171"/>
      <c r="AE4" s="1171"/>
      <c r="AF4" s="1171"/>
      <c r="AG4" s="1171"/>
      <c r="AH4" s="1171"/>
      <c r="AI4" s="1171"/>
      <c r="AJ4" s="1171"/>
      <c r="AK4" s="1171"/>
      <c r="AL4" s="1171"/>
      <c r="AM4" s="1171"/>
      <c r="AN4" s="1171"/>
      <c r="AO4" s="1171"/>
      <c r="AP4" s="1171"/>
      <c r="AQ4" s="1171"/>
      <c r="AR4" s="1171"/>
      <c r="AS4" s="1171"/>
      <c r="AT4" s="1171"/>
      <c r="AU4" s="1171"/>
      <c r="AV4" s="1171"/>
      <c r="AW4" s="1171"/>
      <c r="AX4" s="1171"/>
      <c r="AY4" s="1171"/>
      <c r="AZ4" s="1171"/>
      <c r="BD4" s="10"/>
      <c r="BF4" s="10"/>
      <c r="BG4" s="10"/>
      <c r="BH4" s="10"/>
      <c r="BI4" s="10"/>
      <c r="BJ4" s="10"/>
      <c r="BK4" s="10"/>
    </row>
    <row r="5" spans="1:63" x14ac:dyDescent="0.25">
      <c r="A5" s="1211" t="s">
        <v>386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70" t="s">
        <v>821</v>
      </c>
      <c r="B7" s="1170"/>
      <c r="C7" s="1170"/>
      <c r="D7" s="1170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70"/>
      <c r="S7" s="1170"/>
      <c r="T7" s="1170"/>
      <c r="U7" s="1170"/>
      <c r="V7" s="1170"/>
      <c r="W7" s="1170"/>
      <c r="X7" s="1170"/>
      <c r="Y7" s="1170"/>
      <c r="Z7" s="1170"/>
      <c r="AA7" s="1170"/>
      <c r="AB7" s="1170"/>
      <c r="AC7" s="1170"/>
      <c r="AD7" s="1170"/>
      <c r="AE7" s="1170"/>
      <c r="AF7" s="1170"/>
      <c r="AG7" s="1170"/>
      <c r="AH7" s="1170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70"/>
      <c r="AW7" s="1170"/>
      <c r="AX7" s="1170"/>
      <c r="AY7" s="1170"/>
      <c r="AZ7" s="117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70" t="s">
        <v>834</v>
      </c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6" t="s">
        <v>76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09" t="str">
        <f>ФОРМА!B4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127" customFormat="1" ht="6.6" customHeight="1" x14ac:dyDescent="0.2">
      <c r="A12" s="1170" t="s">
        <v>836</v>
      </c>
      <c r="B12" s="1170"/>
      <c r="C12" s="1170"/>
      <c r="D12" s="1170"/>
      <c r="E12" s="1170"/>
      <c r="F12" s="1170"/>
      <c r="G12" s="1170"/>
      <c r="H12" s="1170"/>
      <c r="I12" s="1170"/>
      <c r="J12" s="1170"/>
      <c r="K12" s="1170"/>
      <c r="L12" s="1170"/>
      <c r="M12" s="1170"/>
      <c r="N12" s="1170"/>
      <c r="O12" s="1170"/>
      <c r="P12" s="1170"/>
      <c r="Q12" s="1170"/>
      <c r="R12" s="1170"/>
      <c r="S12" s="1170"/>
      <c r="T12" s="1170"/>
      <c r="U12" s="1170"/>
      <c r="V12" s="1170"/>
      <c r="W12" s="1170"/>
      <c r="X12" s="1170"/>
      <c r="Y12" s="1170"/>
      <c r="Z12" s="1170"/>
      <c r="AA12" s="1170"/>
      <c r="AB12" s="1170"/>
      <c r="AC12" s="1170"/>
      <c r="AD12" s="1170"/>
      <c r="AE12" s="1170"/>
      <c r="AF12" s="1170"/>
      <c r="AG12" s="1170"/>
      <c r="AH12" s="1170"/>
      <c r="AI12" s="1170"/>
      <c r="AJ12" s="1170"/>
      <c r="AK12" s="1170"/>
      <c r="AL12" s="1170"/>
      <c r="AM12" s="1170"/>
      <c r="AN12" s="1170"/>
      <c r="AO12" s="1170"/>
      <c r="AP12" s="1170"/>
      <c r="AQ12" s="1170"/>
      <c r="AR12" s="1170"/>
      <c r="AS12" s="1170"/>
      <c r="AT12" s="1170"/>
      <c r="AU12" s="1170"/>
      <c r="AV12" s="1170"/>
      <c r="AW12" s="1170"/>
      <c r="AX12" s="1170"/>
      <c r="AY12" s="1170"/>
      <c r="AZ12" s="1170"/>
    </row>
    <row r="13" spans="1:63" ht="24.6" customHeight="1" x14ac:dyDescent="0.25">
      <c r="A13" s="1209" t="str">
        <f>ФОРМА!D4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127" customFormat="1" ht="21.6" customHeight="1" x14ac:dyDescent="0.2">
      <c r="A14" s="1170" t="s">
        <v>837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</row>
    <row r="15" spans="1:63" x14ac:dyDescent="0.25">
      <c r="A15" s="1166" t="s">
        <v>77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</row>
    <row r="16" spans="1:63" ht="15" customHeight="1" x14ac:dyDescent="0.25">
      <c r="A16" s="1207" t="str">
        <f>IF(ФОРМА!B8=0," ",ФОРМА!B8)</f>
        <v>ООО «Строительные энергетические технологии»</v>
      </c>
      <c r="B16" s="1207"/>
      <c r="C16" s="1207"/>
      <c r="D16" s="1207"/>
      <c r="E16" s="1207"/>
      <c r="F16" s="1207"/>
      <c r="G16" s="1207"/>
      <c r="H16" s="1207"/>
      <c r="I16" s="1207"/>
      <c r="J16" s="1207"/>
      <c r="K16" s="1207"/>
      <c r="L16" s="1207"/>
      <c r="M16" s="1207"/>
      <c r="N16" s="1207"/>
      <c r="O16" s="1207"/>
      <c r="P16" s="1207"/>
      <c r="Q16" s="1207"/>
      <c r="R16" s="1207"/>
      <c r="S16" s="1207"/>
      <c r="T16" s="1207"/>
      <c r="U16" s="1207"/>
      <c r="V16" s="1207"/>
      <c r="W16" s="1207"/>
      <c r="X16" s="1207"/>
      <c r="Y16" s="1207"/>
      <c r="Z16" s="1207"/>
      <c r="AA16" s="1207"/>
      <c r="AB16" s="1207"/>
      <c r="AC16" s="1207"/>
      <c r="AD16" s="1207"/>
      <c r="AE16" s="1207"/>
      <c r="AF16" s="1207"/>
      <c r="AG16" s="1207"/>
      <c r="AH16" s="1207"/>
      <c r="AI16" s="1207"/>
      <c r="AJ16" s="1207"/>
      <c r="AK16" s="1207"/>
      <c r="AL16" s="1207"/>
      <c r="AM16" s="1207"/>
      <c r="AN16" s="1207"/>
      <c r="AO16" s="1207"/>
      <c r="AP16" s="1207"/>
      <c r="AQ16" s="1207"/>
      <c r="AR16" s="1207"/>
      <c r="AS16" s="1207"/>
      <c r="AT16" s="1207"/>
      <c r="AU16" s="1207"/>
      <c r="AV16" s="1207"/>
      <c r="AW16" s="1207"/>
      <c r="AX16" s="1207"/>
      <c r="AY16" s="1207"/>
      <c r="AZ16" s="1207"/>
    </row>
    <row r="17" spans="1:54" s="127" customFormat="1" ht="9.6" customHeight="1" x14ac:dyDescent="0.2">
      <c r="A17" s="1170" t="s">
        <v>836</v>
      </c>
      <c r="B17" s="1170"/>
      <c r="C17" s="1170"/>
      <c r="D17" s="1170"/>
      <c r="E17" s="1170"/>
      <c r="F17" s="1170"/>
      <c r="G17" s="1170"/>
      <c r="H17" s="1170"/>
      <c r="I17" s="1170"/>
      <c r="J17" s="1170"/>
      <c r="K17" s="1170"/>
      <c r="L17" s="1170"/>
      <c r="M17" s="1170"/>
      <c r="N17" s="1170"/>
      <c r="O17" s="1170"/>
      <c r="P17" s="1170"/>
      <c r="Q17" s="1170"/>
      <c r="R17" s="1170"/>
      <c r="S17" s="1170"/>
      <c r="T17" s="1170"/>
      <c r="U17" s="1170"/>
      <c r="V17" s="1170"/>
      <c r="W17" s="1170"/>
      <c r="X17" s="1170"/>
      <c r="Y17" s="1170"/>
      <c r="Z17" s="1170"/>
      <c r="AA17" s="1170"/>
      <c r="AB17" s="1170"/>
      <c r="AC17" s="1170"/>
      <c r="AD17" s="1170"/>
      <c r="AE17" s="1170"/>
      <c r="AF17" s="1170"/>
      <c r="AG17" s="1170"/>
      <c r="AH17" s="1170"/>
      <c r="AI17" s="1170"/>
      <c r="AJ17" s="1170"/>
      <c r="AK17" s="1170"/>
      <c r="AL17" s="1170"/>
      <c r="AM17" s="1170"/>
      <c r="AN17" s="1170"/>
      <c r="AO17" s="1170"/>
      <c r="AP17" s="1170"/>
      <c r="AQ17" s="1170"/>
      <c r="AR17" s="1170"/>
      <c r="AS17" s="1170"/>
      <c r="AT17" s="1170"/>
      <c r="AU17" s="1170"/>
      <c r="AV17" s="1170"/>
      <c r="AW17" s="1170"/>
      <c r="AX17" s="1170"/>
      <c r="AY17" s="1170"/>
      <c r="AZ17" s="1170"/>
    </row>
    <row r="18" spans="1:54" ht="24" customHeight="1" x14ac:dyDescent="0.25">
      <c r="A18" s="12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  <c r="L18" s="1207"/>
      <c r="M18" s="1207"/>
      <c r="N18" s="1207"/>
      <c r="O18" s="1207"/>
      <c r="P18" s="1207"/>
      <c r="Q18" s="1207"/>
      <c r="R18" s="1207"/>
      <c r="S18" s="1207"/>
      <c r="T18" s="1207"/>
      <c r="U18" s="1207"/>
      <c r="V18" s="1207"/>
      <c r="W18" s="1207"/>
      <c r="X18" s="1207"/>
      <c r="Y18" s="1207"/>
      <c r="Z18" s="1207"/>
      <c r="AA18" s="1207"/>
      <c r="AB18" s="1207"/>
      <c r="AC18" s="1207"/>
      <c r="AD18" s="1207"/>
      <c r="AE18" s="1207"/>
      <c r="AF18" s="1207"/>
      <c r="AG18" s="1207"/>
      <c r="AH18" s="1207"/>
      <c r="AI18" s="1207"/>
      <c r="AJ18" s="1207"/>
      <c r="AK18" s="1207"/>
      <c r="AL18" s="1207"/>
      <c r="AM18" s="1207"/>
      <c r="AN18" s="1207"/>
      <c r="AO18" s="1207"/>
      <c r="AP18" s="1207"/>
      <c r="AQ18" s="1207"/>
      <c r="AR18" s="1207"/>
      <c r="AS18" s="1207"/>
      <c r="AT18" s="1207"/>
      <c r="AU18" s="1207"/>
      <c r="AV18" s="1207"/>
      <c r="AW18" s="1207"/>
      <c r="AX18" s="1207"/>
      <c r="AY18" s="1207"/>
      <c r="AZ18" s="1207"/>
    </row>
    <row r="19" spans="1:54" s="127" customFormat="1" ht="9.6" customHeight="1" x14ac:dyDescent="0.2">
      <c r="A19" s="1170" t="s">
        <v>781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</row>
    <row r="20" spans="1:54" ht="5.25" customHeight="1" x14ac:dyDescent="0.25"/>
    <row r="21" spans="1:54" ht="12.75" customHeight="1" x14ac:dyDescent="0.25">
      <c r="A21" s="1206" t="s">
        <v>68</v>
      </c>
      <c r="B21" s="1206"/>
      <c r="C21" s="1206"/>
      <c r="D21" s="1206"/>
      <c r="E21" s="1206"/>
      <c r="F21" s="1206"/>
      <c r="G21" s="1206"/>
      <c r="H21" s="1206"/>
      <c r="I21" s="1206"/>
      <c r="J21" s="1206"/>
      <c r="K21" s="1206"/>
      <c r="L21" s="1206"/>
      <c r="M21" s="1206"/>
      <c r="N21" s="1206"/>
      <c r="O21" s="1206"/>
      <c r="P21" s="1206"/>
      <c r="Q21" s="1206"/>
      <c r="R21" s="1206"/>
      <c r="S21" s="1206"/>
      <c r="T21" s="1206"/>
      <c r="U21" s="1206"/>
      <c r="V21" s="1206"/>
      <c r="W21" s="1206"/>
      <c r="X21" s="1206"/>
      <c r="Y21" s="1206"/>
      <c r="Z21" s="1206"/>
      <c r="AA21" s="1206"/>
      <c r="AB21" s="1206"/>
      <c r="AC21" s="1206"/>
      <c r="AD21" s="1206"/>
      <c r="AE21" s="1206"/>
      <c r="AF21" s="1206"/>
      <c r="AG21" s="1206"/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1206"/>
      <c r="AW21" s="1206"/>
      <c r="AX21" s="1206"/>
      <c r="AY21" s="1206"/>
      <c r="AZ21" s="1206"/>
    </row>
    <row r="22" spans="1:54" ht="12.75" customHeight="1" x14ac:dyDescent="0.25">
      <c r="A22" s="1206" t="s">
        <v>387</v>
      </c>
      <c r="B22" s="1206"/>
      <c r="C22" s="1206"/>
      <c r="D22" s="1206"/>
      <c r="E22" s="1206"/>
      <c r="F22" s="1206"/>
      <c r="G22" s="1206"/>
      <c r="H22" s="1206"/>
      <c r="I22" s="1206"/>
      <c r="J22" s="1206"/>
      <c r="K22" s="1206"/>
      <c r="L22" s="1206"/>
      <c r="M22" s="1206"/>
      <c r="N22" s="1206"/>
      <c r="O22" s="1206"/>
      <c r="P22" s="1206"/>
      <c r="Q22" s="1206"/>
      <c r="R22" s="1206"/>
      <c r="S22" s="1206"/>
      <c r="T22" s="1206"/>
      <c r="U22" s="1206"/>
      <c r="V22" s="1206"/>
      <c r="W22" s="1206"/>
      <c r="X22" s="1206"/>
      <c r="Y22" s="1206"/>
      <c r="Z22" s="1206"/>
      <c r="AA22" s="1206"/>
      <c r="AB22" s="1206"/>
      <c r="AC22" s="1206"/>
      <c r="AD22" s="1206"/>
      <c r="AE22" s="1206"/>
      <c r="AF22" s="1206"/>
      <c r="AG22" s="1206"/>
      <c r="AH22" s="1206"/>
      <c r="AI22" s="1206"/>
      <c r="AJ22" s="1206"/>
      <c r="AK22" s="1206"/>
      <c r="AL22" s="1206"/>
      <c r="AM22" s="1206"/>
      <c r="AN22" s="1206"/>
      <c r="AO22" s="1206"/>
      <c r="AP22" s="1206"/>
      <c r="AQ22" s="1206"/>
      <c r="AR22" s="1206"/>
      <c r="AS22" s="1206"/>
      <c r="AT22" s="1206"/>
      <c r="AU22" s="1206"/>
      <c r="AV22" s="1206"/>
      <c r="AW22" s="1206"/>
      <c r="AX22" s="1206"/>
      <c r="AY22" s="1206"/>
      <c r="AZ22" s="1206"/>
    </row>
    <row r="23" spans="1:54" ht="6.75" customHeight="1" x14ac:dyDescent="0.25"/>
    <row r="24" spans="1:54" ht="14.25" customHeight="1" x14ac:dyDescent="0.3">
      <c r="A24" s="7" t="s">
        <v>19</v>
      </c>
      <c r="C24" s="1159" t="str">
        <f ca="1">INDIRECT("'АКТЫ скрытых работ'!R"&amp;BE3&amp;"C2",0)</f>
        <v>2_ОП_10</v>
      </c>
      <c r="D24" s="1159"/>
      <c r="E24" s="1159"/>
      <c r="F24" s="1159"/>
      <c r="G24" s="1159"/>
      <c r="H24" s="1159"/>
      <c r="I24" s="1159"/>
      <c r="J24" s="1159"/>
      <c r="K24" s="1159"/>
      <c r="AH24" s="8" t="s">
        <v>79</v>
      </c>
      <c r="AI24" s="1194" t="str">
        <f ca="1">INDIRECT("'АКТЫ скрытых работ'!R"&amp;BE3&amp;"C7",0)</f>
        <v>13</v>
      </c>
      <c r="AJ24" s="1195"/>
      <c r="AK24" s="1195"/>
      <c r="AL24" s="8" t="s">
        <v>80</v>
      </c>
      <c r="AN24" s="1203" t="str">
        <f ca="1">INDIRECT("'АКТЫ скрытых работ'!R"&amp;BE3&amp;"C8",0)</f>
        <v>декабря</v>
      </c>
      <c r="AO24" s="1203"/>
      <c r="AP24" s="1203"/>
      <c r="AQ24" s="1203"/>
      <c r="AR24" s="1203"/>
      <c r="AS24" s="1203"/>
      <c r="AT24" s="1203"/>
      <c r="AU24" s="9"/>
      <c r="AV24" s="1195">
        <f ca="1">INDIRECT("'АКТЫ скрытых работ'!R"&amp;BE3&amp;"C9",0)</f>
        <v>2024</v>
      </c>
      <c r="AW24" s="1195"/>
      <c r="AX24" s="1195"/>
      <c r="AY24" s="1195"/>
      <c r="AZ24" s="9"/>
    </row>
    <row r="25" spans="1:54" ht="4.2" customHeight="1" x14ac:dyDescent="0.25"/>
    <row r="26" spans="1:54" ht="27.6" customHeight="1" x14ac:dyDescent="0.25">
      <c r="A26" s="1197" t="s">
        <v>796</v>
      </c>
      <c r="B26" s="1198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  <c r="N26" s="1198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8"/>
      <c r="Z26" s="1198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8"/>
      <c r="AL26" s="1198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8"/>
      <c r="AX26" s="1198"/>
      <c r="AY26" s="1198"/>
      <c r="AZ26" s="1198"/>
    </row>
    <row r="27" spans="1:54" ht="12" customHeight="1" x14ac:dyDescent="0.25">
      <c r="A27" s="1199" t="str">
        <f>ПОДПИСИ!B6</f>
        <v>Начальник мастерского участка №1 Курортного РЭС ПАО «Россети Ленэнерго» «СЭС»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</row>
    <row r="28" spans="1:54" ht="12" customHeight="1" x14ac:dyDescent="0.25">
      <c r="A28" s="1200" t="str">
        <f>CONCATENATE(ПОДПИСИ!C6,ПОДПИСИ!F6)</f>
        <v xml:space="preserve">Чечин Д.М. 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</row>
    <row r="29" spans="1:54" ht="13.2" customHeight="1" x14ac:dyDescent="0.25">
      <c r="A29" s="1201" t="s">
        <v>839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</row>
    <row r="30" spans="1:54" s="285" customFormat="1" x14ac:dyDescent="0.25">
      <c r="A30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583"/>
      <c r="BB30" s="584"/>
    </row>
    <row r="31" spans="1:54" s="285" customFormat="1" ht="21" customHeight="1" x14ac:dyDescent="0.25">
      <c r="A31" s="1151" t="s">
        <v>825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82"/>
      <c r="BB31" s="585"/>
    </row>
    <row r="32" spans="1:54" ht="12" customHeight="1" x14ac:dyDescent="0.25">
      <c r="A32" s="1166" t="s">
        <v>782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1166"/>
      <c r="AB32" s="1166"/>
      <c r="AC32" s="1166"/>
      <c r="AD32" s="1166"/>
      <c r="AE32" s="1166"/>
      <c r="AF32" s="1166"/>
      <c r="AG32" s="1166"/>
      <c r="AH32" s="1166"/>
      <c r="AI32" s="1166"/>
      <c r="AJ32" s="1166"/>
      <c r="AK32" s="1166"/>
      <c r="AL32" s="1166"/>
      <c r="AM32" s="1166"/>
      <c r="AN32" s="1166"/>
      <c r="AO32" s="1166"/>
      <c r="AP32" s="1166"/>
      <c r="AQ32" s="1166"/>
      <c r="AR32" s="1166"/>
      <c r="AS32" s="1166"/>
      <c r="AT32" s="1166"/>
      <c r="AU32" s="1166"/>
      <c r="AV32" s="1166"/>
      <c r="AW32" s="1166"/>
      <c r="AX32" s="1166"/>
      <c r="AY32" s="1166"/>
      <c r="AZ32" s="1166"/>
    </row>
    <row r="33" spans="1:54" ht="12" customHeight="1" x14ac:dyDescent="0.25">
      <c r="A33" s="1185" t="str">
        <f>ПОДПИСИ!B15</f>
        <v>Заместитель генерального директора по капитальному  строительству ООО «Электромонтаж-110»</v>
      </c>
      <c r="B33" s="1185"/>
      <c r="C33" s="1185"/>
      <c r="D33" s="1185"/>
      <c r="E33" s="1185"/>
      <c r="F33" s="1185"/>
      <c r="G33" s="1185"/>
      <c r="H33" s="1185"/>
      <c r="I33" s="1185"/>
      <c r="J33" s="1185"/>
      <c r="K33" s="1185"/>
      <c r="L33" s="1185"/>
      <c r="M33" s="1185"/>
      <c r="N33" s="1185"/>
      <c r="O33" s="1185"/>
      <c r="P33" s="1185"/>
      <c r="Q33" s="1185"/>
      <c r="R33" s="1185"/>
      <c r="S33" s="1185"/>
      <c r="T33" s="1185"/>
      <c r="U33" s="1185"/>
      <c r="V33" s="1185"/>
      <c r="W33" s="1185"/>
      <c r="X33" s="1185"/>
      <c r="Y33" s="1185"/>
      <c r="Z33" s="1185"/>
      <c r="AA33" s="1185"/>
      <c r="AB33" s="1185"/>
      <c r="AC33" s="1185"/>
      <c r="AD33" s="1185"/>
      <c r="AE33" s="1185"/>
      <c r="AF33" s="1185"/>
      <c r="AG33" s="1185"/>
      <c r="AH33" s="1185"/>
      <c r="AI33" s="1185"/>
      <c r="AJ33" s="1185"/>
      <c r="AK33" s="1185"/>
      <c r="AL33" s="1185"/>
      <c r="AM33" s="1185"/>
      <c r="AN33" s="1185"/>
      <c r="AO33" s="1185"/>
      <c r="AP33" s="1185"/>
      <c r="AQ33" s="1185"/>
      <c r="AR33" s="1185"/>
      <c r="AS33" s="1185"/>
      <c r="AT33" s="1185"/>
      <c r="AU33" s="1185"/>
      <c r="AV33" s="1185"/>
      <c r="AW33" s="1185"/>
      <c r="AX33" s="1185"/>
      <c r="AY33" s="1185"/>
      <c r="AZ33" s="1185"/>
    </row>
    <row r="34" spans="1:54" ht="12" customHeight="1" x14ac:dyDescent="0.25">
      <c r="A34" s="1168" t="str">
        <f>CONCATENATE(ПОДПИСИ!C15,", ",ПОДПИСИ!F15)</f>
        <v xml:space="preserve">Шлёнский С.В., </v>
      </c>
      <c r="B34" s="1168"/>
      <c r="C34" s="1168"/>
      <c r="D34" s="1168"/>
      <c r="E34" s="1168"/>
      <c r="F34" s="1168"/>
      <c r="G34" s="1168"/>
      <c r="H34" s="1168"/>
      <c r="I34" s="1168"/>
      <c r="J34" s="1168"/>
      <c r="K34" s="1168"/>
      <c r="L34" s="1168"/>
      <c r="M34" s="1168"/>
      <c r="N34" s="1168"/>
      <c r="O34" s="1168"/>
      <c r="P34" s="1168"/>
      <c r="Q34" s="1168"/>
      <c r="R34" s="1168"/>
      <c r="S34" s="1168"/>
      <c r="T34" s="1168"/>
      <c r="U34" s="1168"/>
      <c r="V34" s="1168"/>
      <c r="W34" s="1168"/>
      <c r="X34" s="1168"/>
      <c r="Y34" s="1168"/>
      <c r="Z34" s="1168"/>
      <c r="AA34" s="1168"/>
      <c r="AB34" s="1168"/>
      <c r="AC34" s="1168"/>
      <c r="AD34" s="1168"/>
      <c r="AE34" s="1168"/>
      <c r="AF34" s="1168"/>
      <c r="AG34" s="1168"/>
      <c r="AH34" s="1168"/>
      <c r="AI34" s="1168"/>
      <c r="AJ34" s="1168"/>
      <c r="AK34" s="1168"/>
      <c r="AL34" s="1168"/>
      <c r="AM34" s="1168"/>
      <c r="AN34" s="1168"/>
      <c r="AO34" s="1168"/>
      <c r="AP34" s="1168"/>
      <c r="AQ34" s="1168"/>
      <c r="AR34" s="1168"/>
      <c r="AS34" s="1168"/>
      <c r="AT34" s="1168"/>
      <c r="AU34" s="1168"/>
      <c r="AV34" s="1168"/>
      <c r="AW34" s="1168"/>
      <c r="AX34" s="1168"/>
      <c r="AY34" s="1168"/>
      <c r="AZ34" s="1168"/>
    </row>
    <row r="35" spans="1:54" ht="7.2" customHeight="1" x14ac:dyDescent="0.25">
      <c r="A35" s="1171" t="s">
        <v>531</v>
      </c>
      <c r="B35" s="1171"/>
      <c r="C35" s="1171"/>
      <c r="D35" s="1171"/>
      <c r="E35" s="1171"/>
      <c r="F35" s="1171"/>
      <c r="G35" s="1171"/>
      <c r="H35" s="1171"/>
      <c r="I35" s="1171"/>
      <c r="J35" s="1171"/>
      <c r="K35" s="1171"/>
      <c r="L35" s="1171"/>
      <c r="M35" s="1171"/>
      <c r="N35" s="1171"/>
      <c r="O35" s="1171"/>
      <c r="P35" s="1171"/>
      <c r="Q35" s="1171"/>
      <c r="R35" s="1171"/>
      <c r="S35" s="1171"/>
      <c r="T35" s="1171"/>
      <c r="U35" s="1171"/>
      <c r="V35" s="1171"/>
      <c r="W35" s="1171"/>
      <c r="X35" s="1171"/>
      <c r="Y35" s="1171"/>
      <c r="Z35" s="1171"/>
      <c r="AA35" s="1171"/>
      <c r="AB35" s="1171"/>
      <c r="AC35" s="1171"/>
      <c r="AD35" s="1171"/>
      <c r="AE35" s="1171"/>
      <c r="AF35" s="1171"/>
      <c r="AG35" s="1171"/>
      <c r="AH35" s="1171"/>
      <c r="AI35" s="1171"/>
      <c r="AJ35" s="1171"/>
      <c r="AK35" s="1171"/>
      <c r="AL35" s="1171"/>
      <c r="AM35" s="1171"/>
      <c r="AN35" s="1171"/>
      <c r="AO35" s="1171"/>
      <c r="AP35" s="1171"/>
      <c r="AQ35" s="1171"/>
      <c r="AR35" s="1171"/>
      <c r="AS35" s="1171"/>
      <c r="AT35" s="1171"/>
      <c r="AU35" s="1171"/>
      <c r="AV35" s="1171"/>
      <c r="AW35" s="1171"/>
      <c r="AX35" s="1171"/>
      <c r="AY35" s="1171"/>
      <c r="AZ35" s="1171"/>
    </row>
    <row r="36" spans="1:54" ht="12" customHeight="1" x14ac:dyDescent="0.25">
      <c r="A36" s="1191" t="s">
        <v>783</v>
      </c>
      <c r="B36" s="1166"/>
      <c r="C36" s="1166"/>
      <c r="D36" s="1166"/>
      <c r="E36" s="1166"/>
      <c r="F36" s="1166"/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/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/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/>
    </row>
    <row r="37" spans="1:54" ht="12" customHeight="1" x14ac:dyDescent="0.25">
      <c r="A37" s="1185" t="str">
        <f>ПОДПИСИ!B17</f>
        <v>Заместитель генерального директора по капитальному  строительству ООО «Электромонтаж-110»</v>
      </c>
      <c r="B37" s="1185"/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1185"/>
      <c r="P37" s="1185"/>
      <c r="Q37" s="1185"/>
      <c r="R37" s="1185"/>
      <c r="S37" s="1185"/>
      <c r="T37" s="1185"/>
      <c r="U37" s="1185"/>
      <c r="V37" s="1185"/>
      <c r="W37" s="1185"/>
      <c r="X37" s="1185"/>
      <c r="Y37" s="1185"/>
      <c r="Z37" s="1185"/>
      <c r="AA37" s="1185"/>
      <c r="AB37" s="1185"/>
      <c r="AC37" s="1185"/>
      <c r="AD37" s="1185"/>
      <c r="AE37" s="1185"/>
      <c r="AF37" s="1185"/>
      <c r="AG37" s="1185"/>
      <c r="AH37" s="1185"/>
      <c r="AI37" s="1185"/>
      <c r="AJ37" s="1185"/>
      <c r="AK37" s="1185"/>
      <c r="AL37" s="1185"/>
      <c r="AM37" s="1185"/>
      <c r="AN37" s="1185"/>
      <c r="AO37" s="1185"/>
      <c r="AP37" s="1185"/>
      <c r="AQ37" s="1185"/>
      <c r="AR37" s="1185"/>
      <c r="AS37" s="1185"/>
      <c r="AT37" s="1185"/>
      <c r="AU37" s="1185"/>
      <c r="AV37" s="1185"/>
      <c r="AW37" s="1185"/>
      <c r="AX37" s="1185"/>
      <c r="AY37" s="1185"/>
      <c r="AZ37" s="1185"/>
    </row>
    <row r="38" spans="1:54" ht="12" customHeight="1" x14ac:dyDescent="0.25">
      <c r="A38" s="1168" t="str">
        <f>CONCATENATE(ПОДПИСИ!C17,", ",ПОДПИСИ!F17)</f>
        <v xml:space="preserve">Шлёнский С.В., </v>
      </c>
      <c r="B38" s="1168"/>
      <c r="C38" s="1168"/>
      <c r="D38" s="1168"/>
      <c r="E38" s="1168"/>
      <c r="F38" s="1168"/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/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/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8"/>
    </row>
    <row r="39" spans="1:54" ht="16.2" customHeight="1" x14ac:dyDescent="0.25">
      <c r="A39" s="1189" t="s">
        <v>1076</v>
      </c>
      <c r="B39" s="1196"/>
      <c r="C39" s="1196"/>
      <c r="D39" s="1196"/>
      <c r="E39" s="1196"/>
      <c r="F39" s="1196"/>
      <c r="G39" s="1196"/>
      <c r="H39" s="1196"/>
      <c r="I39" s="1196"/>
      <c r="J39" s="1196"/>
      <c r="K39" s="1196"/>
      <c r="L39" s="1196"/>
      <c r="M39" s="1196"/>
      <c r="N39" s="1196"/>
      <c r="O39" s="1196"/>
      <c r="P39" s="1196"/>
      <c r="Q39" s="1196"/>
      <c r="R39" s="1196"/>
      <c r="S39" s="1196"/>
      <c r="T39" s="1196"/>
      <c r="U39" s="1196"/>
      <c r="V39" s="1196"/>
      <c r="W39" s="1196"/>
      <c r="X39" s="1196"/>
      <c r="Y39" s="1196"/>
      <c r="Z39" s="1196"/>
      <c r="AA39" s="1196"/>
      <c r="AB39" s="1196"/>
      <c r="AC39" s="1196"/>
      <c r="AD39" s="1196"/>
      <c r="AE39" s="1196"/>
      <c r="AF39" s="1196"/>
      <c r="AG39" s="1196"/>
      <c r="AH39" s="1196"/>
      <c r="AI39" s="1196"/>
      <c r="AJ39" s="1196"/>
      <c r="AK39" s="1196"/>
      <c r="AL39" s="1196"/>
      <c r="AM39" s="1196"/>
      <c r="AN39" s="1196"/>
      <c r="AO39" s="1196"/>
      <c r="AP39" s="1196"/>
      <c r="AQ39" s="1196"/>
      <c r="AR39" s="1196"/>
      <c r="AS39" s="1196"/>
      <c r="AT39" s="1196"/>
      <c r="AU39" s="1196"/>
      <c r="AV39" s="1196"/>
      <c r="AW39" s="1196"/>
      <c r="AX39" s="1196"/>
      <c r="AY39" s="1196"/>
      <c r="AZ39" s="1196"/>
    </row>
    <row r="40" spans="1:54" ht="39" customHeight="1" x14ac:dyDescent="0.25">
      <c r="A40" s="1191" t="s">
        <v>842</v>
      </c>
      <c r="B40" s="1191"/>
      <c r="C40" s="1191"/>
      <c r="D40" s="1191"/>
      <c r="E40" s="1191"/>
      <c r="F40" s="1191"/>
      <c r="G40" s="1191"/>
      <c r="H40" s="1191"/>
      <c r="I40" s="1191"/>
      <c r="J40" s="1191"/>
      <c r="K40" s="1191"/>
      <c r="L40" s="1191"/>
      <c r="M40" s="1191"/>
      <c r="N40" s="1191"/>
      <c r="O40" s="1191"/>
      <c r="P40" s="1191"/>
      <c r="Q40" s="1191"/>
      <c r="R40" s="1191"/>
      <c r="S40" s="1191"/>
      <c r="T40" s="1191"/>
      <c r="U40" s="1191"/>
      <c r="V40" s="1191"/>
      <c r="W40" s="1191"/>
      <c r="X40" s="1191"/>
      <c r="Y40" s="1191"/>
      <c r="Z40" s="1191"/>
      <c r="AA40" s="1191"/>
      <c r="AB40" s="1191"/>
      <c r="AC40" s="1191"/>
      <c r="AD40" s="1191"/>
      <c r="AE40" s="1191"/>
      <c r="AF40" s="1191"/>
      <c r="AG40" s="1191"/>
      <c r="AH40" s="1191"/>
      <c r="AI40" s="1191"/>
      <c r="AJ40" s="1191"/>
      <c r="AK40" s="1191"/>
      <c r="AL40" s="1191"/>
      <c r="AM40" s="1191"/>
      <c r="AN40" s="1191"/>
      <c r="AO40" s="1191"/>
      <c r="AP40" s="1191"/>
      <c r="AQ40" s="1191"/>
      <c r="AR40" s="1191"/>
      <c r="AS40" s="1191"/>
      <c r="AT40" s="1191"/>
      <c r="AU40" s="1191"/>
      <c r="AV40" s="1191"/>
      <c r="AW40" s="1191"/>
      <c r="AX40" s="1191"/>
      <c r="AY40" s="1191"/>
      <c r="AZ40" s="1191"/>
    </row>
    <row r="41" spans="1:54" x14ac:dyDescent="0.25">
      <c r="A41" s="1185" t="str">
        <f>IF(ПОДПИСИ!B19=0," ",ПОДПИСИ!B19)</f>
        <v xml:space="preserve"> </v>
      </c>
      <c r="B41" s="1185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5"/>
      <c r="N41" s="1185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5"/>
      <c r="Z41" s="1185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5"/>
      <c r="AL41" s="1185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5"/>
      <c r="AX41" s="1185"/>
      <c r="AY41" s="1185"/>
      <c r="AZ41" s="1185"/>
    </row>
    <row r="42" spans="1:54" x14ac:dyDescent="0.25">
      <c r="A42" s="1168" t="str">
        <f>CONCATENATE(ПОДПИСИ!C19," ",ПОДПИСИ!F19)</f>
        <v xml:space="preserve">  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4" ht="13.95" customHeight="1" x14ac:dyDescent="0.25">
      <c r="A43" s="1170" t="s">
        <v>1162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4" ht="12" customHeight="1" x14ac:dyDescent="0.25">
      <c r="A44" s="1191" t="s">
        <v>543</v>
      </c>
      <c r="B44" s="1191"/>
      <c r="C44" s="1191"/>
      <c r="D44" s="1191"/>
      <c r="E44" s="1191"/>
      <c r="F44" s="1191"/>
      <c r="G44" s="1191"/>
      <c r="H44" s="1191"/>
      <c r="I44" s="1191"/>
      <c r="J44" s="1191"/>
      <c r="K44" s="1191"/>
      <c r="L44" s="1191"/>
      <c r="M44" s="1191"/>
      <c r="N44" s="1191"/>
      <c r="O44" s="1191"/>
      <c r="P44" s="1191"/>
      <c r="Q44" s="1191"/>
      <c r="R44" s="1191"/>
      <c r="S44" s="1191"/>
      <c r="T44" s="1191"/>
      <c r="U44" s="1191"/>
      <c r="V44" s="1191"/>
      <c r="W44" s="1191"/>
      <c r="X44" s="1191"/>
      <c r="Y44" s="1191"/>
      <c r="Z44" s="1191"/>
      <c r="AA44" s="1191"/>
      <c r="AB44" s="1191"/>
      <c r="AC44" s="1191"/>
      <c r="AD44" s="1191"/>
      <c r="AE44" s="1191"/>
      <c r="AF44" s="1191"/>
      <c r="AG44" s="1191"/>
      <c r="AH44" s="1191"/>
      <c r="AI44" s="1191"/>
      <c r="AJ44" s="1191"/>
      <c r="AK44" s="1191"/>
      <c r="AL44" s="1191"/>
      <c r="AM44" s="1191"/>
      <c r="AN44" s="1191"/>
      <c r="AO44" s="1191"/>
      <c r="AP44" s="1191"/>
      <c r="AQ44" s="1191"/>
      <c r="AR44" s="1191"/>
      <c r="AS44" s="1191"/>
      <c r="AT44" s="1191"/>
      <c r="AU44" s="1191"/>
      <c r="AV44" s="1191"/>
      <c r="AW44" s="1191"/>
      <c r="AX44" s="1191"/>
      <c r="AY44" s="1191"/>
      <c r="AZ44" s="1191"/>
    </row>
    <row r="45" spans="1:54" ht="12" customHeight="1" x14ac:dyDescent="0.3">
      <c r="A45" s="1193" t="str">
        <f>ПОДПИСИ!B12</f>
        <v>Начальник участка ООО «Электромонтаж-110»</v>
      </c>
      <c r="B45" s="1193"/>
      <c r="C45" s="1193"/>
      <c r="D45" s="1193"/>
      <c r="E45" s="1193"/>
      <c r="F45" s="1193"/>
      <c r="G45" s="1193"/>
      <c r="H45" s="1193"/>
      <c r="I45" s="1193"/>
      <c r="J45" s="1193"/>
      <c r="K45" s="1193"/>
      <c r="L45" s="1193"/>
      <c r="M45" s="1193"/>
      <c r="N45" s="1193"/>
      <c r="O45" s="1193"/>
      <c r="P45" s="1193"/>
      <c r="Q45" s="1193"/>
      <c r="R45" s="1193"/>
      <c r="S45" s="1193"/>
      <c r="T45" s="1193"/>
      <c r="U45" s="1193"/>
      <c r="V45" s="1193"/>
      <c r="W45" s="1193"/>
      <c r="X45" s="1193"/>
      <c r="Y45" s="1193"/>
      <c r="Z45" s="1193"/>
      <c r="AA45" s="1193"/>
      <c r="AB45" s="1193"/>
      <c r="AC45" s="1193"/>
      <c r="AD45" s="1193"/>
      <c r="AE45" s="1193"/>
      <c r="AF45" s="1193"/>
      <c r="AG45" s="1193"/>
      <c r="AH45" s="1193"/>
      <c r="AI45" s="1193"/>
      <c r="AJ45" s="1193"/>
      <c r="AK45" s="1193"/>
      <c r="AL45" s="1193"/>
      <c r="AM45" s="1193"/>
      <c r="AN45" s="1193"/>
      <c r="AO45" s="1193"/>
      <c r="AP45" s="1193"/>
      <c r="AQ45" s="1193"/>
      <c r="AR45" s="1193"/>
      <c r="AS45" s="1193"/>
      <c r="AT45" s="1193"/>
      <c r="AU45" s="1193"/>
      <c r="AV45" s="1193"/>
      <c r="AW45" s="1193"/>
      <c r="AX45" s="1193"/>
      <c r="AY45" s="1193"/>
      <c r="AZ45" s="1193"/>
      <c r="BA45" s="31"/>
      <c r="BB45" s="9"/>
    </row>
    <row r="46" spans="1:54" ht="12" customHeight="1" x14ac:dyDescent="0.25">
      <c r="A46" s="1186" t="str">
        <f>CONCATENATE(ПОДПИСИ!C12,ПОДПИСИ!F12)</f>
        <v>Курбатов А.В.</v>
      </c>
      <c r="B46" s="1186"/>
      <c r="C46" s="1186"/>
      <c r="D46" s="1186"/>
      <c r="E46" s="1186"/>
      <c r="F46" s="1186"/>
      <c r="G46" s="1186"/>
      <c r="H46" s="1186"/>
      <c r="I46" s="1186"/>
      <c r="J46" s="1186"/>
      <c r="K46" s="1186"/>
      <c r="L46" s="1186"/>
      <c r="M46" s="1186"/>
      <c r="N46" s="1186"/>
      <c r="O46" s="1186"/>
      <c r="P46" s="1186"/>
      <c r="Q46" s="1186"/>
      <c r="R46" s="1186"/>
      <c r="S46" s="1186"/>
      <c r="T46" s="1186"/>
      <c r="U46" s="1186"/>
      <c r="V46" s="1186"/>
      <c r="W46" s="1186"/>
      <c r="X46" s="1186"/>
      <c r="Y46" s="1186"/>
      <c r="Z46" s="1186"/>
      <c r="AA46" s="1186"/>
      <c r="AB46" s="1186"/>
      <c r="AC46" s="1186"/>
      <c r="AD46" s="1186"/>
      <c r="AE46" s="1186"/>
      <c r="AF46" s="1186"/>
      <c r="AG46" s="1186"/>
      <c r="AH46" s="1186"/>
      <c r="AI46" s="1186"/>
      <c r="AJ46" s="1186"/>
      <c r="AK46" s="1186"/>
      <c r="AL46" s="1186"/>
      <c r="AM46" s="1186"/>
      <c r="AN46" s="1186"/>
      <c r="AO46" s="1186"/>
      <c r="AP46" s="1186"/>
      <c r="AQ46" s="1186"/>
      <c r="AR46" s="1186"/>
      <c r="AS46" s="1186"/>
      <c r="AT46" s="1186"/>
      <c r="AU46" s="1186"/>
      <c r="AV46" s="1186"/>
      <c r="AW46" s="1186"/>
      <c r="AX46" s="1186"/>
      <c r="AY46" s="1186"/>
      <c r="AZ46" s="1186"/>
    </row>
    <row r="47" spans="1:54" ht="7.95" customHeight="1" x14ac:dyDescent="0.25">
      <c r="A47" s="1187" t="s">
        <v>530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  <c r="AL47" s="1188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8"/>
      <c r="AX47" s="1188"/>
      <c r="AY47" s="1188"/>
      <c r="AZ47" s="1188"/>
    </row>
    <row r="48" spans="1:54" ht="12" hidden="1" customHeight="1" x14ac:dyDescent="0.25">
      <c r="A48" s="1166" t="s">
        <v>82</v>
      </c>
      <c r="B48" s="1166"/>
      <c r="C48" s="1166"/>
      <c r="D48" s="1166"/>
      <c r="E48" s="1166"/>
      <c r="F48" s="1166"/>
      <c r="G48" s="1166"/>
      <c r="H48" s="1166"/>
      <c r="I48" s="1166"/>
      <c r="J48" s="1166"/>
      <c r="K48" s="1166"/>
      <c r="L48" s="1166"/>
      <c r="M48" s="1166"/>
      <c r="N48" s="1166"/>
      <c r="O48" s="1166"/>
      <c r="P48" s="1166"/>
      <c r="Q48" s="1166"/>
      <c r="R48" s="1166"/>
      <c r="S48" s="1166"/>
      <c r="T48" s="1166"/>
      <c r="U48" s="1166"/>
      <c r="V48" s="1166"/>
      <c r="W48" s="1166"/>
      <c r="X48" s="1166"/>
      <c r="Y48" s="1166"/>
      <c r="Z48" s="1166"/>
      <c r="AA48" s="1166"/>
      <c r="AB48" s="1166"/>
      <c r="AC48" s="1166"/>
      <c r="AD48" s="1166"/>
      <c r="AE48" s="1166"/>
      <c r="AF48" s="1166"/>
      <c r="AG48" s="1166"/>
      <c r="AH48" s="1166"/>
      <c r="AI48" s="1166"/>
      <c r="AJ48" s="1166"/>
      <c r="AK48" s="1166"/>
      <c r="AL48" s="1166"/>
      <c r="AM48" s="1166"/>
      <c r="AN48" s="1166"/>
      <c r="AO48" s="1166"/>
      <c r="AP48" s="1166"/>
      <c r="AQ48" s="1166"/>
      <c r="AR48" s="1166"/>
      <c r="AS48" s="1166"/>
      <c r="AT48" s="1166"/>
      <c r="AU48" s="1166"/>
      <c r="AV48" s="1166"/>
      <c r="AW48" s="1166"/>
      <c r="AX48" s="1166"/>
      <c r="AY48" s="1166"/>
      <c r="AZ48" s="1166"/>
    </row>
    <row r="49" spans="1:56" ht="12" hidden="1" customHeight="1" x14ac:dyDescent="0.25">
      <c r="A49" s="1167"/>
      <c r="B49" s="1167"/>
      <c r="C49" s="1167"/>
      <c r="D49" s="1167"/>
      <c r="E49" s="1167"/>
      <c r="F49" s="1167"/>
      <c r="G49" s="1167"/>
      <c r="H49" s="1167"/>
      <c r="I49" s="1167"/>
      <c r="J49" s="1167"/>
      <c r="K49" s="1167"/>
      <c r="L49" s="1167"/>
      <c r="M49" s="1167"/>
      <c r="N49" s="1167"/>
      <c r="O49" s="1167"/>
      <c r="P49" s="1167"/>
      <c r="Q49" s="1167"/>
      <c r="R49" s="1167"/>
      <c r="S49" s="1167"/>
      <c r="T49" s="1167"/>
      <c r="U49" s="1167"/>
      <c r="V49" s="1167"/>
      <c r="W49" s="1167"/>
      <c r="X49" s="1167"/>
      <c r="Y49" s="1167"/>
      <c r="Z49" s="1167"/>
      <c r="AA49" s="1167"/>
      <c r="AB49" s="1167"/>
      <c r="AC49" s="1167"/>
      <c r="AD49" s="1167"/>
      <c r="AE49" s="1167"/>
      <c r="AF49" s="1167"/>
      <c r="AG49" s="1167"/>
      <c r="AH49" s="1167"/>
      <c r="AI49" s="1167"/>
      <c r="AJ49" s="1167"/>
      <c r="AK49" s="1167"/>
      <c r="AL49" s="1167"/>
      <c r="AM49" s="1167"/>
      <c r="AN49" s="1167"/>
      <c r="AO49" s="1167"/>
      <c r="AP49" s="1167"/>
      <c r="AQ49" s="1167"/>
      <c r="AR49" s="1167"/>
      <c r="AS49" s="1167"/>
      <c r="AT49" s="1167"/>
      <c r="AU49" s="1167"/>
      <c r="AV49" s="1167"/>
      <c r="AW49" s="1167"/>
      <c r="AX49" s="1167"/>
      <c r="AY49" s="1167"/>
      <c r="AZ49" s="1167"/>
    </row>
    <row r="50" spans="1:56" ht="12" hidden="1" customHeight="1" x14ac:dyDescent="0.25">
      <c r="A50" s="1185"/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</row>
    <row r="51" spans="1:56" ht="7.5" hidden="1" customHeight="1" x14ac:dyDescent="0.25">
      <c r="A51" s="1171" t="s">
        <v>535</v>
      </c>
      <c r="B51" s="1171"/>
      <c r="C51" s="1171"/>
      <c r="D51" s="1171"/>
      <c r="E51" s="1171"/>
      <c r="F51" s="1171"/>
      <c r="G51" s="1171"/>
      <c r="H51" s="1171"/>
      <c r="I51" s="1171"/>
      <c r="J51" s="1171"/>
      <c r="K51" s="1171"/>
      <c r="L51" s="1171"/>
      <c r="M51" s="1171"/>
      <c r="N51" s="1171"/>
      <c r="O51" s="1171"/>
      <c r="P51" s="1171"/>
      <c r="Q51" s="1171"/>
      <c r="R51" s="1171"/>
      <c r="S51" s="1171"/>
      <c r="T51" s="1171"/>
      <c r="U51" s="1171"/>
      <c r="V51" s="1171"/>
      <c r="W51" s="1171"/>
      <c r="X51" s="1171"/>
      <c r="Y51" s="1171"/>
      <c r="Z51" s="1171"/>
      <c r="AA51" s="1171"/>
      <c r="AB51" s="1171"/>
      <c r="AC51" s="1171"/>
      <c r="AD51" s="1171"/>
      <c r="AE51" s="1171"/>
      <c r="AF51" s="1171"/>
      <c r="AG51" s="1171"/>
      <c r="AH51" s="1171"/>
      <c r="AI51" s="1171"/>
      <c r="AJ51" s="1171"/>
      <c r="AK51" s="1171"/>
      <c r="AL51" s="1171"/>
      <c r="AM51" s="1171"/>
      <c r="AN51" s="1171"/>
      <c r="AO51" s="1171"/>
      <c r="AP51" s="1171"/>
      <c r="AQ51" s="1171"/>
      <c r="AR51" s="1171"/>
      <c r="AS51" s="1171"/>
      <c r="AT51" s="1171"/>
      <c r="AU51" s="1171"/>
      <c r="AV51" s="1171"/>
      <c r="AW51" s="1171"/>
      <c r="AX51" s="1171"/>
      <c r="AY51" s="1171"/>
      <c r="AZ51" s="1171"/>
    </row>
    <row r="52" spans="1:56" ht="12" customHeight="1" x14ac:dyDescent="0.25">
      <c r="A52" s="1166" t="s">
        <v>388</v>
      </c>
      <c r="B52" s="1166"/>
      <c r="C52" s="1166"/>
      <c r="D52" s="1166"/>
      <c r="E52" s="1166"/>
      <c r="F52" s="1166"/>
      <c r="G52" s="1166"/>
      <c r="H52" s="1166"/>
      <c r="I52" s="1166"/>
      <c r="J52" s="1166"/>
      <c r="K52" s="1166"/>
      <c r="L52" s="1166"/>
      <c r="M52" s="1166"/>
      <c r="N52" s="1166"/>
      <c r="O52" s="1166"/>
      <c r="P52" s="1166"/>
      <c r="Q52" s="1166"/>
      <c r="R52" s="1166"/>
      <c r="S52" s="1166"/>
      <c r="T52" s="1166"/>
      <c r="U52" s="1166"/>
      <c r="V52" s="1166"/>
      <c r="W52" s="1166"/>
      <c r="X52" s="1166"/>
      <c r="Y52" s="1166"/>
      <c r="Z52" s="1166"/>
      <c r="AA52" s="1166"/>
      <c r="AB52" s="1166"/>
      <c r="AC52" s="1166"/>
      <c r="AD52" s="1166"/>
      <c r="AE52" s="1166"/>
      <c r="AF52" s="1166"/>
      <c r="AG52" s="1166"/>
      <c r="AH52" s="1166"/>
      <c r="AI52" s="1166"/>
      <c r="AJ52" s="1166"/>
      <c r="AK52" s="1166"/>
      <c r="AL52" s="1166"/>
      <c r="AM52" s="1166"/>
      <c r="AN52" s="1166"/>
      <c r="AO52" s="1166"/>
      <c r="AP52" s="1166"/>
      <c r="AQ52" s="1166"/>
      <c r="AR52" s="1166"/>
      <c r="AS52" s="1166"/>
      <c r="AT52" s="1166"/>
      <c r="AU52" s="1166"/>
      <c r="AV52" s="1166"/>
      <c r="AW52" s="1166"/>
      <c r="AX52" s="1166"/>
      <c r="AY52" s="1166"/>
      <c r="AZ52" s="1166"/>
    </row>
    <row r="53" spans="1:56" ht="13.5" customHeight="1" x14ac:dyDescent="0.25">
      <c r="A53" s="1159" t="str">
        <f>ФОРМА!B4</f>
        <v>ООО «Электромонтаж-110»</v>
      </c>
      <c r="B53" s="1159"/>
      <c r="C53" s="1159"/>
      <c r="D53" s="1159"/>
      <c r="E53" s="1159"/>
      <c r="F53" s="1159"/>
      <c r="G53" s="1159"/>
      <c r="H53" s="1159"/>
      <c r="I53" s="1159"/>
      <c r="J53" s="1159"/>
      <c r="K53" s="1159"/>
      <c r="L53" s="1159"/>
      <c r="M53" s="1159"/>
      <c r="N53" s="1159"/>
      <c r="O53" s="1159"/>
      <c r="P53" s="1159"/>
      <c r="Q53" s="1159"/>
      <c r="R53" s="1159"/>
      <c r="S53" s="1159"/>
      <c r="T53" s="1159"/>
      <c r="U53" s="1159"/>
      <c r="V53" s="1159"/>
      <c r="W53" s="1159"/>
      <c r="X53" s="1159"/>
      <c r="Y53" s="1159"/>
      <c r="Z53" s="1159"/>
      <c r="AA53" s="1159"/>
      <c r="AB53" s="1159"/>
      <c r="AC53" s="1159"/>
      <c r="AD53" s="1159"/>
      <c r="AE53" s="1159"/>
      <c r="AF53" s="1159"/>
      <c r="AG53" s="1159"/>
      <c r="AH53" s="1159"/>
      <c r="AI53" s="1159"/>
      <c r="AJ53" s="1159"/>
      <c r="AK53" s="1159"/>
      <c r="AL53" s="1159"/>
      <c r="AM53" s="1159"/>
      <c r="AN53" s="1159"/>
      <c r="AO53" s="1159"/>
      <c r="AP53" s="1159"/>
      <c r="AQ53" s="1159"/>
      <c r="AR53" s="1159"/>
      <c r="AS53" s="1159"/>
      <c r="AT53" s="1159"/>
      <c r="AU53" s="1159"/>
      <c r="AV53" s="1159"/>
      <c r="AW53" s="1159"/>
      <c r="AX53" s="1159"/>
      <c r="AY53" s="1159"/>
      <c r="AZ53" s="1159"/>
    </row>
    <row r="54" spans="1:56" s="127" customFormat="1" ht="7.2" customHeight="1" x14ac:dyDescent="0.2">
      <c r="A54" s="1187" t="s">
        <v>844</v>
      </c>
      <c r="B54" s="1189"/>
      <c r="C54" s="1189"/>
      <c r="D54" s="1189"/>
      <c r="E54" s="1189"/>
      <c r="F54" s="1189"/>
      <c r="G54" s="1189"/>
      <c r="H54" s="1189"/>
      <c r="I54" s="1189"/>
      <c r="J54" s="1189"/>
      <c r="K54" s="1189"/>
      <c r="L54" s="1189"/>
      <c r="M54" s="1189"/>
      <c r="N54" s="1189"/>
      <c r="O54" s="1189"/>
      <c r="P54" s="1189"/>
      <c r="Q54" s="1189"/>
      <c r="R54" s="1189"/>
      <c r="S54" s="1189"/>
      <c r="T54" s="1189"/>
      <c r="U54" s="1189"/>
      <c r="V54" s="1189"/>
      <c r="W54" s="1189"/>
      <c r="X54" s="1189"/>
      <c r="Y54" s="1189"/>
      <c r="Z54" s="1189"/>
      <c r="AA54" s="1189"/>
      <c r="AB54" s="1189"/>
      <c r="AC54" s="1189"/>
      <c r="AD54" s="1189"/>
      <c r="AE54" s="1189"/>
      <c r="AF54" s="1189"/>
      <c r="AG54" s="1189"/>
      <c r="AH54" s="1189"/>
      <c r="AI54" s="1189"/>
      <c r="AJ54" s="1189"/>
      <c r="AK54" s="1189"/>
      <c r="AL54" s="1189"/>
      <c r="AM54" s="1189"/>
      <c r="AN54" s="1189"/>
      <c r="AO54" s="1189"/>
      <c r="AP54" s="1189"/>
      <c r="AQ54" s="1189"/>
      <c r="AR54" s="1189"/>
      <c r="AS54" s="1189"/>
      <c r="AT54" s="1189"/>
      <c r="AU54" s="1189"/>
      <c r="AV54" s="1189"/>
      <c r="AW54" s="1189"/>
      <c r="AX54" s="1189"/>
      <c r="AY54" s="1189"/>
      <c r="AZ54" s="1189"/>
    </row>
    <row r="55" spans="1:56" ht="12" customHeight="1" x14ac:dyDescent="0.25">
      <c r="A55" s="1166" t="s">
        <v>9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</row>
    <row r="56" spans="1:56" ht="12" customHeight="1" x14ac:dyDescent="0.25">
      <c r="A56" s="1166" t="s">
        <v>399</v>
      </c>
      <c r="B56" s="1166"/>
      <c r="C56" s="1166"/>
      <c r="D56" s="1166"/>
      <c r="E56" s="1166"/>
      <c r="F56" s="1166"/>
      <c r="G56" s="1166"/>
      <c r="H56" s="1166"/>
      <c r="I56" s="1166"/>
      <c r="J56" s="1166"/>
      <c r="K56" s="1166"/>
      <c r="L56" s="1166"/>
      <c r="M56" s="1166"/>
      <c r="N56" s="1166"/>
      <c r="O56" s="1166"/>
      <c r="P56" s="1166"/>
      <c r="Q56" s="1166"/>
      <c r="R56" s="1166"/>
      <c r="S56" s="1166"/>
      <c r="T56" s="1166"/>
      <c r="U56" s="1166"/>
      <c r="V56" s="1166"/>
      <c r="W56" s="1166"/>
      <c r="X56" s="1166"/>
      <c r="Y56" s="1166"/>
      <c r="Z56" s="1166"/>
      <c r="AA56" s="1166"/>
      <c r="AB56" s="1166"/>
      <c r="AC56" s="1166"/>
      <c r="AD56" s="1166"/>
      <c r="AE56" s="1166"/>
      <c r="AF56" s="1166"/>
      <c r="AG56" s="1166"/>
      <c r="AH56" s="1166"/>
      <c r="AI56" s="1166"/>
      <c r="AJ56" s="1166"/>
      <c r="AK56" s="1166"/>
      <c r="AL56" s="1166"/>
      <c r="AM56" s="1166"/>
      <c r="AN56" s="1166"/>
      <c r="AO56" s="1166"/>
      <c r="AP56" s="1166"/>
      <c r="AQ56" s="1166"/>
      <c r="AR56" s="1166"/>
      <c r="AS56" s="1166"/>
      <c r="AT56" s="1166"/>
      <c r="AU56" s="1166"/>
      <c r="AV56" s="1166"/>
      <c r="AW56" s="1166"/>
      <c r="AX56" s="1166"/>
      <c r="AY56" s="1166"/>
      <c r="AZ56" s="1166"/>
    </row>
    <row r="57" spans="1:56" ht="14.25" customHeight="1" x14ac:dyDescent="0.25">
      <c r="A57" s="1177" t="str">
        <f ca="1">INDIRECT("'АКТЫ скрытых работ'!R"&amp;BE3&amp;"C3",0)</f>
        <v>опоры типа А20-3Н, П20-3Н, П23</v>
      </c>
      <c r="B57" s="1177"/>
      <c r="C57" s="1177"/>
      <c r="D57" s="1177"/>
      <c r="E57" s="1177"/>
      <c r="F57" s="1177"/>
      <c r="G57" s="1177"/>
      <c r="H57" s="1177"/>
      <c r="I57" s="1177"/>
      <c r="J57" s="1177"/>
      <c r="K57" s="1177"/>
      <c r="L57" s="1177"/>
      <c r="M57" s="1177"/>
      <c r="N57" s="1177"/>
      <c r="O57" s="1177"/>
      <c r="P57" s="1177"/>
      <c r="Q57" s="1177"/>
      <c r="R57" s="1177"/>
      <c r="S57" s="1177"/>
      <c r="T57" s="1177"/>
      <c r="U57" s="1177"/>
      <c r="V57" s="1177"/>
      <c r="W57" s="1177"/>
      <c r="X57" s="1177"/>
      <c r="Y57" s="1177"/>
      <c r="Z57" s="1177"/>
      <c r="AA57" s="1177"/>
      <c r="AB57" s="1177"/>
      <c r="AC57" s="1177"/>
      <c r="AD57" s="1177"/>
      <c r="AE57" s="1177"/>
      <c r="AF57" s="1177"/>
      <c r="AG57" s="1177"/>
      <c r="AH57" s="1177"/>
      <c r="AI57" s="1177"/>
      <c r="AJ57" s="1177"/>
      <c r="AK57" s="1177"/>
      <c r="AL57" s="1177"/>
      <c r="AM57" s="1177"/>
      <c r="AN57" s="1177"/>
      <c r="AO57" s="1177"/>
      <c r="AP57" s="1177"/>
      <c r="AQ57" s="1177"/>
      <c r="AR57" s="1177"/>
      <c r="AS57" s="1177"/>
      <c r="AT57" s="1177"/>
      <c r="AU57" s="1177"/>
      <c r="AV57" s="1177"/>
      <c r="AW57" s="1177"/>
      <c r="AX57" s="1177"/>
      <c r="AY57" s="1177"/>
      <c r="AZ57" s="1177"/>
    </row>
    <row r="58" spans="1:56" ht="10.5" customHeight="1" x14ac:dyDescent="0.25">
      <c r="A58" s="1173" t="s">
        <v>544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</row>
    <row r="59" spans="1:56" ht="12" customHeight="1" x14ac:dyDescent="0.3">
      <c r="A59" s="427" t="s">
        <v>400</v>
      </c>
      <c r="Z59" s="9"/>
      <c r="AA59" s="9"/>
      <c r="AB59" s="9"/>
      <c r="AC59" s="9"/>
      <c r="AD59" s="1177" t="str">
        <f>IF(ФОРМА!B8=0," ",ФОРМА!B8)</f>
        <v>ООО «Строительные энергетические технологии»</v>
      </c>
      <c r="AE59" s="1177"/>
      <c r="AF59" s="1177"/>
      <c r="AG59" s="1177"/>
      <c r="AH59" s="1177"/>
      <c r="AI59" s="1177"/>
      <c r="AJ59" s="1177"/>
      <c r="AK59" s="1177"/>
      <c r="AL59" s="1177"/>
      <c r="AM59" s="1177"/>
      <c r="AN59" s="1177"/>
      <c r="AO59" s="1177"/>
      <c r="AP59" s="1177"/>
      <c r="AQ59" s="1177"/>
      <c r="AR59" s="1177"/>
      <c r="AS59" s="1177"/>
      <c r="AT59" s="1177"/>
      <c r="AU59" s="1177"/>
      <c r="AV59" s="1177"/>
      <c r="AW59" s="1177"/>
      <c r="AX59" s="1177"/>
      <c r="AY59" s="1177"/>
      <c r="AZ59" s="1177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71" t="s">
        <v>86</v>
      </c>
      <c r="AE60" s="1171"/>
      <c r="AF60" s="1171"/>
      <c r="AG60" s="1171"/>
      <c r="AH60" s="1171"/>
      <c r="AI60" s="1171"/>
      <c r="AJ60" s="1171"/>
      <c r="AK60" s="1171"/>
      <c r="AL60" s="1171"/>
      <c r="AM60" s="1171"/>
      <c r="AN60" s="1171"/>
      <c r="AO60" s="1171"/>
      <c r="AP60" s="1171"/>
      <c r="AQ60" s="1171"/>
      <c r="AR60" s="1171"/>
      <c r="AS60" s="1171"/>
      <c r="AT60" s="1171"/>
      <c r="AU60" s="1171"/>
      <c r="AV60" s="1171"/>
      <c r="AW60" s="1171"/>
      <c r="AX60" s="1171"/>
      <c r="AY60" s="1171"/>
      <c r="AZ60" s="1171"/>
    </row>
    <row r="61" spans="1:56" ht="12" customHeight="1" x14ac:dyDescent="0.25">
      <c r="A61" s="1168" t="str">
        <f>IF(ФОРМА!B9=0," ",CONCATENATE("Проект Шифр ",ФОРМА!B9))</f>
        <v>Проект Шифр СЭС-23-32939-ЭС-ИЛО2</v>
      </c>
      <c r="B61" s="1168"/>
      <c r="C61" s="1168"/>
      <c r="D61" s="1168"/>
      <c r="E61" s="1168"/>
      <c r="F61" s="1168"/>
      <c r="G61" s="1168"/>
      <c r="H61" s="1168"/>
      <c r="I61" s="1168"/>
      <c r="J61" s="1168"/>
      <c r="K61" s="1168"/>
      <c r="L61" s="1168"/>
      <c r="M61" s="1168"/>
      <c r="N61" s="1168"/>
      <c r="O61" s="1168"/>
      <c r="P61" s="1168"/>
      <c r="Q61" s="1168"/>
      <c r="R61" s="1168"/>
      <c r="S61" s="1168"/>
      <c r="T61" s="1168"/>
      <c r="U61" s="1168"/>
      <c r="V61" s="1168"/>
      <c r="W61" s="1168"/>
      <c r="X61" s="1168"/>
      <c r="Y61" s="1168"/>
      <c r="Z61" s="1168"/>
      <c r="AA61" s="1168"/>
      <c r="AB61" s="1168"/>
      <c r="AC61" s="1168"/>
      <c r="AD61" s="1168"/>
      <c r="AE61" s="1168"/>
      <c r="AF61" s="1168"/>
      <c r="AG61" s="1168"/>
      <c r="AH61" s="1168"/>
      <c r="AI61" s="1168"/>
      <c r="AJ61" s="1168"/>
      <c r="AK61" s="1168"/>
      <c r="AL61" s="1168"/>
      <c r="AM61" s="1168"/>
      <c r="AN61" s="1168"/>
      <c r="AO61" s="1168"/>
      <c r="AP61" s="1168"/>
      <c r="AQ61" s="1168"/>
      <c r="AR61" s="1168"/>
      <c r="AS61" s="1168"/>
      <c r="AT61" s="1168"/>
      <c r="AU61" s="1168"/>
      <c r="AV61" s="1168"/>
      <c r="AW61" s="1168"/>
      <c r="AX61" s="1168"/>
      <c r="AY61" s="1168"/>
      <c r="AZ61" s="1168"/>
    </row>
    <row r="62" spans="1:56" ht="7.2" customHeight="1" x14ac:dyDescent="0.25">
      <c r="A62" s="1171" t="s">
        <v>545</v>
      </c>
      <c r="B62" s="1171"/>
      <c r="C62" s="1171"/>
      <c r="D62" s="1171"/>
      <c r="E62" s="1171"/>
      <c r="F62" s="1171"/>
      <c r="G62" s="1171"/>
      <c r="H62" s="1171"/>
      <c r="I62" s="1171"/>
      <c r="J62" s="1171"/>
      <c r="K62" s="1171"/>
      <c r="L62" s="1171"/>
      <c r="M62" s="1171"/>
      <c r="N62" s="1171"/>
      <c r="O62" s="1171"/>
      <c r="P62" s="1171"/>
      <c r="Q62" s="1171"/>
      <c r="R62" s="1171"/>
      <c r="S62" s="1171"/>
      <c r="T62" s="1171"/>
      <c r="U62" s="1171"/>
      <c r="V62" s="1171"/>
      <c r="W62" s="1171"/>
      <c r="X62" s="1171"/>
      <c r="Y62" s="1171"/>
      <c r="Z62" s="1171"/>
      <c r="AA62" s="1171"/>
      <c r="AB62" s="1171"/>
      <c r="AC62" s="1171"/>
      <c r="AD62" s="1171"/>
      <c r="AE62" s="1171"/>
      <c r="AF62" s="1171"/>
      <c r="AG62" s="1171"/>
      <c r="AH62" s="1171"/>
      <c r="AI62" s="1171"/>
      <c r="AJ62" s="1171"/>
      <c r="AK62" s="1171"/>
      <c r="AL62" s="1171"/>
      <c r="AM62" s="1171"/>
      <c r="AN62" s="1171"/>
      <c r="AO62" s="1171"/>
      <c r="AP62" s="1171"/>
      <c r="AQ62" s="1171"/>
      <c r="AR62" s="1171"/>
      <c r="AS62" s="1171"/>
      <c r="AT62" s="1171"/>
      <c r="AU62" s="1171"/>
      <c r="AV62" s="1171"/>
      <c r="AW62" s="1171"/>
      <c r="AX62" s="1171"/>
      <c r="AY62" s="1171"/>
      <c r="AZ62" s="1171"/>
    </row>
    <row r="63" spans="1:56" ht="12" customHeight="1" x14ac:dyDescent="0.25">
      <c r="A63" s="1166" t="s">
        <v>546</v>
      </c>
      <c r="B63" s="1166"/>
      <c r="C63" s="1166"/>
      <c r="D63" s="1166"/>
      <c r="E63" s="1166"/>
      <c r="F63" s="1166"/>
      <c r="G63" s="1166"/>
      <c r="H63" s="1166"/>
      <c r="I63" s="1166"/>
      <c r="J63" s="1166"/>
      <c r="K63" s="1166"/>
      <c r="L63" s="1166"/>
      <c r="M63" s="1166"/>
      <c r="N63" s="1166"/>
      <c r="O63" s="1166"/>
      <c r="P63" s="1166"/>
      <c r="Q63" s="1166"/>
      <c r="R63" s="1166"/>
      <c r="S63" s="1166"/>
      <c r="T63" s="1166"/>
      <c r="U63" s="1166"/>
      <c r="V63" s="1166"/>
      <c r="W63" s="1166"/>
      <c r="X63" s="1166"/>
      <c r="Y63" s="1166"/>
      <c r="Z63" s="1166"/>
      <c r="AA63" s="1166"/>
      <c r="AB63" s="1166"/>
      <c r="AC63" s="1166"/>
      <c r="AD63" s="1166"/>
      <c r="AE63" s="1166"/>
      <c r="AF63" s="1166"/>
      <c r="AG63" s="1166"/>
      <c r="AH63" s="1166"/>
      <c r="AI63" s="1166"/>
      <c r="AJ63" s="1166"/>
      <c r="AK63" s="1166"/>
      <c r="AL63" s="1166"/>
      <c r="AM63" s="1166"/>
      <c r="AN63" s="1166"/>
      <c r="AO63" s="1166"/>
      <c r="AP63" s="1166"/>
      <c r="AQ63" s="1166"/>
      <c r="AR63" s="1166"/>
      <c r="AS63" s="1166"/>
      <c r="AT63" s="1166"/>
      <c r="AU63" s="1166"/>
      <c r="AV63" s="1166"/>
      <c r="AW63" s="1166"/>
      <c r="AX63" s="1166"/>
      <c r="AY63" s="1166"/>
      <c r="AZ63" s="1166"/>
      <c r="BD63" s="11"/>
    </row>
    <row r="64" spans="1:56" ht="24" customHeight="1" x14ac:dyDescent="0.25">
      <c r="A64" s="116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67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7"/>
      <c r="N64" s="1167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7"/>
      <c r="Z64" s="1167"/>
      <c r="AA64" s="1167"/>
      <c r="AB64" s="1167"/>
      <c r="AC64" s="1167"/>
      <c r="AD64" s="1167"/>
      <c r="AE64" s="1167"/>
      <c r="AF64" s="1167"/>
      <c r="AG64" s="1167"/>
      <c r="AH64" s="1167"/>
      <c r="AI64" s="1167"/>
      <c r="AJ64" s="1167"/>
      <c r="AK64" s="1167"/>
      <c r="AL64" s="1167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7"/>
      <c r="AX64" s="1167"/>
      <c r="AY64" s="1167"/>
      <c r="AZ64" s="1167"/>
      <c r="BD64" s="15"/>
    </row>
    <row r="65" spans="1:56" ht="7.95" customHeight="1" x14ac:dyDescent="0.25">
      <c r="A65" s="1170" t="s">
        <v>389</v>
      </c>
      <c r="B65" s="1170"/>
      <c r="C65" s="1170"/>
      <c r="D65" s="1170"/>
      <c r="E65" s="1170"/>
      <c r="F65" s="1170"/>
      <c r="G65" s="1170"/>
      <c r="H65" s="1170"/>
      <c r="I65" s="1170"/>
      <c r="J65" s="1170"/>
      <c r="K65" s="1170"/>
      <c r="L65" s="1170"/>
      <c r="M65" s="1170"/>
      <c r="N65" s="1170"/>
      <c r="O65" s="1170"/>
      <c r="P65" s="1170"/>
      <c r="Q65" s="1170"/>
      <c r="R65" s="1170"/>
      <c r="S65" s="1170"/>
      <c r="T65" s="1170"/>
      <c r="U65" s="1170"/>
      <c r="V65" s="1170"/>
      <c r="W65" s="1170"/>
      <c r="X65" s="1170"/>
      <c r="Y65" s="1170"/>
      <c r="Z65" s="1170"/>
      <c r="AA65" s="1170"/>
      <c r="AB65" s="1170"/>
      <c r="AC65" s="1170"/>
      <c r="AD65" s="1170"/>
      <c r="AE65" s="1170"/>
      <c r="AF65" s="1170"/>
      <c r="AG65" s="1170"/>
      <c r="AH65" s="1170"/>
      <c r="AI65" s="1170"/>
      <c r="AJ65" s="1170"/>
      <c r="AK65" s="1170"/>
      <c r="AL65" s="1170"/>
      <c r="AM65" s="1170"/>
      <c r="AN65" s="1170"/>
      <c r="AO65" s="1170"/>
      <c r="AP65" s="1170"/>
      <c r="AQ65" s="1170"/>
      <c r="AR65" s="1170"/>
      <c r="AS65" s="1170"/>
      <c r="AT65" s="1170"/>
      <c r="AU65" s="1170"/>
      <c r="AV65" s="1170"/>
      <c r="AW65" s="1170"/>
      <c r="AX65" s="1170"/>
      <c r="AY65" s="1170"/>
      <c r="AZ65" s="1170"/>
    </row>
    <row r="66" spans="1:56" ht="12" customHeight="1" x14ac:dyDescent="0.25">
      <c r="A66" s="1166" t="s">
        <v>548</v>
      </c>
      <c r="B66" s="1166"/>
      <c r="C66" s="1166"/>
      <c r="D66" s="1166"/>
      <c r="E66" s="1166"/>
      <c r="F66" s="1166"/>
      <c r="G66" s="1166"/>
      <c r="H66" s="1166"/>
      <c r="I66" s="1166"/>
      <c r="J66" s="1166"/>
      <c r="K66" s="1166"/>
      <c r="L66" s="1166"/>
      <c r="M66" s="1166"/>
      <c r="N66" s="1166"/>
      <c r="O66" s="1166"/>
      <c r="P66" s="1166"/>
      <c r="Q66" s="1166"/>
      <c r="R66" s="1166"/>
      <c r="S66" s="1166"/>
      <c r="T66" s="1166"/>
      <c r="U66" s="1166"/>
      <c r="V66" s="1166"/>
      <c r="W66" s="1166"/>
      <c r="X66" s="1166"/>
      <c r="Y66" s="1166"/>
      <c r="Z66" s="1166"/>
      <c r="AA66" s="1166"/>
      <c r="AB66" s="1166"/>
      <c r="AC66" s="1166"/>
      <c r="AD66" s="1166"/>
      <c r="AE66" s="1166"/>
      <c r="AF66" s="1166"/>
      <c r="AG66" s="1166"/>
      <c r="AH66" s="1166"/>
      <c r="AI66" s="1166"/>
      <c r="AJ66" s="1166"/>
      <c r="AK66" s="1166"/>
      <c r="AL66" s="1166"/>
      <c r="AM66" s="1166"/>
      <c r="AN66" s="1166"/>
      <c r="AO66" s="1166"/>
      <c r="AP66" s="1166"/>
      <c r="AQ66" s="1166"/>
      <c r="AR66" s="1166"/>
      <c r="AS66" s="1166"/>
      <c r="AT66" s="1166"/>
      <c r="AU66" s="1166"/>
      <c r="AV66" s="1166"/>
      <c r="AW66" s="1166"/>
      <c r="AX66" s="1166"/>
      <c r="AY66" s="1166"/>
      <c r="AZ66" s="1166"/>
    </row>
    <row r="67" spans="1:56" ht="25.2" customHeight="1" x14ac:dyDescent="0.25">
      <c r="A67" s="1172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D67" s="11"/>
    </row>
    <row r="68" spans="1:56" s="127" customFormat="1" ht="8.25" customHeight="1" x14ac:dyDescent="0.2">
      <c r="A68" s="1171" t="s">
        <v>547</v>
      </c>
      <c r="B68" s="1173"/>
      <c r="C68" s="1173"/>
      <c r="D68" s="1173"/>
      <c r="E68" s="1173"/>
      <c r="F68" s="1173"/>
      <c r="G68" s="1173"/>
      <c r="H68" s="1173"/>
      <c r="I68" s="1173"/>
      <c r="J68" s="1173"/>
      <c r="K68" s="1173"/>
      <c r="L68" s="1173"/>
      <c r="M68" s="1173"/>
      <c r="N68" s="1173"/>
      <c r="O68" s="1173"/>
      <c r="P68" s="1173"/>
      <c r="Q68" s="1173"/>
      <c r="R68" s="1173"/>
      <c r="S68" s="1173"/>
      <c r="T68" s="1173"/>
      <c r="U68" s="1173"/>
      <c r="V68" s="1173"/>
      <c r="W68" s="1173"/>
      <c r="X68" s="1173"/>
      <c r="Y68" s="1173"/>
      <c r="Z68" s="1173"/>
      <c r="AA68" s="1173"/>
      <c r="AB68" s="1173"/>
      <c r="AC68" s="1173"/>
      <c r="AD68" s="1173"/>
      <c r="AE68" s="1173"/>
      <c r="AF68" s="1173"/>
      <c r="AG68" s="1173"/>
      <c r="AH68" s="1173"/>
      <c r="AI68" s="1173"/>
      <c r="AJ68" s="1173"/>
      <c r="AK68" s="1173"/>
      <c r="AL68" s="1173"/>
      <c r="AM68" s="1173"/>
      <c r="AN68" s="1173"/>
      <c r="AO68" s="1173"/>
      <c r="AP68" s="1173"/>
      <c r="AQ68" s="1173"/>
      <c r="AR68" s="1173"/>
      <c r="AS68" s="1173"/>
      <c r="AT68" s="1173"/>
      <c r="AU68" s="1173"/>
      <c r="AV68" s="1173"/>
      <c r="AW68" s="1173"/>
      <c r="AX68" s="1173"/>
      <c r="AY68" s="1173"/>
      <c r="AZ68" s="1173"/>
      <c r="BD68" s="129"/>
    </row>
    <row r="69" spans="1:56" ht="12" customHeight="1" x14ac:dyDescent="0.25">
      <c r="A69" s="1191" t="s">
        <v>549</v>
      </c>
      <c r="B69" s="1191"/>
      <c r="C69" s="1191"/>
      <c r="D69" s="1191"/>
      <c r="E69" s="1191"/>
      <c r="F69" s="1191"/>
      <c r="G69" s="1191"/>
      <c r="H69" s="1191"/>
      <c r="I69" s="1191"/>
      <c r="J69" s="1191"/>
      <c r="K69" s="1191"/>
      <c r="L69" s="1191"/>
      <c r="M69" s="1191"/>
      <c r="N69" s="1191"/>
      <c r="O69" s="1191"/>
      <c r="P69" s="1191"/>
      <c r="Q69" s="1191"/>
      <c r="R69" s="1191"/>
      <c r="S69" s="1191"/>
      <c r="T69" s="1191"/>
      <c r="U69" s="1191"/>
      <c r="V69" s="1191"/>
      <c r="W69" s="1191"/>
      <c r="X69" s="1191"/>
      <c r="Y69" s="1191"/>
      <c r="Z69" s="1191"/>
      <c r="AA69" s="1191"/>
      <c r="AB69" s="1191"/>
      <c r="AC69" s="1191"/>
      <c r="AD69" s="1191"/>
      <c r="AE69" s="1191"/>
      <c r="AF69" s="1191"/>
      <c r="AG69" s="1191"/>
      <c r="AH69" s="1191"/>
      <c r="AI69" s="1191"/>
      <c r="AJ69" s="1191"/>
      <c r="AK69" s="1191"/>
      <c r="AL69" s="1191"/>
      <c r="AM69" s="1191"/>
      <c r="AN69" s="1191"/>
      <c r="AO69" s="1191"/>
      <c r="AP69" s="1191"/>
      <c r="AQ69" s="1191"/>
      <c r="AR69" s="1191"/>
      <c r="AS69" s="1191"/>
      <c r="AT69" s="1191"/>
      <c r="AU69" s="1191"/>
      <c r="AV69" s="1191"/>
      <c r="AW69" s="1191"/>
      <c r="AX69" s="1191"/>
      <c r="AY69" s="1191"/>
      <c r="AZ69" s="1191"/>
    </row>
    <row r="70" spans="1:56" ht="12" customHeight="1" x14ac:dyDescent="0.25">
      <c r="A70" s="1166" t="s">
        <v>390</v>
      </c>
      <c r="B70" s="1166"/>
      <c r="C70" s="1166"/>
      <c r="D70" s="1166"/>
      <c r="E70" s="1166"/>
      <c r="F70" s="1166"/>
      <c r="G70" s="1166"/>
      <c r="H70" s="1166"/>
      <c r="I70" s="1166"/>
      <c r="J70" s="1166"/>
      <c r="K70" s="1166"/>
      <c r="L70" s="1166"/>
      <c r="M70" s="1166"/>
      <c r="N70" s="1166"/>
      <c r="O70" s="1166"/>
      <c r="P70" s="1166"/>
      <c r="Q70" s="1166"/>
      <c r="R70" s="1166"/>
      <c r="S70" s="1166"/>
      <c r="T70" s="1166"/>
      <c r="U70" s="1166"/>
      <c r="V70" s="1166"/>
      <c r="W70" s="1166"/>
      <c r="X70" s="1166"/>
      <c r="Y70" s="1166"/>
      <c r="Z70" s="1166"/>
      <c r="AA70" s="1166"/>
      <c r="AB70" s="1166"/>
      <c r="AC70" s="1166"/>
      <c r="AD70" s="1166"/>
      <c r="AE70" s="1166"/>
      <c r="AF70" s="1166"/>
      <c r="AG70" s="1166"/>
      <c r="AH70" s="1166"/>
      <c r="AI70" s="1166"/>
      <c r="AJ70" s="1166"/>
      <c r="AK70" s="1166"/>
      <c r="AL70" s="1166"/>
      <c r="AM70" s="1166"/>
      <c r="AN70" s="1166"/>
      <c r="AO70" s="1166"/>
      <c r="AP70" s="1166"/>
      <c r="AQ70" s="1166"/>
      <c r="AR70" s="1166"/>
      <c r="AS70" s="1166"/>
      <c r="AT70" s="1166"/>
      <c r="AU70" s="1166"/>
      <c r="AV70" s="1166"/>
      <c r="AW70" s="1166"/>
      <c r="AX70" s="1166"/>
      <c r="AY70" s="1166"/>
      <c r="AZ70" s="1166"/>
    </row>
    <row r="71" spans="1:56" ht="24" customHeight="1" x14ac:dyDescent="0.25">
      <c r="A71" s="116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</row>
    <row r="72" spans="1:56" s="127" customFormat="1" ht="9.6" x14ac:dyDescent="0.2">
      <c r="A72" s="1192" t="s">
        <v>391</v>
      </c>
      <c r="B72" s="1192"/>
      <c r="C72" s="1192"/>
      <c r="D72" s="1192"/>
      <c r="E72" s="1192"/>
      <c r="F72" s="1192"/>
      <c r="G72" s="1192"/>
      <c r="H72" s="1192"/>
      <c r="I72" s="1192"/>
      <c r="J72" s="1192"/>
      <c r="K72" s="1192"/>
      <c r="L72" s="1192"/>
      <c r="M72" s="1192"/>
      <c r="N72" s="1192"/>
      <c r="O72" s="1192"/>
      <c r="P72" s="1192"/>
      <c r="Q72" s="1192"/>
      <c r="R72" s="1192"/>
      <c r="S72" s="1192"/>
      <c r="T72" s="1192"/>
      <c r="U72" s="1192"/>
      <c r="V72" s="1192"/>
      <c r="W72" s="1192"/>
      <c r="X72" s="1192"/>
      <c r="Y72" s="1192"/>
      <c r="Z72" s="1192"/>
      <c r="AA72" s="1192"/>
      <c r="AB72" s="1192"/>
      <c r="AC72" s="1192"/>
      <c r="AD72" s="1192"/>
      <c r="AE72" s="1192"/>
      <c r="AF72" s="1192"/>
      <c r="AG72" s="1192"/>
      <c r="AH72" s="1192"/>
      <c r="AI72" s="1192"/>
      <c r="AJ72" s="1192"/>
      <c r="AK72" s="1192"/>
      <c r="AL72" s="1192"/>
      <c r="AM72" s="1192"/>
      <c r="AN72" s="1192"/>
      <c r="AO72" s="1192"/>
      <c r="AP72" s="1192"/>
      <c r="AQ72" s="1192"/>
      <c r="AR72" s="1192"/>
      <c r="AS72" s="1192"/>
      <c r="AT72" s="1192"/>
      <c r="AU72" s="1192"/>
      <c r="AV72" s="1192"/>
      <c r="AW72" s="1192"/>
      <c r="AX72" s="1192"/>
      <c r="AY72" s="1192"/>
      <c r="AZ72" s="1192"/>
    </row>
    <row r="73" spans="1:56" ht="24" customHeight="1" x14ac:dyDescent="0.25">
      <c r="A73" s="1191" t="s">
        <v>550</v>
      </c>
      <c r="B73" s="1191"/>
      <c r="C73" s="1191"/>
      <c r="D73" s="1191"/>
      <c r="E73" s="1191"/>
      <c r="F73" s="1191"/>
      <c r="G73" s="1191"/>
      <c r="H73" s="1191"/>
      <c r="I73" s="1191"/>
      <c r="J73" s="1191"/>
      <c r="K73" s="1191"/>
      <c r="L73" s="1191"/>
      <c r="M73" s="1191"/>
      <c r="N73" s="1191"/>
      <c r="O73" s="1191"/>
      <c r="P73" s="1191"/>
      <c r="Q73" s="1191"/>
      <c r="R73" s="1191"/>
      <c r="S73" s="1191"/>
      <c r="T73" s="1191"/>
      <c r="U73" s="1191"/>
      <c r="V73" s="1191"/>
      <c r="W73" s="1191"/>
      <c r="X73" s="1191"/>
      <c r="Y73" s="1191"/>
      <c r="Z73" s="1191"/>
      <c r="AA73" s="1191"/>
      <c r="AB73" s="1191"/>
      <c r="AC73" s="1191"/>
      <c r="AD73" s="1191"/>
      <c r="AE73" s="1191"/>
      <c r="AF73" s="1191"/>
      <c r="AG73" s="1191"/>
      <c r="AH73" s="1191"/>
      <c r="AI73" s="1191"/>
      <c r="AJ73" s="1191"/>
      <c r="AK73" s="1191"/>
      <c r="AL73" s="1191"/>
      <c r="AM73" s="1191"/>
      <c r="AN73" s="1191"/>
      <c r="AO73" s="1191"/>
      <c r="AP73" s="1191"/>
      <c r="AQ73" s="1191"/>
      <c r="AR73" s="1191"/>
      <c r="AS73" s="1191"/>
      <c r="AT73" s="1191"/>
      <c r="AU73" s="1191"/>
      <c r="AV73" s="1191"/>
      <c r="AW73" s="1191"/>
      <c r="AX73" s="1191"/>
      <c r="AY73" s="1191"/>
      <c r="AZ73" s="1191"/>
    </row>
    <row r="74" spans="1:56" ht="15.75" customHeight="1" x14ac:dyDescent="0.3">
      <c r="A74" s="1181"/>
      <c r="B74" s="1181"/>
      <c r="C74" s="1181"/>
      <c r="D74" s="1181"/>
      <c r="E74" s="1181"/>
      <c r="F74" s="1181"/>
      <c r="G74" s="1181"/>
      <c r="H74" s="1181"/>
      <c r="I74" s="1181"/>
      <c r="J74" s="1181"/>
      <c r="K74" s="1181"/>
      <c r="L74" s="1181"/>
      <c r="M74" s="1181"/>
      <c r="N74" s="1181"/>
      <c r="O74" s="1181"/>
      <c r="P74" s="1181"/>
      <c r="Q74" s="1181"/>
      <c r="R74" s="1181"/>
      <c r="S74" s="1181"/>
      <c r="T74" s="1181"/>
      <c r="U74" s="1181"/>
      <c r="V74" s="1181"/>
      <c r="W74" s="1181"/>
      <c r="X74" s="1181"/>
      <c r="Y74" s="1181"/>
      <c r="Z74" s="1181"/>
      <c r="AA74" s="1181"/>
      <c r="AB74" s="1181"/>
      <c r="AC74" s="1181"/>
      <c r="AD74" s="1181"/>
      <c r="AE74" s="1181"/>
      <c r="AF74" s="1181"/>
      <c r="AG74" s="1181"/>
      <c r="AH74" s="1181"/>
      <c r="AI74" s="1181"/>
      <c r="AJ74" s="1181"/>
      <c r="AK74" s="1181"/>
      <c r="AL74" s="1181"/>
      <c r="AM74" s="1181"/>
      <c r="AN74" s="1181"/>
      <c r="AO74" s="1181"/>
      <c r="AP74" s="1181"/>
      <c r="AQ74" s="1181"/>
      <c r="AR74" s="1181"/>
      <c r="AS74" s="1181"/>
      <c r="AT74" s="1181"/>
      <c r="AU74" s="1181"/>
      <c r="AV74" s="1181"/>
      <c r="AW74" s="1181"/>
      <c r="AX74" s="1181"/>
      <c r="AY74" s="1181"/>
      <c r="AZ74" s="1181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7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3" t="s">
        <v>391</v>
      </c>
      <c r="AD77" s="1173"/>
      <c r="AE77" s="1173"/>
      <c r="AF77" s="1173"/>
      <c r="AG77" s="1173"/>
      <c r="AH77" s="1173"/>
      <c r="AI77" s="1173"/>
      <c r="AJ77" s="1173"/>
      <c r="AK77" s="1173"/>
      <c r="AL77" s="1173"/>
      <c r="AM77" s="1173"/>
      <c r="AN77" s="1173"/>
      <c r="AO77" s="1173"/>
      <c r="AP77" s="1173"/>
      <c r="AQ77" s="1173"/>
      <c r="AR77" s="1173"/>
      <c r="AS77" s="1173"/>
      <c r="AT77" s="1173"/>
      <c r="AU77" s="1173"/>
      <c r="AV77" s="1173"/>
      <c r="AW77" s="1173"/>
      <c r="AX77" s="1173"/>
      <c r="AY77" s="1173"/>
      <c r="AZ77" s="1173"/>
    </row>
    <row r="78" spans="1:56" ht="14.4" x14ac:dyDescent="0.3">
      <c r="A78" s="1166" t="s">
        <v>551</v>
      </c>
      <c r="B78" s="1166"/>
      <c r="C78" s="1166"/>
      <c r="D78" s="1166"/>
      <c r="E78" s="1166"/>
      <c r="G78" s="1179" t="s">
        <v>539</v>
      </c>
      <c r="H78" s="1179"/>
      <c r="I78" s="1179"/>
      <c r="J78" s="1179"/>
      <c r="K78" s="1179"/>
      <c r="L78" s="1179"/>
      <c r="M78" s="1179"/>
      <c r="N78" s="1179"/>
      <c r="O78" s="1179"/>
      <c r="P78" s="1179"/>
      <c r="Q78" s="8"/>
      <c r="R78" s="103" t="s">
        <v>79</v>
      </c>
      <c r="S78" s="1174" t="str">
        <f ca="1">INDIRECT("'АКТЫ скрытых работ'!R"&amp;BE3&amp;"C4",0)</f>
        <v>11</v>
      </c>
      <c r="T78" s="1174"/>
      <c r="U78" s="1174"/>
      <c r="V78" s="103" t="s">
        <v>80</v>
      </c>
      <c r="W78" s="1175" t="str">
        <f ca="1">INDIRECT("'АКТЫ скрытых работ'!R"&amp;BE3&amp;"C5",0)</f>
        <v>декабря</v>
      </c>
      <c r="X78" s="1175"/>
      <c r="Y78" s="1175"/>
      <c r="Z78" s="1175"/>
      <c r="AA78" s="1175"/>
      <c r="AB78" s="1175"/>
      <c r="AC78" s="1175"/>
      <c r="AE78" s="1177">
        <f ca="1">INDIRECT("'АКТЫ скрытых работ'!R"&amp;BE3&amp;"C6",0)</f>
        <v>2024</v>
      </c>
      <c r="AF78" s="1177"/>
      <c r="AG78" s="1177"/>
      <c r="AH78" s="1177"/>
      <c r="AI78" s="42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6" t="s">
        <v>92</v>
      </c>
      <c r="H79" s="1166"/>
      <c r="I79" s="1166"/>
      <c r="J79" s="1166"/>
      <c r="K79" s="1166"/>
      <c r="L79" s="1166"/>
      <c r="M79" s="1166"/>
      <c r="N79" s="1166"/>
      <c r="O79" s="1166"/>
      <c r="P79" s="1166"/>
      <c r="Q79" s="8"/>
      <c r="R79" s="103" t="s">
        <v>79</v>
      </c>
      <c r="S79" s="1174" t="str">
        <f ca="1">INDIRECT("'АКТЫ скрытых работ'!R"&amp;BE3&amp;"C7",0)</f>
        <v>13</v>
      </c>
      <c r="T79" s="1174"/>
      <c r="U79" s="1174"/>
      <c r="V79" s="103" t="s">
        <v>80</v>
      </c>
      <c r="W79" s="1176" t="str">
        <f ca="1">INDIRECT("'АКТЫ скрытых работ'!R"&amp;BE3&amp;"C8",0)</f>
        <v>декабря</v>
      </c>
      <c r="X79" s="1176"/>
      <c r="Y79" s="1176"/>
      <c r="Z79" s="1176"/>
      <c r="AA79" s="1176"/>
      <c r="AB79" s="1176"/>
      <c r="AC79" s="1176"/>
      <c r="AE79" s="1178">
        <f ca="1">INDIRECT("'АКТЫ скрытых работ'!R"&amp;BE3&amp;"C9",0)</f>
        <v>2024</v>
      </c>
      <c r="AF79" s="1178"/>
      <c r="AG79" s="1178"/>
      <c r="AH79" s="1178"/>
      <c r="AI79" s="428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0" t="s">
        <v>552</v>
      </c>
      <c r="B81" s="1180"/>
      <c r="C81" s="1180"/>
      <c r="D81" s="1180"/>
      <c r="E81" s="1180"/>
      <c r="F81" s="1180"/>
      <c r="G81" s="1180"/>
      <c r="H81" s="1180"/>
      <c r="I81" s="1180"/>
      <c r="J81" s="1180"/>
      <c r="K81" s="1180"/>
      <c r="L81" s="1180"/>
      <c r="M81" s="1180"/>
      <c r="N81" s="1180"/>
      <c r="O81" s="1180"/>
      <c r="P81" s="1180"/>
      <c r="Q81" s="1180"/>
      <c r="R81" s="1180"/>
      <c r="S81" s="1180"/>
      <c r="T81" s="1180"/>
      <c r="U81" s="1180"/>
      <c r="V81" s="1180"/>
      <c r="W81" s="1180"/>
      <c r="X81" s="1180"/>
      <c r="Y81" s="1180"/>
      <c r="Z81" s="1180"/>
      <c r="AA81" s="1180"/>
      <c r="AB81" s="1180"/>
      <c r="AC81" s="1180"/>
      <c r="AD81" s="1180"/>
      <c r="AE81" s="1180"/>
      <c r="AF81" s="1180"/>
      <c r="AG81" s="1180"/>
      <c r="AH81" s="1180"/>
      <c r="AI81" s="1180"/>
      <c r="AJ81" s="1180"/>
      <c r="AK81" s="1180"/>
      <c r="AL81" s="1180"/>
      <c r="AM81" s="1180"/>
      <c r="AN81" s="1180"/>
      <c r="AO81" s="1180"/>
      <c r="AP81" s="1180"/>
      <c r="AQ81" s="1180"/>
      <c r="AR81" s="1180"/>
      <c r="AS81" s="1180"/>
      <c r="AT81" s="1180"/>
      <c r="AU81" s="1180"/>
      <c r="AV81" s="1180"/>
      <c r="AW81" s="1180"/>
      <c r="AX81" s="1180"/>
      <c r="AY81" s="1180"/>
      <c r="AZ81" s="1180"/>
    </row>
    <row r="82" spans="1:54" x14ac:dyDescent="0.25">
      <c r="A82" s="1172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72"/>
      <c r="C82" s="1172"/>
      <c r="D82" s="1172"/>
      <c r="E82" s="1172"/>
      <c r="F82" s="1172"/>
      <c r="G82" s="1172"/>
      <c r="H82" s="1172"/>
      <c r="I82" s="1172"/>
      <c r="J82" s="1172"/>
      <c r="K82" s="1172"/>
      <c r="L82" s="1172"/>
      <c r="M82" s="117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</row>
    <row r="83" spans="1:54" s="127" customFormat="1" ht="10.5" customHeight="1" x14ac:dyDescent="0.2">
      <c r="A83" s="1170" t="s">
        <v>553</v>
      </c>
      <c r="B83" s="1170"/>
      <c r="C83" s="1170"/>
      <c r="D83" s="1170"/>
      <c r="E83" s="1170"/>
      <c r="F83" s="1170"/>
      <c r="G83" s="1170"/>
      <c r="H83" s="1170"/>
      <c r="I83" s="1170"/>
      <c r="J83" s="1170"/>
      <c r="K83" s="1170"/>
      <c r="L83" s="1170"/>
      <c r="M83" s="1170"/>
      <c r="N83" s="1170"/>
      <c r="O83" s="1170"/>
      <c r="P83" s="1170"/>
      <c r="Q83" s="1170"/>
      <c r="R83" s="1170"/>
      <c r="S83" s="1170"/>
      <c r="T83" s="1170"/>
      <c r="U83" s="1170"/>
      <c r="V83" s="1170"/>
      <c r="W83" s="1170"/>
      <c r="X83" s="1170"/>
      <c r="Y83" s="1170"/>
      <c r="Z83" s="1170"/>
      <c r="AA83" s="1170"/>
      <c r="AB83" s="1170"/>
      <c r="AC83" s="1170"/>
      <c r="AD83" s="1170"/>
      <c r="AE83" s="1170"/>
      <c r="AF83" s="1170"/>
      <c r="AG83" s="1170"/>
      <c r="AH83" s="1170"/>
      <c r="AI83" s="1170"/>
      <c r="AJ83" s="1170"/>
      <c r="AK83" s="1170"/>
      <c r="AL83" s="1170"/>
      <c r="AM83" s="1170"/>
      <c r="AN83" s="1170"/>
      <c r="AO83" s="1170"/>
      <c r="AP83" s="1170"/>
      <c r="AQ83" s="1170"/>
      <c r="AR83" s="1170"/>
      <c r="AS83" s="1170"/>
      <c r="AT83" s="1170"/>
      <c r="AU83" s="1170"/>
      <c r="AV83" s="1170"/>
      <c r="AW83" s="1170"/>
      <c r="AX83" s="1170"/>
      <c r="AY83" s="1170"/>
      <c r="AZ83" s="1170"/>
    </row>
    <row r="84" spans="1:54" ht="12" customHeight="1" x14ac:dyDescent="0.3">
      <c r="A84" s="1166" t="s">
        <v>393</v>
      </c>
      <c r="B84" s="1166"/>
      <c r="C84" s="1166"/>
      <c r="D84" s="1166"/>
      <c r="E84" s="1166"/>
      <c r="F84" s="1166"/>
      <c r="G84" s="1166"/>
      <c r="H84" s="1166"/>
      <c r="I84" s="1166"/>
      <c r="J84" s="1166"/>
      <c r="K84" s="1166"/>
      <c r="L84" s="1166"/>
      <c r="M84" s="1166"/>
      <c r="N84" s="1166"/>
      <c r="O84" s="1166"/>
      <c r="P84" s="1166"/>
      <c r="Q84" s="1166"/>
      <c r="R84" s="1166"/>
      <c r="S84" s="1166"/>
      <c r="T84" s="1166"/>
      <c r="U84" s="1166"/>
      <c r="V84" s="1166"/>
      <c r="W84" s="1166"/>
      <c r="X84" s="1166"/>
      <c r="Y84" s="1166"/>
      <c r="Z84" s="1166"/>
      <c r="AA84" s="1166"/>
      <c r="AB84" s="1166"/>
      <c r="AC84" s="1166"/>
      <c r="AD84" s="1166"/>
      <c r="AE84" s="1166"/>
      <c r="AF84" s="1166"/>
      <c r="AG84" s="1166"/>
      <c r="AH84" s="1166"/>
      <c r="AI84" s="1166"/>
      <c r="AJ84" s="1166"/>
      <c r="AK84" s="1166"/>
      <c r="AL84" s="1166"/>
      <c r="AM84" s="1166"/>
      <c r="AN84" s="1166"/>
      <c r="AO84" s="1166"/>
      <c r="AP84" s="1166"/>
      <c r="AQ84" s="1166"/>
      <c r="AR84" s="1166"/>
      <c r="AS84" s="1166"/>
      <c r="AT84" s="1166"/>
      <c r="AU84" s="1166"/>
      <c r="AV84" s="1166"/>
      <c r="AW84" s="1166"/>
      <c r="AX84" s="1166"/>
      <c r="AY84" s="1166"/>
      <c r="AZ84" s="1166"/>
      <c r="BA84" s="31"/>
    </row>
    <row r="85" spans="1:54" ht="12" customHeight="1" x14ac:dyDescent="0.3">
      <c r="A85" s="1166" t="s">
        <v>394</v>
      </c>
      <c r="B85" s="1166"/>
      <c r="C85" s="1166"/>
      <c r="D85" s="1166"/>
      <c r="E85" s="1166"/>
      <c r="F85" s="1166"/>
      <c r="G85" s="1166"/>
      <c r="H85" s="1166"/>
      <c r="I85" s="1166"/>
      <c r="J85" s="1166"/>
      <c r="K85" s="1166"/>
      <c r="L85" s="1166"/>
      <c r="M85" s="1166"/>
      <c r="N85" s="1166"/>
      <c r="O85" s="1166"/>
      <c r="P85" s="1166"/>
      <c r="Q85" s="1166"/>
      <c r="R85" s="1166"/>
      <c r="S85" s="1166"/>
      <c r="T85" s="1166"/>
      <c r="U85" s="1166"/>
      <c r="V85" s="1166"/>
      <c r="W85" s="1166"/>
      <c r="X85" s="1166"/>
      <c r="Y85" s="1166"/>
      <c r="Z85" s="1166"/>
      <c r="AA85" s="1166"/>
      <c r="AB85" s="1166"/>
      <c r="AC85" s="1166"/>
      <c r="AD85" s="1166"/>
      <c r="AE85" s="1166"/>
      <c r="AF85" s="1162" t="s">
        <v>395</v>
      </c>
      <c r="AG85" s="1162"/>
      <c r="AH85" s="1162"/>
      <c r="AI85" s="1162"/>
      <c r="AJ85" s="1162"/>
      <c r="AK85" s="1162"/>
      <c r="AL85" s="1162"/>
      <c r="AM85" s="1162"/>
      <c r="AN85" s="1162"/>
      <c r="AO85" s="1162"/>
      <c r="AP85" s="1162"/>
      <c r="AQ85" s="1162"/>
      <c r="AR85" s="1162"/>
      <c r="AS85" s="1162"/>
      <c r="AT85" s="1162"/>
      <c r="AU85" s="1162"/>
      <c r="AV85" s="1162"/>
      <c r="AW85" s="1162"/>
      <c r="AX85" s="1162"/>
      <c r="AY85" s="1162"/>
      <c r="AZ85" s="427" t="s">
        <v>396</v>
      </c>
      <c r="BA85" s="9"/>
    </row>
    <row r="86" spans="1:54" ht="12" customHeight="1" x14ac:dyDescent="0.3">
      <c r="A86" s="1166" t="s">
        <v>554</v>
      </c>
      <c r="B86" s="1166"/>
      <c r="C86" s="1166"/>
      <c r="D86" s="1166"/>
      <c r="E86" s="1166"/>
      <c r="F86" s="1166"/>
      <c r="G86" s="1166"/>
      <c r="H86" s="1166"/>
      <c r="I86" s="1166"/>
      <c r="J86" s="1166"/>
      <c r="K86" s="1166"/>
      <c r="L86" s="1166"/>
      <c r="M86" s="1166"/>
      <c r="N86" s="1166"/>
      <c r="O86" s="1166"/>
      <c r="P86" s="1166"/>
      <c r="Q86" s="1166"/>
      <c r="R86" s="1166"/>
      <c r="S86" s="1166"/>
      <c r="T86" s="1166"/>
      <c r="U86" s="1166"/>
      <c r="V86" s="1166"/>
      <c r="W86" s="1166"/>
      <c r="X86" s="1166"/>
      <c r="Y86" s="1166"/>
      <c r="Z86" s="1166"/>
      <c r="AA86" s="1166"/>
      <c r="AB86" s="1166"/>
      <c r="AC86" s="1166"/>
      <c r="AD86" s="1166"/>
      <c r="AE86" s="1166"/>
      <c r="AF86" s="1166"/>
      <c r="AG86" s="1166"/>
      <c r="AH86" s="1166"/>
      <c r="AI86" s="1166"/>
      <c r="AJ86" s="1166"/>
      <c r="AK86" s="1166"/>
      <c r="AL86" s="1166"/>
      <c r="AM86" s="1166"/>
      <c r="AN86" s="1166"/>
      <c r="AO86" s="1166"/>
      <c r="AP86" s="1166"/>
      <c r="AQ86" s="1166"/>
      <c r="AR86" s="1166"/>
      <c r="AS86" s="1166"/>
      <c r="AT86" s="1161"/>
      <c r="AU86" s="1161"/>
      <c r="AV86" s="1161"/>
      <c r="AW86" s="1161"/>
      <c r="AX86" s="1161"/>
      <c r="AY86" s="429" t="s">
        <v>397</v>
      </c>
      <c r="AZ86" s="429"/>
      <c r="BA86" s="9"/>
    </row>
    <row r="87" spans="1:54" ht="12" customHeight="1" x14ac:dyDescent="0.3">
      <c r="A87" s="1166" t="s">
        <v>555</v>
      </c>
      <c r="B87" s="1166"/>
      <c r="C87" s="1166"/>
      <c r="D87" s="1166"/>
      <c r="E87" s="1166"/>
      <c r="F87" s="1166"/>
      <c r="G87" s="1166"/>
      <c r="H87" s="1166"/>
      <c r="I87" s="1166"/>
      <c r="J87" s="1166"/>
      <c r="K87" s="1166"/>
      <c r="L87" s="1166"/>
      <c r="M87" s="1166"/>
      <c r="N87" s="1166"/>
      <c r="O87" s="1166"/>
      <c r="P87" s="1166"/>
      <c r="Q87" s="1166"/>
      <c r="R87" s="1166"/>
      <c r="S87" s="1166"/>
      <c r="T87" s="1166"/>
      <c r="U87" s="1166"/>
      <c r="V87" s="1166"/>
      <c r="W87" s="1166"/>
      <c r="X87" s="1166"/>
      <c r="Y87" s="1166"/>
      <c r="Z87" s="1166"/>
      <c r="AA87" s="1166"/>
      <c r="AB87" s="1166"/>
      <c r="AC87" s="1166"/>
      <c r="AD87" s="1166"/>
      <c r="AE87" s="1166"/>
      <c r="AF87" s="1166"/>
      <c r="AG87" s="1166"/>
      <c r="AH87" s="1166"/>
      <c r="AI87" s="1166"/>
      <c r="AJ87" s="1166"/>
      <c r="AK87" s="1166"/>
      <c r="AL87" s="1166"/>
      <c r="AM87" s="1166"/>
      <c r="AN87" s="1166"/>
      <c r="AO87" s="1166"/>
      <c r="AP87" s="1166"/>
      <c r="AQ87" s="1166"/>
      <c r="AR87" s="1166"/>
      <c r="AS87" s="1166"/>
      <c r="AT87" s="1166"/>
      <c r="AU87" s="1166"/>
      <c r="AV87" s="1166"/>
      <c r="AW87" s="1166"/>
      <c r="AX87" s="1166"/>
      <c r="AY87" s="1166"/>
      <c r="AZ87" s="1166"/>
      <c r="BA87" s="9"/>
    </row>
    <row r="88" spans="1:54" ht="12" customHeight="1" x14ac:dyDescent="0.3">
      <c r="A88" s="1166" t="s">
        <v>556</v>
      </c>
      <c r="B88" s="1166"/>
      <c r="C88" s="1166"/>
      <c r="D88" s="1166"/>
      <c r="E88" s="1166"/>
      <c r="F88" s="1166"/>
      <c r="G88" s="1166"/>
      <c r="H88" s="1166"/>
      <c r="I88" s="1166"/>
      <c r="J88" s="1166"/>
      <c r="K88" s="1166"/>
      <c r="L88" s="1166"/>
      <c r="M88" s="1166"/>
      <c r="N88" s="1166"/>
      <c r="O88" s="1166"/>
      <c r="P88" s="1166"/>
      <c r="Q88" s="1166"/>
      <c r="R88" s="1166"/>
      <c r="S88" s="1166"/>
      <c r="T88" s="1166"/>
      <c r="U88" s="1166"/>
      <c r="V88" s="1166"/>
      <c r="W88" s="1166"/>
      <c r="X88" s="1166"/>
      <c r="Y88" s="1166"/>
      <c r="Z88" s="1166"/>
      <c r="AA88" s="1166"/>
      <c r="AB88" s="1166"/>
      <c r="AC88" s="1166"/>
      <c r="AD88" s="1166"/>
      <c r="AE88" s="1166"/>
      <c r="AF88" s="1166"/>
      <c r="AG88" s="1166"/>
      <c r="AH88" s="1166"/>
      <c r="AI88" s="1166"/>
      <c r="AJ88" s="1166"/>
      <c r="AK88" s="1166"/>
      <c r="AL88" s="1166"/>
      <c r="AM88" s="1166"/>
      <c r="AN88" s="1166"/>
      <c r="AO88" s="1166"/>
      <c r="AP88" s="1166"/>
      <c r="AQ88" s="1166"/>
      <c r="AR88" s="1166"/>
      <c r="AS88" s="1166"/>
      <c r="AT88" s="1166"/>
      <c r="AU88" s="1166"/>
      <c r="AV88" s="1166"/>
      <c r="AW88" s="1166"/>
      <c r="AX88" s="1166"/>
      <c r="AY88" s="1166"/>
      <c r="AZ88" s="1166"/>
      <c r="BA88" s="9"/>
    </row>
    <row r="89" spans="1:54" ht="12" customHeight="1" x14ac:dyDescent="0.3">
      <c r="A89" s="1162"/>
      <c r="B89" s="1162"/>
      <c r="C89" s="1162"/>
      <c r="D89" s="1162"/>
      <c r="E89" s="1162"/>
      <c r="F89" s="1162"/>
      <c r="G89" s="1162"/>
      <c r="H89" s="1162"/>
      <c r="I89" s="1162"/>
      <c r="J89" s="1162"/>
      <c r="K89" s="1162"/>
      <c r="L89" s="1162"/>
      <c r="M89" s="1162"/>
      <c r="N89" s="1162"/>
      <c r="O89" s="1162"/>
      <c r="P89" s="1162"/>
      <c r="Q89" s="1162"/>
      <c r="R89" s="1162"/>
      <c r="S89" s="1162"/>
      <c r="T89" s="1162"/>
      <c r="U89" s="1162"/>
      <c r="V89" s="1162"/>
      <c r="W89" s="1162"/>
      <c r="X89" s="1162"/>
      <c r="Y89" s="1162"/>
      <c r="Z89" s="1162"/>
      <c r="AA89" s="1162"/>
      <c r="AB89" s="1162"/>
      <c r="AC89" s="1162"/>
      <c r="AD89" s="1162"/>
      <c r="AE89" s="1162"/>
      <c r="AF89" s="1162"/>
      <c r="AG89" s="1162"/>
      <c r="AH89" s="1162"/>
      <c r="AI89" s="1162"/>
      <c r="AJ89" s="1162"/>
      <c r="AK89" s="1162"/>
      <c r="AL89" s="1162"/>
      <c r="AM89" s="1162"/>
      <c r="AN89" s="1162"/>
      <c r="AO89" s="1162"/>
      <c r="AP89" s="1162"/>
      <c r="AQ89" s="1162"/>
      <c r="AR89" s="1162"/>
      <c r="AS89" s="1162"/>
      <c r="AT89" s="1162"/>
      <c r="AU89" s="1162"/>
      <c r="AV89" s="1162"/>
      <c r="AW89" s="1162"/>
      <c r="AX89" s="1162"/>
      <c r="AY89" s="1162"/>
      <c r="AZ89" s="1162"/>
      <c r="BA89" s="9"/>
    </row>
    <row r="90" spans="1:54" ht="12" customHeight="1" x14ac:dyDescent="0.3">
      <c r="A90" s="1163" t="s">
        <v>557</v>
      </c>
      <c r="B90" s="1163"/>
      <c r="C90" s="1163"/>
      <c r="D90" s="1163"/>
      <c r="E90" s="1163"/>
      <c r="F90" s="1163"/>
      <c r="G90" s="1163"/>
      <c r="H90" s="1163"/>
      <c r="I90" s="1163"/>
      <c r="J90" s="1163"/>
      <c r="K90" s="1163"/>
      <c r="L90" s="1163"/>
      <c r="M90" s="1163"/>
      <c r="N90" s="1163"/>
      <c r="O90" s="1163"/>
      <c r="P90" s="1163"/>
      <c r="Q90" s="1163"/>
      <c r="R90" s="1163"/>
      <c r="S90" s="1163"/>
      <c r="T90" s="1163"/>
      <c r="U90" s="1163"/>
      <c r="V90" s="1163"/>
      <c r="W90" s="1163"/>
      <c r="X90" s="1163"/>
      <c r="Y90" s="1163"/>
      <c r="Z90" s="1163"/>
      <c r="AA90" s="1163"/>
      <c r="AB90" s="1163"/>
      <c r="AC90" s="1163"/>
      <c r="AD90" s="1163"/>
      <c r="AE90" s="1163"/>
      <c r="AF90" s="1163"/>
      <c r="AG90" s="1163"/>
      <c r="AH90" s="1163"/>
      <c r="AI90" s="1163"/>
      <c r="AJ90" s="1163"/>
      <c r="AK90" s="1163"/>
      <c r="AL90" s="1163"/>
      <c r="AM90" s="1163"/>
      <c r="AN90" s="1163"/>
      <c r="AO90" s="1163"/>
      <c r="AP90" s="1163"/>
      <c r="AQ90" s="1163"/>
      <c r="AR90" s="1163"/>
      <c r="AS90" s="1163"/>
      <c r="AT90" s="1163"/>
      <c r="AU90" s="1163"/>
      <c r="AV90" s="1163"/>
      <c r="AW90" s="1163"/>
      <c r="AX90" s="1163"/>
      <c r="AY90" s="1163"/>
      <c r="AZ90" s="1163"/>
      <c r="BA90" s="9"/>
    </row>
    <row r="91" spans="1:54" ht="12" customHeight="1" x14ac:dyDescent="0.3">
      <c r="A91" s="1159" t="str">
        <f ca="1">INDIRECT("'АКТЫ скрытых работ'!R"&amp;BE3&amp;"C13",0)</f>
        <v>Монтаж горизонтального заземлителя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1159"/>
      <c r="X91" s="1159"/>
      <c r="Y91" s="1159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59"/>
      <c r="AP91" s="1159"/>
      <c r="AQ91" s="1159"/>
      <c r="AR91" s="1159"/>
      <c r="AS91" s="1159"/>
      <c r="AT91" s="1159"/>
      <c r="AU91" s="1159"/>
      <c r="AV91" s="1159"/>
      <c r="AW91" s="1159"/>
      <c r="AX91" s="1159"/>
      <c r="AY91" s="1159"/>
      <c r="AZ91" s="1159"/>
      <c r="BA91" s="9"/>
    </row>
    <row r="92" spans="1:54" s="127" customFormat="1" ht="8.25" customHeight="1" x14ac:dyDescent="0.2">
      <c r="A92" s="1160" t="s">
        <v>398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37"/>
    </row>
    <row r="93" spans="1:54" s="138" customFormat="1" ht="12" customHeight="1" x14ac:dyDescent="0.25">
      <c r="A93" s="1164" t="s">
        <v>89</v>
      </c>
      <c r="B93" s="1164"/>
      <c r="C93" s="1164"/>
      <c r="D93" s="1164"/>
      <c r="E93" s="1164"/>
      <c r="F93" s="1164"/>
      <c r="G93" s="1164"/>
      <c r="H93" s="1164"/>
      <c r="I93" s="1164"/>
      <c r="J93" s="1164"/>
      <c r="K93" s="1164"/>
      <c r="L93" s="1164"/>
      <c r="M93" s="1164"/>
      <c r="N93" s="1164"/>
      <c r="O93" s="1164"/>
      <c r="P93" s="1165" t="s">
        <v>65</v>
      </c>
      <c r="Q93" s="1165"/>
      <c r="R93" s="1165"/>
      <c r="S93" s="1165"/>
      <c r="T93" s="1165"/>
      <c r="U93" s="1165"/>
      <c r="V93" s="1165"/>
      <c r="W93" s="1165"/>
      <c r="X93" s="1165"/>
      <c r="Y93" s="1165"/>
      <c r="Z93" s="1165"/>
      <c r="AA93" s="1165"/>
      <c r="AB93" s="1165"/>
      <c r="AC93" s="1165"/>
      <c r="AD93" s="1165"/>
      <c r="AE93" s="1165"/>
      <c r="AF93" s="1165"/>
      <c r="AG93" s="1165"/>
      <c r="AH93" s="1165"/>
      <c r="AI93" s="1165"/>
      <c r="AJ93" s="1165"/>
      <c r="AK93" s="1165"/>
      <c r="AL93" s="1165"/>
      <c r="AM93" s="1165"/>
      <c r="AN93" s="1165"/>
      <c r="AO93" s="1165"/>
      <c r="AP93" s="1165"/>
      <c r="AQ93" s="1165"/>
      <c r="AR93" s="1165"/>
      <c r="AS93" s="1165"/>
      <c r="AT93" s="1165"/>
      <c r="AU93" s="1165"/>
      <c r="AV93" s="1165"/>
      <c r="AW93" s="1165"/>
      <c r="AX93" s="1165"/>
      <c r="AY93" s="1165"/>
      <c r="AZ93" s="1165"/>
    </row>
    <row r="94" spans="1:54" ht="12" customHeight="1" x14ac:dyDescent="0.3">
      <c r="A94" s="427" t="s">
        <v>93</v>
      </c>
      <c r="J94" s="1159">
        <f>ФОРМА!F5</f>
        <v>2</v>
      </c>
      <c r="K94" s="1159"/>
      <c r="L94" s="1159"/>
      <c r="M94" s="430"/>
      <c r="N94" s="427" t="s">
        <v>94</v>
      </c>
      <c r="O94" s="430"/>
      <c r="R94" s="427"/>
    </row>
    <row r="95" spans="1:54" ht="35.25" customHeight="1" x14ac:dyDescent="0.25">
      <c r="A95" s="1166" t="s">
        <v>90</v>
      </c>
      <c r="B95" s="1166"/>
      <c r="C95" s="1166"/>
      <c r="D95" s="1166"/>
      <c r="E95" s="1166"/>
      <c r="F95" s="1166"/>
      <c r="G95" s="1166"/>
      <c r="H95" s="1167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67"/>
      <c r="J95" s="1167"/>
      <c r="K95" s="1167"/>
      <c r="L95" s="1167"/>
      <c r="M95" s="1167"/>
      <c r="N95" s="1167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7"/>
      <c r="Z95" s="1167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7"/>
      <c r="AL95" s="1167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7"/>
      <c r="AX95" s="1167"/>
      <c r="AY95" s="1167"/>
      <c r="AZ95" s="1167"/>
    </row>
    <row r="96" spans="1:54" ht="24" customHeight="1" x14ac:dyDescent="0.25">
      <c r="A96" s="1158" t="s">
        <v>558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1158"/>
      <c r="AA96" s="1158"/>
      <c r="AB96" s="1158"/>
      <c r="AC96" s="1158"/>
      <c r="AD96" s="1158"/>
      <c r="AE96" s="1158"/>
      <c r="AF96" s="1158"/>
      <c r="AG96" s="1158"/>
      <c r="AH96" s="1158"/>
      <c r="AI96" s="1158"/>
      <c r="AJ96" s="1158"/>
      <c r="AK96" s="1158"/>
      <c r="AL96" s="1158"/>
      <c r="AM96" s="1158"/>
      <c r="AN96" s="1158"/>
      <c r="AO96" s="1158"/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431"/>
      <c r="BB96" s="431"/>
    </row>
    <row r="97" spans="1:54" ht="16.5" customHeight="1" x14ac:dyDescent="0.3">
      <c r="A97" s="1021" t="str">
        <f>ПОДПИСИ!D6</f>
        <v>Чечин Д.М.</v>
      </c>
      <c r="B97" s="1021"/>
      <c r="C97" s="1021"/>
      <c r="D97" s="1021"/>
      <c r="E97" s="1021"/>
      <c r="F97" s="1021"/>
      <c r="G97" s="1021"/>
      <c r="H97" s="1021"/>
      <c r="I97" s="1021"/>
      <c r="J97" s="1021"/>
      <c r="K97" s="1021"/>
      <c r="L97" s="1021"/>
      <c r="M97" s="1021"/>
      <c r="N97" s="1021"/>
      <c r="O97" s="1021"/>
      <c r="P97" s="1021"/>
      <c r="Q97" s="1021"/>
      <c r="R97" s="1021"/>
      <c r="S97" s="1021"/>
      <c r="T97" s="1021"/>
      <c r="U97" s="1021"/>
      <c r="V97" s="102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</row>
    <row r="98" spans="1:54" s="505" customFormat="1" ht="6" customHeight="1" x14ac:dyDescent="0.3">
      <c r="A98" s="1157" t="s">
        <v>815</v>
      </c>
      <c r="B98" s="1157"/>
      <c r="C98" s="1157"/>
      <c r="D98" s="1157"/>
      <c r="E98" s="1157"/>
      <c r="F98" s="1157"/>
      <c r="G98" s="1157"/>
      <c r="H98" s="1157"/>
      <c r="I98" s="1157"/>
      <c r="J98" s="1157"/>
      <c r="K98" s="1157"/>
      <c r="L98" s="1157"/>
      <c r="M98" s="1157"/>
      <c r="N98" s="1157"/>
      <c r="O98" s="1157"/>
      <c r="P98" s="1157"/>
      <c r="Q98" s="1157"/>
      <c r="R98" s="1157"/>
      <c r="S98" s="1157"/>
      <c r="T98" s="1157"/>
      <c r="U98" s="1157"/>
      <c r="V98" s="1157"/>
      <c r="W98" s="500"/>
      <c r="X98" s="500"/>
      <c r="Y98" s="500"/>
      <c r="Z98" s="500"/>
      <c r="AA98" s="500"/>
      <c r="AB98" s="500"/>
      <c r="AC98" s="500"/>
      <c r="AD98" s="500"/>
      <c r="AE98" s="500"/>
      <c r="AF98" s="500"/>
      <c r="AG98" s="501"/>
      <c r="AH98" s="501"/>
      <c r="AI98" s="501"/>
      <c r="AJ98" s="501"/>
      <c r="AK98" s="501"/>
      <c r="AL98" s="501"/>
      <c r="AM98" s="501"/>
      <c r="AN98" s="501"/>
      <c r="AP98" s="1157" t="s">
        <v>49</v>
      </c>
      <c r="AQ98" s="1157"/>
      <c r="AR98" s="1157"/>
      <c r="AS98" s="1157"/>
      <c r="AT98" s="1157"/>
      <c r="AU98" s="1157"/>
      <c r="AV98" s="1157"/>
      <c r="AW98" s="1157"/>
      <c r="AX98" s="1157"/>
      <c r="AY98" s="1157"/>
      <c r="AZ98" s="1157"/>
    </row>
    <row r="99" spans="1:54" s="505" customFormat="1" ht="23.4" customHeight="1" x14ac:dyDescent="0.3">
      <c r="A99" s="1021" t="str">
        <f>IF(ПОДПИСИ!B10="","",ПОДПИСИ!D10)</f>
        <v>Величко А.А.</v>
      </c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22"/>
      <c r="AQ99" s="1022"/>
      <c r="AR99" s="1022"/>
      <c r="AS99" s="1022"/>
      <c r="AT99" s="1022"/>
      <c r="AU99" s="1022"/>
      <c r="AV99" s="1022"/>
      <c r="AW99" s="1022"/>
      <c r="AX99" s="1022"/>
      <c r="AY99" s="1022"/>
      <c r="AZ99" s="1022"/>
    </row>
    <row r="100" spans="1:54" s="505" customFormat="1" ht="6" customHeight="1" x14ac:dyDescent="0.3">
      <c r="A100" s="1157" t="s">
        <v>815</v>
      </c>
      <c r="B100" s="1157"/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7"/>
      <c r="P100" s="1157"/>
      <c r="Q100" s="1157"/>
      <c r="R100" s="1157"/>
      <c r="S100" s="1157"/>
      <c r="T100" s="1157"/>
      <c r="U100" s="1157"/>
      <c r="V100" s="1157"/>
      <c r="W100" s="500"/>
      <c r="X100" s="500"/>
      <c r="Y100" s="500"/>
      <c r="Z100" s="500"/>
      <c r="AA100" s="500"/>
      <c r="AB100" s="500"/>
      <c r="AC100" s="500"/>
      <c r="AD100" s="500"/>
      <c r="AE100" s="500"/>
      <c r="AF100" s="500"/>
      <c r="AG100" s="501"/>
      <c r="AH100" s="501"/>
      <c r="AI100" s="501"/>
      <c r="AJ100" s="501"/>
      <c r="AK100" s="501"/>
      <c r="AL100" s="501"/>
      <c r="AM100" s="501"/>
      <c r="AN100" s="501"/>
      <c r="AP100" s="1157" t="s">
        <v>49</v>
      </c>
      <c r="AQ100" s="1157"/>
      <c r="AR100" s="1157"/>
      <c r="AS100" s="1157"/>
      <c r="AT100" s="1157"/>
      <c r="AU100" s="1157"/>
      <c r="AV100" s="1157"/>
      <c r="AW100" s="1157"/>
      <c r="AX100" s="1157"/>
      <c r="AY100" s="1157"/>
      <c r="AZ100" s="1157"/>
    </row>
    <row r="101" spans="1:54" ht="15" customHeight="1" x14ac:dyDescent="0.25">
      <c r="A101" s="1158" t="s">
        <v>799</v>
      </c>
      <c r="B101" s="1158"/>
      <c r="C101" s="1158"/>
      <c r="D101" s="1158"/>
      <c r="E101" s="1158"/>
      <c r="F101" s="1158"/>
      <c r="G101" s="1158"/>
      <c r="H101" s="1158"/>
      <c r="I101" s="1158"/>
      <c r="J101" s="1158"/>
      <c r="K101" s="1158"/>
      <c r="L101" s="1158"/>
      <c r="M101" s="1158"/>
      <c r="N101" s="1158"/>
      <c r="O101" s="1158"/>
      <c r="P101" s="1158"/>
      <c r="Q101" s="1158"/>
      <c r="R101" s="1158"/>
      <c r="S101" s="1158"/>
      <c r="T101" s="1158"/>
      <c r="U101" s="1158"/>
      <c r="V101" s="1158"/>
      <c r="W101" s="1158"/>
      <c r="X101" s="1158"/>
      <c r="Y101" s="1158"/>
      <c r="Z101" s="1158"/>
      <c r="AA101" s="1158"/>
      <c r="AB101" s="1158"/>
      <c r="AC101" s="1158"/>
      <c r="AD101" s="1158"/>
      <c r="AE101" s="1158"/>
      <c r="AF101" s="1158"/>
      <c r="AG101" s="1158"/>
      <c r="AH101" s="1158"/>
      <c r="AI101" s="1158"/>
      <c r="AJ101" s="1158"/>
      <c r="AK101" s="1158"/>
      <c r="AL101" s="1158"/>
      <c r="AM101" s="1158"/>
      <c r="AN101" s="1158"/>
      <c r="AO101" s="1158"/>
      <c r="AP101" s="1158"/>
      <c r="AQ101" s="1158"/>
      <c r="AR101" s="1158"/>
      <c r="AS101" s="1158"/>
      <c r="AT101" s="1158"/>
      <c r="AU101" s="1158"/>
      <c r="AV101" s="1158"/>
      <c r="AW101" s="1158"/>
      <c r="AX101" s="1158"/>
      <c r="AY101" s="1158"/>
      <c r="AZ101" s="1158"/>
      <c r="BA101" s="431"/>
      <c r="BB101" s="431"/>
    </row>
    <row r="102" spans="1:54" ht="16.5" customHeight="1" x14ac:dyDescent="0.3">
      <c r="A102" s="1021" t="str">
        <f>ПОДПИСИ!D15</f>
        <v>Шлёнский С.В.</v>
      </c>
      <c r="B102" s="1021"/>
      <c r="C102" s="1021"/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1021"/>
      <c r="V102" s="1021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22"/>
      <c r="AQ102" s="1022"/>
      <c r="AR102" s="1022"/>
      <c r="AS102" s="1022"/>
      <c r="AT102" s="1022"/>
      <c r="AU102" s="1022"/>
      <c r="AV102" s="1022"/>
      <c r="AW102" s="1022"/>
      <c r="AX102" s="1022"/>
      <c r="AY102" s="1022"/>
      <c r="AZ102" s="1022"/>
      <c r="BA102" s="352"/>
      <c r="BB102" s="352"/>
    </row>
    <row r="103" spans="1:54" s="505" customFormat="1" ht="6" customHeight="1" x14ac:dyDescent="0.3">
      <c r="A103" s="1157" t="s">
        <v>815</v>
      </c>
      <c r="B103" s="1157"/>
      <c r="C103" s="1157"/>
      <c r="D103" s="1157"/>
      <c r="E103" s="1157"/>
      <c r="F103" s="1157"/>
      <c r="G103" s="1157"/>
      <c r="H103" s="1157"/>
      <c r="I103" s="1157"/>
      <c r="J103" s="1157"/>
      <c r="K103" s="1157"/>
      <c r="L103" s="1157"/>
      <c r="M103" s="1157"/>
      <c r="N103" s="1157"/>
      <c r="O103" s="1157"/>
      <c r="P103" s="1157"/>
      <c r="Q103" s="1157"/>
      <c r="R103" s="1157"/>
      <c r="S103" s="1157"/>
      <c r="T103" s="1157"/>
      <c r="U103" s="1157"/>
      <c r="V103" s="1157"/>
      <c r="W103" s="500"/>
      <c r="X103" s="500"/>
      <c r="Y103" s="500"/>
      <c r="Z103" s="500"/>
      <c r="AA103" s="500"/>
      <c r="AB103" s="500"/>
      <c r="AC103" s="500"/>
      <c r="AD103" s="500"/>
      <c r="AE103" s="500"/>
      <c r="AF103" s="500"/>
      <c r="AG103" s="501"/>
      <c r="AH103" s="501"/>
      <c r="AI103" s="501"/>
      <c r="AJ103" s="501"/>
      <c r="AK103" s="501"/>
      <c r="AL103" s="501"/>
      <c r="AM103" s="501"/>
      <c r="AN103" s="501"/>
      <c r="AO103" s="501"/>
      <c r="AP103" s="1157" t="s">
        <v>49</v>
      </c>
      <c r="AQ103" s="1157"/>
      <c r="AR103" s="1157"/>
      <c r="AS103" s="1157"/>
      <c r="AT103" s="1157"/>
      <c r="AU103" s="1157"/>
      <c r="AV103" s="1157"/>
      <c r="AW103" s="1157"/>
      <c r="AX103" s="1157"/>
      <c r="AY103" s="1157"/>
      <c r="AZ103" s="1157"/>
      <c r="BA103" s="504"/>
      <c r="BB103" s="504"/>
    </row>
    <row r="104" spans="1:54" ht="25.5" customHeight="1" x14ac:dyDescent="0.25">
      <c r="A104" s="1158" t="s">
        <v>827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1158"/>
      <c r="AA104" s="1158"/>
      <c r="AB104" s="1158"/>
      <c r="AC104" s="1158"/>
      <c r="AD104" s="1158"/>
      <c r="AE104" s="1158"/>
      <c r="AF104" s="1158"/>
      <c r="AG104" s="1158"/>
      <c r="AH104" s="1158"/>
      <c r="AI104" s="1158"/>
      <c r="AJ104" s="1158"/>
      <c r="AK104" s="1158"/>
      <c r="AL104" s="1158"/>
      <c r="AM104" s="1158"/>
      <c r="AN104" s="1158"/>
      <c r="AO104" s="1158"/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  <c r="BA104" s="431"/>
      <c r="BB104" s="431"/>
    </row>
    <row r="105" spans="1:54" ht="16.5" customHeight="1" x14ac:dyDescent="0.3">
      <c r="A105" s="1021" t="str">
        <f>ПОДПИСИ!D17</f>
        <v>Шлёнский С.В.</v>
      </c>
      <c r="B105" s="1021"/>
      <c r="C105" s="1021"/>
      <c r="D105" s="1021"/>
      <c r="E105" s="1021"/>
      <c r="F105" s="1021"/>
      <c r="G105" s="1021"/>
      <c r="H105" s="1021"/>
      <c r="I105" s="1021"/>
      <c r="J105" s="1021"/>
      <c r="K105" s="1021"/>
      <c r="L105" s="1021"/>
      <c r="M105" s="1021"/>
      <c r="N105" s="1021"/>
      <c r="O105" s="1021"/>
      <c r="P105" s="1021"/>
      <c r="Q105" s="1021"/>
      <c r="R105" s="1021"/>
      <c r="S105" s="1021"/>
      <c r="T105" s="1021"/>
      <c r="U105" s="1021"/>
      <c r="V105" s="1021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352"/>
      <c r="BB105" s="352"/>
    </row>
    <row r="106" spans="1:54" s="505" customFormat="1" ht="6" customHeight="1" x14ac:dyDescent="0.3">
      <c r="A106" s="1157" t="s">
        <v>815</v>
      </c>
      <c r="B106" s="1157"/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7"/>
      <c r="O106" s="1157"/>
      <c r="P106" s="1157"/>
      <c r="Q106" s="1157"/>
      <c r="R106" s="1157"/>
      <c r="S106" s="1157"/>
      <c r="T106" s="1157"/>
      <c r="U106" s="1157"/>
      <c r="V106" s="1157"/>
      <c r="W106" s="500"/>
      <c r="X106" s="500"/>
      <c r="Y106" s="500"/>
      <c r="Z106" s="500"/>
      <c r="AA106" s="500"/>
      <c r="AB106" s="500"/>
      <c r="AC106" s="500"/>
      <c r="AD106" s="500"/>
      <c r="AE106" s="500"/>
      <c r="AF106" s="500"/>
      <c r="AG106" s="501"/>
      <c r="AH106" s="501"/>
      <c r="AI106" s="501"/>
      <c r="AJ106" s="501"/>
      <c r="AK106" s="501"/>
      <c r="AL106" s="501"/>
      <c r="AM106" s="501"/>
      <c r="AN106" s="501"/>
      <c r="AO106" s="501"/>
      <c r="AP106" s="1157" t="s">
        <v>49</v>
      </c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  <c r="BA106" s="504"/>
      <c r="BB106" s="504"/>
    </row>
    <row r="107" spans="1:54" ht="39.75" customHeight="1" x14ac:dyDescent="0.25">
      <c r="A107" s="1158" t="s">
        <v>817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1158"/>
      <c r="AA107" s="1158"/>
      <c r="AB107" s="1158"/>
      <c r="AC107" s="1158"/>
      <c r="AD107" s="1158"/>
      <c r="AE107" s="1158"/>
      <c r="AF107" s="1158"/>
      <c r="AG107" s="1158"/>
      <c r="AH107" s="1158"/>
      <c r="AI107" s="1158"/>
      <c r="AJ107" s="1158"/>
      <c r="AK107" s="1158"/>
      <c r="AL107" s="1158"/>
      <c r="AM107" s="1158"/>
      <c r="AN107" s="1158"/>
      <c r="AO107" s="1158"/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  <c r="BA107" s="431"/>
      <c r="BB107" s="431"/>
    </row>
    <row r="108" spans="1:54" ht="16.5" customHeight="1" x14ac:dyDescent="0.3">
      <c r="A108" s="1021" t="str">
        <f>ПОДПИСИ!C19</f>
        <v xml:space="preserve"> </v>
      </c>
      <c r="B108" s="1021"/>
      <c r="C108" s="1021"/>
      <c r="D108" s="1021"/>
      <c r="E108" s="1021"/>
      <c r="F108" s="1021"/>
      <c r="G108" s="1021"/>
      <c r="H108" s="1021"/>
      <c r="I108" s="1021"/>
      <c r="J108" s="1021"/>
      <c r="K108" s="1021"/>
      <c r="L108" s="1021"/>
      <c r="M108" s="1021"/>
      <c r="N108" s="1021"/>
      <c r="O108" s="1021"/>
      <c r="P108" s="1021"/>
      <c r="Q108" s="1021"/>
      <c r="R108" s="1021"/>
      <c r="S108" s="1021"/>
      <c r="T108" s="1021"/>
      <c r="U108" s="1021"/>
      <c r="V108" s="1021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22"/>
      <c r="AQ108" s="1022"/>
      <c r="AR108" s="1022"/>
      <c r="AS108" s="1022"/>
      <c r="AT108" s="1022"/>
      <c r="AU108" s="1022"/>
      <c r="AV108" s="1022"/>
      <c r="AW108" s="1022"/>
      <c r="AX108" s="1022"/>
      <c r="AY108" s="1022"/>
      <c r="AZ108" s="1022"/>
      <c r="BA108" s="352"/>
      <c r="BB108" s="352"/>
    </row>
    <row r="109" spans="1:54" s="505" customFormat="1" ht="6" customHeight="1" x14ac:dyDescent="0.3">
      <c r="A109" s="1157" t="s">
        <v>815</v>
      </c>
      <c r="B109" s="1157"/>
      <c r="C109" s="1157"/>
      <c r="D109" s="1157"/>
      <c r="E109" s="1157"/>
      <c r="F109" s="1157"/>
      <c r="G109" s="1157"/>
      <c r="H109" s="1157"/>
      <c r="I109" s="1157"/>
      <c r="J109" s="1157"/>
      <c r="K109" s="1157"/>
      <c r="L109" s="1157"/>
      <c r="M109" s="1157"/>
      <c r="N109" s="1157"/>
      <c r="O109" s="1157"/>
      <c r="P109" s="1157"/>
      <c r="Q109" s="1157"/>
      <c r="R109" s="1157"/>
      <c r="S109" s="1157"/>
      <c r="T109" s="1157"/>
      <c r="U109" s="1157"/>
      <c r="V109" s="1157"/>
      <c r="W109" s="500"/>
      <c r="X109" s="500"/>
      <c r="Y109" s="500"/>
      <c r="Z109" s="500"/>
      <c r="AA109" s="500"/>
      <c r="AB109" s="500"/>
      <c r="AC109" s="500"/>
      <c r="AD109" s="500"/>
      <c r="AE109" s="500"/>
      <c r="AF109" s="500"/>
      <c r="AG109" s="501"/>
      <c r="AH109" s="501"/>
      <c r="AI109" s="501"/>
      <c r="AJ109" s="501"/>
      <c r="AK109" s="501"/>
      <c r="AL109" s="501"/>
      <c r="AM109" s="501"/>
      <c r="AN109" s="501"/>
      <c r="AO109" s="501"/>
      <c r="AP109" s="1157" t="s">
        <v>49</v>
      </c>
      <c r="AQ109" s="1157"/>
      <c r="AR109" s="1157"/>
      <c r="AS109" s="1157"/>
      <c r="AT109" s="1157"/>
      <c r="AU109" s="1157"/>
      <c r="AV109" s="1157"/>
      <c r="AW109" s="1157"/>
      <c r="AX109" s="1157"/>
      <c r="AY109" s="1157"/>
      <c r="AZ109" s="1157"/>
      <c r="BA109" s="504"/>
      <c r="BB109" s="504"/>
    </row>
    <row r="110" spans="1:54" ht="39.75" customHeight="1" x14ac:dyDescent="0.25">
      <c r="A110" s="1158" t="s">
        <v>1077</v>
      </c>
      <c r="B110" s="1158"/>
      <c r="C110" s="1158"/>
      <c r="D110" s="1158"/>
      <c r="E110" s="1158"/>
      <c r="F110" s="1158"/>
      <c r="G110" s="1158"/>
      <c r="H110" s="1158"/>
      <c r="I110" s="1158"/>
      <c r="J110" s="1158"/>
      <c r="K110" s="1158"/>
      <c r="L110" s="1158"/>
      <c r="M110" s="1158"/>
      <c r="N110" s="1158"/>
      <c r="O110" s="1158"/>
      <c r="P110" s="1158"/>
      <c r="Q110" s="1158"/>
      <c r="R110" s="1158"/>
      <c r="S110" s="1158"/>
      <c r="T110" s="1158"/>
      <c r="U110" s="1158"/>
      <c r="V110" s="1158"/>
      <c r="W110" s="1158"/>
      <c r="X110" s="1158"/>
      <c r="Y110" s="1158"/>
      <c r="Z110" s="1158"/>
      <c r="AA110" s="1158"/>
      <c r="AB110" s="1158"/>
      <c r="AC110" s="1158"/>
      <c r="AD110" s="1158"/>
      <c r="AE110" s="1158"/>
      <c r="AF110" s="1158"/>
      <c r="AG110" s="1158"/>
      <c r="AH110" s="1158"/>
      <c r="AI110" s="1158"/>
      <c r="AJ110" s="1158"/>
      <c r="AK110" s="1158"/>
      <c r="AL110" s="1158"/>
      <c r="AM110" s="1158"/>
      <c r="AN110" s="1158"/>
      <c r="AO110" s="1158"/>
      <c r="AP110" s="1158"/>
      <c r="AQ110" s="1158"/>
      <c r="AR110" s="1158"/>
      <c r="AS110" s="1158"/>
      <c r="AT110" s="1158"/>
      <c r="AU110" s="1158"/>
      <c r="AV110" s="1158"/>
      <c r="AW110" s="1158"/>
      <c r="AX110" s="1158"/>
      <c r="AY110" s="1158"/>
      <c r="AZ110" s="1158"/>
      <c r="BA110" s="431"/>
      <c r="BB110" s="431"/>
    </row>
    <row r="111" spans="1:54" ht="16.5" customHeight="1" x14ac:dyDescent="0.3">
      <c r="A111" s="1021" t="str">
        <f>ПОДПИСИ!D12</f>
        <v>Курбатов А.В.</v>
      </c>
      <c r="B111" s="1021"/>
      <c r="C111" s="1021"/>
      <c r="D111" s="1021"/>
      <c r="E111" s="1021"/>
      <c r="F111" s="1021"/>
      <c r="G111" s="1021"/>
      <c r="H111" s="1021"/>
      <c r="I111" s="1021"/>
      <c r="J111" s="1021"/>
      <c r="K111" s="1021"/>
      <c r="L111" s="1021"/>
      <c r="M111" s="1021"/>
      <c r="N111" s="1021"/>
      <c r="O111" s="1021"/>
      <c r="P111" s="1021"/>
      <c r="Q111" s="1021"/>
      <c r="R111" s="1021"/>
      <c r="S111" s="1021"/>
      <c r="T111" s="1021"/>
      <c r="U111" s="1021"/>
      <c r="V111" s="1021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352"/>
      <c r="BB111" s="352"/>
    </row>
    <row r="112" spans="1:54" s="505" customFormat="1" ht="6" customHeight="1" x14ac:dyDescent="0.3">
      <c r="A112" s="1157" t="s">
        <v>815</v>
      </c>
      <c r="B112" s="1157"/>
      <c r="C112" s="1157"/>
      <c r="D112" s="1157"/>
      <c r="E112" s="1157"/>
      <c r="F112" s="1157"/>
      <c r="G112" s="1157"/>
      <c r="H112" s="1157"/>
      <c r="I112" s="1157"/>
      <c r="J112" s="1157"/>
      <c r="K112" s="1157"/>
      <c r="L112" s="1157"/>
      <c r="M112" s="1157"/>
      <c r="N112" s="1157"/>
      <c r="O112" s="1157"/>
      <c r="P112" s="1157"/>
      <c r="Q112" s="1157"/>
      <c r="R112" s="1157"/>
      <c r="S112" s="1157"/>
      <c r="T112" s="1157"/>
      <c r="U112" s="1157"/>
      <c r="V112" s="1157"/>
      <c r="W112" s="500"/>
      <c r="X112" s="500"/>
      <c r="Y112" s="500"/>
      <c r="Z112" s="500"/>
      <c r="AA112" s="500"/>
      <c r="AB112" s="500"/>
      <c r="AC112" s="500"/>
      <c r="AD112" s="500"/>
      <c r="AE112" s="500"/>
      <c r="AF112" s="500"/>
      <c r="AG112" s="501"/>
      <c r="AH112" s="501"/>
      <c r="AI112" s="501"/>
      <c r="AJ112" s="501"/>
      <c r="AK112" s="501"/>
      <c r="AL112" s="501"/>
      <c r="AM112" s="501"/>
      <c r="AN112" s="501"/>
      <c r="AO112" s="501"/>
      <c r="AP112" s="1157" t="s">
        <v>49</v>
      </c>
      <c r="AQ112" s="1157"/>
      <c r="AR112" s="1157"/>
      <c r="AS112" s="1157"/>
      <c r="AT112" s="1157"/>
      <c r="AU112" s="1157"/>
      <c r="AV112" s="1157"/>
      <c r="AW112" s="1157"/>
      <c r="AX112" s="1157"/>
      <c r="AY112" s="1157"/>
      <c r="AZ112" s="1157"/>
      <c r="BA112" s="504"/>
      <c r="BB112" s="504"/>
    </row>
    <row r="113" spans="1:54" hidden="1" x14ac:dyDescent="0.25">
      <c r="A113" s="1158" t="s">
        <v>542</v>
      </c>
      <c r="B113" s="1158"/>
      <c r="C113" s="1158"/>
      <c r="D113" s="1158"/>
      <c r="E113" s="1158"/>
      <c r="F113" s="1158"/>
      <c r="G113" s="1158"/>
      <c r="H113" s="1158"/>
      <c r="I113" s="1158"/>
      <c r="J113" s="1158"/>
      <c r="K113" s="1158"/>
      <c r="L113" s="1158"/>
      <c r="M113" s="1158"/>
      <c r="N113" s="1158"/>
      <c r="O113" s="1158"/>
      <c r="P113" s="1158"/>
      <c r="Q113" s="1158"/>
      <c r="R113" s="1158"/>
      <c r="S113" s="1158"/>
      <c r="T113" s="1158"/>
      <c r="U113" s="1158"/>
      <c r="V113" s="1158"/>
      <c r="W113" s="1158"/>
      <c r="X113" s="1158"/>
      <c r="Y113" s="1158"/>
      <c r="Z113" s="1158"/>
      <c r="AA113" s="1158"/>
      <c r="AB113" s="1158"/>
      <c r="AC113" s="1158"/>
      <c r="AD113" s="1158"/>
      <c r="AE113" s="1158"/>
      <c r="AF113" s="1158"/>
      <c r="AG113" s="1158"/>
      <c r="AH113" s="1158"/>
      <c r="AI113" s="1158"/>
      <c r="AJ113" s="1158"/>
      <c r="AK113" s="1158"/>
      <c r="AL113" s="1158"/>
      <c r="AM113" s="1158"/>
      <c r="AN113" s="1158"/>
      <c r="AO113" s="1158"/>
      <c r="AP113" s="1158"/>
      <c r="AQ113" s="1158"/>
      <c r="AR113" s="1158"/>
      <c r="AS113" s="1158"/>
      <c r="AT113" s="1158"/>
      <c r="AU113" s="1158"/>
      <c r="AV113" s="1158"/>
      <c r="AW113" s="1158"/>
      <c r="AX113" s="1158"/>
      <c r="AY113" s="1158"/>
      <c r="AZ113" s="1158"/>
      <c r="BA113" s="1158"/>
      <c r="BB113" s="1158"/>
    </row>
    <row r="114" spans="1:54" ht="16.5" hidden="1" customHeight="1" x14ac:dyDescent="0.3">
      <c r="A114" s="1021"/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1"/>
      <c r="T114" s="1021"/>
      <c r="U114" s="1021"/>
      <c r="V114" s="1021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22"/>
      <c r="AU114" s="1022"/>
      <c r="AV114" s="1022"/>
      <c r="AW114" s="1022"/>
      <c r="AX114" s="1022"/>
      <c r="AY114" s="1022"/>
      <c r="AZ114" s="1022"/>
      <c r="BA114" s="352"/>
      <c r="BB114" s="352"/>
    </row>
    <row r="115" spans="1:54" s="505" customFormat="1" ht="6" hidden="1" customHeight="1" x14ac:dyDescent="0.3">
      <c r="A115" s="1157" t="s">
        <v>815</v>
      </c>
      <c r="B115" s="1157"/>
      <c r="C115" s="1157"/>
      <c r="D115" s="1157"/>
      <c r="E115" s="1157"/>
      <c r="F115" s="1157"/>
      <c r="G115" s="1157"/>
      <c r="H115" s="1157"/>
      <c r="I115" s="1157"/>
      <c r="J115" s="1157"/>
      <c r="K115" s="1157"/>
      <c r="L115" s="1157"/>
      <c r="M115" s="1157"/>
      <c r="N115" s="1157"/>
      <c r="O115" s="1157"/>
      <c r="P115" s="1157"/>
      <c r="Q115" s="1157"/>
      <c r="R115" s="1157"/>
      <c r="S115" s="1157"/>
      <c r="T115" s="1157"/>
      <c r="U115" s="1157"/>
      <c r="V115" s="1157"/>
      <c r="W115" s="500"/>
      <c r="X115" s="500"/>
      <c r="Y115" s="500"/>
      <c r="Z115" s="500"/>
      <c r="AA115" s="500"/>
      <c r="AB115" s="500"/>
      <c r="AC115" s="500"/>
      <c r="AD115" s="500"/>
      <c r="AE115" s="500"/>
      <c r="AF115" s="500"/>
      <c r="AG115" s="501"/>
      <c r="AH115" s="501"/>
      <c r="AI115" s="501"/>
      <c r="AJ115" s="501"/>
      <c r="AK115" s="501"/>
      <c r="AL115" s="501"/>
      <c r="AM115" s="501"/>
      <c r="AN115" s="501"/>
      <c r="AO115" s="501"/>
      <c r="AP115" s="501"/>
      <c r="AQ115" s="502"/>
      <c r="AR115" s="502"/>
      <c r="AS115" s="503"/>
      <c r="AT115" s="1157" t="s">
        <v>49</v>
      </c>
      <c r="AU115" s="1157"/>
      <c r="AV115" s="1157"/>
      <c r="AW115" s="1157"/>
      <c r="AX115" s="1157"/>
      <c r="AY115" s="1157"/>
      <c r="AZ115" s="1157"/>
      <c r="BA115" s="504"/>
      <c r="BB115" s="50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04" t="s">
        <v>528</v>
      </c>
      <c r="V1" s="1204"/>
      <c r="W1" s="1204"/>
      <c r="X1" s="1204"/>
      <c r="Y1" s="1204"/>
      <c r="Z1" s="1204"/>
      <c r="AA1" s="1204"/>
      <c r="AB1" s="1204"/>
      <c r="AC1" s="1204"/>
      <c r="AD1" s="1204"/>
      <c r="AE1" s="1204"/>
      <c r="AF1" s="1204"/>
      <c r="AG1" s="1204"/>
      <c r="AH1" s="1204"/>
      <c r="AI1" s="1204"/>
      <c r="AJ1" s="1204"/>
      <c r="AK1" s="1204"/>
      <c r="AL1" s="1204"/>
      <c r="AM1" s="1204"/>
      <c r="AN1" s="1204"/>
      <c r="AO1" s="1204"/>
      <c r="AP1" s="1204"/>
      <c r="AQ1" s="1204"/>
      <c r="AR1" s="1204"/>
      <c r="AS1" s="1204"/>
      <c r="AT1" s="1204"/>
      <c r="AU1" s="1204"/>
      <c r="AV1" s="1204"/>
      <c r="AW1" s="1204"/>
      <c r="AX1" s="1204"/>
      <c r="AY1" s="1204"/>
      <c r="AZ1" s="1204"/>
    </row>
    <row r="2" spans="1:63" ht="14.4" x14ac:dyDescent="0.25">
      <c r="A2" s="1210" t="s">
        <v>75</v>
      </c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  <c r="P2" s="1210"/>
      <c r="Q2" s="1210"/>
      <c r="R2" s="1210"/>
      <c r="S2" s="1210"/>
      <c r="T2" s="1210"/>
      <c r="U2" s="1210"/>
      <c r="V2" s="1210"/>
      <c r="W2" s="1210"/>
      <c r="X2" s="1210"/>
      <c r="Y2" s="1210"/>
      <c r="Z2" s="1210"/>
      <c r="AA2" s="1210"/>
      <c r="AB2" s="1210"/>
      <c r="AC2" s="1210"/>
      <c r="AD2" s="1210"/>
      <c r="AE2" s="1210"/>
      <c r="AF2" s="1210"/>
      <c r="AG2" s="1210"/>
      <c r="AH2" s="1210"/>
      <c r="AI2" s="1210"/>
      <c r="AJ2" s="1210"/>
      <c r="AK2" s="1210"/>
      <c r="AL2" s="1210"/>
      <c r="AM2" s="1210"/>
      <c r="AN2" s="1210"/>
      <c r="AO2" s="1210"/>
      <c r="AP2" s="1210"/>
      <c r="AQ2" s="1210"/>
      <c r="AR2" s="1210"/>
      <c r="AS2" s="1210"/>
      <c r="AT2" s="1210"/>
      <c r="AU2" s="1210"/>
      <c r="AV2" s="1210"/>
      <c r="AW2" s="1210"/>
      <c r="AX2" s="1210"/>
      <c r="AY2" s="1210"/>
      <c r="AZ2" s="1210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0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5"/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5"/>
      <c r="AA3" s="1205"/>
      <c r="AB3" s="1205"/>
      <c r="AC3" s="1205"/>
      <c r="AD3" s="1205"/>
      <c r="AE3" s="1205"/>
      <c r="AF3" s="1205"/>
      <c r="AG3" s="1205"/>
      <c r="AH3" s="1205"/>
      <c r="AI3" s="1205"/>
      <c r="AJ3" s="1205"/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71" t="s">
        <v>527</v>
      </c>
      <c r="B4" s="1171"/>
      <c r="C4" s="1171"/>
      <c r="D4" s="1171"/>
      <c r="E4" s="1171"/>
      <c r="F4" s="1171"/>
      <c r="G4" s="1171"/>
      <c r="H4" s="1171"/>
      <c r="I4" s="1171"/>
      <c r="J4" s="1171"/>
      <c r="K4" s="1171"/>
      <c r="L4" s="1171"/>
      <c r="M4" s="1171"/>
      <c r="N4" s="1171"/>
      <c r="O4" s="1171"/>
      <c r="P4" s="1171"/>
      <c r="Q4" s="1171"/>
      <c r="R4" s="1171"/>
      <c r="S4" s="1171"/>
      <c r="T4" s="1171"/>
      <c r="U4" s="1171"/>
      <c r="V4" s="1171"/>
      <c r="W4" s="1171"/>
      <c r="X4" s="1171"/>
      <c r="Y4" s="1171"/>
      <c r="Z4" s="1171"/>
      <c r="AA4" s="1171"/>
      <c r="AB4" s="1171"/>
      <c r="AC4" s="1171"/>
      <c r="AD4" s="1171"/>
      <c r="AE4" s="1171"/>
      <c r="AF4" s="1171"/>
      <c r="AG4" s="1171"/>
      <c r="AH4" s="1171"/>
      <c r="AI4" s="1171"/>
      <c r="AJ4" s="1171"/>
      <c r="AK4" s="1171"/>
      <c r="AL4" s="1171"/>
      <c r="AM4" s="1171"/>
      <c r="AN4" s="1171"/>
      <c r="AO4" s="1171"/>
      <c r="AP4" s="1171"/>
      <c r="AQ4" s="1171"/>
      <c r="AR4" s="1171"/>
      <c r="AS4" s="1171"/>
      <c r="AT4" s="1171"/>
      <c r="AU4" s="1171"/>
      <c r="AV4" s="1171"/>
      <c r="AW4" s="1171"/>
      <c r="AX4" s="1171"/>
      <c r="AY4" s="1171"/>
      <c r="AZ4" s="1171"/>
      <c r="BD4" s="10"/>
      <c r="BF4" s="10"/>
      <c r="BG4" s="10"/>
      <c r="BH4" s="10"/>
      <c r="BI4" s="10"/>
      <c r="BJ4" s="10"/>
      <c r="BK4" s="10"/>
    </row>
    <row r="5" spans="1:63" x14ac:dyDescent="0.25">
      <c r="A5" s="1211" t="s">
        <v>386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70" t="s">
        <v>821</v>
      </c>
      <c r="B7" s="1170"/>
      <c r="C7" s="1170"/>
      <c r="D7" s="1170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70"/>
      <c r="S7" s="1170"/>
      <c r="T7" s="1170"/>
      <c r="U7" s="1170"/>
      <c r="V7" s="1170"/>
      <c r="W7" s="1170"/>
      <c r="X7" s="1170"/>
      <c r="Y7" s="1170"/>
      <c r="Z7" s="1170"/>
      <c r="AA7" s="1170"/>
      <c r="AB7" s="1170"/>
      <c r="AC7" s="1170"/>
      <c r="AD7" s="1170"/>
      <c r="AE7" s="1170"/>
      <c r="AF7" s="1170"/>
      <c r="AG7" s="1170"/>
      <c r="AH7" s="1170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70"/>
      <c r="AW7" s="1170"/>
      <c r="AX7" s="1170"/>
      <c r="AY7" s="1170"/>
      <c r="AZ7" s="117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70" t="s">
        <v>834</v>
      </c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6" t="s">
        <v>76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09" t="str">
        <f>ФОРМА!B4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127" customFormat="1" ht="6.6" customHeight="1" x14ac:dyDescent="0.2">
      <c r="A12" s="1170" t="s">
        <v>836</v>
      </c>
      <c r="B12" s="1170"/>
      <c r="C12" s="1170"/>
      <c r="D12" s="1170"/>
      <c r="E12" s="1170"/>
      <c r="F12" s="1170"/>
      <c r="G12" s="1170"/>
      <c r="H12" s="1170"/>
      <c r="I12" s="1170"/>
      <c r="J12" s="1170"/>
      <c r="K12" s="1170"/>
      <c r="L12" s="1170"/>
      <c r="M12" s="1170"/>
      <c r="N12" s="1170"/>
      <c r="O12" s="1170"/>
      <c r="P12" s="1170"/>
      <c r="Q12" s="1170"/>
      <c r="R12" s="1170"/>
      <c r="S12" s="1170"/>
      <c r="T12" s="1170"/>
      <c r="U12" s="1170"/>
      <c r="V12" s="1170"/>
      <c r="W12" s="1170"/>
      <c r="X12" s="1170"/>
      <c r="Y12" s="1170"/>
      <c r="Z12" s="1170"/>
      <c r="AA12" s="1170"/>
      <c r="AB12" s="1170"/>
      <c r="AC12" s="1170"/>
      <c r="AD12" s="1170"/>
      <c r="AE12" s="1170"/>
      <c r="AF12" s="1170"/>
      <c r="AG12" s="1170"/>
      <c r="AH12" s="1170"/>
      <c r="AI12" s="1170"/>
      <c r="AJ12" s="1170"/>
      <c r="AK12" s="1170"/>
      <c r="AL12" s="1170"/>
      <c r="AM12" s="1170"/>
      <c r="AN12" s="1170"/>
      <c r="AO12" s="1170"/>
      <c r="AP12" s="1170"/>
      <c r="AQ12" s="1170"/>
      <c r="AR12" s="1170"/>
      <c r="AS12" s="1170"/>
      <c r="AT12" s="1170"/>
      <c r="AU12" s="1170"/>
      <c r="AV12" s="1170"/>
      <c r="AW12" s="1170"/>
      <c r="AX12" s="1170"/>
      <c r="AY12" s="1170"/>
      <c r="AZ12" s="1170"/>
    </row>
    <row r="13" spans="1:63" ht="24.6" customHeight="1" x14ac:dyDescent="0.25">
      <c r="A13" s="1209" t="str">
        <f>ФОРМА!D4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127" customFormat="1" ht="21.6" customHeight="1" x14ac:dyDescent="0.2">
      <c r="A14" s="1170" t="s">
        <v>837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</row>
    <row r="15" spans="1:63" x14ac:dyDescent="0.25">
      <c r="A15" s="1166" t="s">
        <v>77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</row>
    <row r="16" spans="1:63" ht="15" customHeight="1" x14ac:dyDescent="0.25">
      <c r="A16" s="1207" t="str">
        <f>IF(ФОРМА!B8=0," ",ФОРМА!B8)</f>
        <v>ООО «Строительные энергетические технологии»</v>
      </c>
      <c r="B16" s="1207"/>
      <c r="C16" s="1207"/>
      <c r="D16" s="1207"/>
      <c r="E16" s="1207"/>
      <c r="F16" s="1207"/>
      <c r="G16" s="1207"/>
      <c r="H16" s="1207"/>
      <c r="I16" s="1207"/>
      <c r="J16" s="1207"/>
      <c r="K16" s="1207"/>
      <c r="L16" s="1207"/>
      <c r="M16" s="1207"/>
      <c r="N16" s="1207"/>
      <c r="O16" s="1207"/>
      <c r="P16" s="1207"/>
      <c r="Q16" s="1207"/>
      <c r="R16" s="1207"/>
      <c r="S16" s="1207"/>
      <c r="T16" s="1207"/>
      <c r="U16" s="1207"/>
      <c r="V16" s="1207"/>
      <c r="W16" s="1207"/>
      <c r="X16" s="1207"/>
      <c r="Y16" s="1207"/>
      <c r="Z16" s="1207"/>
      <c r="AA16" s="1207"/>
      <c r="AB16" s="1207"/>
      <c r="AC16" s="1207"/>
      <c r="AD16" s="1207"/>
      <c r="AE16" s="1207"/>
      <c r="AF16" s="1207"/>
      <c r="AG16" s="1207"/>
      <c r="AH16" s="1207"/>
      <c r="AI16" s="1207"/>
      <c r="AJ16" s="1207"/>
      <c r="AK16" s="1207"/>
      <c r="AL16" s="1207"/>
      <c r="AM16" s="1207"/>
      <c r="AN16" s="1207"/>
      <c r="AO16" s="1207"/>
      <c r="AP16" s="1207"/>
      <c r="AQ16" s="1207"/>
      <c r="AR16" s="1207"/>
      <c r="AS16" s="1207"/>
      <c r="AT16" s="1207"/>
      <c r="AU16" s="1207"/>
      <c r="AV16" s="1207"/>
      <c r="AW16" s="1207"/>
      <c r="AX16" s="1207"/>
      <c r="AY16" s="1207"/>
      <c r="AZ16" s="1207"/>
    </row>
    <row r="17" spans="1:54" s="127" customFormat="1" ht="9.6" customHeight="1" x14ac:dyDescent="0.2">
      <c r="A17" s="1170" t="s">
        <v>836</v>
      </c>
      <c r="B17" s="1170"/>
      <c r="C17" s="1170"/>
      <c r="D17" s="1170"/>
      <c r="E17" s="1170"/>
      <c r="F17" s="1170"/>
      <c r="G17" s="1170"/>
      <c r="H17" s="1170"/>
      <c r="I17" s="1170"/>
      <c r="J17" s="1170"/>
      <c r="K17" s="1170"/>
      <c r="L17" s="1170"/>
      <c r="M17" s="1170"/>
      <c r="N17" s="1170"/>
      <c r="O17" s="1170"/>
      <c r="P17" s="1170"/>
      <c r="Q17" s="1170"/>
      <c r="R17" s="1170"/>
      <c r="S17" s="1170"/>
      <c r="T17" s="1170"/>
      <c r="U17" s="1170"/>
      <c r="V17" s="1170"/>
      <c r="W17" s="1170"/>
      <c r="X17" s="1170"/>
      <c r="Y17" s="1170"/>
      <c r="Z17" s="1170"/>
      <c r="AA17" s="1170"/>
      <c r="AB17" s="1170"/>
      <c r="AC17" s="1170"/>
      <c r="AD17" s="1170"/>
      <c r="AE17" s="1170"/>
      <c r="AF17" s="1170"/>
      <c r="AG17" s="1170"/>
      <c r="AH17" s="1170"/>
      <c r="AI17" s="1170"/>
      <c r="AJ17" s="1170"/>
      <c r="AK17" s="1170"/>
      <c r="AL17" s="1170"/>
      <c r="AM17" s="1170"/>
      <c r="AN17" s="1170"/>
      <c r="AO17" s="1170"/>
      <c r="AP17" s="1170"/>
      <c r="AQ17" s="1170"/>
      <c r="AR17" s="1170"/>
      <c r="AS17" s="1170"/>
      <c r="AT17" s="1170"/>
      <c r="AU17" s="1170"/>
      <c r="AV17" s="1170"/>
      <c r="AW17" s="1170"/>
      <c r="AX17" s="1170"/>
      <c r="AY17" s="1170"/>
      <c r="AZ17" s="1170"/>
    </row>
    <row r="18" spans="1:54" ht="24" customHeight="1" x14ac:dyDescent="0.25">
      <c r="A18" s="12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  <c r="L18" s="1207"/>
      <c r="M18" s="1207"/>
      <c r="N18" s="1207"/>
      <c r="O18" s="1207"/>
      <c r="P18" s="1207"/>
      <c r="Q18" s="1207"/>
      <c r="R18" s="1207"/>
      <c r="S18" s="1207"/>
      <c r="T18" s="1207"/>
      <c r="U18" s="1207"/>
      <c r="V18" s="1207"/>
      <c r="W18" s="1207"/>
      <c r="X18" s="1207"/>
      <c r="Y18" s="1207"/>
      <c r="Z18" s="1207"/>
      <c r="AA18" s="1207"/>
      <c r="AB18" s="1207"/>
      <c r="AC18" s="1207"/>
      <c r="AD18" s="1207"/>
      <c r="AE18" s="1207"/>
      <c r="AF18" s="1207"/>
      <c r="AG18" s="1207"/>
      <c r="AH18" s="1207"/>
      <c r="AI18" s="1207"/>
      <c r="AJ18" s="1207"/>
      <c r="AK18" s="1207"/>
      <c r="AL18" s="1207"/>
      <c r="AM18" s="1207"/>
      <c r="AN18" s="1207"/>
      <c r="AO18" s="1207"/>
      <c r="AP18" s="1207"/>
      <c r="AQ18" s="1207"/>
      <c r="AR18" s="1207"/>
      <c r="AS18" s="1207"/>
      <c r="AT18" s="1207"/>
      <c r="AU18" s="1207"/>
      <c r="AV18" s="1207"/>
      <c r="AW18" s="1207"/>
      <c r="AX18" s="1207"/>
      <c r="AY18" s="1207"/>
      <c r="AZ18" s="1207"/>
    </row>
    <row r="19" spans="1:54" s="127" customFormat="1" ht="9.6" customHeight="1" x14ac:dyDescent="0.2">
      <c r="A19" s="1170" t="s">
        <v>781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</row>
    <row r="20" spans="1:54" ht="5.25" customHeight="1" x14ac:dyDescent="0.25"/>
    <row r="21" spans="1:54" ht="12.75" customHeight="1" x14ac:dyDescent="0.25">
      <c r="A21" s="1206" t="s">
        <v>68</v>
      </c>
      <c r="B21" s="1206"/>
      <c r="C21" s="1206"/>
      <c r="D21" s="1206"/>
      <c r="E21" s="1206"/>
      <c r="F21" s="1206"/>
      <c r="G21" s="1206"/>
      <c r="H21" s="1206"/>
      <c r="I21" s="1206"/>
      <c r="J21" s="1206"/>
      <c r="K21" s="1206"/>
      <c r="L21" s="1206"/>
      <c r="M21" s="1206"/>
      <c r="N21" s="1206"/>
      <c r="O21" s="1206"/>
      <c r="P21" s="1206"/>
      <c r="Q21" s="1206"/>
      <c r="R21" s="1206"/>
      <c r="S21" s="1206"/>
      <c r="T21" s="1206"/>
      <c r="U21" s="1206"/>
      <c r="V21" s="1206"/>
      <c r="W21" s="1206"/>
      <c r="X21" s="1206"/>
      <c r="Y21" s="1206"/>
      <c r="Z21" s="1206"/>
      <c r="AA21" s="1206"/>
      <c r="AB21" s="1206"/>
      <c r="AC21" s="1206"/>
      <c r="AD21" s="1206"/>
      <c r="AE21" s="1206"/>
      <c r="AF21" s="1206"/>
      <c r="AG21" s="1206"/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1206"/>
      <c r="AW21" s="1206"/>
      <c r="AX21" s="1206"/>
      <c r="AY21" s="1206"/>
      <c r="AZ21" s="1206"/>
    </row>
    <row r="22" spans="1:54" ht="12.75" customHeight="1" x14ac:dyDescent="0.25">
      <c r="A22" s="1206" t="s">
        <v>387</v>
      </c>
      <c r="B22" s="1206"/>
      <c r="C22" s="1206"/>
      <c r="D22" s="1206"/>
      <c r="E22" s="1206"/>
      <c r="F22" s="1206"/>
      <c r="G22" s="1206"/>
      <c r="H22" s="1206"/>
      <c r="I22" s="1206"/>
      <c r="J22" s="1206"/>
      <c r="K22" s="1206"/>
      <c r="L22" s="1206"/>
      <c r="M22" s="1206"/>
      <c r="N22" s="1206"/>
      <c r="O22" s="1206"/>
      <c r="P22" s="1206"/>
      <c r="Q22" s="1206"/>
      <c r="R22" s="1206"/>
      <c r="S22" s="1206"/>
      <c r="T22" s="1206"/>
      <c r="U22" s="1206"/>
      <c r="V22" s="1206"/>
      <c r="W22" s="1206"/>
      <c r="X22" s="1206"/>
      <c r="Y22" s="1206"/>
      <c r="Z22" s="1206"/>
      <c r="AA22" s="1206"/>
      <c r="AB22" s="1206"/>
      <c r="AC22" s="1206"/>
      <c r="AD22" s="1206"/>
      <c r="AE22" s="1206"/>
      <c r="AF22" s="1206"/>
      <c r="AG22" s="1206"/>
      <c r="AH22" s="1206"/>
      <c r="AI22" s="1206"/>
      <c r="AJ22" s="1206"/>
      <c r="AK22" s="1206"/>
      <c r="AL22" s="1206"/>
      <c r="AM22" s="1206"/>
      <c r="AN22" s="1206"/>
      <c r="AO22" s="1206"/>
      <c r="AP22" s="1206"/>
      <c r="AQ22" s="1206"/>
      <c r="AR22" s="1206"/>
      <c r="AS22" s="1206"/>
      <c r="AT22" s="1206"/>
      <c r="AU22" s="1206"/>
      <c r="AV22" s="1206"/>
      <c r="AW22" s="1206"/>
      <c r="AX22" s="1206"/>
      <c r="AY22" s="1206"/>
      <c r="AZ22" s="1206"/>
    </row>
    <row r="23" spans="1:54" ht="6.75" customHeight="1" x14ac:dyDescent="0.25"/>
    <row r="24" spans="1:54" ht="14.25" customHeight="1" x14ac:dyDescent="0.3">
      <c r="A24" s="7" t="s">
        <v>19</v>
      </c>
      <c r="C24" s="1159" t="str">
        <f ca="1">INDIRECT("'АКТЫ скрытых работ'!R"&amp;BE3&amp;"C2",0)</f>
        <v>3_ОП_10</v>
      </c>
      <c r="D24" s="1159"/>
      <c r="E24" s="1159"/>
      <c r="F24" s="1159"/>
      <c r="G24" s="1159"/>
      <c r="H24" s="1159"/>
      <c r="I24" s="1159"/>
      <c r="J24" s="1159"/>
      <c r="K24" s="1159"/>
      <c r="AH24" s="8" t="s">
        <v>79</v>
      </c>
      <c r="AI24" s="1194" t="str">
        <f ca="1">INDIRECT("'АКТЫ скрытых работ'!R"&amp;BE3&amp;"C7",0)</f>
        <v>13</v>
      </c>
      <c r="AJ24" s="1195"/>
      <c r="AK24" s="1195"/>
      <c r="AL24" s="8" t="s">
        <v>80</v>
      </c>
      <c r="AN24" s="1203" t="str">
        <f ca="1">INDIRECT("'АКТЫ скрытых работ'!R"&amp;BE3&amp;"C8",0)</f>
        <v>декабря</v>
      </c>
      <c r="AO24" s="1203"/>
      <c r="AP24" s="1203"/>
      <c r="AQ24" s="1203"/>
      <c r="AR24" s="1203"/>
      <c r="AS24" s="1203"/>
      <c r="AT24" s="1203"/>
      <c r="AU24" s="9"/>
      <c r="AV24" s="1195">
        <f ca="1">INDIRECT("'АКТЫ скрытых работ'!R"&amp;BE3&amp;"C9",0)</f>
        <v>2024</v>
      </c>
      <c r="AW24" s="1195"/>
      <c r="AX24" s="1195"/>
      <c r="AY24" s="1195"/>
      <c r="AZ24" s="9"/>
    </row>
    <row r="25" spans="1:54" ht="4.2" customHeight="1" x14ac:dyDescent="0.25"/>
    <row r="26" spans="1:54" ht="27.6" customHeight="1" x14ac:dyDescent="0.25">
      <c r="A26" s="1197" t="s">
        <v>796</v>
      </c>
      <c r="B26" s="1198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  <c r="N26" s="1198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8"/>
      <c r="Z26" s="1198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8"/>
      <c r="AL26" s="1198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8"/>
      <c r="AX26" s="1198"/>
      <c r="AY26" s="1198"/>
      <c r="AZ26" s="1198"/>
    </row>
    <row r="27" spans="1:54" ht="12" customHeight="1" x14ac:dyDescent="0.25">
      <c r="A27" s="1199" t="str">
        <f>ПОДПИСИ!B6</f>
        <v>Начальник мастерского участка №1 Курортного РЭС ПАО «Россети Ленэнерго» «СЭС»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</row>
    <row r="28" spans="1:54" ht="12" customHeight="1" x14ac:dyDescent="0.25">
      <c r="A28" s="1200" t="str">
        <f>CONCATENATE(ПОДПИСИ!C6,ПОДПИСИ!F6)</f>
        <v xml:space="preserve">Чечин Д.М. 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</row>
    <row r="29" spans="1:54" ht="13.2" customHeight="1" x14ac:dyDescent="0.25">
      <c r="A29" s="1201" t="s">
        <v>839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</row>
    <row r="30" spans="1:54" s="285" customFormat="1" x14ac:dyDescent="0.25">
      <c r="A30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583"/>
      <c r="BB30" s="584"/>
    </row>
    <row r="31" spans="1:54" s="285" customFormat="1" ht="21" customHeight="1" x14ac:dyDescent="0.25">
      <c r="A31" s="1151" t="s">
        <v>825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82"/>
      <c r="BB31" s="585"/>
    </row>
    <row r="32" spans="1:54" ht="12" customHeight="1" x14ac:dyDescent="0.25">
      <c r="A32" s="1166" t="s">
        <v>782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1166"/>
      <c r="AB32" s="1166"/>
      <c r="AC32" s="1166"/>
      <c r="AD32" s="1166"/>
      <c r="AE32" s="1166"/>
      <c r="AF32" s="1166"/>
      <c r="AG32" s="1166"/>
      <c r="AH32" s="1166"/>
      <c r="AI32" s="1166"/>
      <c r="AJ32" s="1166"/>
      <c r="AK32" s="1166"/>
      <c r="AL32" s="1166"/>
      <c r="AM32" s="1166"/>
      <c r="AN32" s="1166"/>
      <c r="AO32" s="1166"/>
      <c r="AP32" s="1166"/>
      <c r="AQ32" s="1166"/>
      <c r="AR32" s="1166"/>
      <c r="AS32" s="1166"/>
      <c r="AT32" s="1166"/>
      <c r="AU32" s="1166"/>
      <c r="AV32" s="1166"/>
      <c r="AW32" s="1166"/>
      <c r="AX32" s="1166"/>
      <c r="AY32" s="1166"/>
      <c r="AZ32" s="1166"/>
    </row>
    <row r="33" spans="1:54" ht="12" customHeight="1" x14ac:dyDescent="0.25">
      <c r="A33" s="1185" t="str">
        <f>ПОДПИСИ!B15</f>
        <v>Заместитель генерального директора по капитальному  строительству ООО «Электромонтаж-110»</v>
      </c>
      <c r="B33" s="1185"/>
      <c r="C33" s="1185"/>
      <c r="D33" s="1185"/>
      <c r="E33" s="1185"/>
      <c r="F33" s="1185"/>
      <c r="G33" s="1185"/>
      <c r="H33" s="1185"/>
      <c r="I33" s="1185"/>
      <c r="J33" s="1185"/>
      <c r="K33" s="1185"/>
      <c r="L33" s="1185"/>
      <c r="M33" s="1185"/>
      <c r="N33" s="1185"/>
      <c r="O33" s="1185"/>
      <c r="P33" s="1185"/>
      <c r="Q33" s="1185"/>
      <c r="R33" s="1185"/>
      <c r="S33" s="1185"/>
      <c r="T33" s="1185"/>
      <c r="U33" s="1185"/>
      <c r="V33" s="1185"/>
      <c r="W33" s="1185"/>
      <c r="X33" s="1185"/>
      <c r="Y33" s="1185"/>
      <c r="Z33" s="1185"/>
      <c r="AA33" s="1185"/>
      <c r="AB33" s="1185"/>
      <c r="AC33" s="1185"/>
      <c r="AD33" s="1185"/>
      <c r="AE33" s="1185"/>
      <c r="AF33" s="1185"/>
      <c r="AG33" s="1185"/>
      <c r="AH33" s="1185"/>
      <c r="AI33" s="1185"/>
      <c r="AJ33" s="1185"/>
      <c r="AK33" s="1185"/>
      <c r="AL33" s="1185"/>
      <c r="AM33" s="1185"/>
      <c r="AN33" s="1185"/>
      <c r="AO33" s="1185"/>
      <c r="AP33" s="1185"/>
      <c r="AQ33" s="1185"/>
      <c r="AR33" s="1185"/>
      <c r="AS33" s="1185"/>
      <c r="AT33" s="1185"/>
      <c r="AU33" s="1185"/>
      <c r="AV33" s="1185"/>
      <c r="AW33" s="1185"/>
      <c r="AX33" s="1185"/>
      <c r="AY33" s="1185"/>
      <c r="AZ33" s="1185"/>
    </row>
    <row r="34" spans="1:54" ht="12" customHeight="1" x14ac:dyDescent="0.25">
      <c r="A34" s="1168" t="str">
        <f>CONCATENATE(ПОДПИСИ!C15,", ",ПОДПИСИ!F15)</f>
        <v xml:space="preserve">Шлёнский С.В., </v>
      </c>
      <c r="B34" s="1168"/>
      <c r="C34" s="1168"/>
      <c r="D34" s="1168"/>
      <c r="E34" s="1168"/>
      <c r="F34" s="1168"/>
      <c r="G34" s="1168"/>
      <c r="H34" s="1168"/>
      <c r="I34" s="1168"/>
      <c r="J34" s="1168"/>
      <c r="K34" s="1168"/>
      <c r="L34" s="1168"/>
      <c r="M34" s="1168"/>
      <c r="N34" s="1168"/>
      <c r="O34" s="1168"/>
      <c r="P34" s="1168"/>
      <c r="Q34" s="1168"/>
      <c r="R34" s="1168"/>
      <c r="S34" s="1168"/>
      <c r="T34" s="1168"/>
      <c r="U34" s="1168"/>
      <c r="V34" s="1168"/>
      <c r="W34" s="1168"/>
      <c r="X34" s="1168"/>
      <c r="Y34" s="1168"/>
      <c r="Z34" s="1168"/>
      <c r="AA34" s="1168"/>
      <c r="AB34" s="1168"/>
      <c r="AC34" s="1168"/>
      <c r="AD34" s="1168"/>
      <c r="AE34" s="1168"/>
      <c r="AF34" s="1168"/>
      <c r="AG34" s="1168"/>
      <c r="AH34" s="1168"/>
      <c r="AI34" s="1168"/>
      <c r="AJ34" s="1168"/>
      <c r="AK34" s="1168"/>
      <c r="AL34" s="1168"/>
      <c r="AM34" s="1168"/>
      <c r="AN34" s="1168"/>
      <c r="AO34" s="1168"/>
      <c r="AP34" s="1168"/>
      <c r="AQ34" s="1168"/>
      <c r="AR34" s="1168"/>
      <c r="AS34" s="1168"/>
      <c r="AT34" s="1168"/>
      <c r="AU34" s="1168"/>
      <c r="AV34" s="1168"/>
      <c r="AW34" s="1168"/>
      <c r="AX34" s="1168"/>
      <c r="AY34" s="1168"/>
      <c r="AZ34" s="1168"/>
    </row>
    <row r="35" spans="1:54" ht="7.2" customHeight="1" x14ac:dyDescent="0.25">
      <c r="A35" s="1171" t="s">
        <v>531</v>
      </c>
      <c r="B35" s="1171"/>
      <c r="C35" s="1171"/>
      <c r="D35" s="1171"/>
      <c r="E35" s="1171"/>
      <c r="F35" s="1171"/>
      <c r="G35" s="1171"/>
      <c r="H35" s="1171"/>
      <c r="I35" s="1171"/>
      <c r="J35" s="1171"/>
      <c r="K35" s="1171"/>
      <c r="L35" s="1171"/>
      <c r="M35" s="1171"/>
      <c r="N35" s="1171"/>
      <c r="O35" s="1171"/>
      <c r="P35" s="1171"/>
      <c r="Q35" s="1171"/>
      <c r="R35" s="1171"/>
      <c r="S35" s="1171"/>
      <c r="T35" s="1171"/>
      <c r="U35" s="1171"/>
      <c r="V35" s="1171"/>
      <c r="W35" s="1171"/>
      <c r="X35" s="1171"/>
      <c r="Y35" s="1171"/>
      <c r="Z35" s="1171"/>
      <c r="AA35" s="1171"/>
      <c r="AB35" s="1171"/>
      <c r="AC35" s="1171"/>
      <c r="AD35" s="1171"/>
      <c r="AE35" s="1171"/>
      <c r="AF35" s="1171"/>
      <c r="AG35" s="1171"/>
      <c r="AH35" s="1171"/>
      <c r="AI35" s="1171"/>
      <c r="AJ35" s="1171"/>
      <c r="AK35" s="1171"/>
      <c r="AL35" s="1171"/>
      <c r="AM35" s="1171"/>
      <c r="AN35" s="1171"/>
      <c r="AO35" s="1171"/>
      <c r="AP35" s="1171"/>
      <c r="AQ35" s="1171"/>
      <c r="AR35" s="1171"/>
      <c r="AS35" s="1171"/>
      <c r="AT35" s="1171"/>
      <c r="AU35" s="1171"/>
      <c r="AV35" s="1171"/>
      <c r="AW35" s="1171"/>
      <c r="AX35" s="1171"/>
      <c r="AY35" s="1171"/>
      <c r="AZ35" s="1171"/>
    </row>
    <row r="36" spans="1:54" ht="12" customHeight="1" x14ac:dyDescent="0.25">
      <c r="A36" s="1191" t="s">
        <v>783</v>
      </c>
      <c r="B36" s="1166"/>
      <c r="C36" s="1166"/>
      <c r="D36" s="1166"/>
      <c r="E36" s="1166"/>
      <c r="F36" s="1166"/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/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/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/>
    </row>
    <row r="37" spans="1:54" ht="12" customHeight="1" x14ac:dyDescent="0.25">
      <c r="A37" s="1185" t="str">
        <f>ПОДПИСИ!B17</f>
        <v>Заместитель генерального директора по капитальному  строительству ООО «Электромонтаж-110»</v>
      </c>
      <c r="B37" s="1185"/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1185"/>
      <c r="P37" s="1185"/>
      <c r="Q37" s="1185"/>
      <c r="R37" s="1185"/>
      <c r="S37" s="1185"/>
      <c r="T37" s="1185"/>
      <c r="U37" s="1185"/>
      <c r="V37" s="1185"/>
      <c r="W37" s="1185"/>
      <c r="X37" s="1185"/>
      <c r="Y37" s="1185"/>
      <c r="Z37" s="1185"/>
      <c r="AA37" s="1185"/>
      <c r="AB37" s="1185"/>
      <c r="AC37" s="1185"/>
      <c r="AD37" s="1185"/>
      <c r="AE37" s="1185"/>
      <c r="AF37" s="1185"/>
      <c r="AG37" s="1185"/>
      <c r="AH37" s="1185"/>
      <c r="AI37" s="1185"/>
      <c r="AJ37" s="1185"/>
      <c r="AK37" s="1185"/>
      <c r="AL37" s="1185"/>
      <c r="AM37" s="1185"/>
      <c r="AN37" s="1185"/>
      <c r="AO37" s="1185"/>
      <c r="AP37" s="1185"/>
      <c r="AQ37" s="1185"/>
      <c r="AR37" s="1185"/>
      <c r="AS37" s="1185"/>
      <c r="AT37" s="1185"/>
      <c r="AU37" s="1185"/>
      <c r="AV37" s="1185"/>
      <c r="AW37" s="1185"/>
      <c r="AX37" s="1185"/>
      <c r="AY37" s="1185"/>
      <c r="AZ37" s="1185"/>
    </row>
    <row r="38" spans="1:54" ht="12" customHeight="1" x14ac:dyDescent="0.25">
      <c r="A38" s="1168" t="str">
        <f>CONCATENATE(ПОДПИСИ!C17,", ",ПОДПИСИ!F17)</f>
        <v xml:space="preserve">Шлёнский С.В., </v>
      </c>
      <c r="B38" s="1168"/>
      <c r="C38" s="1168"/>
      <c r="D38" s="1168"/>
      <c r="E38" s="1168"/>
      <c r="F38" s="1168"/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/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/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8"/>
    </row>
    <row r="39" spans="1:54" ht="16.2" customHeight="1" x14ac:dyDescent="0.25">
      <c r="A39" s="1189" t="s">
        <v>1076</v>
      </c>
      <c r="B39" s="1196"/>
      <c r="C39" s="1196"/>
      <c r="D39" s="1196"/>
      <c r="E39" s="1196"/>
      <c r="F39" s="1196"/>
      <c r="G39" s="1196"/>
      <c r="H39" s="1196"/>
      <c r="I39" s="1196"/>
      <c r="J39" s="1196"/>
      <c r="K39" s="1196"/>
      <c r="L39" s="1196"/>
      <c r="M39" s="1196"/>
      <c r="N39" s="1196"/>
      <c r="O39" s="1196"/>
      <c r="P39" s="1196"/>
      <c r="Q39" s="1196"/>
      <c r="R39" s="1196"/>
      <c r="S39" s="1196"/>
      <c r="T39" s="1196"/>
      <c r="U39" s="1196"/>
      <c r="V39" s="1196"/>
      <c r="W39" s="1196"/>
      <c r="X39" s="1196"/>
      <c r="Y39" s="1196"/>
      <c r="Z39" s="1196"/>
      <c r="AA39" s="1196"/>
      <c r="AB39" s="1196"/>
      <c r="AC39" s="1196"/>
      <c r="AD39" s="1196"/>
      <c r="AE39" s="1196"/>
      <c r="AF39" s="1196"/>
      <c r="AG39" s="1196"/>
      <c r="AH39" s="1196"/>
      <c r="AI39" s="1196"/>
      <c r="AJ39" s="1196"/>
      <c r="AK39" s="1196"/>
      <c r="AL39" s="1196"/>
      <c r="AM39" s="1196"/>
      <c r="AN39" s="1196"/>
      <c r="AO39" s="1196"/>
      <c r="AP39" s="1196"/>
      <c r="AQ39" s="1196"/>
      <c r="AR39" s="1196"/>
      <c r="AS39" s="1196"/>
      <c r="AT39" s="1196"/>
      <c r="AU39" s="1196"/>
      <c r="AV39" s="1196"/>
      <c r="AW39" s="1196"/>
      <c r="AX39" s="1196"/>
      <c r="AY39" s="1196"/>
      <c r="AZ39" s="1196"/>
    </row>
    <row r="40" spans="1:54" ht="39" customHeight="1" x14ac:dyDescent="0.25">
      <c r="A40" s="1191" t="s">
        <v>842</v>
      </c>
      <c r="B40" s="1191"/>
      <c r="C40" s="1191"/>
      <c r="D40" s="1191"/>
      <c r="E40" s="1191"/>
      <c r="F40" s="1191"/>
      <c r="G40" s="1191"/>
      <c r="H40" s="1191"/>
      <c r="I40" s="1191"/>
      <c r="J40" s="1191"/>
      <c r="K40" s="1191"/>
      <c r="L40" s="1191"/>
      <c r="M40" s="1191"/>
      <c r="N40" s="1191"/>
      <c r="O40" s="1191"/>
      <c r="P40" s="1191"/>
      <c r="Q40" s="1191"/>
      <c r="R40" s="1191"/>
      <c r="S40" s="1191"/>
      <c r="T40" s="1191"/>
      <c r="U40" s="1191"/>
      <c r="V40" s="1191"/>
      <c r="W40" s="1191"/>
      <c r="X40" s="1191"/>
      <c r="Y40" s="1191"/>
      <c r="Z40" s="1191"/>
      <c r="AA40" s="1191"/>
      <c r="AB40" s="1191"/>
      <c r="AC40" s="1191"/>
      <c r="AD40" s="1191"/>
      <c r="AE40" s="1191"/>
      <c r="AF40" s="1191"/>
      <c r="AG40" s="1191"/>
      <c r="AH40" s="1191"/>
      <c r="AI40" s="1191"/>
      <c r="AJ40" s="1191"/>
      <c r="AK40" s="1191"/>
      <c r="AL40" s="1191"/>
      <c r="AM40" s="1191"/>
      <c r="AN40" s="1191"/>
      <c r="AO40" s="1191"/>
      <c r="AP40" s="1191"/>
      <c r="AQ40" s="1191"/>
      <c r="AR40" s="1191"/>
      <c r="AS40" s="1191"/>
      <c r="AT40" s="1191"/>
      <c r="AU40" s="1191"/>
      <c r="AV40" s="1191"/>
      <c r="AW40" s="1191"/>
      <c r="AX40" s="1191"/>
      <c r="AY40" s="1191"/>
      <c r="AZ40" s="1191"/>
    </row>
    <row r="41" spans="1:54" x14ac:dyDescent="0.25">
      <c r="A41" s="1185" t="str">
        <f>IF(ПОДПИСИ!B19=0," ",ПОДПИСИ!B19)</f>
        <v xml:space="preserve"> </v>
      </c>
      <c r="B41" s="1185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5"/>
      <c r="N41" s="1185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5"/>
      <c r="Z41" s="1185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5"/>
      <c r="AL41" s="1185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5"/>
      <c r="AX41" s="1185"/>
      <c r="AY41" s="1185"/>
      <c r="AZ41" s="1185"/>
    </row>
    <row r="42" spans="1:54" x14ac:dyDescent="0.25">
      <c r="A42" s="1168" t="str">
        <f>CONCATENATE(ПОДПИСИ!C19," ",ПОДПИСИ!F19)</f>
        <v xml:space="preserve">  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4" ht="13.95" customHeight="1" x14ac:dyDescent="0.25">
      <c r="A43" s="1170" t="s">
        <v>1162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4" ht="12" customHeight="1" x14ac:dyDescent="0.25">
      <c r="A44" s="1191" t="s">
        <v>543</v>
      </c>
      <c r="B44" s="1191"/>
      <c r="C44" s="1191"/>
      <c r="D44" s="1191"/>
      <c r="E44" s="1191"/>
      <c r="F44" s="1191"/>
      <c r="G44" s="1191"/>
      <c r="H44" s="1191"/>
      <c r="I44" s="1191"/>
      <c r="J44" s="1191"/>
      <c r="K44" s="1191"/>
      <c r="L44" s="1191"/>
      <c r="M44" s="1191"/>
      <c r="N44" s="1191"/>
      <c r="O44" s="1191"/>
      <c r="P44" s="1191"/>
      <c r="Q44" s="1191"/>
      <c r="R44" s="1191"/>
      <c r="S44" s="1191"/>
      <c r="T44" s="1191"/>
      <c r="U44" s="1191"/>
      <c r="V44" s="1191"/>
      <c r="W44" s="1191"/>
      <c r="X44" s="1191"/>
      <c r="Y44" s="1191"/>
      <c r="Z44" s="1191"/>
      <c r="AA44" s="1191"/>
      <c r="AB44" s="1191"/>
      <c r="AC44" s="1191"/>
      <c r="AD44" s="1191"/>
      <c r="AE44" s="1191"/>
      <c r="AF44" s="1191"/>
      <c r="AG44" s="1191"/>
      <c r="AH44" s="1191"/>
      <c r="AI44" s="1191"/>
      <c r="AJ44" s="1191"/>
      <c r="AK44" s="1191"/>
      <c r="AL44" s="1191"/>
      <c r="AM44" s="1191"/>
      <c r="AN44" s="1191"/>
      <c r="AO44" s="1191"/>
      <c r="AP44" s="1191"/>
      <c r="AQ44" s="1191"/>
      <c r="AR44" s="1191"/>
      <c r="AS44" s="1191"/>
      <c r="AT44" s="1191"/>
      <c r="AU44" s="1191"/>
      <c r="AV44" s="1191"/>
      <c r="AW44" s="1191"/>
      <c r="AX44" s="1191"/>
      <c r="AY44" s="1191"/>
      <c r="AZ44" s="1191"/>
    </row>
    <row r="45" spans="1:54" ht="12" customHeight="1" x14ac:dyDescent="0.3">
      <c r="A45" s="1193" t="str">
        <f>ПОДПИСИ!B12</f>
        <v>Начальник участка ООО «Электромонтаж-110»</v>
      </c>
      <c r="B45" s="1193"/>
      <c r="C45" s="1193"/>
      <c r="D45" s="1193"/>
      <c r="E45" s="1193"/>
      <c r="F45" s="1193"/>
      <c r="G45" s="1193"/>
      <c r="H45" s="1193"/>
      <c r="I45" s="1193"/>
      <c r="J45" s="1193"/>
      <c r="K45" s="1193"/>
      <c r="L45" s="1193"/>
      <c r="M45" s="1193"/>
      <c r="N45" s="1193"/>
      <c r="O45" s="1193"/>
      <c r="P45" s="1193"/>
      <c r="Q45" s="1193"/>
      <c r="R45" s="1193"/>
      <c r="S45" s="1193"/>
      <c r="T45" s="1193"/>
      <c r="U45" s="1193"/>
      <c r="V45" s="1193"/>
      <c r="W45" s="1193"/>
      <c r="X45" s="1193"/>
      <c r="Y45" s="1193"/>
      <c r="Z45" s="1193"/>
      <c r="AA45" s="1193"/>
      <c r="AB45" s="1193"/>
      <c r="AC45" s="1193"/>
      <c r="AD45" s="1193"/>
      <c r="AE45" s="1193"/>
      <c r="AF45" s="1193"/>
      <c r="AG45" s="1193"/>
      <c r="AH45" s="1193"/>
      <c r="AI45" s="1193"/>
      <c r="AJ45" s="1193"/>
      <c r="AK45" s="1193"/>
      <c r="AL45" s="1193"/>
      <c r="AM45" s="1193"/>
      <c r="AN45" s="1193"/>
      <c r="AO45" s="1193"/>
      <c r="AP45" s="1193"/>
      <c r="AQ45" s="1193"/>
      <c r="AR45" s="1193"/>
      <c r="AS45" s="1193"/>
      <c r="AT45" s="1193"/>
      <c r="AU45" s="1193"/>
      <c r="AV45" s="1193"/>
      <c r="AW45" s="1193"/>
      <c r="AX45" s="1193"/>
      <c r="AY45" s="1193"/>
      <c r="AZ45" s="1193"/>
      <c r="BA45" s="31"/>
      <c r="BB45" s="9"/>
    </row>
    <row r="46" spans="1:54" ht="12" customHeight="1" x14ac:dyDescent="0.25">
      <c r="A46" s="1186" t="str">
        <f>CONCATENATE(ПОДПИСИ!C12,ПОДПИСИ!F12)</f>
        <v>Курбатов А.В.</v>
      </c>
      <c r="B46" s="1186"/>
      <c r="C46" s="1186"/>
      <c r="D46" s="1186"/>
      <c r="E46" s="1186"/>
      <c r="F46" s="1186"/>
      <c r="G46" s="1186"/>
      <c r="H46" s="1186"/>
      <c r="I46" s="1186"/>
      <c r="J46" s="1186"/>
      <c r="K46" s="1186"/>
      <c r="L46" s="1186"/>
      <c r="M46" s="1186"/>
      <c r="N46" s="1186"/>
      <c r="O46" s="1186"/>
      <c r="P46" s="1186"/>
      <c r="Q46" s="1186"/>
      <c r="R46" s="1186"/>
      <c r="S46" s="1186"/>
      <c r="T46" s="1186"/>
      <c r="U46" s="1186"/>
      <c r="V46" s="1186"/>
      <c r="W46" s="1186"/>
      <c r="X46" s="1186"/>
      <c r="Y46" s="1186"/>
      <c r="Z46" s="1186"/>
      <c r="AA46" s="1186"/>
      <c r="AB46" s="1186"/>
      <c r="AC46" s="1186"/>
      <c r="AD46" s="1186"/>
      <c r="AE46" s="1186"/>
      <c r="AF46" s="1186"/>
      <c r="AG46" s="1186"/>
      <c r="AH46" s="1186"/>
      <c r="AI46" s="1186"/>
      <c r="AJ46" s="1186"/>
      <c r="AK46" s="1186"/>
      <c r="AL46" s="1186"/>
      <c r="AM46" s="1186"/>
      <c r="AN46" s="1186"/>
      <c r="AO46" s="1186"/>
      <c r="AP46" s="1186"/>
      <c r="AQ46" s="1186"/>
      <c r="AR46" s="1186"/>
      <c r="AS46" s="1186"/>
      <c r="AT46" s="1186"/>
      <c r="AU46" s="1186"/>
      <c r="AV46" s="1186"/>
      <c r="AW46" s="1186"/>
      <c r="AX46" s="1186"/>
      <c r="AY46" s="1186"/>
      <c r="AZ46" s="1186"/>
    </row>
    <row r="47" spans="1:54" ht="7.95" customHeight="1" x14ac:dyDescent="0.25">
      <c r="A47" s="1187" t="s">
        <v>530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  <c r="AL47" s="1188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8"/>
      <c r="AX47" s="1188"/>
      <c r="AY47" s="1188"/>
      <c r="AZ47" s="1188"/>
    </row>
    <row r="48" spans="1:54" ht="12" hidden="1" customHeight="1" x14ac:dyDescent="0.25">
      <c r="A48" s="1166" t="s">
        <v>82</v>
      </c>
      <c r="B48" s="1166"/>
      <c r="C48" s="1166"/>
      <c r="D48" s="1166"/>
      <c r="E48" s="1166"/>
      <c r="F48" s="1166"/>
      <c r="G48" s="1166"/>
      <c r="H48" s="1166"/>
      <c r="I48" s="1166"/>
      <c r="J48" s="1166"/>
      <c r="K48" s="1166"/>
      <c r="L48" s="1166"/>
      <c r="M48" s="1166"/>
      <c r="N48" s="1166"/>
      <c r="O48" s="1166"/>
      <c r="P48" s="1166"/>
      <c r="Q48" s="1166"/>
      <c r="R48" s="1166"/>
      <c r="S48" s="1166"/>
      <c r="T48" s="1166"/>
      <c r="U48" s="1166"/>
      <c r="V48" s="1166"/>
      <c r="W48" s="1166"/>
      <c r="X48" s="1166"/>
      <c r="Y48" s="1166"/>
      <c r="Z48" s="1166"/>
      <c r="AA48" s="1166"/>
      <c r="AB48" s="1166"/>
      <c r="AC48" s="1166"/>
      <c r="AD48" s="1166"/>
      <c r="AE48" s="1166"/>
      <c r="AF48" s="1166"/>
      <c r="AG48" s="1166"/>
      <c r="AH48" s="1166"/>
      <c r="AI48" s="1166"/>
      <c r="AJ48" s="1166"/>
      <c r="AK48" s="1166"/>
      <c r="AL48" s="1166"/>
      <c r="AM48" s="1166"/>
      <c r="AN48" s="1166"/>
      <c r="AO48" s="1166"/>
      <c r="AP48" s="1166"/>
      <c r="AQ48" s="1166"/>
      <c r="AR48" s="1166"/>
      <c r="AS48" s="1166"/>
      <c r="AT48" s="1166"/>
      <c r="AU48" s="1166"/>
      <c r="AV48" s="1166"/>
      <c r="AW48" s="1166"/>
      <c r="AX48" s="1166"/>
      <c r="AY48" s="1166"/>
      <c r="AZ48" s="1166"/>
    </row>
    <row r="49" spans="1:56" ht="12" hidden="1" customHeight="1" x14ac:dyDescent="0.25">
      <c r="A49" s="1167"/>
      <c r="B49" s="1167"/>
      <c r="C49" s="1167"/>
      <c r="D49" s="1167"/>
      <c r="E49" s="1167"/>
      <c r="F49" s="1167"/>
      <c r="G49" s="1167"/>
      <c r="H49" s="1167"/>
      <c r="I49" s="1167"/>
      <c r="J49" s="1167"/>
      <c r="K49" s="1167"/>
      <c r="L49" s="1167"/>
      <c r="M49" s="1167"/>
      <c r="N49" s="1167"/>
      <c r="O49" s="1167"/>
      <c r="P49" s="1167"/>
      <c r="Q49" s="1167"/>
      <c r="R49" s="1167"/>
      <c r="S49" s="1167"/>
      <c r="T49" s="1167"/>
      <c r="U49" s="1167"/>
      <c r="V49" s="1167"/>
      <c r="W49" s="1167"/>
      <c r="X49" s="1167"/>
      <c r="Y49" s="1167"/>
      <c r="Z49" s="1167"/>
      <c r="AA49" s="1167"/>
      <c r="AB49" s="1167"/>
      <c r="AC49" s="1167"/>
      <c r="AD49" s="1167"/>
      <c r="AE49" s="1167"/>
      <c r="AF49" s="1167"/>
      <c r="AG49" s="1167"/>
      <c r="AH49" s="1167"/>
      <c r="AI49" s="1167"/>
      <c r="AJ49" s="1167"/>
      <c r="AK49" s="1167"/>
      <c r="AL49" s="1167"/>
      <c r="AM49" s="1167"/>
      <c r="AN49" s="1167"/>
      <c r="AO49" s="1167"/>
      <c r="AP49" s="1167"/>
      <c r="AQ49" s="1167"/>
      <c r="AR49" s="1167"/>
      <c r="AS49" s="1167"/>
      <c r="AT49" s="1167"/>
      <c r="AU49" s="1167"/>
      <c r="AV49" s="1167"/>
      <c r="AW49" s="1167"/>
      <c r="AX49" s="1167"/>
      <c r="AY49" s="1167"/>
      <c r="AZ49" s="1167"/>
    </row>
    <row r="50" spans="1:56" ht="12" hidden="1" customHeight="1" x14ac:dyDescent="0.25">
      <c r="A50" s="1185"/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</row>
    <row r="51" spans="1:56" ht="7.5" hidden="1" customHeight="1" x14ac:dyDescent="0.25">
      <c r="A51" s="1171" t="s">
        <v>535</v>
      </c>
      <c r="B51" s="1171"/>
      <c r="C51" s="1171"/>
      <c r="D51" s="1171"/>
      <c r="E51" s="1171"/>
      <c r="F51" s="1171"/>
      <c r="G51" s="1171"/>
      <c r="H51" s="1171"/>
      <c r="I51" s="1171"/>
      <c r="J51" s="1171"/>
      <c r="K51" s="1171"/>
      <c r="L51" s="1171"/>
      <c r="M51" s="1171"/>
      <c r="N51" s="1171"/>
      <c r="O51" s="1171"/>
      <c r="P51" s="1171"/>
      <c r="Q51" s="1171"/>
      <c r="R51" s="1171"/>
      <c r="S51" s="1171"/>
      <c r="T51" s="1171"/>
      <c r="U51" s="1171"/>
      <c r="V51" s="1171"/>
      <c r="W51" s="1171"/>
      <c r="X51" s="1171"/>
      <c r="Y51" s="1171"/>
      <c r="Z51" s="1171"/>
      <c r="AA51" s="1171"/>
      <c r="AB51" s="1171"/>
      <c r="AC51" s="1171"/>
      <c r="AD51" s="1171"/>
      <c r="AE51" s="1171"/>
      <c r="AF51" s="1171"/>
      <c r="AG51" s="1171"/>
      <c r="AH51" s="1171"/>
      <c r="AI51" s="1171"/>
      <c r="AJ51" s="1171"/>
      <c r="AK51" s="1171"/>
      <c r="AL51" s="1171"/>
      <c r="AM51" s="1171"/>
      <c r="AN51" s="1171"/>
      <c r="AO51" s="1171"/>
      <c r="AP51" s="1171"/>
      <c r="AQ51" s="1171"/>
      <c r="AR51" s="1171"/>
      <c r="AS51" s="1171"/>
      <c r="AT51" s="1171"/>
      <c r="AU51" s="1171"/>
      <c r="AV51" s="1171"/>
      <c r="AW51" s="1171"/>
      <c r="AX51" s="1171"/>
      <c r="AY51" s="1171"/>
      <c r="AZ51" s="1171"/>
    </row>
    <row r="52" spans="1:56" ht="12" customHeight="1" x14ac:dyDescent="0.25">
      <c r="A52" s="1166" t="s">
        <v>388</v>
      </c>
      <c r="B52" s="1166"/>
      <c r="C52" s="1166"/>
      <c r="D52" s="1166"/>
      <c r="E52" s="1166"/>
      <c r="F52" s="1166"/>
      <c r="G52" s="1166"/>
      <c r="H52" s="1166"/>
      <c r="I52" s="1166"/>
      <c r="J52" s="1166"/>
      <c r="K52" s="1166"/>
      <c r="L52" s="1166"/>
      <c r="M52" s="1166"/>
      <c r="N52" s="1166"/>
      <c r="O52" s="1166"/>
      <c r="P52" s="1166"/>
      <c r="Q52" s="1166"/>
      <c r="R52" s="1166"/>
      <c r="S52" s="1166"/>
      <c r="T52" s="1166"/>
      <c r="U52" s="1166"/>
      <c r="V52" s="1166"/>
      <c r="W52" s="1166"/>
      <c r="X52" s="1166"/>
      <c r="Y52" s="1166"/>
      <c r="Z52" s="1166"/>
      <c r="AA52" s="1166"/>
      <c r="AB52" s="1166"/>
      <c r="AC52" s="1166"/>
      <c r="AD52" s="1166"/>
      <c r="AE52" s="1166"/>
      <c r="AF52" s="1166"/>
      <c r="AG52" s="1166"/>
      <c r="AH52" s="1166"/>
      <c r="AI52" s="1166"/>
      <c r="AJ52" s="1166"/>
      <c r="AK52" s="1166"/>
      <c r="AL52" s="1166"/>
      <c r="AM52" s="1166"/>
      <c r="AN52" s="1166"/>
      <c r="AO52" s="1166"/>
      <c r="AP52" s="1166"/>
      <c r="AQ52" s="1166"/>
      <c r="AR52" s="1166"/>
      <c r="AS52" s="1166"/>
      <c r="AT52" s="1166"/>
      <c r="AU52" s="1166"/>
      <c r="AV52" s="1166"/>
      <c r="AW52" s="1166"/>
      <c r="AX52" s="1166"/>
      <c r="AY52" s="1166"/>
      <c r="AZ52" s="1166"/>
    </row>
    <row r="53" spans="1:56" ht="13.5" customHeight="1" x14ac:dyDescent="0.25">
      <c r="A53" s="1159" t="str">
        <f>ФОРМА!B4</f>
        <v>ООО «Электромонтаж-110»</v>
      </c>
      <c r="B53" s="1159"/>
      <c r="C53" s="1159"/>
      <c r="D53" s="1159"/>
      <c r="E53" s="1159"/>
      <c r="F53" s="1159"/>
      <c r="G53" s="1159"/>
      <c r="H53" s="1159"/>
      <c r="I53" s="1159"/>
      <c r="J53" s="1159"/>
      <c r="K53" s="1159"/>
      <c r="L53" s="1159"/>
      <c r="M53" s="1159"/>
      <c r="N53" s="1159"/>
      <c r="O53" s="1159"/>
      <c r="P53" s="1159"/>
      <c r="Q53" s="1159"/>
      <c r="R53" s="1159"/>
      <c r="S53" s="1159"/>
      <c r="T53" s="1159"/>
      <c r="U53" s="1159"/>
      <c r="V53" s="1159"/>
      <c r="W53" s="1159"/>
      <c r="X53" s="1159"/>
      <c r="Y53" s="1159"/>
      <c r="Z53" s="1159"/>
      <c r="AA53" s="1159"/>
      <c r="AB53" s="1159"/>
      <c r="AC53" s="1159"/>
      <c r="AD53" s="1159"/>
      <c r="AE53" s="1159"/>
      <c r="AF53" s="1159"/>
      <c r="AG53" s="1159"/>
      <c r="AH53" s="1159"/>
      <c r="AI53" s="1159"/>
      <c r="AJ53" s="1159"/>
      <c r="AK53" s="1159"/>
      <c r="AL53" s="1159"/>
      <c r="AM53" s="1159"/>
      <c r="AN53" s="1159"/>
      <c r="AO53" s="1159"/>
      <c r="AP53" s="1159"/>
      <c r="AQ53" s="1159"/>
      <c r="AR53" s="1159"/>
      <c r="AS53" s="1159"/>
      <c r="AT53" s="1159"/>
      <c r="AU53" s="1159"/>
      <c r="AV53" s="1159"/>
      <c r="AW53" s="1159"/>
      <c r="AX53" s="1159"/>
      <c r="AY53" s="1159"/>
      <c r="AZ53" s="1159"/>
    </row>
    <row r="54" spans="1:56" s="127" customFormat="1" ht="7.2" customHeight="1" x14ac:dyDescent="0.2">
      <c r="A54" s="1187" t="s">
        <v>844</v>
      </c>
      <c r="B54" s="1189"/>
      <c r="C54" s="1189"/>
      <c r="D54" s="1189"/>
      <c r="E54" s="1189"/>
      <c r="F54" s="1189"/>
      <c r="G54" s="1189"/>
      <c r="H54" s="1189"/>
      <c r="I54" s="1189"/>
      <c r="J54" s="1189"/>
      <c r="K54" s="1189"/>
      <c r="L54" s="1189"/>
      <c r="M54" s="1189"/>
      <c r="N54" s="1189"/>
      <c r="O54" s="1189"/>
      <c r="P54" s="1189"/>
      <c r="Q54" s="1189"/>
      <c r="R54" s="1189"/>
      <c r="S54" s="1189"/>
      <c r="T54" s="1189"/>
      <c r="U54" s="1189"/>
      <c r="V54" s="1189"/>
      <c r="W54" s="1189"/>
      <c r="X54" s="1189"/>
      <c r="Y54" s="1189"/>
      <c r="Z54" s="1189"/>
      <c r="AA54" s="1189"/>
      <c r="AB54" s="1189"/>
      <c r="AC54" s="1189"/>
      <c r="AD54" s="1189"/>
      <c r="AE54" s="1189"/>
      <c r="AF54" s="1189"/>
      <c r="AG54" s="1189"/>
      <c r="AH54" s="1189"/>
      <c r="AI54" s="1189"/>
      <c r="AJ54" s="1189"/>
      <c r="AK54" s="1189"/>
      <c r="AL54" s="1189"/>
      <c r="AM54" s="1189"/>
      <c r="AN54" s="1189"/>
      <c r="AO54" s="1189"/>
      <c r="AP54" s="1189"/>
      <c r="AQ54" s="1189"/>
      <c r="AR54" s="1189"/>
      <c r="AS54" s="1189"/>
      <c r="AT54" s="1189"/>
      <c r="AU54" s="1189"/>
      <c r="AV54" s="1189"/>
      <c r="AW54" s="1189"/>
      <c r="AX54" s="1189"/>
      <c r="AY54" s="1189"/>
      <c r="AZ54" s="1189"/>
    </row>
    <row r="55" spans="1:56" ht="12" customHeight="1" x14ac:dyDescent="0.25">
      <c r="A55" s="1166" t="s">
        <v>9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</row>
    <row r="56" spans="1:56" ht="12" customHeight="1" x14ac:dyDescent="0.25">
      <c r="A56" s="1166" t="s">
        <v>399</v>
      </c>
      <c r="B56" s="1166"/>
      <c r="C56" s="1166"/>
      <c r="D56" s="1166"/>
      <c r="E56" s="1166"/>
      <c r="F56" s="1166"/>
      <c r="G56" s="1166"/>
      <c r="H56" s="1166"/>
      <c r="I56" s="1166"/>
      <c r="J56" s="1166"/>
      <c r="K56" s="1166"/>
      <c r="L56" s="1166"/>
      <c r="M56" s="1166"/>
      <c r="N56" s="1166"/>
      <c r="O56" s="1166"/>
      <c r="P56" s="1166"/>
      <c r="Q56" s="1166"/>
      <c r="R56" s="1166"/>
      <c r="S56" s="1166"/>
      <c r="T56" s="1166"/>
      <c r="U56" s="1166"/>
      <c r="V56" s="1166"/>
      <c r="W56" s="1166"/>
      <c r="X56" s="1166"/>
      <c r="Y56" s="1166"/>
      <c r="Z56" s="1166"/>
      <c r="AA56" s="1166"/>
      <c r="AB56" s="1166"/>
      <c r="AC56" s="1166"/>
      <c r="AD56" s="1166"/>
      <c r="AE56" s="1166"/>
      <c r="AF56" s="1166"/>
      <c r="AG56" s="1166"/>
      <c r="AH56" s="1166"/>
      <c r="AI56" s="1166"/>
      <c r="AJ56" s="1166"/>
      <c r="AK56" s="1166"/>
      <c r="AL56" s="1166"/>
      <c r="AM56" s="1166"/>
      <c r="AN56" s="1166"/>
      <c r="AO56" s="1166"/>
      <c r="AP56" s="1166"/>
      <c r="AQ56" s="1166"/>
      <c r="AR56" s="1166"/>
      <c r="AS56" s="1166"/>
      <c r="AT56" s="1166"/>
      <c r="AU56" s="1166"/>
      <c r="AV56" s="1166"/>
      <c r="AW56" s="1166"/>
      <c r="AX56" s="1166"/>
      <c r="AY56" s="1166"/>
      <c r="AZ56" s="1166"/>
    </row>
    <row r="57" spans="1:56" ht="14.25" customHeight="1" x14ac:dyDescent="0.25">
      <c r="A57" s="1177" t="str">
        <f ca="1">INDIRECT("'АКТЫ скрытых работ'!R"&amp;BE3&amp;"C3",0)</f>
        <v>опоры типа А20-3Н, П20-3Н, П23</v>
      </c>
      <c r="B57" s="1177"/>
      <c r="C57" s="1177"/>
      <c r="D57" s="1177"/>
      <c r="E57" s="1177"/>
      <c r="F57" s="1177"/>
      <c r="G57" s="1177"/>
      <c r="H57" s="1177"/>
      <c r="I57" s="1177"/>
      <c r="J57" s="1177"/>
      <c r="K57" s="1177"/>
      <c r="L57" s="1177"/>
      <c r="M57" s="1177"/>
      <c r="N57" s="1177"/>
      <c r="O57" s="1177"/>
      <c r="P57" s="1177"/>
      <c r="Q57" s="1177"/>
      <c r="R57" s="1177"/>
      <c r="S57" s="1177"/>
      <c r="T57" s="1177"/>
      <c r="U57" s="1177"/>
      <c r="V57" s="1177"/>
      <c r="W57" s="1177"/>
      <c r="X57" s="1177"/>
      <c r="Y57" s="1177"/>
      <c r="Z57" s="1177"/>
      <c r="AA57" s="1177"/>
      <c r="AB57" s="1177"/>
      <c r="AC57" s="1177"/>
      <c r="AD57" s="1177"/>
      <c r="AE57" s="1177"/>
      <c r="AF57" s="1177"/>
      <c r="AG57" s="1177"/>
      <c r="AH57" s="1177"/>
      <c r="AI57" s="1177"/>
      <c r="AJ57" s="1177"/>
      <c r="AK57" s="1177"/>
      <c r="AL57" s="1177"/>
      <c r="AM57" s="1177"/>
      <c r="AN57" s="1177"/>
      <c r="AO57" s="1177"/>
      <c r="AP57" s="1177"/>
      <c r="AQ57" s="1177"/>
      <c r="AR57" s="1177"/>
      <c r="AS57" s="1177"/>
      <c r="AT57" s="1177"/>
      <c r="AU57" s="1177"/>
      <c r="AV57" s="1177"/>
      <c r="AW57" s="1177"/>
      <c r="AX57" s="1177"/>
      <c r="AY57" s="1177"/>
      <c r="AZ57" s="1177"/>
    </row>
    <row r="58" spans="1:56" ht="10.5" customHeight="1" x14ac:dyDescent="0.25">
      <c r="A58" s="1173" t="s">
        <v>544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</row>
    <row r="59" spans="1:56" ht="12" customHeight="1" x14ac:dyDescent="0.3">
      <c r="A59" s="427" t="s">
        <v>400</v>
      </c>
      <c r="Z59" s="9"/>
      <c r="AA59" s="9"/>
      <c r="AB59" s="9"/>
      <c r="AC59" s="9"/>
      <c r="AD59" s="1177" t="str">
        <f>IF(ФОРМА!B8=0," ",ФОРМА!B8)</f>
        <v>ООО «Строительные энергетические технологии»</v>
      </c>
      <c r="AE59" s="1177"/>
      <c r="AF59" s="1177"/>
      <c r="AG59" s="1177"/>
      <c r="AH59" s="1177"/>
      <c r="AI59" s="1177"/>
      <c r="AJ59" s="1177"/>
      <c r="AK59" s="1177"/>
      <c r="AL59" s="1177"/>
      <c r="AM59" s="1177"/>
      <c r="AN59" s="1177"/>
      <c r="AO59" s="1177"/>
      <c r="AP59" s="1177"/>
      <c r="AQ59" s="1177"/>
      <c r="AR59" s="1177"/>
      <c r="AS59" s="1177"/>
      <c r="AT59" s="1177"/>
      <c r="AU59" s="1177"/>
      <c r="AV59" s="1177"/>
      <c r="AW59" s="1177"/>
      <c r="AX59" s="1177"/>
      <c r="AY59" s="1177"/>
      <c r="AZ59" s="1177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71" t="s">
        <v>86</v>
      </c>
      <c r="AE60" s="1171"/>
      <c r="AF60" s="1171"/>
      <c r="AG60" s="1171"/>
      <c r="AH60" s="1171"/>
      <c r="AI60" s="1171"/>
      <c r="AJ60" s="1171"/>
      <c r="AK60" s="1171"/>
      <c r="AL60" s="1171"/>
      <c r="AM60" s="1171"/>
      <c r="AN60" s="1171"/>
      <c r="AO60" s="1171"/>
      <c r="AP60" s="1171"/>
      <c r="AQ60" s="1171"/>
      <c r="AR60" s="1171"/>
      <c r="AS60" s="1171"/>
      <c r="AT60" s="1171"/>
      <c r="AU60" s="1171"/>
      <c r="AV60" s="1171"/>
      <c r="AW60" s="1171"/>
      <c r="AX60" s="1171"/>
      <c r="AY60" s="1171"/>
      <c r="AZ60" s="1171"/>
    </row>
    <row r="61" spans="1:56" ht="12" customHeight="1" x14ac:dyDescent="0.25">
      <c r="A61" s="1168" t="str">
        <f>IF(ФОРМА!B9=0," ",CONCATENATE("Проект Шифр ",ФОРМА!B9))</f>
        <v>Проект Шифр СЭС-23-32939-ЭС-ИЛО2</v>
      </c>
      <c r="B61" s="1168"/>
      <c r="C61" s="1168"/>
      <c r="D61" s="1168"/>
      <c r="E61" s="1168"/>
      <c r="F61" s="1168"/>
      <c r="G61" s="1168"/>
      <c r="H61" s="1168"/>
      <c r="I61" s="1168"/>
      <c r="J61" s="1168"/>
      <c r="K61" s="1168"/>
      <c r="L61" s="1168"/>
      <c r="M61" s="1168"/>
      <c r="N61" s="1168"/>
      <c r="O61" s="1168"/>
      <c r="P61" s="1168"/>
      <c r="Q61" s="1168"/>
      <c r="R61" s="1168"/>
      <c r="S61" s="1168"/>
      <c r="T61" s="1168"/>
      <c r="U61" s="1168"/>
      <c r="V61" s="1168"/>
      <c r="W61" s="1168"/>
      <c r="X61" s="1168"/>
      <c r="Y61" s="1168"/>
      <c r="Z61" s="1168"/>
      <c r="AA61" s="1168"/>
      <c r="AB61" s="1168"/>
      <c r="AC61" s="1168"/>
      <c r="AD61" s="1168"/>
      <c r="AE61" s="1168"/>
      <c r="AF61" s="1168"/>
      <c r="AG61" s="1168"/>
      <c r="AH61" s="1168"/>
      <c r="AI61" s="1168"/>
      <c r="AJ61" s="1168"/>
      <c r="AK61" s="1168"/>
      <c r="AL61" s="1168"/>
      <c r="AM61" s="1168"/>
      <c r="AN61" s="1168"/>
      <c r="AO61" s="1168"/>
      <c r="AP61" s="1168"/>
      <c r="AQ61" s="1168"/>
      <c r="AR61" s="1168"/>
      <c r="AS61" s="1168"/>
      <c r="AT61" s="1168"/>
      <c r="AU61" s="1168"/>
      <c r="AV61" s="1168"/>
      <c r="AW61" s="1168"/>
      <c r="AX61" s="1168"/>
      <c r="AY61" s="1168"/>
      <c r="AZ61" s="1168"/>
    </row>
    <row r="62" spans="1:56" ht="7.2" customHeight="1" x14ac:dyDescent="0.25">
      <c r="A62" s="1171" t="s">
        <v>545</v>
      </c>
      <c r="B62" s="1171"/>
      <c r="C62" s="1171"/>
      <c r="D62" s="1171"/>
      <c r="E62" s="1171"/>
      <c r="F62" s="1171"/>
      <c r="G62" s="1171"/>
      <c r="H62" s="1171"/>
      <c r="I62" s="1171"/>
      <c r="J62" s="1171"/>
      <c r="K62" s="1171"/>
      <c r="L62" s="1171"/>
      <c r="M62" s="1171"/>
      <c r="N62" s="1171"/>
      <c r="O62" s="1171"/>
      <c r="P62" s="1171"/>
      <c r="Q62" s="1171"/>
      <c r="R62" s="1171"/>
      <c r="S62" s="1171"/>
      <c r="T62" s="1171"/>
      <c r="U62" s="1171"/>
      <c r="V62" s="1171"/>
      <c r="W62" s="1171"/>
      <c r="X62" s="1171"/>
      <c r="Y62" s="1171"/>
      <c r="Z62" s="1171"/>
      <c r="AA62" s="1171"/>
      <c r="AB62" s="1171"/>
      <c r="AC62" s="1171"/>
      <c r="AD62" s="1171"/>
      <c r="AE62" s="1171"/>
      <c r="AF62" s="1171"/>
      <c r="AG62" s="1171"/>
      <c r="AH62" s="1171"/>
      <c r="AI62" s="1171"/>
      <c r="AJ62" s="1171"/>
      <c r="AK62" s="1171"/>
      <c r="AL62" s="1171"/>
      <c r="AM62" s="1171"/>
      <c r="AN62" s="1171"/>
      <c r="AO62" s="1171"/>
      <c r="AP62" s="1171"/>
      <c r="AQ62" s="1171"/>
      <c r="AR62" s="1171"/>
      <c r="AS62" s="1171"/>
      <c r="AT62" s="1171"/>
      <c r="AU62" s="1171"/>
      <c r="AV62" s="1171"/>
      <c r="AW62" s="1171"/>
      <c r="AX62" s="1171"/>
      <c r="AY62" s="1171"/>
      <c r="AZ62" s="1171"/>
    </row>
    <row r="63" spans="1:56" ht="12" customHeight="1" x14ac:dyDescent="0.25">
      <c r="A63" s="1166" t="s">
        <v>546</v>
      </c>
      <c r="B63" s="1166"/>
      <c r="C63" s="1166"/>
      <c r="D63" s="1166"/>
      <c r="E63" s="1166"/>
      <c r="F63" s="1166"/>
      <c r="G63" s="1166"/>
      <c r="H63" s="1166"/>
      <c r="I63" s="1166"/>
      <c r="J63" s="1166"/>
      <c r="K63" s="1166"/>
      <c r="L63" s="1166"/>
      <c r="M63" s="1166"/>
      <c r="N63" s="1166"/>
      <c r="O63" s="1166"/>
      <c r="P63" s="1166"/>
      <c r="Q63" s="1166"/>
      <c r="R63" s="1166"/>
      <c r="S63" s="1166"/>
      <c r="T63" s="1166"/>
      <c r="U63" s="1166"/>
      <c r="V63" s="1166"/>
      <c r="W63" s="1166"/>
      <c r="X63" s="1166"/>
      <c r="Y63" s="1166"/>
      <c r="Z63" s="1166"/>
      <c r="AA63" s="1166"/>
      <c r="AB63" s="1166"/>
      <c r="AC63" s="1166"/>
      <c r="AD63" s="1166"/>
      <c r="AE63" s="1166"/>
      <c r="AF63" s="1166"/>
      <c r="AG63" s="1166"/>
      <c r="AH63" s="1166"/>
      <c r="AI63" s="1166"/>
      <c r="AJ63" s="1166"/>
      <c r="AK63" s="1166"/>
      <c r="AL63" s="1166"/>
      <c r="AM63" s="1166"/>
      <c r="AN63" s="1166"/>
      <c r="AO63" s="1166"/>
      <c r="AP63" s="1166"/>
      <c r="AQ63" s="1166"/>
      <c r="AR63" s="1166"/>
      <c r="AS63" s="1166"/>
      <c r="AT63" s="1166"/>
      <c r="AU63" s="1166"/>
      <c r="AV63" s="1166"/>
      <c r="AW63" s="1166"/>
      <c r="AX63" s="1166"/>
      <c r="AY63" s="1166"/>
      <c r="AZ63" s="1166"/>
      <c r="BD63" s="11"/>
    </row>
    <row r="64" spans="1:56" ht="24" customHeight="1" x14ac:dyDescent="0.25">
      <c r="A64" s="116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67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7"/>
      <c r="N64" s="1167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7"/>
      <c r="Z64" s="1167"/>
      <c r="AA64" s="1167"/>
      <c r="AB64" s="1167"/>
      <c r="AC64" s="1167"/>
      <c r="AD64" s="1167"/>
      <c r="AE64" s="1167"/>
      <c r="AF64" s="1167"/>
      <c r="AG64" s="1167"/>
      <c r="AH64" s="1167"/>
      <c r="AI64" s="1167"/>
      <c r="AJ64" s="1167"/>
      <c r="AK64" s="1167"/>
      <c r="AL64" s="1167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7"/>
      <c r="AX64" s="1167"/>
      <c r="AY64" s="1167"/>
      <c r="AZ64" s="1167"/>
      <c r="BD64" s="15"/>
    </row>
    <row r="65" spans="1:56" ht="7.95" customHeight="1" x14ac:dyDescent="0.25">
      <c r="A65" s="1170" t="s">
        <v>389</v>
      </c>
      <c r="B65" s="1170"/>
      <c r="C65" s="1170"/>
      <c r="D65" s="1170"/>
      <c r="E65" s="1170"/>
      <c r="F65" s="1170"/>
      <c r="G65" s="1170"/>
      <c r="H65" s="1170"/>
      <c r="I65" s="1170"/>
      <c r="J65" s="1170"/>
      <c r="K65" s="1170"/>
      <c r="L65" s="1170"/>
      <c r="M65" s="1170"/>
      <c r="N65" s="1170"/>
      <c r="O65" s="1170"/>
      <c r="P65" s="1170"/>
      <c r="Q65" s="1170"/>
      <c r="R65" s="1170"/>
      <c r="S65" s="1170"/>
      <c r="T65" s="1170"/>
      <c r="U65" s="1170"/>
      <c r="V65" s="1170"/>
      <c r="W65" s="1170"/>
      <c r="X65" s="1170"/>
      <c r="Y65" s="1170"/>
      <c r="Z65" s="1170"/>
      <c r="AA65" s="1170"/>
      <c r="AB65" s="1170"/>
      <c r="AC65" s="1170"/>
      <c r="AD65" s="1170"/>
      <c r="AE65" s="1170"/>
      <c r="AF65" s="1170"/>
      <c r="AG65" s="1170"/>
      <c r="AH65" s="1170"/>
      <c r="AI65" s="1170"/>
      <c r="AJ65" s="1170"/>
      <c r="AK65" s="1170"/>
      <c r="AL65" s="1170"/>
      <c r="AM65" s="1170"/>
      <c r="AN65" s="1170"/>
      <c r="AO65" s="1170"/>
      <c r="AP65" s="1170"/>
      <c r="AQ65" s="1170"/>
      <c r="AR65" s="1170"/>
      <c r="AS65" s="1170"/>
      <c r="AT65" s="1170"/>
      <c r="AU65" s="1170"/>
      <c r="AV65" s="1170"/>
      <c r="AW65" s="1170"/>
      <c r="AX65" s="1170"/>
      <c r="AY65" s="1170"/>
      <c r="AZ65" s="1170"/>
    </row>
    <row r="66" spans="1:56" ht="12" customHeight="1" x14ac:dyDescent="0.25">
      <c r="A66" s="1166" t="s">
        <v>548</v>
      </c>
      <c r="B66" s="1166"/>
      <c r="C66" s="1166"/>
      <c r="D66" s="1166"/>
      <c r="E66" s="1166"/>
      <c r="F66" s="1166"/>
      <c r="G66" s="1166"/>
      <c r="H66" s="1166"/>
      <c r="I66" s="1166"/>
      <c r="J66" s="1166"/>
      <c r="K66" s="1166"/>
      <c r="L66" s="1166"/>
      <c r="M66" s="1166"/>
      <c r="N66" s="1166"/>
      <c r="O66" s="1166"/>
      <c r="P66" s="1166"/>
      <c r="Q66" s="1166"/>
      <c r="R66" s="1166"/>
      <c r="S66" s="1166"/>
      <c r="T66" s="1166"/>
      <c r="U66" s="1166"/>
      <c r="V66" s="1166"/>
      <c r="W66" s="1166"/>
      <c r="X66" s="1166"/>
      <c r="Y66" s="1166"/>
      <c r="Z66" s="1166"/>
      <c r="AA66" s="1166"/>
      <c r="AB66" s="1166"/>
      <c r="AC66" s="1166"/>
      <c r="AD66" s="1166"/>
      <c r="AE66" s="1166"/>
      <c r="AF66" s="1166"/>
      <c r="AG66" s="1166"/>
      <c r="AH66" s="1166"/>
      <c r="AI66" s="1166"/>
      <c r="AJ66" s="1166"/>
      <c r="AK66" s="1166"/>
      <c r="AL66" s="1166"/>
      <c r="AM66" s="1166"/>
      <c r="AN66" s="1166"/>
      <c r="AO66" s="1166"/>
      <c r="AP66" s="1166"/>
      <c r="AQ66" s="1166"/>
      <c r="AR66" s="1166"/>
      <c r="AS66" s="1166"/>
      <c r="AT66" s="1166"/>
      <c r="AU66" s="1166"/>
      <c r="AV66" s="1166"/>
      <c r="AW66" s="1166"/>
      <c r="AX66" s="1166"/>
      <c r="AY66" s="1166"/>
      <c r="AZ66" s="1166"/>
    </row>
    <row r="67" spans="1:56" ht="25.2" customHeight="1" x14ac:dyDescent="0.25">
      <c r="A67" s="1172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D67" s="11"/>
    </row>
    <row r="68" spans="1:56" s="127" customFormat="1" ht="8.25" customHeight="1" x14ac:dyDescent="0.2">
      <c r="A68" s="1171" t="s">
        <v>547</v>
      </c>
      <c r="B68" s="1173"/>
      <c r="C68" s="1173"/>
      <c r="D68" s="1173"/>
      <c r="E68" s="1173"/>
      <c r="F68" s="1173"/>
      <c r="G68" s="1173"/>
      <c r="H68" s="1173"/>
      <c r="I68" s="1173"/>
      <c r="J68" s="1173"/>
      <c r="K68" s="1173"/>
      <c r="L68" s="1173"/>
      <c r="M68" s="1173"/>
      <c r="N68" s="1173"/>
      <c r="O68" s="1173"/>
      <c r="P68" s="1173"/>
      <c r="Q68" s="1173"/>
      <c r="R68" s="1173"/>
      <c r="S68" s="1173"/>
      <c r="T68" s="1173"/>
      <c r="U68" s="1173"/>
      <c r="V68" s="1173"/>
      <c r="W68" s="1173"/>
      <c r="X68" s="1173"/>
      <c r="Y68" s="1173"/>
      <c r="Z68" s="1173"/>
      <c r="AA68" s="1173"/>
      <c r="AB68" s="1173"/>
      <c r="AC68" s="1173"/>
      <c r="AD68" s="1173"/>
      <c r="AE68" s="1173"/>
      <c r="AF68" s="1173"/>
      <c r="AG68" s="1173"/>
      <c r="AH68" s="1173"/>
      <c r="AI68" s="1173"/>
      <c r="AJ68" s="1173"/>
      <c r="AK68" s="1173"/>
      <c r="AL68" s="1173"/>
      <c r="AM68" s="1173"/>
      <c r="AN68" s="1173"/>
      <c r="AO68" s="1173"/>
      <c r="AP68" s="1173"/>
      <c r="AQ68" s="1173"/>
      <c r="AR68" s="1173"/>
      <c r="AS68" s="1173"/>
      <c r="AT68" s="1173"/>
      <c r="AU68" s="1173"/>
      <c r="AV68" s="1173"/>
      <c r="AW68" s="1173"/>
      <c r="AX68" s="1173"/>
      <c r="AY68" s="1173"/>
      <c r="AZ68" s="1173"/>
      <c r="BD68" s="129"/>
    </row>
    <row r="69" spans="1:56" ht="12" customHeight="1" x14ac:dyDescent="0.25">
      <c r="A69" s="1191" t="s">
        <v>549</v>
      </c>
      <c r="B69" s="1191"/>
      <c r="C69" s="1191"/>
      <c r="D69" s="1191"/>
      <c r="E69" s="1191"/>
      <c r="F69" s="1191"/>
      <c r="G69" s="1191"/>
      <c r="H69" s="1191"/>
      <c r="I69" s="1191"/>
      <c r="J69" s="1191"/>
      <c r="K69" s="1191"/>
      <c r="L69" s="1191"/>
      <c r="M69" s="1191"/>
      <c r="N69" s="1191"/>
      <c r="O69" s="1191"/>
      <c r="P69" s="1191"/>
      <c r="Q69" s="1191"/>
      <c r="R69" s="1191"/>
      <c r="S69" s="1191"/>
      <c r="T69" s="1191"/>
      <c r="U69" s="1191"/>
      <c r="V69" s="1191"/>
      <c r="W69" s="1191"/>
      <c r="X69" s="1191"/>
      <c r="Y69" s="1191"/>
      <c r="Z69" s="1191"/>
      <c r="AA69" s="1191"/>
      <c r="AB69" s="1191"/>
      <c r="AC69" s="1191"/>
      <c r="AD69" s="1191"/>
      <c r="AE69" s="1191"/>
      <c r="AF69" s="1191"/>
      <c r="AG69" s="1191"/>
      <c r="AH69" s="1191"/>
      <c r="AI69" s="1191"/>
      <c r="AJ69" s="1191"/>
      <c r="AK69" s="1191"/>
      <c r="AL69" s="1191"/>
      <c r="AM69" s="1191"/>
      <c r="AN69" s="1191"/>
      <c r="AO69" s="1191"/>
      <c r="AP69" s="1191"/>
      <c r="AQ69" s="1191"/>
      <c r="AR69" s="1191"/>
      <c r="AS69" s="1191"/>
      <c r="AT69" s="1191"/>
      <c r="AU69" s="1191"/>
      <c r="AV69" s="1191"/>
      <c r="AW69" s="1191"/>
      <c r="AX69" s="1191"/>
      <c r="AY69" s="1191"/>
      <c r="AZ69" s="1191"/>
    </row>
    <row r="70" spans="1:56" ht="12" customHeight="1" x14ac:dyDescent="0.25">
      <c r="A70" s="1166" t="s">
        <v>390</v>
      </c>
      <c r="B70" s="1166"/>
      <c r="C70" s="1166"/>
      <c r="D70" s="1166"/>
      <c r="E70" s="1166"/>
      <c r="F70" s="1166"/>
      <c r="G70" s="1166"/>
      <c r="H70" s="1166"/>
      <c r="I70" s="1166"/>
      <c r="J70" s="1166"/>
      <c r="K70" s="1166"/>
      <c r="L70" s="1166"/>
      <c r="M70" s="1166"/>
      <c r="N70" s="1166"/>
      <c r="O70" s="1166"/>
      <c r="P70" s="1166"/>
      <c r="Q70" s="1166"/>
      <c r="R70" s="1166"/>
      <c r="S70" s="1166"/>
      <c r="T70" s="1166"/>
      <c r="U70" s="1166"/>
      <c r="V70" s="1166"/>
      <c r="W70" s="1166"/>
      <c r="X70" s="1166"/>
      <c r="Y70" s="1166"/>
      <c r="Z70" s="1166"/>
      <c r="AA70" s="1166"/>
      <c r="AB70" s="1166"/>
      <c r="AC70" s="1166"/>
      <c r="AD70" s="1166"/>
      <c r="AE70" s="1166"/>
      <c r="AF70" s="1166"/>
      <c r="AG70" s="1166"/>
      <c r="AH70" s="1166"/>
      <c r="AI70" s="1166"/>
      <c r="AJ70" s="1166"/>
      <c r="AK70" s="1166"/>
      <c r="AL70" s="1166"/>
      <c r="AM70" s="1166"/>
      <c r="AN70" s="1166"/>
      <c r="AO70" s="1166"/>
      <c r="AP70" s="1166"/>
      <c r="AQ70" s="1166"/>
      <c r="AR70" s="1166"/>
      <c r="AS70" s="1166"/>
      <c r="AT70" s="1166"/>
      <c r="AU70" s="1166"/>
      <c r="AV70" s="1166"/>
      <c r="AW70" s="1166"/>
      <c r="AX70" s="1166"/>
      <c r="AY70" s="1166"/>
      <c r="AZ70" s="1166"/>
    </row>
    <row r="71" spans="1:56" ht="24" customHeight="1" x14ac:dyDescent="0.25">
      <c r="A71" s="116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</row>
    <row r="72" spans="1:56" s="127" customFormat="1" ht="9.6" x14ac:dyDescent="0.2">
      <c r="A72" s="1192" t="s">
        <v>391</v>
      </c>
      <c r="B72" s="1192"/>
      <c r="C72" s="1192"/>
      <c r="D72" s="1192"/>
      <c r="E72" s="1192"/>
      <c r="F72" s="1192"/>
      <c r="G72" s="1192"/>
      <c r="H72" s="1192"/>
      <c r="I72" s="1192"/>
      <c r="J72" s="1192"/>
      <c r="K72" s="1192"/>
      <c r="L72" s="1192"/>
      <c r="M72" s="1192"/>
      <c r="N72" s="1192"/>
      <c r="O72" s="1192"/>
      <c r="P72" s="1192"/>
      <c r="Q72" s="1192"/>
      <c r="R72" s="1192"/>
      <c r="S72" s="1192"/>
      <c r="T72" s="1192"/>
      <c r="U72" s="1192"/>
      <c r="V72" s="1192"/>
      <c r="W72" s="1192"/>
      <c r="X72" s="1192"/>
      <c r="Y72" s="1192"/>
      <c r="Z72" s="1192"/>
      <c r="AA72" s="1192"/>
      <c r="AB72" s="1192"/>
      <c r="AC72" s="1192"/>
      <c r="AD72" s="1192"/>
      <c r="AE72" s="1192"/>
      <c r="AF72" s="1192"/>
      <c r="AG72" s="1192"/>
      <c r="AH72" s="1192"/>
      <c r="AI72" s="1192"/>
      <c r="AJ72" s="1192"/>
      <c r="AK72" s="1192"/>
      <c r="AL72" s="1192"/>
      <c r="AM72" s="1192"/>
      <c r="AN72" s="1192"/>
      <c r="AO72" s="1192"/>
      <c r="AP72" s="1192"/>
      <c r="AQ72" s="1192"/>
      <c r="AR72" s="1192"/>
      <c r="AS72" s="1192"/>
      <c r="AT72" s="1192"/>
      <c r="AU72" s="1192"/>
      <c r="AV72" s="1192"/>
      <c r="AW72" s="1192"/>
      <c r="AX72" s="1192"/>
      <c r="AY72" s="1192"/>
      <c r="AZ72" s="1192"/>
    </row>
    <row r="73" spans="1:56" ht="24" customHeight="1" x14ac:dyDescent="0.25">
      <c r="A73" s="1191" t="s">
        <v>550</v>
      </c>
      <c r="B73" s="1191"/>
      <c r="C73" s="1191"/>
      <c r="D73" s="1191"/>
      <c r="E73" s="1191"/>
      <c r="F73" s="1191"/>
      <c r="G73" s="1191"/>
      <c r="H73" s="1191"/>
      <c r="I73" s="1191"/>
      <c r="J73" s="1191"/>
      <c r="K73" s="1191"/>
      <c r="L73" s="1191"/>
      <c r="M73" s="1191"/>
      <c r="N73" s="1191"/>
      <c r="O73" s="1191"/>
      <c r="P73" s="1191"/>
      <c r="Q73" s="1191"/>
      <c r="R73" s="1191"/>
      <c r="S73" s="1191"/>
      <c r="T73" s="1191"/>
      <c r="U73" s="1191"/>
      <c r="V73" s="1191"/>
      <c r="W73" s="1191"/>
      <c r="X73" s="1191"/>
      <c r="Y73" s="1191"/>
      <c r="Z73" s="1191"/>
      <c r="AA73" s="1191"/>
      <c r="AB73" s="1191"/>
      <c r="AC73" s="1191"/>
      <c r="AD73" s="1191"/>
      <c r="AE73" s="1191"/>
      <c r="AF73" s="1191"/>
      <c r="AG73" s="1191"/>
      <c r="AH73" s="1191"/>
      <c r="AI73" s="1191"/>
      <c r="AJ73" s="1191"/>
      <c r="AK73" s="1191"/>
      <c r="AL73" s="1191"/>
      <c r="AM73" s="1191"/>
      <c r="AN73" s="1191"/>
      <c r="AO73" s="1191"/>
      <c r="AP73" s="1191"/>
      <c r="AQ73" s="1191"/>
      <c r="AR73" s="1191"/>
      <c r="AS73" s="1191"/>
      <c r="AT73" s="1191"/>
      <c r="AU73" s="1191"/>
      <c r="AV73" s="1191"/>
      <c r="AW73" s="1191"/>
      <c r="AX73" s="1191"/>
      <c r="AY73" s="1191"/>
      <c r="AZ73" s="1191"/>
    </row>
    <row r="74" spans="1:56" ht="15.75" customHeight="1" x14ac:dyDescent="0.3">
      <c r="A74" s="1181"/>
      <c r="B74" s="1181"/>
      <c r="C74" s="1181"/>
      <c r="D74" s="1181"/>
      <c r="E74" s="1181"/>
      <c r="F74" s="1181"/>
      <c r="G74" s="1181"/>
      <c r="H74" s="1181"/>
      <c r="I74" s="1181"/>
      <c r="J74" s="1181"/>
      <c r="K74" s="1181"/>
      <c r="L74" s="1181"/>
      <c r="M74" s="1181"/>
      <c r="N74" s="1181"/>
      <c r="O74" s="1181"/>
      <c r="P74" s="1181"/>
      <c r="Q74" s="1181"/>
      <c r="R74" s="1181"/>
      <c r="S74" s="1181"/>
      <c r="T74" s="1181"/>
      <c r="U74" s="1181"/>
      <c r="V74" s="1181"/>
      <c r="W74" s="1181"/>
      <c r="X74" s="1181"/>
      <c r="Y74" s="1181"/>
      <c r="Z74" s="1181"/>
      <c r="AA74" s="1181"/>
      <c r="AB74" s="1181"/>
      <c r="AC74" s="1181"/>
      <c r="AD74" s="1181"/>
      <c r="AE74" s="1181"/>
      <c r="AF74" s="1181"/>
      <c r="AG74" s="1181"/>
      <c r="AH74" s="1181"/>
      <c r="AI74" s="1181"/>
      <c r="AJ74" s="1181"/>
      <c r="AK74" s="1181"/>
      <c r="AL74" s="1181"/>
      <c r="AM74" s="1181"/>
      <c r="AN74" s="1181"/>
      <c r="AO74" s="1181"/>
      <c r="AP74" s="1181"/>
      <c r="AQ74" s="1181"/>
      <c r="AR74" s="1181"/>
      <c r="AS74" s="1181"/>
      <c r="AT74" s="1181"/>
      <c r="AU74" s="1181"/>
      <c r="AV74" s="1181"/>
      <c r="AW74" s="1181"/>
      <c r="AX74" s="1181"/>
      <c r="AY74" s="1181"/>
      <c r="AZ74" s="1181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7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3" t="s">
        <v>391</v>
      </c>
      <c r="AD77" s="1173"/>
      <c r="AE77" s="1173"/>
      <c r="AF77" s="1173"/>
      <c r="AG77" s="1173"/>
      <c r="AH77" s="1173"/>
      <c r="AI77" s="1173"/>
      <c r="AJ77" s="1173"/>
      <c r="AK77" s="1173"/>
      <c r="AL77" s="1173"/>
      <c r="AM77" s="1173"/>
      <c r="AN77" s="1173"/>
      <c r="AO77" s="1173"/>
      <c r="AP77" s="1173"/>
      <c r="AQ77" s="1173"/>
      <c r="AR77" s="1173"/>
      <c r="AS77" s="1173"/>
      <c r="AT77" s="1173"/>
      <c r="AU77" s="1173"/>
      <c r="AV77" s="1173"/>
      <c r="AW77" s="1173"/>
      <c r="AX77" s="1173"/>
      <c r="AY77" s="1173"/>
      <c r="AZ77" s="1173"/>
    </row>
    <row r="78" spans="1:56" ht="14.4" x14ac:dyDescent="0.3">
      <c r="A78" s="1166" t="s">
        <v>551</v>
      </c>
      <c r="B78" s="1166"/>
      <c r="C78" s="1166"/>
      <c r="D78" s="1166"/>
      <c r="E78" s="1166"/>
      <c r="G78" s="1179" t="s">
        <v>539</v>
      </c>
      <c r="H78" s="1179"/>
      <c r="I78" s="1179"/>
      <c r="J78" s="1179"/>
      <c r="K78" s="1179"/>
      <c r="L78" s="1179"/>
      <c r="M78" s="1179"/>
      <c r="N78" s="1179"/>
      <c r="O78" s="1179"/>
      <c r="P78" s="1179"/>
      <c r="Q78" s="8"/>
      <c r="R78" s="103" t="s">
        <v>79</v>
      </c>
      <c r="S78" s="1174" t="str">
        <f ca="1">INDIRECT("'АКТЫ скрытых работ'!R"&amp;BE3&amp;"C4",0)</f>
        <v>11</v>
      </c>
      <c r="T78" s="1174"/>
      <c r="U78" s="1174"/>
      <c r="V78" s="103" t="s">
        <v>80</v>
      </c>
      <c r="W78" s="1175" t="str">
        <f ca="1">INDIRECT("'АКТЫ скрытых работ'!R"&amp;BE3&amp;"C5",0)</f>
        <v>декабря</v>
      </c>
      <c r="X78" s="1175"/>
      <c r="Y78" s="1175"/>
      <c r="Z78" s="1175"/>
      <c r="AA78" s="1175"/>
      <c r="AB78" s="1175"/>
      <c r="AC78" s="1175"/>
      <c r="AE78" s="1177">
        <f ca="1">INDIRECT("'АКТЫ скрытых работ'!R"&amp;BE3&amp;"C6",0)</f>
        <v>2024</v>
      </c>
      <c r="AF78" s="1177"/>
      <c r="AG78" s="1177"/>
      <c r="AH78" s="1177"/>
      <c r="AI78" s="42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6" t="s">
        <v>92</v>
      </c>
      <c r="H79" s="1166"/>
      <c r="I79" s="1166"/>
      <c r="J79" s="1166"/>
      <c r="K79" s="1166"/>
      <c r="L79" s="1166"/>
      <c r="M79" s="1166"/>
      <c r="N79" s="1166"/>
      <c r="O79" s="1166"/>
      <c r="P79" s="1166"/>
      <c r="Q79" s="8"/>
      <c r="R79" s="103" t="s">
        <v>79</v>
      </c>
      <c r="S79" s="1174" t="str">
        <f ca="1">INDIRECT("'АКТЫ скрытых работ'!R"&amp;BE3&amp;"C7",0)</f>
        <v>13</v>
      </c>
      <c r="T79" s="1174"/>
      <c r="U79" s="1174"/>
      <c r="V79" s="103" t="s">
        <v>80</v>
      </c>
      <c r="W79" s="1176" t="str">
        <f ca="1">INDIRECT("'АКТЫ скрытых работ'!R"&amp;BE3&amp;"C8",0)</f>
        <v>декабря</v>
      </c>
      <c r="X79" s="1176"/>
      <c r="Y79" s="1176"/>
      <c r="Z79" s="1176"/>
      <c r="AA79" s="1176"/>
      <c r="AB79" s="1176"/>
      <c r="AC79" s="1176"/>
      <c r="AE79" s="1178">
        <f ca="1">INDIRECT("'АКТЫ скрытых работ'!R"&amp;BE3&amp;"C9",0)</f>
        <v>2024</v>
      </c>
      <c r="AF79" s="1178"/>
      <c r="AG79" s="1178"/>
      <c r="AH79" s="1178"/>
      <c r="AI79" s="428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0" t="s">
        <v>552</v>
      </c>
      <c r="B81" s="1180"/>
      <c r="C81" s="1180"/>
      <c r="D81" s="1180"/>
      <c r="E81" s="1180"/>
      <c r="F81" s="1180"/>
      <c r="G81" s="1180"/>
      <c r="H81" s="1180"/>
      <c r="I81" s="1180"/>
      <c r="J81" s="1180"/>
      <c r="K81" s="1180"/>
      <c r="L81" s="1180"/>
      <c r="M81" s="1180"/>
      <c r="N81" s="1180"/>
      <c r="O81" s="1180"/>
      <c r="P81" s="1180"/>
      <c r="Q81" s="1180"/>
      <c r="R81" s="1180"/>
      <c r="S81" s="1180"/>
      <c r="T81" s="1180"/>
      <c r="U81" s="1180"/>
      <c r="V81" s="1180"/>
      <c r="W81" s="1180"/>
      <c r="X81" s="1180"/>
      <c r="Y81" s="1180"/>
      <c r="Z81" s="1180"/>
      <c r="AA81" s="1180"/>
      <c r="AB81" s="1180"/>
      <c r="AC81" s="1180"/>
      <c r="AD81" s="1180"/>
      <c r="AE81" s="1180"/>
      <c r="AF81" s="1180"/>
      <c r="AG81" s="1180"/>
      <c r="AH81" s="1180"/>
      <c r="AI81" s="1180"/>
      <c r="AJ81" s="1180"/>
      <c r="AK81" s="1180"/>
      <c r="AL81" s="1180"/>
      <c r="AM81" s="1180"/>
      <c r="AN81" s="1180"/>
      <c r="AO81" s="1180"/>
      <c r="AP81" s="1180"/>
      <c r="AQ81" s="1180"/>
      <c r="AR81" s="1180"/>
      <c r="AS81" s="1180"/>
      <c r="AT81" s="1180"/>
      <c r="AU81" s="1180"/>
      <c r="AV81" s="1180"/>
      <c r="AW81" s="1180"/>
      <c r="AX81" s="1180"/>
      <c r="AY81" s="1180"/>
      <c r="AZ81" s="1180"/>
    </row>
    <row r="82" spans="1:54" x14ac:dyDescent="0.25">
      <c r="A82" s="1172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72"/>
      <c r="C82" s="1172"/>
      <c r="D82" s="1172"/>
      <c r="E82" s="1172"/>
      <c r="F82" s="1172"/>
      <c r="G82" s="1172"/>
      <c r="H82" s="1172"/>
      <c r="I82" s="1172"/>
      <c r="J82" s="1172"/>
      <c r="K82" s="1172"/>
      <c r="L82" s="1172"/>
      <c r="M82" s="117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</row>
    <row r="83" spans="1:54" s="127" customFormat="1" ht="10.5" customHeight="1" x14ac:dyDescent="0.2">
      <c r="A83" s="1170" t="s">
        <v>553</v>
      </c>
      <c r="B83" s="1170"/>
      <c r="C83" s="1170"/>
      <c r="D83" s="1170"/>
      <c r="E83" s="1170"/>
      <c r="F83" s="1170"/>
      <c r="G83" s="1170"/>
      <c r="H83" s="1170"/>
      <c r="I83" s="1170"/>
      <c r="J83" s="1170"/>
      <c r="K83" s="1170"/>
      <c r="L83" s="1170"/>
      <c r="M83" s="1170"/>
      <c r="N83" s="1170"/>
      <c r="O83" s="1170"/>
      <c r="P83" s="1170"/>
      <c r="Q83" s="1170"/>
      <c r="R83" s="1170"/>
      <c r="S83" s="1170"/>
      <c r="T83" s="1170"/>
      <c r="U83" s="1170"/>
      <c r="V83" s="1170"/>
      <c r="W83" s="1170"/>
      <c r="X83" s="1170"/>
      <c r="Y83" s="1170"/>
      <c r="Z83" s="1170"/>
      <c r="AA83" s="1170"/>
      <c r="AB83" s="1170"/>
      <c r="AC83" s="1170"/>
      <c r="AD83" s="1170"/>
      <c r="AE83" s="1170"/>
      <c r="AF83" s="1170"/>
      <c r="AG83" s="1170"/>
      <c r="AH83" s="1170"/>
      <c r="AI83" s="1170"/>
      <c r="AJ83" s="1170"/>
      <c r="AK83" s="1170"/>
      <c r="AL83" s="1170"/>
      <c r="AM83" s="1170"/>
      <c r="AN83" s="1170"/>
      <c r="AO83" s="1170"/>
      <c r="AP83" s="1170"/>
      <c r="AQ83" s="1170"/>
      <c r="AR83" s="1170"/>
      <c r="AS83" s="1170"/>
      <c r="AT83" s="1170"/>
      <c r="AU83" s="1170"/>
      <c r="AV83" s="1170"/>
      <c r="AW83" s="1170"/>
      <c r="AX83" s="1170"/>
      <c r="AY83" s="1170"/>
      <c r="AZ83" s="1170"/>
    </row>
    <row r="84" spans="1:54" ht="12" customHeight="1" x14ac:dyDescent="0.3">
      <c r="A84" s="1166" t="s">
        <v>393</v>
      </c>
      <c r="B84" s="1166"/>
      <c r="C84" s="1166"/>
      <c r="D84" s="1166"/>
      <c r="E84" s="1166"/>
      <c r="F84" s="1166"/>
      <c r="G84" s="1166"/>
      <c r="H84" s="1166"/>
      <c r="I84" s="1166"/>
      <c r="J84" s="1166"/>
      <c r="K84" s="1166"/>
      <c r="L84" s="1166"/>
      <c r="M84" s="1166"/>
      <c r="N84" s="1166"/>
      <c r="O84" s="1166"/>
      <c r="P84" s="1166"/>
      <c r="Q84" s="1166"/>
      <c r="R84" s="1166"/>
      <c r="S84" s="1166"/>
      <c r="T84" s="1166"/>
      <c r="U84" s="1166"/>
      <c r="V84" s="1166"/>
      <c r="W84" s="1166"/>
      <c r="X84" s="1166"/>
      <c r="Y84" s="1166"/>
      <c r="Z84" s="1166"/>
      <c r="AA84" s="1166"/>
      <c r="AB84" s="1166"/>
      <c r="AC84" s="1166"/>
      <c r="AD84" s="1166"/>
      <c r="AE84" s="1166"/>
      <c r="AF84" s="1166"/>
      <c r="AG84" s="1166"/>
      <c r="AH84" s="1166"/>
      <c r="AI84" s="1166"/>
      <c r="AJ84" s="1166"/>
      <c r="AK84" s="1166"/>
      <c r="AL84" s="1166"/>
      <c r="AM84" s="1166"/>
      <c r="AN84" s="1166"/>
      <c r="AO84" s="1166"/>
      <c r="AP84" s="1166"/>
      <c r="AQ84" s="1166"/>
      <c r="AR84" s="1166"/>
      <c r="AS84" s="1166"/>
      <c r="AT84" s="1166"/>
      <c r="AU84" s="1166"/>
      <c r="AV84" s="1166"/>
      <c r="AW84" s="1166"/>
      <c r="AX84" s="1166"/>
      <c r="AY84" s="1166"/>
      <c r="AZ84" s="1166"/>
      <c r="BA84" s="31"/>
    </row>
    <row r="85" spans="1:54" ht="12" customHeight="1" x14ac:dyDescent="0.3">
      <c r="A85" s="1166" t="s">
        <v>394</v>
      </c>
      <c r="B85" s="1166"/>
      <c r="C85" s="1166"/>
      <c r="D85" s="1166"/>
      <c r="E85" s="1166"/>
      <c r="F85" s="1166"/>
      <c r="G85" s="1166"/>
      <c r="H85" s="1166"/>
      <c r="I85" s="1166"/>
      <c r="J85" s="1166"/>
      <c r="K85" s="1166"/>
      <c r="L85" s="1166"/>
      <c r="M85" s="1166"/>
      <c r="N85" s="1166"/>
      <c r="O85" s="1166"/>
      <c r="P85" s="1166"/>
      <c r="Q85" s="1166"/>
      <c r="R85" s="1166"/>
      <c r="S85" s="1166"/>
      <c r="T85" s="1166"/>
      <c r="U85" s="1166"/>
      <c r="V85" s="1166"/>
      <c r="W85" s="1166"/>
      <c r="X85" s="1166"/>
      <c r="Y85" s="1166"/>
      <c r="Z85" s="1166"/>
      <c r="AA85" s="1166"/>
      <c r="AB85" s="1166"/>
      <c r="AC85" s="1166"/>
      <c r="AD85" s="1166"/>
      <c r="AE85" s="1166"/>
      <c r="AF85" s="1162" t="s">
        <v>395</v>
      </c>
      <c r="AG85" s="1162"/>
      <c r="AH85" s="1162"/>
      <c r="AI85" s="1162"/>
      <c r="AJ85" s="1162"/>
      <c r="AK85" s="1162"/>
      <c r="AL85" s="1162"/>
      <c r="AM85" s="1162"/>
      <c r="AN85" s="1162"/>
      <c r="AO85" s="1162"/>
      <c r="AP85" s="1162"/>
      <c r="AQ85" s="1162"/>
      <c r="AR85" s="1162"/>
      <c r="AS85" s="1162"/>
      <c r="AT85" s="1162"/>
      <c r="AU85" s="1162"/>
      <c r="AV85" s="1162"/>
      <c r="AW85" s="1162"/>
      <c r="AX85" s="1162"/>
      <c r="AY85" s="1162"/>
      <c r="AZ85" s="427" t="s">
        <v>396</v>
      </c>
      <c r="BA85" s="9"/>
    </row>
    <row r="86" spans="1:54" ht="12" customHeight="1" x14ac:dyDescent="0.3">
      <c r="A86" s="1166" t="s">
        <v>554</v>
      </c>
      <c r="B86" s="1166"/>
      <c r="C86" s="1166"/>
      <c r="D86" s="1166"/>
      <c r="E86" s="1166"/>
      <c r="F86" s="1166"/>
      <c r="G86" s="1166"/>
      <c r="H86" s="1166"/>
      <c r="I86" s="1166"/>
      <c r="J86" s="1166"/>
      <c r="K86" s="1166"/>
      <c r="L86" s="1166"/>
      <c r="M86" s="1166"/>
      <c r="N86" s="1166"/>
      <c r="O86" s="1166"/>
      <c r="P86" s="1166"/>
      <c r="Q86" s="1166"/>
      <c r="R86" s="1166"/>
      <c r="S86" s="1166"/>
      <c r="T86" s="1166"/>
      <c r="U86" s="1166"/>
      <c r="V86" s="1166"/>
      <c r="W86" s="1166"/>
      <c r="X86" s="1166"/>
      <c r="Y86" s="1166"/>
      <c r="Z86" s="1166"/>
      <c r="AA86" s="1166"/>
      <c r="AB86" s="1166"/>
      <c r="AC86" s="1166"/>
      <c r="AD86" s="1166"/>
      <c r="AE86" s="1166"/>
      <c r="AF86" s="1166"/>
      <c r="AG86" s="1166"/>
      <c r="AH86" s="1166"/>
      <c r="AI86" s="1166"/>
      <c r="AJ86" s="1166"/>
      <c r="AK86" s="1166"/>
      <c r="AL86" s="1166"/>
      <c r="AM86" s="1166"/>
      <c r="AN86" s="1166"/>
      <c r="AO86" s="1166"/>
      <c r="AP86" s="1166"/>
      <c r="AQ86" s="1166"/>
      <c r="AR86" s="1166"/>
      <c r="AS86" s="1166"/>
      <c r="AT86" s="1161"/>
      <c r="AU86" s="1161"/>
      <c r="AV86" s="1161"/>
      <c r="AW86" s="1161"/>
      <c r="AX86" s="1161"/>
      <c r="AY86" s="429" t="s">
        <v>397</v>
      </c>
      <c r="AZ86" s="429"/>
      <c r="BA86" s="9"/>
    </row>
    <row r="87" spans="1:54" ht="12" customHeight="1" x14ac:dyDescent="0.3">
      <c r="A87" s="1166" t="s">
        <v>555</v>
      </c>
      <c r="B87" s="1166"/>
      <c r="C87" s="1166"/>
      <c r="D87" s="1166"/>
      <c r="E87" s="1166"/>
      <c r="F87" s="1166"/>
      <c r="G87" s="1166"/>
      <c r="H87" s="1166"/>
      <c r="I87" s="1166"/>
      <c r="J87" s="1166"/>
      <c r="K87" s="1166"/>
      <c r="L87" s="1166"/>
      <c r="M87" s="1166"/>
      <c r="N87" s="1166"/>
      <c r="O87" s="1166"/>
      <c r="P87" s="1166"/>
      <c r="Q87" s="1166"/>
      <c r="R87" s="1166"/>
      <c r="S87" s="1166"/>
      <c r="T87" s="1166"/>
      <c r="U87" s="1166"/>
      <c r="V87" s="1166"/>
      <c r="W87" s="1166"/>
      <c r="X87" s="1166"/>
      <c r="Y87" s="1166"/>
      <c r="Z87" s="1166"/>
      <c r="AA87" s="1166"/>
      <c r="AB87" s="1166"/>
      <c r="AC87" s="1166"/>
      <c r="AD87" s="1166"/>
      <c r="AE87" s="1166"/>
      <c r="AF87" s="1166"/>
      <c r="AG87" s="1166"/>
      <c r="AH87" s="1166"/>
      <c r="AI87" s="1166"/>
      <c r="AJ87" s="1166"/>
      <c r="AK87" s="1166"/>
      <c r="AL87" s="1166"/>
      <c r="AM87" s="1166"/>
      <c r="AN87" s="1166"/>
      <c r="AO87" s="1166"/>
      <c r="AP87" s="1166"/>
      <c r="AQ87" s="1166"/>
      <c r="AR87" s="1166"/>
      <c r="AS87" s="1166"/>
      <c r="AT87" s="1166"/>
      <c r="AU87" s="1166"/>
      <c r="AV87" s="1166"/>
      <c r="AW87" s="1166"/>
      <c r="AX87" s="1166"/>
      <c r="AY87" s="1166"/>
      <c r="AZ87" s="1166"/>
      <c r="BA87" s="9"/>
    </row>
    <row r="88" spans="1:54" ht="12" customHeight="1" x14ac:dyDescent="0.3">
      <c r="A88" s="1166" t="s">
        <v>556</v>
      </c>
      <c r="B88" s="1166"/>
      <c r="C88" s="1166"/>
      <c r="D88" s="1166"/>
      <c r="E88" s="1166"/>
      <c r="F88" s="1166"/>
      <c r="G88" s="1166"/>
      <c r="H88" s="1166"/>
      <c r="I88" s="1166"/>
      <c r="J88" s="1166"/>
      <c r="K88" s="1166"/>
      <c r="L88" s="1166"/>
      <c r="M88" s="1166"/>
      <c r="N88" s="1166"/>
      <c r="O88" s="1166"/>
      <c r="P88" s="1166"/>
      <c r="Q88" s="1166"/>
      <c r="R88" s="1166"/>
      <c r="S88" s="1166"/>
      <c r="T88" s="1166"/>
      <c r="U88" s="1166"/>
      <c r="V88" s="1166"/>
      <c r="W88" s="1166"/>
      <c r="X88" s="1166"/>
      <c r="Y88" s="1166"/>
      <c r="Z88" s="1166"/>
      <c r="AA88" s="1166"/>
      <c r="AB88" s="1166"/>
      <c r="AC88" s="1166"/>
      <c r="AD88" s="1166"/>
      <c r="AE88" s="1166"/>
      <c r="AF88" s="1166"/>
      <c r="AG88" s="1166"/>
      <c r="AH88" s="1166"/>
      <c r="AI88" s="1166"/>
      <c r="AJ88" s="1166"/>
      <c r="AK88" s="1166"/>
      <c r="AL88" s="1166"/>
      <c r="AM88" s="1166"/>
      <c r="AN88" s="1166"/>
      <c r="AO88" s="1166"/>
      <c r="AP88" s="1166"/>
      <c r="AQ88" s="1166"/>
      <c r="AR88" s="1166"/>
      <c r="AS88" s="1166"/>
      <c r="AT88" s="1166"/>
      <c r="AU88" s="1166"/>
      <c r="AV88" s="1166"/>
      <c r="AW88" s="1166"/>
      <c r="AX88" s="1166"/>
      <c r="AY88" s="1166"/>
      <c r="AZ88" s="1166"/>
      <c r="BA88" s="9"/>
    </row>
    <row r="89" spans="1:54" ht="12" customHeight="1" x14ac:dyDescent="0.3">
      <c r="A89" s="1162"/>
      <c r="B89" s="1162"/>
      <c r="C89" s="1162"/>
      <c r="D89" s="1162"/>
      <c r="E89" s="1162"/>
      <c r="F89" s="1162"/>
      <c r="G89" s="1162"/>
      <c r="H89" s="1162"/>
      <c r="I89" s="1162"/>
      <c r="J89" s="1162"/>
      <c r="K89" s="1162"/>
      <c r="L89" s="1162"/>
      <c r="M89" s="1162"/>
      <c r="N89" s="1162"/>
      <c r="O89" s="1162"/>
      <c r="P89" s="1162"/>
      <c r="Q89" s="1162"/>
      <c r="R89" s="1162"/>
      <c r="S89" s="1162"/>
      <c r="T89" s="1162"/>
      <c r="U89" s="1162"/>
      <c r="V89" s="1162"/>
      <c r="W89" s="1162"/>
      <c r="X89" s="1162"/>
      <c r="Y89" s="1162"/>
      <c r="Z89" s="1162"/>
      <c r="AA89" s="1162"/>
      <c r="AB89" s="1162"/>
      <c r="AC89" s="1162"/>
      <c r="AD89" s="1162"/>
      <c r="AE89" s="1162"/>
      <c r="AF89" s="1162"/>
      <c r="AG89" s="1162"/>
      <c r="AH89" s="1162"/>
      <c r="AI89" s="1162"/>
      <c r="AJ89" s="1162"/>
      <c r="AK89" s="1162"/>
      <c r="AL89" s="1162"/>
      <c r="AM89" s="1162"/>
      <c r="AN89" s="1162"/>
      <c r="AO89" s="1162"/>
      <c r="AP89" s="1162"/>
      <c r="AQ89" s="1162"/>
      <c r="AR89" s="1162"/>
      <c r="AS89" s="1162"/>
      <c r="AT89" s="1162"/>
      <c r="AU89" s="1162"/>
      <c r="AV89" s="1162"/>
      <c r="AW89" s="1162"/>
      <c r="AX89" s="1162"/>
      <c r="AY89" s="1162"/>
      <c r="AZ89" s="1162"/>
      <c r="BA89" s="9"/>
    </row>
    <row r="90" spans="1:54" ht="12" customHeight="1" x14ac:dyDescent="0.3">
      <c r="A90" s="1163" t="s">
        <v>557</v>
      </c>
      <c r="B90" s="1163"/>
      <c r="C90" s="1163"/>
      <c r="D90" s="1163"/>
      <c r="E90" s="1163"/>
      <c r="F90" s="1163"/>
      <c r="G90" s="1163"/>
      <c r="H90" s="1163"/>
      <c r="I90" s="1163"/>
      <c r="J90" s="1163"/>
      <c r="K90" s="1163"/>
      <c r="L90" s="1163"/>
      <c r="M90" s="1163"/>
      <c r="N90" s="1163"/>
      <c r="O90" s="1163"/>
      <c r="P90" s="1163"/>
      <c r="Q90" s="1163"/>
      <c r="R90" s="1163"/>
      <c r="S90" s="1163"/>
      <c r="T90" s="1163"/>
      <c r="U90" s="1163"/>
      <c r="V90" s="1163"/>
      <c r="W90" s="1163"/>
      <c r="X90" s="1163"/>
      <c r="Y90" s="1163"/>
      <c r="Z90" s="1163"/>
      <c r="AA90" s="1163"/>
      <c r="AB90" s="1163"/>
      <c r="AC90" s="1163"/>
      <c r="AD90" s="1163"/>
      <c r="AE90" s="1163"/>
      <c r="AF90" s="1163"/>
      <c r="AG90" s="1163"/>
      <c r="AH90" s="1163"/>
      <c r="AI90" s="1163"/>
      <c r="AJ90" s="1163"/>
      <c r="AK90" s="1163"/>
      <c r="AL90" s="1163"/>
      <c r="AM90" s="1163"/>
      <c r="AN90" s="1163"/>
      <c r="AO90" s="1163"/>
      <c r="AP90" s="1163"/>
      <c r="AQ90" s="1163"/>
      <c r="AR90" s="1163"/>
      <c r="AS90" s="1163"/>
      <c r="AT90" s="1163"/>
      <c r="AU90" s="1163"/>
      <c r="AV90" s="1163"/>
      <c r="AW90" s="1163"/>
      <c r="AX90" s="1163"/>
      <c r="AY90" s="1163"/>
      <c r="AZ90" s="1163"/>
      <c r="BA90" s="9"/>
    </row>
    <row r="91" spans="1:54" ht="12" customHeight="1" x14ac:dyDescent="0.3">
      <c r="A91" s="1159" t="str">
        <f ca="1">INDIRECT("'АКТЫ скрытых работ'!R"&amp;BE3&amp;"C13",0)</f>
        <v>Обратная засыпка траншеи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1159"/>
      <c r="X91" s="1159"/>
      <c r="Y91" s="1159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59"/>
      <c r="AP91" s="1159"/>
      <c r="AQ91" s="1159"/>
      <c r="AR91" s="1159"/>
      <c r="AS91" s="1159"/>
      <c r="AT91" s="1159"/>
      <c r="AU91" s="1159"/>
      <c r="AV91" s="1159"/>
      <c r="AW91" s="1159"/>
      <c r="AX91" s="1159"/>
      <c r="AY91" s="1159"/>
      <c r="AZ91" s="1159"/>
      <c r="BA91" s="9"/>
    </row>
    <row r="92" spans="1:54" s="127" customFormat="1" ht="8.25" customHeight="1" x14ac:dyDescent="0.2">
      <c r="A92" s="1160" t="s">
        <v>398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37"/>
    </row>
    <row r="93" spans="1:54" s="138" customFormat="1" ht="12" customHeight="1" x14ac:dyDescent="0.25">
      <c r="A93" s="1164" t="s">
        <v>89</v>
      </c>
      <c r="B93" s="1164"/>
      <c r="C93" s="1164"/>
      <c r="D93" s="1164"/>
      <c r="E93" s="1164"/>
      <c r="F93" s="1164"/>
      <c r="G93" s="1164"/>
      <c r="H93" s="1164"/>
      <c r="I93" s="1164"/>
      <c r="J93" s="1164"/>
      <c r="K93" s="1164"/>
      <c r="L93" s="1164"/>
      <c r="M93" s="1164"/>
      <c r="N93" s="1164"/>
      <c r="O93" s="1164"/>
      <c r="P93" s="1165" t="s">
        <v>65</v>
      </c>
      <c r="Q93" s="1165"/>
      <c r="R93" s="1165"/>
      <c r="S93" s="1165"/>
      <c r="T93" s="1165"/>
      <c r="U93" s="1165"/>
      <c r="V93" s="1165"/>
      <c r="W93" s="1165"/>
      <c r="X93" s="1165"/>
      <c r="Y93" s="1165"/>
      <c r="Z93" s="1165"/>
      <c r="AA93" s="1165"/>
      <c r="AB93" s="1165"/>
      <c r="AC93" s="1165"/>
      <c r="AD93" s="1165"/>
      <c r="AE93" s="1165"/>
      <c r="AF93" s="1165"/>
      <c r="AG93" s="1165"/>
      <c r="AH93" s="1165"/>
      <c r="AI93" s="1165"/>
      <c r="AJ93" s="1165"/>
      <c r="AK93" s="1165"/>
      <c r="AL93" s="1165"/>
      <c r="AM93" s="1165"/>
      <c r="AN93" s="1165"/>
      <c r="AO93" s="1165"/>
      <c r="AP93" s="1165"/>
      <c r="AQ93" s="1165"/>
      <c r="AR93" s="1165"/>
      <c r="AS93" s="1165"/>
      <c r="AT93" s="1165"/>
      <c r="AU93" s="1165"/>
      <c r="AV93" s="1165"/>
      <c r="AW93" s="1165"/>
      <c r="AX93" s="1165"/>
      <c r="AY93" s="1165"/>
      <c r="AZ93" s="1165"/>
    </row>
    <row r="94" spans="1:54" ht="12" customHeight="1" x14ac:dyDescent="0.3">
      <c r="A94" s="427" t="s">
        <v>93</v>
      </c>
      <c r="J94" s="1159">
        <f>ФОРМА!F5</f>
        <v>2</v>
      </c>
      <c r="K94" s="1159"/>
      <c r="L94" s="1159"/>
      <c r="M94" s="430"/>
      <c r="N94" s="427" t="s">
        <v>94</v>
      </c>
      <c r="O94" s="430"/>
      <c r="R94" s="427"/>
    </row>
    <row r="95" spans="1:54" ht="35.25" customHeight="1" x14ac:dyDescent="0.25">
      <c r="A95" s="1166" t="s">
        <v>90</v>
      </c>
      <c r="B95" s="1166"/>
      <c r="C95" s="1166"/>
      <c r="D95" s="1166"/>
      <c r="E95" s="1166"/>
      <c r="F95" s="1166"/>
      <c r="G95" s="1166"/>
      <c r="H95" s="1167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67"/>
      <c r="J95" s="1167"/>
      <c r="K95" s="1167"/>
      <c r="L95" s="1167"/>
      <c r="M95" s="1167"/>
      <c r="N95" s="1167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7"/>
      <c r="Z95" s="1167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7"/>
      <c r="AL95" s="1167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7"/>
      <c r="AX95" s="1167"/>
      <c r="AY95" s="1167"/>
      <c r="AZ95" s="1167"/>
    </row>
    <row r="96" spans="1:54" ht="24" customHeight="1" x14ac:dyDescent="0.25">
      <c r="A96" s="1158" t="s">
        <v>558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1158"/>
      <c r="AA96" s="1158"/>
      <c r="AB96" s="1158"/>
      <c r="AC96" s="1158"/>
      <c r="AD96" s="1158"/>
      <c r="AE96" s="1158"/>
      <c r="AF96" s="1158"/>
      <c r="AG96" s="1158"/>
      <c r="AH96" s="1158"/>
      <c r="AI96" s="1158"/>
      <c r="AJ96" s="1158"/>
      <c r="AK96" s="1158"/>
      <c r="AL96" s="1158"/>
      <c r="AM96" s="1158"/>
      <c r="AN96" s="1158"/>
      <c r="AO96" s="1158"/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431"/>
      <c r="BB96" s="431"/>
    </row>
    <row r="97" spans="1:54" ht="16.5" customHeight="1" x14ac:dyDescent="0.3">
      <c r="A97" s="1021" t="str">
        <f>ПОДПИСИ!D6</f>
        <v>Чечин Д.М.</v>
      </c>
      <c r="B97" s="1021"/>
      <c r="C97" s="1021"/>
      <c r="D97" s="1021"/>
      <c r="E97" s="1021"/>
      <c r="F97" s="1021"/>
      <c r="G97" s="1021"/>
      <c r="H97" s="1021"/>
      <c r="I97" s="1021"/>
      <c r="J97" s="1021"/>
      <c r="K97" s="1021"/>
      <c r="L97" s="1021"/>
      <c r="M97" s="1021"/>
      <c r="N97" s="1021"/>
      <c r="O97" s="1021"/>
      <c r="P97" s="1021"/>
      <c r="Q97" s="1021"/>
      <c r="R97" s="1021"/>
      <c r="S97" s="1021"/>
      <c r="T97" s="1021"/>
      <c r="U97" s="1021"/>
      <c r="V97" s="102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</row>
    <row r="98" spans="1:54" s="505" customFormat="1" ht="6" customHeight="1" x14ac:dyDescent="0.3">
      <c r="A98" s="1157" t="s">
        <v>815</v>
      </c>
      <c r="B98" s="1157"/>
      <c r="C98" s="1157"/>
      <c r="D98" s="1157"/>
      <c r="E98" s="1157"/>
      <c r="F98" s="1157"/>
      <c r="G98" s="1157"/>
      <c r="H98" s="1157"/>
      <c r="I98" s="1157"/>
      <c r="J98" s="1157"/>
      <c r="K98" s="1157"/>
      <c r="L98" s="1157"/>
      <c r="M98" s="1157"/>
      <c r="N98" s="1157"/>
      <c r="O98" s="1157"/>
      <c r="P98" s="1157"/>
      <c r="Q98" s="1157"/>
      <c r="R98" s="1157"/>
      <c r="S98" s="1157"/>
      <c r="T98" s="1157"/>
      <c r="U98" s="1157"/>
      <c r="V98" s="1157"/>
      <c r="W98" s="500"/>
      <c r="X98" s="500"/>
      <c r="Y98" s="500"/>
      <c r="Z98" s="500"/>
      <c r="AA98" s="500"/>
      <c r="AB98" s="500"/>
      <c r="AC98" s="500"/>
      <c r="AD98" s="500"/>
      <c r="AE98" s="500"/>
      <c r="AF98" s="500"/>
      <c r="AG98" s="501"/>
      <c r="AH98" s="501"/>
      <c r="AI98" s="501"/>
      <c r="AJ98" s="501"/>
      <c r="AK98" s="501"/>
      <c r="AL98" s="501"/>
      <c r="AM98" s="501"/>
      <c r="AN98" s="501"/>
      <c r="AP98" s="1157" t="s">
        <v>49</v>
      </c>
      <c r="AQ98" s="1157"/>
      <c r="AR98" s="1157"/>
      <c r="AS98" s="1157"/>
      <c r="AT98" s="1157"/>
      <c r="AU98" s="1157"/>
      <c r="AV98" s="1157"/>
      <c r="AW98" s="1157"/>
      <c r="AX98" s="1157"/>
      <c r="AY98" s="1157"/>
      <c r="AZ98" s="1157"/>
    </row>
    <row r="99" spans="1:54" s="505" customFormat="1" ht="23.4" customHeight="1" x14ac:dyDescent="0.3">
      <c r="A99" s="1021" t="str">
        <f>IF(ПОДПИСИ!B10="","",ПОДПИСИ!D10)</f>
        <v>Величко А.А.</v>
      </c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22"/>
      <c r="AQ99" s="1022"/>
      <c r="AR99" s="1022"/>
      <c r="AS99" s="1022"/>
      <c r="AT99" s="1022"/>
      <c r="AU99" s="1022"/>
      <c r="AV99" s="1022"/>
      <c r="AW99" s="1022"/>
      <c r="AX99" s="1022"/>
      <c r="AY99" s="1022"/>
      <c r="AZ99" s="1022"/>
    </row>
    <row r="100" spans="1:54" s="505" customFormat="1" ht="6" customHeight="1" x14ac:dyDescent="0.3">
      <c r="A100" s="1157" t="s">
        <v>815</v>
      </c>
      <c r="B100" s="1157"/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7"/>
      <c r="P100" s="1157"/>
      <c r="Q100" s="1157"/>
      <c r="R100" s="1157"/>
      <c r="S100" s="1157"/>
      <c r="T100" s="1157"/>
      <c r="U100" s="1157"/>
      <c r="V100" s="1157"/>
      <c r="W100" s="500"/>
      <c r="X100" s="500"/>
      <c r="Y100" s="500"/>
      <c r="Z100" s="500"/>
      <c r="AA100" s="500"/>
      <c r="AB100" s="500"/>
      <c r="AC100" s="500"/>
      <c r="AD100" s="500"/>
      <c r="AE100" s="500"/>
      <c r="AF100" s="500"/>
      <c r="AG100" s="501"/>
      <c r="AH100" s="501"/>
      <c r="AI100" s="501"/>
      <c r="AJ100" s="501"/>
      <c r="AK100" s="501"/>
      <c r="AL100" s="501"/>
      <c r="AM100" s="501"/>
      <c r="AN100" s="501"/>
      <c r="AP100" s="1157" t="s">
        <v>49</v>
      </c>
      <c r="AQ100" s="1157"/>
      <c r="AR100" s="1157"/>
      <c r="AS100" s="1157"/>
      <c r="AT100" s="1157"/>
      <c r="AU100" s="1157"/>
      <c r="AV100" s="1157"/>
      <c r="AW100" s="1157"/>
      <c r="AX100" s="1157"/>
      <c r="AY100" s="1157"/>
      <c r="AZ100" s="1157"/>
    </row>
    <row r="101" spans="1:54" ht="15" customHeight="1" x14ac:dyDescent="0.25">
      <c r="A101" s="1158" t="s">
        <v>799</v>
      </c>
      <c r="B101" s="1158"/>
      <c r="C101" s="1158"/>
      <c r="D101" s="1158"/>
      <c r="E101" s="1158"/>
      <c r="F101" s="1158"/>
      <c r="G101" s="1158"/>
      <c r="H101" s="1158"/>
      <c r="I101" s="1158"/>
      <c r="J101" s="1158"/>
      <c r="K101" s="1158"/>
      <c r="L101" s="1158"/>
      <c r="M101" s="1158"/>
      <c r="N101" s="1158"/>
      <c r="O101" s="1158"/>
      <c r="P101" s="1158"/>
      <c r="Q101" s="1158"/>
      <c r="R101" s="1158"/>
      <c r="S101" s="1158"/>
      <c r="T101" s="1158"/>
      <c r="U101" s="1158"/>
      <c r="V101" s="1158"/>
      <c r="W101" s="1158"/>
      <c r="X101" s="1158"/>
      <c r="Y101" s="1158"/>
      <c r="Z101" s="1158"/>
      <c r="AA101" s="1158"/>
      <c r="AB101" s="1158"/>
      <c r="AC101" s="1158"/>
      <c r="AD101" s="1158"/>
      <c r="AE101" s="1158"/>
      <c r="AF101" s="1158"/>
      <c r="AG101" s="1158"/>
      <c r="AH101" s="1158"/>
      <c r="AI101" s="1158"/>
      <c r="AJ101" s="1158"/>
      <c r="AK101" s="1158"/>
      <c r="AL101" s="1158"/>
      <c r="AM101" s="1158"/>
      <c r="AN101" s="1158"/>
      <c r="AO101" s="1158"/>
      <c r="AP101" s="1158"/>
      <c r="AQ101" s="1158"/>
      <c r="AR101" s="1158"/>
      <c r="AS101" s="1158"/>
      <c r="AT101" s="1158"/>
      <c r="AU101" s="1158"/>
      <c r="AV101" s="1158"/>
      <c r="AW101" s="1158"/>
      <c r="AX101" s="1158"/>
      <c r="AY101" s="1158"/>
      <c r="AZ101" s="1158"/>
      <c r="BA101" s="431"/>
      <c r="BB101" s="431"/>
    </row>
    <row r="102" spans="1:54" ht="16.5" customHeight="1" x14ac:dyDescent="0.3">
      <c r="A102" s="1021" t="str">
        <f>ПОДПИСИ!D15</f>
        <v>Шлёнский С.В.</v>
      </c>
      <c r="B102" s="1021"/>
      <c r="C102" s="1021"/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1021"/>
      <c r="V102" s="1021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22"/>
      <c r="AQ102" s="1022"/>
      <c r="AR102" s="1022"/>
      <c r="AS102" s="1022"/>
      <c r="AT102" s="1022"/>
      <c r="AU102" s="1022"/>
      <c r="AV102" s="1022"/>
      <c r="AW102" s="1022"/>
      <c r="AX102" s="1022"/>
      <c r="AY102" s="1022"/>
      <c r="AZ102" s="1022"/>
      <c r="BA102" s="352"/>
      <c r="BB102" s="352"/>
    </row>
    <row r="103" spans="1:54" s="505" customFormat="1" ht="6" customHeight="1" x14ac:dyDescent="0.3">
      <c r="A103" s="1157" t="s">
        <v>815</v>
      </c>
      <c r="B103" s="1157"/>
      <c r="C103" s="1157"/>
      <c r="D103" s="1157"/>
      <c r="E103" s="1157"/>
      <c r="F103" s="1157"/>
      <c r="G103" s="1157"/>
      <c r="H103" s="1157"/>
      <c r="I103" s="1157"/>
      <c r="J103" s="1157"/>
      <c r="K103" s="1157"/>
      <c r="L103" s="1157"/>
      <c r="M103" s="1157"/>
      <c r="N103" s="1157"/>
      <c r="O103" s="1157"/>
      <c r="P103" s="1157"/>
      <c r="Q103" s="1157"/>
      <c r="R103" s="1157"/>
      <c r="S103" s="1157"/>
      <c r="T103" s="1157"/>
      <c r="U103" s="1157"/>
      <c r="V103" s="1157"/>
      <c r="W103" s="500"/>
      <c r="X103" s="500"/>
      <c r="Y103" s="500"/>
      <c r="Z103" s="500"/>
      <c r="AA103" s="500"/>
      <c r="AB103" s="500"/>
      <c r="AC103" s="500"/>
      <c r="AD103" s="500"/>
      <c r="AE103" s="500"/>
      <c r="AF103" s="500"/>
      <c r="AG103" s="501"/>
      <c r="AH103" s="501"/>
      <c r="AI103" s="501"/>
      <c r="AJ103" s="501"/>
      <c r="AK103" s="501"/>
      <c r="AL103" s="501"/>
      <c r="AM103" s="501"/>
      <c r="AN103" s="501"/>
      <c r="AO103" s="501"/>
      <c r="AP103" s="1157" t="s">
        <v>49</v>
      </c>
      <c r="AQ103" s="1157"/>
      <c r="AR103" s="1157"/>
      <c r="AS103" s="1157"/>
      <c r="AT103" s="1157"/>
      <c r="AU103" s="1157"/>
      <c r="AV103" s="1157"/>
      <c r="AW103" s="1157"/>
      <c r="AX103" s="1157"/>
      <c r="AY103" s="1157"/>
      <c r="AZ103" s="1157"/>
      <c r="BA103" s="504"/>
      <c r="BB103" s="504"/>
    </row>
    <row r="104" spans="1:54" ht="25.5" customHeight="1" x14ac:dyDescent="0.25">
      <c r="A104" s="1158" t="s">
        <v>827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1158"/>
      <c r="AA104" s="1158"/>
      <c r="AB104" s="1158"/>
      <c r="AC104" s="1158"/>
      <c r="AD104" s="1158"/>
      <c r="AE104" s="1158"/>
      <c r="AF104" s="1158"/>
      <c r="AG104" s="1158"/>
      <c r="AH104" s="1158"/>
      <c r="AI104" s="1158"/>
      <c r="AJ104" s="1158"/>
      <c r="AK104" s="1158"/>
      <c r="AL104" s="1158"/>
      <c r="AM104" s="1158"/>
      <c r="AN104" s="1158"/>
      <c r="AO104" s="1158"/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  <c r="BA104" s="431"/>
      <c r="BB104" s="431"/>
    </row>
    <row r="105" spans="1:54" ht="16.5" customHeight="1" x14ac:dyDescent="0.3">
      <c r="A105" s="1021" t="str">
        <f>ПОДПИСИ!D17</f>
        <v>Шлёнский С.В.</v>
      </c>
      <c r="B105" s="1021"/>
      <c r="C105" s="1021"/>
      <c r="D105" s="1021"/>
      <c r="E105" s="1021"/>
      <c r="F105" s="1021"/>
      <c r="G105" s="1021"/>
      <c r="H105" s="1021"/>
      <c r="I105" s="1021"/>
      <c r="J105" s="1021"/>
      <c r="K105" s="1021"/>
      <c r="L105" s="1021"/>
      <c r="M105" s="1021"/>
      <c r="N105" s="1021"/>
      <c r="O105" s="1021"/>
      <c r="P105" s="1021"/>
      <c r="Q105" s="1021"/>
      <c r="R105" s="1021"/>
      <c r="S105" s="1021"/>
      <c r="T105" s="1021"/>
      <c r="U105" s="1021"/>
      <c r="V105" s="1021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352"/>
      <c r="BB105" s="352"/>
    </row>
    <row r="106" spans="1:54" s="505" customFormat="1" ht="6" customHeight="1" x14ac:dyDescent="0.3">
      <c r="A106" s="1157" t="s">
        <v>815</v>
      </c>
      <c r="B106" s="1157"/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7"/>
      <c r="O106" s="1157"/>
      <c r="P106" s="1157"/>
      <c r="Q106" s="1157"/>
      <c r="R106" s="1157"/>
      <c r="S106" s="1157"/>
      <c r="T106" s="1157"/>
      <c r="U106" s="1157"/>
      <c r="V106" s="1157"/>
      <c r="W106" s="500"/>
      <c r="X106" s="500"/>
      <c r="Y106" s="500"/>
      <c r="Z106" s="500"/>
      <c r="AA106" s="500"/>
      <c r="AB106" s="500"/>
      <c r="AC106" s="500"/>
      <c r="AD106" s="500"/>
      <c r="AE106" s="500"/>
      <c r="AF106" s="500"/>
      <c r="AG106" s="501"/>
      <c r="AH106" s="501"/>
      <c r="AI106" s="501"/>
      <c r="AJ106" s="501"/>
      <c r="AK106" s="501"/>
      <c r="AL106" s="501"/>
      <c r="AM106" s="501"/>
      <c r="AN106" s="501"/>
      <c r="AO106" s="501"/>
      <c r="AP106" s="1157" t="s">
        <v>49</v>
      </c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  <c r="BA106" s="504"/>
      <c r="BB106" s="504"/>
    </row>
    <row r="107" spans="1:54" ht="39.75" customHeight="1" x14ac:dyDescent="0.25">
      <c r="A107" s="1158" t="s">
        <v>817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1158"/>
      <c r="AA107" s="1158"/>
      <c r="AB107" s="1158"/>
      <c r="AC107" s="1158"/>
      <c r="AD107" s="1158"/>
      <c r="AE107" s="1158"/>
      <c r="AF107" s="1158"/>
      <c r="AG107" s="1158"/>
      <c r="AH107" s="1158"/>
      <c r="AI107" s="1158"/>
      <c r="AJ107" s="1158"/>
      <c r="AK107" s="1158"/>
      <c r="AL107" s="1158"/>
      <c r="AM107" s="1158"/>
      <c r="AN107" s="1158"/>
      <c r="AO107" s="1158"/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  <c r="BA107" s="431"/>
      <c r="BB107" s="431"/>
    </row>
    <row r="108" spans="1:54" ht="16.5" customHeight="1" x14ac:dyDescent="0.3">
      <c r="A108" s="1021" t="str">
        <f>ПОДПИСИ!C19</f>
        <v xml:space="preserve"> </v>
      </c>
      <c r="B108" s="1021"/>
      <c r="C108" s="1021"/>
      <c r="D108" s="1021"/>
      <c r="E108" s="1021"/>
      <c r="F108" s="1021"/>
      <c r="G108" s="1021"/>
      <c r="H108" s="1021"/>
      <c r="I108" s="1021"/>
      <c r="J108" s="1021"/>
      <c r="K108" s="1021"/>
      <c r="L108" s="1021"/>
      <c r="M108" s="1021"/>
      <c r="N108" s="1021"/>
      <c r="O108" s="1021"/>
      <c r="P108" s="1021"/>
      <c r="Q108" s="1021"/>
      <c r="R108" s="1021"/>
      <c r="S108" s="1021"/>
      <c r="T108" s="1021"/>
      <c r="U108" s="1021"/>
      <c r="V108" s="1021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22"/>
      <c r="AQ108" s="1022"/>
      <c r="AR108" s="1022"/>
      <c r="AS108" s="1022"/>
      <c r="AT108" s="1022"/>
      <c r="AU108" s="1022"/>
      <c r="AV108" s="1022"/>
      <c r="AW108" s="1022"/>
      <c r="AX108" s="1022"/>
      <c r="AY108" s="1022"/>
      <c r="AZ108" s="1022"/>
      <c r="BA108" s="352"/>
      <c r="BB108" s="352"/>
    </row>
    <row r="109" spans="1:54" s="505" customFormat="1" ht="6" customHeight="1" x14ac:dyDescent="0.3">
      <c r="A109" s="1157" t="s">
        <v>815</v>
      </c>
      <c r="B109" s="1157"/>
      <c r="C109" s="1157"/>
      <c r="D109" s="1157"/>
      <c r="E109" s="1157"/>
      <c r="F109" s="1157"/>
      <c r="G109" s="1157"/>
      <c r="H109" s="1157"/>
      <c r="I109" s="1157"/>
      <c r="J109" s="1157"/>
      <c r="K109" s="1157"/>
      <c r="L109" s="1157"/>
      <c r="M109" s="1157"/>
      <c r="N109" s="1157"/>
      <c r="O109" s="1157"/>
      <c r="P109" s="1157"/>
      <c r="Q109" s="1157"/>
      <c r="R109" s="1157"/>
      <c r="S109" s="1157"/>
      <c r="T109" s="1157"/>
      <c r="U109" s="1157"/>
      <c r="V109" s="1157"/>
      <c r="W109" s="500"/>
      <c r="X109" s="500"/>
      <c r="Y109" s="500"/>
      <c r="Z109" s="500"/>
      <c r="AA109" s="500"/>
      <c r="AB109" s="500"/>
      <c r="AC109" s="500"/>
      <c r="AD109" s="500"/>
      <c r="AE109" s="500"/>
      <c r="AF109" s="500"/>
      <c r="AG109" s="501"/>
      <c r="AH109" s="501"/>
      <c r="AI109" s="501"/>
      <c r="AJ109" s="501"/>
      <c r="AK109" s="501"/>
      <c r="AL109" s="501"/>
      <c r="AM109" s="501"/>
      <c r="AN109" s="501"/>
      <c r="AO109" s="501"/>
      <c r="AP109" s="1157" t="s">
        <v>49</v>
      </c>
      <c r="AQ109" s="1157"/>
      <c r="AR109" s="1157"/>
      <c r="AS109" s="1157"/>
      <c r="AT109" s="1157"/>
      <c r="AU109" s="1157"/>
      <c r="AV109" s="1157"/>
      <c r="AW109" s="1157"/>
      <c r="AX109" s="1157"/>
      <c r="AY109" s="1157"/>
      <c r="AZ109" s="1157"/>
      <c r="BA109" s="504"/>
      <c r="BB109" s="504"/>
    </row>
    <row r="110" spans="1:54" ht="39.75" customHeight="1" x14ac:dyDescent="0.25">
      <c r="A110" s="1158" t="s">
        <v>1077</v>
      </c>
      <c r="B110" s="1158"/>
      <c r="C110" s="1158"/>
      <c r="D110" s="1158"/>
      <c r="E110" s="1158"/>
      <c r="F110" s="1158"/>
      <c r="G110" s="1158"/>
      <c r="H110" s="1158"/>
      <c r="I110" s="1158"/>
      <c r="J110" s="1158"/>
      <c r="K110" s="1158"/>
      <c r="L110" s="1158"/>
      <c r="M110" s="1158"/>
      <c r="N110" s="1158"/>
      <c r="O110" s="1158"/>
      <c r="P110" s="1158"/>
      <c r="Q110" s="1158"/>
      <c r="R110" s="1158"/>
      <c r="S110" s="1158"/>
      <c r="T110" s="1158"/>
      <c r="U110" s="1158"/>
      <c r="V110" s="1158"/>
      <c r="W110" s="1158"/>
      <c r="X110" s="1158"/>
      <c r="Y110" s="1158"/>
      <c r="Z110" s="1158"/>
      <c r="AA110" s="1158"/>
      <c r="AB110" s="1158"/>
      <c r="AC110" s="1158"/>
      <c r="AD110" s="1158"/>
      <c r="AE110" s="1158"/>
      <c r="AF110" s="1158"/>
      <c r="AG110" s="1158"/>
      <c r="AH110" s="1158"/>
      <c r="AI110" s="1158"/>
      <c r="AJ110" s="1158"/>
      <c r="AK110" s="1158"/>
      <c r="AL110" s="1158"/>
      <c r="AM110" s="1158"/>
      <c r="AN110" s="1158"/>
      <c r="AO110" s="1158"/>
      <c r="AP110" s="1158"/>
      <c r="AQ110" s="1158"/>
      <c r="AR110" s="1158"/>
      <c r="AS110" s="1158"/>
      <c r="AT110" s="1158"/>
      <c r="AU110" s="1158"/>
      <c r="AV110" s="1158"/>
      <c r="AW110" s="1158"/>
      <c r="AX110" s="1158"/>
      <c r="AY110" s="1158"/>
      <c r="AZ110" s="1158"/>
      <c r="BA110" s="431"/>
      <c r="BB110" s="431"/>
    </row>
    <row r="111" spans="1:54" ht="16.5" customHeight="1" x14ac:dyDescent="0.3">
      <c r="A111" s="1021" t="str">
        <f>ПОДПИСИ!D12</f>
        <v>Курбатов А.В.</v>
      </c>
      <c r="B111" s="1021"/>
      <c r="C111" s="1021"/>
      <c r="D111" s="1021"/>
      <c r="E111" s="1021"/>
      <c r="F111" s="1021"/>
      <c r="G111" s="1021"/>
      <c r="H111" s="1021"/>
      <c r="I111" s="1021"/>
      <c r="J111" s="1021"/>
      <c r="K111" s="1021"/>
      <c r="L111" s="1021"/>
      <c r="M111" s="1021"/>
      <c r="N111" s="1021"/>
      <c r="O111" s="1021"/>
      <c r="P111" s="1021"/>
      <c r="Q111" s="1021"/>
      <c r="R111" s="1021"/>
      <c r="S111" s="1021"/>
      <c r="T111" s="1021"/>
      <c r="U111" s="1021"/>
      <c r="V111" s="1021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352"/>
      <c r="BB111" s="352"/>
    </row>
    <row r="112" spans="1:54" s="505" customFormat="1" ht="6" customHeight="1" x14ac:dyDescent="0.3">
      <c r="A112" s="1157" t="s">
        <v>815</v>
      </c>
      <c r="B112" s="1157"/>
      <c r="C112" s="1157"/>
      <c r="D112" s="1157"/>
      <c r="E112" s="1157"/>
      <c r="F112" s="1157"/>
      <c r="G112" s="1157"/>
      <c r="H112" s="1157"/>
      <c r="I112" s="1157"/>
      <c r="J112" s="1157"/>
      <c r="K112" s="1157"/>
      <c r="L112" s="1157"/>
      <c r="M112" s="1157"/>
      <c r="N112" s="1157"/>
      <c r="O112" s="1157"/>
      <c r="P112" s="1157"/>
      <c r="Q112" s="1157"/>
      <c r="R112" s="1157"/>
      <c r="S112" s="1157"/>
      <c r="T112" s="1157"/>
      <c r="U112" s="1157"/>
      <c r="V112" s="1157"/>
      <c r="W112" s="500"/>
      <c r="X112" s="500"/>
      <c r="Y112" s="500"/>
      <c r="Z112" s="500"/>
      <c r="AA112" s="500"/>
      <c r="AB112" s="500"/>
      <c r="AC112" s="500"/>
      <c r="AD112" s="500"/>
      <c r="AE112" s="500"/>
      <c r="AF112" s="500"/>
      <c r="AG112" s="501"/>
      <c r="AH112" s="501"/>
      <c r="AI112" s="501"/>
      <c r="AJ112" s="501"/>
      <c r="AK112" s="501"/>
      <c r="AL112" s="501"/>
      <c r="AM112" s="501"/>
      <c r="AN112" s="501"/>
      <c r="AO112" s="501"/>
      <c r="AP112" s="1157" t="s">
        <v>49</v>
      </c>
      <c r="AQ112" s="1157"/>
      <c r="AR112" s="1157"/>
      <c r="AS112" s="1157"/>
      <c r="AT112" s="1157"/>
      <c r="AU112" s="1157"/>
      <c r="AV112" s="1157"/>
      <c r="AW112" s="1157"/>
      <c r="AX112" s="1157"/>
      <c r="AY112" s="1157"/>
      <c r="AZ112" s="1157"/>
      <c r="BA112" s="504"/>
      <c r="BB112" s="504"/>
    </row>
    <row r="113" spans="1:54" hidden="1" x14ac:dyDescent="0.25">
      <c r="A113" s="1158" t="s">
        <v>542</v>
      </c>
      <c r="B113" s="1158"/>
      <c r="C113" s="1158"/>
      <c r="D113" s="1158"/>
      <c r="E113" s="1158"/>
      <c r="F113" s="1158"/>
      <c r="G113" s="1158"/>
      <c r="H113" s="1158"/>
      <c r="I113" s="1158"/>
      <c r="J113" s="1158"/>
      <c r="K113" s="1158"/>
      <c r="L113" s="1158"/>
      <c r="M113" s="1158"/>
      <c r="N113" s="1158"/>
      <c r="O113" s="1158"/>
      <c r="P113" s="1158"/>
      <c r="Q113" s="1158"/>
      <c r="R113" s="1158"/>
      <c r="S113" s="1158"/>
      <c r="T113" s="1158"/>
      <c r="U113" s="1158"/>
      <c r="V113" s="1158"/>
      <c r="W113" s="1158"/>
      <c r="X113" s="1158"/>
      <c r="Y113" s="1158"/>
      <c r="Z113" s="1158"/>
      <c r="AA113" s="1158"/>
      <c r="AB113" s="1158"/>
      <c r="AC113" s="1158"/>
      <c r="AD113" s="1158"/>
      <c r="AE113" s="1158"/>
      <c r="AF113" s="1158"/>
      <c r="AG113" s="1158"/>
      <c r="AH113" s="1158"/>
      <c r="AI113" s="1158"/>
      <c r="AJ113" s="1158"/>
      <c r="AK113" s="1158"/>
      <c r="AL113" s="1158"/>
      <c r="AM113" s="1158"/>
      <c r="AN113" s="1158"/>
      <c r="AO113" s="1158"/>
      <c r="AP113" s="1158"/>
      <c r="AQ113" s="1158"/>
      <c r="AR113" s="1158"/>
      <c r="AS113" s="1158"/>
      <c r="AT113" s="1158"/>
      <c r="AU113" s="1158"/>
      <c r="AV113" s="1158"/>
      <c r="AW113" s="1158"/>
      <c r="AX113" s="1158"/>
      <c r="AY113" s="1158"/>
      <c r="AZ113" s="1158"/>
      <c r="BA113" s="1158"/>
      <c r="BB113" s="1158"/>
    </row>
    <row r="114" spans="1:54" ht="16.5" hidden="1" customHeight="1" x14ac:dyDescent="0.3">
      <c r="A114" s="1021"/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1"/>
      <c r="T114" s="1021"/>
      <c r="U114" s="1021"/>
      <c r="V114" s="1021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22"/>
      <c r="AU114" s="1022"/>
      <c r="AV114" s="1022"/>
      <c r="AW114" s="1022"/>
      <c r="AX114" s="1022"/>
      <c r="AY114" s="1022"/>
      <c r="AZ114" s="1022"/>
      <c r="BA114" s="352"/>
      <c r="BB114" s="352"/>
    </row>
    <row r="115" spans="1:54" s="505" customFormat="1" ht="6" hidden="1" customHeight="1" x14ac:dyDescent="0.3">
      <c r="A115" s="1157" t="s">
        <v>815</v>
      </c>
      <c r="B115" s="1157"/>
      <c r="C115" s="1157"/>
      <c r="D115" s="1157"/>
      <c r="E115" s="1157"/>
      <c r="F115" s="1157"/>
      <c r="G115" s="1157"/>
      <c r="H115" s="1157"/>
      <c r="I115" s="1157"/>
      <c r="J115" s="1157"/>
      <c r="K115" s="1157"/>
      <c r="L115" s="1157"/>
      <c r="M115" s="1157"/>
      <c r="N115" s="1157"/>
      <c r="O115" s="1157"/>
      <c r="P115" s="1157"/>
      <c r="Q115" s="1157"/>
      <c r="R115" s="1157"/>
      <c r="S115" s="1157"/>
      <c r="T115" s="1157"/>
      <c r="U115" s="1157"/>
      <c r="V115" s="1157"/>
      <c r="W115" s="500"/>
      <c r="X115" s="500"/>
      <c r="Y115" s="500"/>
      <c r="Z115" s="500"/>
      <c r="AA115" s="500"/>
      <c r="AB115" s="500"/>
      <c r="AC115" s="500"/>
      <c r="AD115" s="500"/>
      <c r="AE115" s="500"/>
      <c r="AF115" s="500"/>
      <c r="AG115" s="501"/>
      <c r="AH115" s="501"/>
      <c r="AI115" s="501"/>
      <c r="AJ115" s="501"/>
      <c r="AK115" s="501"/>
      <c r="AL115" s="501"/>
      <c r="AM115" s="501"/>
      <c r="AN115" s="501"/>
      <c r="AO115" s="501"/>
      <c r="AP115" s="501"/>
      <c r="AQ115" s="502"/>
      <c r="AR115" s="502"/>
      <c r="AS115" s="503"/>
      <c r="AT115" s="1157" t="s">
        <v>49</v>
      </c>
      <c r="AU115" s="1157"/>
      <c r="AV115" s="1157"/>
      <c r="AW115" s="1157"/>
      <c r="AX115" s="1157"/>
      <c r="AY115" s="1157"/>
      <c r="AZ115" s="1157"/>
      <c r="BA115" s="504"/>
      <c r="BB115" s="50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04" t="s">
        <v>528</v>
      </c>
      <c r="V1" s="1204"/>
      <c r="W1" s="1204"/>
      <c r="X1" s="1204"/>
      <c r="Y1" s="1204"/>
      <c r="Z1" s="1204"/>
      <c r="AA1" s="1204"/>
      <c r="AB1" s="1204"/>
      <c r="AC1" s="1204"/>
      <c r="AD1" s="1204"/>
      <c r="AE1" s="1204"/>
      <c r="AF1" s="1204"/>
      <c r="AG1" s="1204"/>
      <c r="AH1" s="1204"/>
      <c r="AI1" s="1204"/>
      <c r="AJ1" s="1204"/>
      <c r="AK1" s="1204"/>
      <c r="AL1" s="1204"/>
      <c r="AM1" s="1204"/>
      <c r="AN1" s="1204"/>
      <c r="AO1" s="1204"/>
      <c r="AP1" s="1204"/>
      <c r="AQ1" s="1204"/>
      <c r="AR1" s="1204"/>
      <c r="AS1" s="1204"/>
      <c r="AT1" s="1204"/>
      <c r="AU1" s="1204"/>
      <c r="AV1" s="1204"/>
      <c r="AW1" s="1204"/>
      <c r="AX1" s="1204"/>
      <c r="AY1" s="1204"/>
      <c r="AZ1" s="1204"/>
    </row>
    <row r="2" spans="1:63" ht="14.4" x14ac:dyDescent="0.25">
      <c r="A2" s="1210" t="s">
        <v>75</v>
      </c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  <c r="P2" s="1210"/>
      <c r="Q2" s="1210"/>
      <c r="R2" s="1210"/>
      <c r="S2" s="1210"/>
      <c r="T2" s="1210"/>
      <c r="U2" s="1210"/>
      <c r="V2" s="1210"/>
      <c r="W2" s="1210"/>
      <c r="X2" s="1210"/>
      <c r="Y2" s="1210"/>
      <c r="Z2" s="1210"/>
      <c r="AA2" s="1210"/>
      <c r="AB2" s="1210"/>
      <c r="AC2" s="1210"/>
      <c r="AD2" s="1210"/>
      <c r="AE2" s="1210"/>
      <c r="AF2" s="1210"/>
      <c r="AG2" s="1210"/>
      <c r="AH2" s="1210"/>
      <c r="AI2" s="1210"/>
      <c r="AJ2" s="1210"/>
      <c r="AK2" s="1210"/>
      <c r="AL2" s="1210"/>
      <c r="AM2" s="1210"/>
      <c r="AN2" s="1210"/>
      <c r="AO2" s="1210"/>
      <c r="AP2" s="1210"/>
      <c r="AQ2" s="1210"/>
      <c r="AR2" s="1210"/>
      <c r="AS2" s="1210"/>
      <c r="AT2" s="1210"/>
      <c r="AU2" s="1210"/>
      <c r="AV2" s="1210"/>
      <c r="AW2" s="1210"/>
      <c r="AX2" s="1210"/>
      <c r="AY2" s="1210"/>
      <c r="AZ2" s="1210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0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05"/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5"/>
      <c r="Y3" s="1205"/>
      <c r="Z3" s="1205"/>
      <c r="AA3" s="1205"/>
      <c r="AB3" s="1205"/>
      <c r="AC3" s="1205"/>
      <c r="AD3" s="1205"/>
      <c r="AE3" s="1205"/>
      <c r="AF3" s="1205"/>
      <c r="AG3" s="1205"/>
      <c r="AH3" s="1205"/>
      <c r="AI3" s="1205"/>
      <c r="AJ3" s="1205"/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71" t="s">
        <v>527</v>
      </c>
      <c r="B4" s="1171"/>
      <c r="C4" s="1171"/>
      <c r="D4" s="1171"/>
      <c r="E4" s="1171"/>
      <c r="F4" s="1171"/>
      <c r="G4" s="1171"/>
      <c r="H4" s="1171"/>
      <c r="I4" s="1171"/>
      <c r="J4" s="1171"/>
      <c r="K4" s="1171"/>
      <c r="L4" s="1171"/>
      <c r="M4" s="1171"/>
      <c r="N4" s="1171"/>
      <c r="O4" s="1171"/>
      <c r="P4" s="1171"/>
      <c r="Q4" s="1171"/>
      <c r="R4" s="1171"/>
      <c r="S4" s="1171"/>
      <c r="T4" s="1171"/>
      <c r="U4" s="1171"/>
      <c r="V4" s="1171"/>
      <c r="W4" s="1171"/>
      <c r="X4" s="1171"/>
      <c r="Y4" s="1171"/>
      <c r="Z4" s="1171"/>
      <c r="AA4" s="1171"/>
      <c r="AB4" s="1171"/>
      <c r="AC4" s="1171"/>
      <c r="AD4" s="1171"/>
      <c r="AE4" s="1171"/>
      <c r="AF4" s="1171"/>
      <c r="AG4" s="1171"/>
      <c r="AH4" s="1171"/>
      <c r="AI4" s="1171"/>
      <c r="AJ4" s="1171"/>
      <c r="AK4" s="1171"/>
      <c r="AL4" s="1171"/>
      <c r="AM4" s="1171"/>
      <c r="AN4" s="1171"/>
      <c r="AO4" s="1171"/>
      <c r="AP4" s="1171"/>
      <c r="AQ4" s="1171"/>
      <c r="AR4" s="1171"/>
      <c r="AS4" s="1171"/>
      <c r="AT4" s="1171"/>
      <c r="AU4" s="1171"/>
      <c r="AV4" s="1171"/>
      <c r="AW4" s="1171"/>
      <c r="AX4" s="1171"/>
      <c r="AY4" s="1171"/>
      <c r="AZ4" s="1171"/>
      <c r="BD4" s="10"/>
      <c r="BF4" s="10"/>
      <c r="BG4" s="10"/>
      <c r="BH4" s="10"/>
      <c r="BI4" s="10"/>
      <c r="BJ4" s="10"/>
      <c r="BK4" s="10"/>
    </row>
    <row r="5" spans="1:63" x14ac:dyDescent="0.25">
      <c r="A5" s="1211" t="s">
        <v>386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70" t="s">
        <v>821</v>
      </c>
      <c r="B7" s="1170"/>
      <c r="C7" s="1170"/>
      <c r="D7" s="1170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70"/>
      <c r="S7" s="1170"/>
      <c r="T7" s="1170"/>
      <c r="U7" s="1170"/>
      <c r="V7" s="1170"/>
      <c r="W7" s="1170"/>
      <c r="X7" s="1170"/>
      <c r="Y7" s="1170"/>
      <c r="Z7" s="1170"/>
      <c r="AA7" s="1170"/>
      <c r="AB7" s="1170"/>
      <c r="AC7" s="1170"/>
      <c r="AD7" s="1170"/>
      <c r="AE7" s="1170"/>
      <c r="AF7" s="1170"/>
      <c r="AG7" s="1170"/>
      <c r="AH7" s="1170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70"/>
      <c r="AW7" s="1170"/>
      <c r="AX7" s="1170"/>
      <c r="AY7" s="1170"/>
      <c r="AZ7" s="117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70" t="s">
        <v>834</v>
      </c>
      <c r="B9" s="1208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6" t="s">
        <v>76</v>
      </c>
      <c r="B10" s="1166"/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6"/>
      <c r="Q10" s="1166"/>
      <c r="R10" s="1166"/>
      <c r="S10" s="1166"/>
      <c r="T10" s="1166"/>
      <c r="U10" s="1166"/>
      <c r="V10" s="1166"/>
      <c r="W10" s="1166"/>
      <c r="X10" s="1166"/>
      <c r="Y10" s="1166"/>
      <c r="Z10" s="1166"/>
      <c r="AA10" s="1166"/>
      <c r="AB10" s="1166"/>
      <c r="AC10" s="1166"/>
      <c r="AD10" s="1166"/>
      <c r="AE10" s="1166"/>
      <c r="AF10" s="1166"/>
      <c r="AG10" s="1166"/>
      <c r="AH10" s="1166"/>
      <c r="AI10" s="1166"/>
      <c r="AJ10" s="1166"/>
      <c r="AK10" s="1166"/>
      <c r="AL10" s="1166"/>
      <c r="AM10" s="1166"/>
      <c r="AN10" s="1166"/>
      <c r="AO10" s="1166"/>
      <c r="AP10" s="1166"/>
      <c r="AQ10" s="1166"/>
      <c r="AR10" s="1166"/>
      <c r="AS10" s="1166"/>
      <c r="AT10" s="1166"/>
      <c r="AU10" s="1166"/>
      <c r="AV10" s="1166"/>
      <c r="AW10" s="1166"/>
      <c r="AX10" s="1166"/>
      <c r="AY10" s="1166"/>
      <c r="AZ10" s="1166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09" t="str">
        <f>ФОРМА!B4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127" customFormat="1" ht="6.6" customHeight="1" x14ac:dyDescent="0.2">
      <c r="A12" s="1170" t="s">
        <v>836</v>
      </c>
      <c r="B12" s="1170"/>
      <c r="C12" s="1170"/>
      <c r="D12" s="1170"/>
      <c r="E12" s="1170"/>
      <c r="F12" s="1170"/>
      <c r="G12" s="1170"/>
      <c r="H12" s="1170"/>
      <c r="I12" s="1170"/>
      <c r="J12" s="1170"/>
      <c r="K12" s="1170"/>
      <c r="L12" s="1170"/>
      <c r="M12" s="1170"/>
      <c r="N12" s="1170"/>
      <c r="O12" s="1170"/>
      <c r="P12" s="1170"/>
      <c r="Q12" s="1170"/>
      <c r="R12" s="1170"/>
      <c r="S12" s="1170"/>
      <c r="T12" s="1170"/>
      <c r="U12" s="1170"/>
      <c r="V12" s="1170"/>
      <c r="W12" s="1170"/>
      <c r="X12" s="1170"/>
      <c r="Y12" s="1170"/>
      <c r="Z12" s="1170"/>
      <c r="AA12" s="1170"/>
      <c r="AB12" s="1170"/>
      <c r="AC12" s="1170"/>
      <c r="AD12" s="1170"/>
      <c r="AE12" s="1170"/>
      <c r="AF12" s="1170"/>
      <c r="AG12" s="1170"/>
      <c r="AH12" s="1170"/>
      <c r="AI12" s="1170"/>
      <c r="AJ12" s="1170"/>
      <c r="AK12" s="1170"/>
      <c r="AL12" s="1170"/>
      <c r="AM12" s="1170"/>
      <c r="AN12" s="1170"/>
      <c r="AO12" s="1170"/>
      <c r="AP12" s="1170"/>
      <c r="AQ12" s="1170"/>
      <c r="AR12" s="1170"/>
      <c r="AS12" s="1170"/>
      <c r="AT12" s="1170"/>
      <c r="AU12" s="1170"/>
      <c r="AV12" s="1170"/>
      <c r="AW12" s="1170"/>
      <c r="AX12" s="1170"/>
      <c r="AY12" s="1170"/>
      <c r="AZ12" s="1170"/>
    </row>
    <row r="13" spans="1:63" ht="24.6" customHeight="1" x14ac:dyDescent="0.25">
      <c r="A13" s="1209" t="str">
        <f>ФОРМА!D4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127" customFormat="1" ht="21.6" customHeight="1" x14ac:dyDescent="0.2">
      <c r="A14" s="1170" t="s">
        <v>837</v>
      </c>
      <c r="B14" s="1170"/>
      <c r="C14" s="1170"/>
      <c r="D14" s="1170"/>
      <c r="E14" s="1170"/>
      <c r="F14" s="1170"/>
      <c r="G14" s="1170"/>
      <c r="H14" s="1170"/>
      <c r="I14" s="1170"/>
      <c r="J14" s="1170"/>
      <c r="K14" s="1170"/>
      <c r="L14" s="1170"/>
      <c r="M14" s="1170"/>
      <c r="N14" s="1170"/>
      <c r="O14" s="1170"/>
      <c r="P14" s="1170"/>
      <c r="Q14" s="1170"/>
      <c r="R14" s="1170"/>
      <c r="S14" s="1170"/>
      <c r="T14" s="1170"/>
      <c r="U14" s="1170"/>
      <c r="V14" s="1170"/>
      <c r="W14" s="1170"/>
      <c r="X14" s="1170"/>
      <c r="Y14" s="1170"/>
      <c r="Z14" s="1170"/>
      <c r="AA14" s="1170"/>
      <c r="AB14" s="1170"/>
      <c r="AC14" s="1170"/>
      <c r="AD14" s="1170"/>
      <c r="AE14" s="1170"/>
      <c r="AF14" s="1170"/>
      <c r="AG14" s="1170"/>
      <c r="AH14" s="1170"/>
      <c r="AI14" s="1170"/>
      <c r="AJ14" s="1170"/>
      <c r="AK14" s="1170"/>
      <c r="AL14" s="1170"/>
      <c r="AM14" s="1170"/>
      <c r="AN14" s="1170"/>
      <c r="AO14" s="1170"/>
      <c r="AP14" s="1170"/>
      <c r="AQ14" s="1170"/>
      <c r="AR14" s="1170"/>
      <c r="AS14" s="1170"/>
      <c r="AT14" s="1170"/>
      <c r="AU14" s="1170"/>
      <c r="AV14" s="1170"/>
      <c r="AW14" s="1170"/>
      <c r="AX14" s="1170"/>
      <c r="AY14" s="1170"/>
      <c r="AZ14" s="1170"/>
    </row>
    <row r="15" spans="1:63" x14ac:dyDescent="0.25">
      <c r="A15" s="1166" t="s">
        <v>77</v>
      </c>
      <c r="B15" s="1166"/>
      <c r="C15" s="1166"/>
      <c r="D15" s="1166"/>
      <c r="E15" s="1166"/>
      <c r="F15" s="1166"/>
      <c r="G15" s="1166"/>
      <c r="H15" s="1166"/>
      <c r="I15" s="1166"/>
      <c r="J15" s="1166"/>
      <c r="K15" s="1166"/>
      <c r="L15" s="1166"/>
      <c r="M15" s="1166"/>
      <c r="N15" s="1166"/>
      <c r="O15" s="1166"/>
      <c r="P15" s="1166"/>
      <c r="Q15" s="1166"/>
      <c r="R15" s="1166"/>
      <c r="S15" s="1166"/>
      <c r="T15" s="1166"/>
      <c r="U15" s="1166"/>
      <c r="V15" s="1166"/>
      <c r="W15" s="1166"/>
      <c r="X15" s="1166"/>
      <c r="Y15" s="1166"/>
      <c r="Z15" s="1166"/>
      <c r="AA15" s="1166"/>
      <c r="AB15" s="1166"/>
      <c r="AC15" s="1166"/>
      <c r="AD15" s="1166"/>
      <c r="AE15" s="1166"/>
      <c r="AF15" s="1166"/>
      <c r="AG15" s="1166"/>
      <c r="AH15" s="1166"/>
      <c r="AI15" s="1166"/>
      <c r="AJ15" s="1166"/>
      <c r="AK15" s="1166"/>
      <c r="AL15" s="1166"/>
      <c r="AM15" s="1166"/>
      <c r="AN15" s="1166"/>
      <c r="AO15" s="1166"/>
      <c r="AP15" s="1166"/>
      <c r="AQ15" s="1166"/>
      <c r="AR15" s="1166"/>
      <c r="AS15" s="1166"/>
      <c r="AT15" s="1166"/>
      <c r="AU15" s="1166"/>
      <c r="AV15" s="1166"/>
      <c r="AW15" s="1166"/>
      <c r="AX15" s="1166"/>
      <c r="AY15" s="1166"/>
      <c r="AZ15" s="1166"/>
    </row>
    <row r="16" spans="1:63" ht="15" customHeight="1" x14ac:dyDescent="0.25">
      <c r="A16" s="1207" t="str">
        <f>IF(ФОРМА!B8=0," ",ФОРМА!B8)</f>
        <v>ООО «Строительные энергетические технологии»</v>
      </c>
      <c r="B16" s="1207"/>
      <c r="C16" s="1207"/>
      <c r="D16" s="1207"/>
      <c r="E16" s="1207"/>
      <c r="F16" s="1207"/>
      <c r="G16" s="1207"/>
      <c r="H16" s="1207"/>
      <c r="I16" s="1207"/>
      <c r="J16" s="1207"/>
      <c r="K16" s="1207"/>
      <c r="L16" s="1207"/>
      <c r="M16" s="1207"/>
      <c r="N16" s="1207"/>
      <c r="O16" s="1207"/>
      <c r="P16" s="1207"/>
      <c r="Q16" s="1207"/>
      <c r="R16" s="1207"/>
      <c r="S16" s="1207"/>
      <c r="T16" s="1207"/>
      <c r="U16" s="1207"/>
      <c r="V16" s="1207"/>
      <c r="W16" s="1207"/>
      <c r="X16" s="1207"/>
      <c r="Y16" s="1207"/>
      <c r="Z16" s="1207"/>
      <c r="AA16" s="1207"/>
      <c r="AB16" s="1207"/>
      <c r="AC16" s="1207"/>
      <c r="AD16" s="1207"/>
      <c r="AE16" s="1207"/>
      <c r="AF16" s="1207"/>
      <c r="AG16" s="1207"/>
      <c r="AH16" s="1207"/>
      <c r="AI16" s="1207"/>
      <c r="AJ16" s="1207"/>
      <c r="AK16" s="1207"/>
      <c r="AL16" s="1207"/>
      <c r="AM16" s="1207"/>
      <c r="AN16" s="1207"/>
      <c r="AO16" s="1207"/>
      <c r="AP16" s="1207"/>
      <c r="AQ16" s="1207"/>
      <c r="AR16" s="1207"/>
      <c r="AS16" s="1207"/>
      <c r="AT16" s="1207"/>
      <c r="AU16" s="1207"/>
      <c r="AV16" s="1207"/>
      <c r="AW16" s="1207"/>
      <c r="AX16" s="1207"/>
      <c r="AY16" s="1207"/>
      <c r="AZ16" s="1207"/>
    </row>
    <row r="17" spans="1:54" s="127" customFormat="1" ht="9.6" customHeight="1" x14ac:dyDescent="0.2">
      <c r="A17" s="1170" t="s">
        <v>836</v>
      </c>
      <c r="B17" s="1170"/>
      <c r="C17" s="1170"/>
      <c r="D17" s="1170"/>
      <c r="E17" s="1170"/>
      <c r="F17" s="1170"/>
      <c r="G17" s="1170"/>
      <c r="H17" s="1170"/>
      <c r="I17" s="1170"/>
      <c r="J17" s="1170"/>
      <c r="K17" s="1170"/>
      <c r="L17" s="1170"/>
      <c r="M17" s="1170"/>
      <c r="N17" s="1170"/>
      <c r="O17" s="1170"/>
      <c r="P17" s="1170"/>
      <c r="Q17" s="1170"/>
      <c r="R17" s="1170"/>
      <c r="S17" s="1170"/>
      <c r="T17" s="1170"/>
      <c r="U17" s="1170"/>
      <c r="V17" s="1170"/>
      <c r="W17" s="1170"/>
      <c r="X17" s="1170"/>
      <c r="Y17" s="1170"/>
      <c r="Z17" s="1170"/>
      <c r="AA17" s="1170"/>
      <c r="AB17" s="1170"/>
      <c r="AC17" s="1170"/>
      <c r="AD17" s="1170"/>
      <c r="AE17" s="1170"/>
      <c r="AF17" s="1170"/>
      <c r="AG17" s="1170"/>
      <c r="AH17" s="1170"/>
      <c r="AI17" s="1170"/>
      <c r="AJ17" s="1170"/>
      <c r="AK17" s="1170"/>
      <c r="AL17" s="1170"/>
      <c r="AM17" s="1170"/>
      <c r="AN17" s="1170"/>
      <c r="AO17" s="1170"/>
      <c r="AP17" s="1170"/>
      <c r="AQ17" s="1170"/>
      <c r="AR17" s="1170"/>
      <c r="AS17" s="1170"/>
      <c r="AT17" s="1170"/>
      <c r="AU17" s="1170"/>
      <c r="AV17" s="1170"/>
      <c r="AW17" s="1170"/>
      <c r="AX17" s="1170"/>
      <c r="AY17" s="1170"/>
      <c r="AZ17" s="1170"/>
    </row>
    <row r="18" spans="1:54" ht="24" customHeight="1" x14ac:dyDescent="0.25">
      <c r="A18" s="1207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  <c r="L18" s="1207"/>
      <c r="M18" s="1207"/>
      <c r="N18" s="1207"/>
      <c r="O18" s="1207"/>
      <c r="P18" s="1207"/>
      <c r="Q18" s="1207"/>
      <c r="R18" s="1207"/>
      <c r="S18" s="1207"/>
      <c r="T18" s="1207"/>
      <c r="U18" s="1207"/>
      <c r="V18" s="1207"/>
      <c r="W18" s="1207"/>
      <c r="X18" s="1207"/>
      <c r="Y18" s="1207"/>
      <c r="Z18" s="1207"/>
      <c r="AA18" s="1207"/>
      <c r="AB18" s="1207"/>
      <c r="AC18" s="1207"/>
      <c r="AD18" s="1207"/>
      <c r="AE18" s="1207"/>
      <c r="AF18" s="1207"/>
      <c r="AG18" s="1207"/>
      <c r="AH18" s="1207"/>
      <c r="AI18" s="1207"/>
      <c r="AJ18" s="1207"/>
      <c r="AK18" s="1207"/>
      <c r="AL18" s="1207"/>
      <c r="AM18" s="1207"/>
      <c r="AN18" s="1207"/>
      <c r="AO18" s="1207"/>
      <c r="AP18" s="1207"/>
      <c r="AQ18" s="1207"/>
      <c r="AR18" s="1207"/>
      <c r="AS18" s="1207"/>
      <c r="AT18" s="1207"/>
      <c r="AU18" s="1207"/>
      <c r="AV18" s="1207"/>
      <c r="AW18" s="1207"/>
      <c r="AX18" s="1207"/>
      <c r="AY18" s="1207"/>
      <c r="AZ18" s="1207"/>
    </row>
    <row r="19" spans="1:54" s="127" customFormat="1" ht="9.6" customHeight="1" x14ac:dyDescent="0.2">
      <c r="A19" s="1170" t="s">
        <v>781</v>
      </c>
      <c r="B19" s="1170"/>
      <c r="C19" s="1170"/>
      <c r="D19" s="1170"/>
      <c r="E19" s="1170"/>
      <c r="F19" s="1170"/>
      <c r="G19" s="1170"/>
      <c r="H19" s="1170"/>
      <c r="I19" s="1170"/>
      <c r="J19" s="1170"/>
      <c r="K19" s="1170"/>
      <c r="L19" s="1170"/>
      <c r="M19" s="1170"/>
      <c r="N19" s="1170"/>
      <c r="O19" s="1170"/>
      <c r="P19" s="1170"/>
      <c r="Q19" s="1170"/>
      <c r="R19" s="1170"/>
      <c r="S19" s="1170"/>
      <c r="T19" s="1170"/>
      <c r="U19" s="1170"/>
      <c r="V19" s="1170"/>
      <c r="W19" s="1170"/>
      <c r="X19" s="1170"/>
      <c r="Y19" s="1170"/>
      <c r="Z19" s="1170"/>
      <c r="AA19" s="1170"/>
      <c r="AB19" s="1170"/>
      <c r="AC19" s="1170"/>
      <c r="AD19" s="1170"/>
      <c r="AE19" s="1170"/>
      <c r="AF19" s="1170"/>
      <c r="AG19" s="1170"/>
      <c r="AH19" s="1170"/>
      <c r="AI19" s="1170"/>
      <c r="AJ19" s="1170"/>
      <c r="AK19" s="1170"/>
      <c r="AL19" s="1170"/>
      <c r="AM19" s="1170"/>
      <c r="AN19" s="1170"/>
      <c r="AO19" s="1170"/>
      <c r="AP19" s="1170"/>
      <c r="AQ19" s="1170"/>
      <c r="AR19" s="1170"/>
      <c r="AS19" s="1170"/>
      <c r="AT19" s="1170"/>
      <c r="AU19" s="1170"/>
      <c r="AV19" s="1170"/>
      <c r="AW19" s="1170"/>
      <c r="AX19" s="1170"/>
      <c r="AY19" s="1170"/>
      <c r="AZ19" s="1170"/>
    </row>
    <row r="20" spans="1:54" ht="5.25" customHeight="1" x14ac:dyDescent="0.25"/>
    <row r="21" spans="1:54" ht="12.75" customHeight="1" x14ac:dyDescent="0.25">
      <c r="A21" s="1206" t="s">
        <v>68</v>
      </c>
      <c r="B21" s="1206"/>
      <c r="C21" s="1206"/>
      <c r="D21" s="1206"/>
      <c r="E21" s="1206"/>
      <c r="F21" s="1206"/>
      <c r="G21" s="1206"/>
      <c r="H21" s="1206"/>
      <c r="I21" s="1206"/>
      <c r="J21" s="1206"/>
      <c r="K21" s="1206"/>
      <c r="L21" s="1206"/>
      <c r="M21" s="1206"/>
      <c r="N21" s="1206"/>
      <c r="O21" s="1206"/>
      <c r="P21" s="1206"/>
      <c r="Q21" s="1206"/>
      <c r="R21" s="1206"/>
      <c r="S21" s="1206"/>
      <c r="T21" s="1206"/>
      <c r="U21" s="1206"/>
      <c r="V21" s="1206"/>
      <c r="W21" s="1206"/>
      <c r="X21" s="1206"/>
      <c r="Y21" s="1206"/>
      <c r="Z21" s="1206"/>
      <c r="AA21" s="1206"/>
      <c r="AB21" s="1206"/>
      <c r="AC21" s="1206"/>
      <c r="AD21" s="1206"/>
      <c r="AE21" s="1206"/>
      <c r="AF21" s="1206"/>
      <c r="AG21" s="1206"/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1206"/>
      <c r="AW21" s="1206"/>
      <c r="AX21" s="1206"/>
      <c r="AY21" s="1206"/>
      <c r="AZ21" s="1206"/>
    </row>
    <row r="22" spans="1:54" ht="12.75" customHeight="1" x14ac:dyDescent="0.25">
      <c r="A22" s="1206" t="s">
        <v>387</v>
      </c>
      <c r="B22" s="1206"/>
      <c r="C22" s="1206"/>
      <c r="D22" s="1206"/>
      <c r="E22" s="1206"/>
      <c r="F22" s="1206"/>
      <c r="G22" s="1206"/>
      <c r="H22" s="1206"/>
      <c r="I22" s="1206"/>
      <c r="J22" s="1206"/>
      <c r="K22" s="1206"/>
      <c r="L22" s="1206"/>
      <c r="M22" s="1206"/>
      <c r="N22" s="1206"/>
      <c r="O22" s="1206"/>
      <c r="P22" s="1206"/>
      <c r="Q22" s="1206"/>
      <c r="R22" s="1206"/>
      <c r="S22" s="1206"/>
      <c r="T22" s="1206"/>
      <c r="U22" s="1206"/>
      <c r="V22" s="1206"/>
      <c r="W22" s="1206"/>
      <c r="X22" s="1206"/>
      <c r="Y22" s="1206"/>
      <c r="Z22" s="1206"/>
      <c r="AA22" s="1206"/>
      <c r="AB22" s="1206"/>
      <c r="AC22" s="1206"/>
      <c r="AD22" s="1206"/>
      <c r="AE22" s="1206"/>
      <c r="AF22" s="1206"/>
      <c r="AG22" s="1206"/>
      <c r="AH22" s="1206"/>
      <c r="AI22" s="1206"/>
      <c r="AJ22" s="1206"/>
      <c r="AK22" s="1206"/>
      <c r="AL22" s="1206"/>
      <c r="AM22" s="1206"/>
      <c r="AN22" s="1206"/>
      <c r="AO22" s="1206"/>
      <c r="AP22" s="1206"/>
      <c r="AQ22" s="1206"/>
      <c r="AR22" s="1206"/>
      <c r="AS22" s="1206"/>
      <c r="AT22" s="1206"/>
      <c r="AU22" s="1206"/>
      <c r="AV22" s="1206"/>
      <c r="AW22" s="1206"/>
      <c r="AX22" s="1206"/>
      <c r="AY22" s="1206"/>
      <c r="AZ22" s="1206"/>
    </row>
    <row r="23" spans="1:54" ht="6.75" customHeight="1" x14ac:dyDescent="0.25"/>
    <row r="24" spans="1:54" ht="14.25" customHeight="1" x14ac:dyDescent="0.3">
      <c r="A24" s="7" t="s">
        <v>19</v>
      </c>
      <c r="C24" s="1159" t="str">
        <f ca="1">INDIRECT("'АКТЫ скрытых работ'!R"&amp;BE3&amp;"C2",0)</f>
        <v>4_ОП_10</v>
      </c>
      <c r="D24" s="1159"/>
      <c r="E24" s="1159"/>
      <c r="F24" s="1159"/>
      <c r="G24" s="1159"/>
      <c r="H24" s="1159"/>
      <c r="I24" s="1159"/>
      <c r="J24" s="1159"/>
      <c r="K24" s="1159"/>
      <c r="AH24" s="8" t="s">
        <v>79</v>
      </c>
      <c r="AI24" s="1194" t="str">
        <f ca="1">INDIRECT("'АКТЫ скрытых работ'!R"&amp;BE3&amp;"C7",0)</f>
        <v>13</v>
      </c>
      <c r="AJ24" s="1195"/>
      <c r="AK24" s="1195"/>
      <c r="AL24" s="8" t="s">
        <v>80</v>
      </c>
      <c r="AN24" s="1203" t="str">
        <f ca="1">INDIRECT("'АКТЫ скрытых работ'!R"&amp;BE3&amp;"C8",0)</f>
        <v>декабря</v>
      </c>
      <c r="AO24" s="1203"/>
      <c r="AP24" s="1203"/>
      <c r="AQ24" s="1203"/>
      <c r="AR24" s="1203"/>
      <c r="AS24" s="1203"/>
      <c r="AT24" s="1203"/>
      <c r="AU24" s="9"/>
      <c r="AV24" s="1195">
        <f ca="1">INDIRECT("'АКТЫ скрытых работ'!R"&amp;BE3&amp;"C9",0)</f>
        <v>2024</v>
      </c>
      <c r="AW24" s="1195"/>
      <c r="AX24" s="1195"/>
      <c r="AY24" s="1195"/>
      <c r="AZ24" s="9"/>
    </row>
    <row r="25" spans="1:54" ht="4.2" customHeight="1" x14ac:dyDescent="0.25"/>
    <row r="26" spans="1:54" ht="27.6" customHeight="1" x14ac:dyDescent="0.25">
      <c r="A26" s="1197" t="s">
        <v>796</v>
      </c>
      <c r="B26" s="1198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  <c r="N26" s="1198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8"/>
      <c r="Z26" s="1198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8"/>
      <c r="AL26" s="1198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8"/>
      <c r="AX26" s="1198"/>
      <c r="AY26" s="1198"/>
      <c r="AZ26" s="1198"/>
    </row>
    <row r="27" spans="1:54" ht="12" customHeight="1" x14ac:dyDescent="0.25">
      <c r="A27" s="1199" t="str">
        <f>ПОДПИСИ!B6</f>
        <v>Начальник мастерского участка №1 Курортного РЭС ПАО «Россети Ленэнерго» «СЭС»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</row>
    <row r="28" spans="1:54" ht="12" customHeight="1" x14ac:dyDescent="0.25">
      <c r="A28" s="1200" t="str">
        <f>CONCATENATE(ПОДПИСИ!C6,ПОДПИСИ!F6)</f>
        <v xml:space="preserve">Чечин Д.М. 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</row>
    <row r="29" spans="1:54" ht="13.2" customHeight="1" x14ac:dyDescent="0.25">
      <c r="A29" s="1201" t="s">
        <v>839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</row>
    <row r="30" spans="1:54" s="285" customFormat="1" x14ac:dyDescent="0.25">
      <c r="A30" s="1033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583"/>
      <c r="BB30" s="584"/>
    </row>
    <row r="31" spans="1:54" s="285" customFormat="1" ht="21" customHeight="1" x14ac:dyDescent="0.25">
      <c r="A31" s="1151" t="s">
        <v>825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82"/>
      <c r="BB31" s="585"/>
    </row>
    <row r="32" spans="1:54" ht="12" customHeight="1" x14ac:dyDescent="0.25">
      <c r="A32" s="1166" t="s">
        <v>782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1166"/>
      <c r="AB32" s="1166"/>
      <c r="AC32" s="1166"/>
      <c r="AD32" s="1166"/>
      <c r="AE32" s="1166"/>
      <c r="AF32" s="1166"/>
      <c r="AG32" s="1166"/>
      <c r="AH32" s="1166"/>
      <c r="AI32" s="1166"/>
      <c r="AJ32" s="1166"/>
      <c r="AK32" s="1166"/>
      <c r="AL32" s="1166"/>
      <c r="AM32" s="1166"/>
      <c r="AN32" s="1166"/>
      <c r="AO32" s="1166"/>
      <c r="AP32" s="1166"/>
      <c r="AQ32" s="1166"/>
      <c r="AR32" s="1166"/>
      <c r="AS32" s="1166"/>
      <c r="AT32" s="1166"/>
      <c r="AU32" s="1166"/>
      <c r="AV32" s="1166"/>
      <c r="AW32" s="1166"/>
      <c r="AX32" s="1166"/>
      <c r="AY32" s="1166"/>
      <c r="AZ32" s="1166"/>
    </row>
    <row r="33" spans="1:54" ht="12" customHeight="1" x14ac:dyDescent="0.25">
      <c r="A33" s="1185" t="str">
        <f>ПОДПИСИ!B15</f>
        <v>Заместитель генерального директора по капитальному  строительству ООО «Электромонтаж-110»</v>
      </c>
      <c r="B33" s="1185"/>
      <c r="C33" s="1185"/>
      <c r="D33" s="1185"/>
      <c r="E33" s="1185"/>
      <c r="F33" s="1185"/>
      <c r="G33" s="1185"/>
      <c r="H33" s="1185"/>
      <c r="I33" s="1185"/>
      <c r="J33" s="1185"/>
      <c r="K33" s="1185"/>
      <c r="L33" s="1185"/>
      <c r="M33" s="1185"/>
      <c r="N33" s="1185"/>
      <c r="O33" s="1185"/>
      <c r="P33" s="1185"/>
      <c r="Q33" s="1185"/>
      <c r="R33" s="1185"/>
      <c r="S33" s="1185"/>
      <c r="T33" s="1185"/>
      <c r="U33" s="1185"/>
      <c r="V33" s="1185"/>
      <c r="W33" s="1185"/>
      <c r="X33" s="1185"/>
      <c r="Y33" s="1185"/>
      <c r="Z33" s="1185"/>
      <c r="AA33" s="1185"/>
      <c r="AB33" s="1185"/>
      <c r="AC33" s="1185"/>
      <c r="AD33" s="1185"/>
      <c r="AE33" s="1185"/>
      <c r="AF33" s="1185"/>
      <c r="AG33" s="1185"/>
      <c r="AH33" s="1185"/>
      <c r="AI33" s="1185"/>
      <c r="AJ33" s="1185"/>
      <c r="AK33" s="1185"/>
      <c r="AL33" s="1185"/>
      <c r="AM33" s="1185"/>
      <c r="AN33" s="1185"/>
      <c r="AO33" s="1185"/>
      <c r="AP33" s="1185"/>
      <c r="AQ33" s="1185"/>
      <c r="AR33" s="1185"/>
      <c r="AS33" s="1185"/>
      <c r="AT33" s="1185"/>
      <c r="AU33" s="1185"/>
      <c r="AV33" s="1185"/>
      <c r="AW33" s="1185"/>
      <c r="AX33" s="1185"/>
      <c r="AY33" s="1185"/>
      <c r="AZ33" s="1185"/>
    </row>
    <row r="34" spans="1:54" ht="12" customHeight="1" x14ac:dyDescent="0.25">
      <c r="A34" s="1168" t="str">
        <f>CONCATENATE(ПОДПИСИ!C15,", ",ПОДПИСИ!F15)</f>
        <v xml:space="preserve">Шлёнский С.В., </v>
      </c>
      <c r="B34" s="1168"/>
      <c r="C34" s="1168"/>
      <c r="D34" s="1168"/>
      <c r="E34" s="1168"/>
      <c r="F34" s="1168"/>
      <c r="G34" s="1168"/>
      <c r="H34" s="1168"/>
      <c r="I34" s="1168"/>
      <c r="J34" s="1168"/>
      <c r="K34" s="1168"/>
      <c r="L34" s="1168"/>
      <c r="M34" s="1168"/>
      <c r="N34" s="1168"/>
      <c r="O34" s="1168"/>
      <c r="P34" s="1168"/>
      <c r="Q34" s="1168"/>
      <c r="R34" s="1168"/>
      <c r="S34" s="1168"/>
      <c r="T34" s="1168"/>
      <c r="U34" s="1168"/>
      <c r="V34" s="1168"/>
      <c r="W34" s="1168"/>
      <c r="X34" s="1168"/>
      <c r="Y34" s="1168"/>
      <c r="Z34" s="1168"/>
      <c r="AA34" s="1168"/>
      <c r="AB34" s="1168"/>
      <c r="AC34" s="1168"/>
      <c r="AD34" s="1168"/>
      <c r="AE34" s="1168"/>
      <c r="AF34" s="1168"/>
      <c r="AG34" s="1168"/>
      <c r="AH34" s="1168"/>
      <c r="AI34" s="1168"/>
      <c r="AJ34" s="1168"/>
      <c r="AK34" s="1168"/>
      <c r="AL34" s="1168"/>
      <c r="AM34" s="1168"/>
      <c r="AN34" s="1168"/>
      <c r="AO34" s="1168"/>
      <c r="AP34" s="1168"/>
      <c r="AQ34" s="1168"/>
      <c r="AR34" s="1168"/>
      <c r="AS34" s="1168"/>
      <c r="AT34" s="1168"/>
      <c r="AU34" s="1168"/>
      <c r="AV34" s="1168"/>
      <c r="AW34" s="1168"/>
      <c r="AX34" s="1168"/>
      <c r="AY34" s="1168"/>
      <c r="AZ34" s="1168"/>
    </row>
    <row r="35" spans="1:54" ht="7.2" customHeight="1" x14ac:dyDescent="0.25">
      <c r="A35" s="1171" t="s">
        <v>531</v>
      </c>
      <c r="B35" s="1171"/>
      <c r="C35" s="1171"/>
      <c r="D35" s="1171"/>
      <c r="E35" s="1171"/>
      <c r="F35" s="1171"/>
      <c r="G35" s="1171"/>
      <c r="H35" s="1171"/>
      <c r="I35" s="1171"/>
      <c r="J35" s="1171"/>
      <c r="K35" s="1171"/>
      <c r="L35" s="1171"/>
      <c r="M35" s="1171"/>
      <c r="N35" s="1171"/>
      <c r="O35" s="1171"/>
      <c r="P35" s="1171"/>
      <c r="Q35" s="1171"/>
      <c r="R35" s="1171"/>
      <c r="S35" s="1171"/>
      <c r="T35" s="1171"/>
      <c r="U35" s="1171"/>
      <c r="V35" s="1171"/>
      <c r="W35" s="1171"/>
      <c r="X35" s="1171"/>
      <c r="Y35" s="1171"/>
      <c r="Z35" s="1171"/>
      <c r="AA35" s="1171"/>
      <c r="AB35" s="1171"/>
      <c r="AC35" s="1171"/>
      <c r="AD35" s="1171"/>
      <c r="AE35" s="1171"/>
      <c r="AF35" s="1171"/>
      <c r="AG35" s="1171"/>
      <c r="AH35" s="1171"/>
      <c r="AI35" s="1171"/>
      <c r="AJ35" s="1171"/>
      <c r="AK35" s="1171"/>
      <c r="AL35" s="1171"/>
      <c r="AM35" s="1171"/>
      <c r="AN35" s="1171"/>
      <c r="AO35" s="1171"/>
      <c r="AP35" s="1171"/>
      <c r="AQ35" s="1171"/>
      <c r="AR35" s="1171"/>
      <c r="AS35" s="1171"/>
      <c r="AT35" s="1171"/>
      <c r="AU35" s="1171"/>
      <c r="AV35" s="1171"/>
      <c r="AW35" s="1171"/>
      <c r="AX35" s="1171"/>
      <c r="AY35" s="1171"/>
      <c r="AZ35" s="1171"/>
    </row>
    <row r="36" spans="1:54" ht="12" customHeight="1" x14ac:dyDescent="0.25">
      <c r="A36" s="1191" t="s">
        <v>783</v>
      </c>
      <c r="B36" s="1166"/>
      <c r="C36" s="1166"/>
      <c r="D36" s="1166"/>
      <c r="E36" s="1166"/>
      <c r="F36" s="1166"/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/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/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/>
    </row>
    <row r="37" spans="1:54" ht="12" customHeight="1" x14ac:dyDescent="0.25">
      <c r="A37" s="1185" t="str">
        <f>ПОДПИСИ!B17</f>
        <v>Заместитель генерального директора по капитальному  строительству ООО «Электромонтаж-110»</v>
      </c>
      <c r="B37" s="1185"/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1185"/>
      <c r="P37" s="1185"/>
      <c r="Q37" s="1185"/>
      <c r="R37" s="1185"/>
      <c r="S37" s="1185"/>
      <c r="T37" s="1185"/>
      <c r="U37" s="1185"/>
      <c r="V37" s="1185"/>
      <c r="W37" s="1185"/>
      <c r="X37" s="1185"/>
      <c r="Y37" s="1185"/>
      <c r="Z37" s="1185"/>
      <c r="AA37" s="1185"/>
      <c r="AB37" s="1185"/>
      <c r="AC37" s="1185"/>
      <c r="AD37" s="1185"/>
      <c r="AE37" s="1185"/>
      <c r="AF37" s="1185"/>
      <c r="AG37" s="1185"/>
      <c r="AH37" s="1185"/>
      <c r="AI37" s="1185"/>
      <c r="AJ37" s="1185"/>
      <c r="AK37" s="1185"/>
      <c r="AL37" s="1185"/>
      <c r="AM37" s="1185"/>
      <c r="AN37" s="1185"/>
      <c r="AO37" s="1185"/>
      <c r="AP37" s="1185"/>
      <c r="AQ37" s="1185"/>
      <c r="AR37" s="1185"/>
      <c r="AS37" s="1185"/>
      <c r="AT37" s="1185"/>
      <c r="AU37" s="1185"/>
      <c r="AV37" s="1185"/>
      <c r="AW37" s="1185"/>
      <c r="AX37" s="1185"/>
      <c r="AY37" s="1185"/>
      <c r="AZ37" s="1185"/>
    </row>
    <row r="38" spans="1:54" ht="12" customHeight="1" x14ac:dyDescent="0.25">
      <c r="A38" s="1168" t="str">
        <f>CONCATENATE(ПОДПИСИ!C17,", ",ПОДПИСИ!F17)</f>
        <v xml:space="preserve">Шлёнский С.В., </v>
      </c>
      <c r="B38" s="1168"/>
      <c r="C38" s="1168"/>
      <c r="D38" s="1168"/>
      <c r="E38" s="1168"/>
      <c r="F38" s="1168"/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/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/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8"/>
    </row>
    <row r="39" spans="1:54" ht="16.2" customHeight="1" x14ac:dyDescent="0.25">
      <c r="A39" s="1189" t="s">
        <v>1076</v>
      </c>
      <c r="B39" s="1196"/>
      <c r="C39" s="1196"/>
      <c r="D39" s="1196"/>
      <c r="E39" s="1196"/>
      <c r="F39" s="1196"/>
      <c r="G39" s="1196"/>
      <c r="H39" s="1196"/>
      <c r="I39" s="1196"/>
      <c r="J39" s="1196"/>
      <c r="K39" s="1196"/>
      <c r="L39" s="1196"/>
      <c r="M39" s="1196"/>
      <c r="N39" s="1196"/>
      <c r="O39" s="1196"/>
      <c r="P39" s="1196"/>
      <c r="Q39" s="1196"/>
      <c r="R39" s="1196"/>
      <c r="S39" s="1196"/>
      <c r="T39" s="1196"/>
      <c r="U39" s="1196"/>
      <c r="V39" s="1196"/>
      <c r="W39" s="1196"/>
      <c r="X39" s="1196"/>
      <c r="Y39" s="1196"/>
      <c r="Z39" s="1196"/>
      <c r="AA39" s="1196"/>
      <c r="AB39" s="1196"/>
      <c r="AC39" s="1196"/>
      <c r="AD39" s="1196"/>
      <c r="AE39" s="1196"/>
      <c r="AF39" s="1196"/>
      <c r="AG39" s="1196"/>
      <c r="AH39" s="1196"/>
      <c r="AI39" s="1196"/>
      <c r="AJ39" s="1196"/>
      <c r="AK39" s="1196"/>
      <c r="AL39" s="1196"/>
      <c r="AM39" s="1196"/>
      <c r="AN39" s="1196"/>
      <c r="AO39" s="1196"/>
      <c r="AP39" s="1196"/>
      <c r="AQ39" s="1196"/>
      <c r="AR39" s="1196"/>
      <c r="AS39" s="1196"/>
      <c r="AT39" s="1196"/>
      <c r="AU39" s="1196"/>
      <c r="AV39" s="1196"/>
      <c r="AW39" s="1196"/>
      <c r="AX39" s="1196"/>
      <c r="AY39" s="1196"/>
      <c r="AZ39" s="1196"/>
    </row>
    <row r="40" spans="1:54" ht="39" customHeight="1" x14ac:dyDescent="0.25">
      <c r="A40" s="1191" t="s">
        <v>842</v>
      </c>
      <c r="B40" s="1191"/>
      <c r="C40" s="1191"/>
      <c r="D40" s="1191"/>
      <c r="E40" s="1191"/>
      <c r="F40" s="1191"/>
      <c r="G40" s="1191"/>
      <c r="H40" s="1191"/>
      <c r="I40" s="1191"/>
      <c r="J40" s="1191"/>
      <c r="K40" s="1191"/>
      <c r="L40" s="1191"/>
      <c r="M40" s="1191"/>
      <c r="N40" s="1191"/>
      <c r="O40" s="1191"/>
      <c r="P40" s="1191"/>
      <c r="Q40" s="1191"/>
      <c r="R40" s="1191"/>
      <c r="S40" s="1191"/>
      <c r="T40" s="1191"/>
      <c r="U40" s="1191"/>
      <c r="V40" s="1191"/>
      <c r="W40" s="1191"/>
      <c r="X40" s="1191"/>
      <c r="Y40" s="1191"/>
      <c r="Z40" s="1191"/>
      <c r="AA40" s="1191"/>
      <c r="AB40" s="1191"/>
      <c r="AC40" s="1191"/>
      <c r="AD40" s="1191"/>
      <c r="AE40" s="1191"/>
      <c r="AF40" s="1191"/>
      <c r="AG40" s="1191"/>
      <c r="AH40" s="1191"/>
      <c r="AI40" s="1191"/>
      <c r="AJ40" s="1191"/>
      <c r="AK40" s="1191"/>
      <c r="AL40" s="1191"/>
      <c r="AM40" s="1191"/>
      <c r="AN40" s="1191"/>
      <c r="AO40" s="1191"/>
      <c r="AP40" s="1191"/>
      <c r="AQ40" s="1191"/>
      <c r="AR40" s="1191"/>
      <c r="AS40" s="1191"/>
      <c r="AT40" s="1191"/>
      <c r="AU40" s="1191"/>
      <c r="AV40" s="1191"/>
      <c r="AW40" s="1191"/>
      <c r="AX40" s="1191"/>
      <c r="AY40" s="1191"/>
      <c r="AZ40" s="1191"/>
    </row>
    <row r="41" spans="1:54" x14ac:dyDescent="0.25">
      <c r="A41" s="1185" t="str">
        <f>IF(ПОДПИСИ!B19=0," ",ПОДПИСИ!B19)</f>
        <v xml:space="preserve"> </v>
      </c>
      <c r="B41" s="1185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5"/>
      <c r="N41" s="1185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5"/>
      <c r="Z41" s="1185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5"/>
      <c r="AL41" s="1185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5"/>
      <c r="AX41" s="1185"/>
      <c r="AY41" s="1185"/>
      <c r="AZ41" s="1185"/>
    </row>
    <row r="42" spans="1:54" x14ac:dyDescent="0.25">
      <c r="A42" s="1168" t="str">
        <f>CONCATENATE(ПОДПИСИ!C19," ",ПОДПИСИ!F19)</f>
        <v xml:space="preserve">  </v>
      </c>
      <c r="B42" s="1168"/>
      <c r="C42" s="1168"/>
      <c r="D42" s="1168"/>
      <c r="E42" s="1168"/>
      <c r="F42" s="1168"/>
      <c r="G42" s="1168"/>
      <c r="H42" s="1168"/>
      <c r="I42" s="1168"/>
      <c r="J42" s="1168"/>
      <c r="K42" s="1168"/>
      <c r="L42" s="1168"/>
      <c r="M42" s="1168"/>
      <c r="N42" s="1168"/>
      <c r="O42" s="1168"/>
      <c r="P42" s="1168"/>
      <c r="Q42" s="1168"/>
      <c r="R42" s="1168"/>
      <c r="S42" s="1168"/>
      <c r="T42" s="1168"/>
      <c r="U42" s="1168"/>
      <c r="V42" s="1168"/>
      <c r="W42" s="1168"/>
      <c r="X42" s="1168"/>
      <c r="Y42" s="1168"/>
      <c r="Z42" s="1168"/>
      <c r="AA42" s="1168"/>
      <c r="AB42" s="1168"/>
      <c r="AC42" s="1168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8"/>
      <c r="AX42" s="1168"/>
      <c r="AY42" s="1168"/>
      <c r="AZ42" s="1168"/>
    </row>
    <row r="43" spans="1:54" ht="13.95" customHeight="1" x14ac:dyDescent="0.25">
      <c r="A43" s="1170" t="s">
        <v>1162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4" ht="12" customHeight="1" x14ac:dyDescent="0.25">
      <c r="A44" s="1191" t="s">
        <v>543</v>
      </c>
      <c r="B44" s="1191"/>
      <c r="C44" s="1191"/>
      <c r="D44" s="1191"/>
      <c r="E44" s="1191"/>
      <c r="F44" s="1191"/>
      <c r="G44" s="1191"/>
      <c r="H44" s="1191"/>
      <c r="I44" s="1191"/>
      <c r="J44" s="1191"/>
      <c r="K44" s="1191"/>
      <c r="L44" s="1191"/>
      <c r="M44" s="1191"/>
      <c r="N44" s="1191"/>
      <c r="O44" s="1191"/>
      <c r="P44" s="1191"/>
      <c r="Q44" s="1191"/>
      <c r="R44" s="1191"/>
      <c r="S44" s="1191"/>
      <c r="T44" s="1191"/>
      <c r="U44" s="1191"/>
      <c r="V44" s="1191"/>
      <c r="W44" s="1191"/>
      <c r="X44" s="1191"/>
      <c r="Y44" s="1191"/>
      <c r="Z44" s="1191"/>
      <c r="AA44" s="1191"/>
      <c r="AB44" s="1191"/>
      <c r="AC44" s="1191"/>
      <c r="AD44" s="1191"/>
      <c r="AE44" s="1191"/>
      <c r="AF44" s="1191"/>
      <c r="AG44" s="1191"/>
      <c r="AH44" s="1191"/>
      <c r="AI44" s="1191"/>
      <c r="AJ44" s="1191"/>
      <c r="AK44" s="1191"/>
      <c r="AL44" s="1191"/>
      <c r="AM44" s="1191"/>
      <c r="AN44" s="1191"/>
      <c r="AO44" s="1191"/>
      <c r="AP44" s="1191"/>
      <c r="AQ44" s="1191"/>
      <c r="AR44" s="1191"/>
      <c r="AS44" s="1191"/>
      <c r="AT44" s="1191"/>
      <c r="AU44" s="1191"/>
      <c r="AV44" s="1191"/>
      <c r="AW44" s="1191"/>
      <c r="AX44" s="1191"/>
      <c r="AY44" s="1191"/>
      <c r="AZ44" s="1191"/>
    </row>
    <row r="45" spans="1:54" ht="12" customHeight="1" x14ac:dyDescent="0.3">
      <c r="A45" s="1193" t="str">
        <f>ПОДПИСИ!B12</f>
        <v>Начальник участка ООО «Электромонтаж-110»</v>
      </c>
      <c r="B45" s="1193"/>
      <c r="C45" s="1193"/>
      <c r="D45" s="1193"/>
      <c r="E45" s="1193"/>
      <c r="F45" s="1193"/>
      <c r="G45" s="1193"/>
      <c r="H45" s="1193"/>
      <c r="I45" s="1193"/>
      <c r="J45" s="1193"/>
      <c r="K45" s="1193"/>
      <c r="L45" s="1193"/>
      <c r="M45" s="1193"/>
      <c r="N45" s="1193"/>
      <c r="O45" s="1193"/>
      <c r="P45" s="1193"/>
      <c r="Q45" s="1193"/>
      <c r="R45" s="1193"/>
      <c r="S45" s="1193"/>
      <c r="T45" s="1193"/>
      <c r="U45" s="1193"/>
      <c r="V45" s="1193"/>
      <c r="W45" s="1193"/>
      <c r="X45" s="1193"/>
      <c r="Y45" s="1193"/>
      <c r="Z45" s="1193"/>
      <c r="AA45" s="1193"/>
      <c r="AB45" s="1193"/>
      <c r="AC45" s="1193"/>
      <c r="AD45" s="1193"/>
      <c r="AE45" s="1193"/>
      <c r="AF45" s="1193"/>
      <c r="AG45" s="1193"/>
      <c r="AH45" s="1193"/>
      <c r="AI45" s="1193"/>
      <c r="AJ45" s="1193"/>
      <c r="AK45" s="1193"/>
      <c r="AL45" s="1193"/>
      <c r="AM45" s="1193"/>
      <c r="AN45" s="1193"/>
      <c r="AO45" s="1193"/>
      <c r="AP45" s="1193"/>
      <c r="AQ45" s="1193"/>
      <c r="AR45" s="1193"/>
      <c r="AS45" s="1193"/>
      <c r="AT45" s="1193"/>
      <c r="AU45" s="1193"/>
      <c r="AV45" s="1193"/>
      <c r="AW45" s="1193"/>
      <c r="AX45" s="1193"/>
      <c r="AY45" s="1193"/>
      <c r="AZ45" s="1193"/>
      <c r="BA45" s="31"/>
      <c r="BB45" s="9"/>
    </row>
    <row r="46" spans="1:54" ht="12" customHeight="1" x14ac:dyDescent="0.25">
      <c r="A46" s="1186" t="str">
        <f>CONCATENATE(ПОДПИСИ!C12,ПОДПИСИ!F12)</f>
        <v>Курбатов А.В.</v>
      </c>
      <c r="B46" s="1186"/>
      <c r="C46" s="1186"/>
      <c r="D46" s="1186"/>
      <c r="E46" s="1186"/>
      <c r="F46" s="1186"/>
      <c r="G46" s="1186"/>
      <c r="H46" s="1186"/>
      <c r="I46" s="1186"/>
      <c r="J46" s="1186"/>
      <c r="K46" s="1186"/>
      <c r="L46" s="1186"/>
      <c r="M46" s="1186"/>
      <c r="N46" s="1186"/>
      <c r="O46" s="1186"/>
      <c r="P46" s="1186"/>
      <c r="Q46" s="1186"/>
      <c r="R46" s="1186"/>
      <c r="S46" s="1186"/>
      <c r="T46" s="1186"/>
      <c r="U46" s="1186"/>
      <c r="V46" s="1186"/>
      <c r="W46" s="1186"/>
      <c r="X46" s="1186"/>
      <c r="Y46" s="1186"/>
      <c r="Z46" s="1186"/>
      <c r="AA46" s="1186"/>
      <c r="AB46" s="1186"/>
      <c r="AC46" s="1186"/>
      <c r="AD46" s="1186"/>
      <c r="AE46" s="1186"/>
      <c r="AF46" s="1186"/>
      <c r="AG46" s="1186"/>
      <c r="AH46" s="1186"/>
      <c r="AI46" s="1186"/>
      <c r="AJ46" s="1186"/>
      <c r="AK46" s="1186"/>
      <c r="AL46" s="1186"/>
      <c r="AM46" s="1186"/>
      <c r="AN46" s="1186"/>
      <c r="AO46" s="1186"/>
      <c r="AP46" s="1186"/>
      <c r="AQ46" s="1186"/>
      <c r="AR46" s="1186"/>
      <c r="AS46" s="1186"/>
      <c r="AT46" s="1186"/>
      <c r="AU46" s="1186"/>
      <c r="AV46" s="1186"/>
      <c r="AW46" s="1186"/>
      <c r="AX46" s="1186"/>
      <c r="AY46" s="1186"/>
      <c r="AZ46" s="1186"/>
    </row>
    <row r="47" spans="1:54" ht="7.95" customHeight="1" x14ac:dyDescent="0.25">
      <c r="A47" s="1187" t="s">
        <v>530</v>
      </c>
      <c r="B47" s="1188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8"/>
      <c r="N47" s="1188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8"/>
      <c r="Z47" s="1188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8"/>
      <c r="AL47" s="1188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8"/>
      <c r="AX47" s="1188"/>
      <c r="AY47" s="1188"/>
      <c r="AZ47" s="1188"/>
    </row>
    <row r="48" spans="1:54" ht="12" hidden="1" customHeight="1" x14ac:dyDescent="0.25">
      <c r="A48" s="1166" t="s">
        <v>82</v>
      </c>
      <c r="B48" s="1166"/>
      <c r="C48" s="1166"/>
      <c r="D48" s="1166"/>
      <c r="E48" s="1166"/>
      <c r="F48" s="1166"/>
      <c r="G48" s="1166"/>
      <c r="H48" s="1166"/>
      <c r="I48" s="1166"/>
      <c r="J48" s="1166"/>
      <c r="K48" s="1166"/>
      <c r="L48" s="1166"/>
      <c r="M48" s="1166"/>
      <c r="N48" s="1166"/>
      <c r="O48" s="1166"/>
      <c r="P48" s="1166"/>
      <c r="Q48" s="1166"/>
      <c r="R48" s="1166"/>
      <c r="S48" s="1166"/>
      <c r="T48" s="1166"/>
      <c r="U48" s="1166"/>
      <c r="V48" s="1166"/>
      <c r="W48" s="1166"/>
      <c r="X48" s="1166"/>
      <c r="Y48" s="1166"/>
      <c r="Z48" s="1166"/>
      <c r="AA48" s="1166"/>
      <c r="AB48" s="1166"/>
      <c r="AC48" s="1166"/>
      <c r="AD48" s="1166"/>
      <c r="AE48" s="1166"/>
      <c r="AF48" s="1166"/>
      <c r="AG48" s="1166"/>
      <c r="AH48" s="1166"/>
      <c r="AI48" s="1166"/>
      <c r="AJ48" s="1166"/>
      <c r="AK48" s="1166"/>
      <c r="AL48" s="1166"/>
      <c r="AM48" s="1166"/>
      <c r="AN48" s="1166"/>
      <c r="AO48" s="1166"/>
      <c r="AP48" s="1166"/>
      <c r="AQ48" s="1166"/>
      <c r="AR48" s="1166"/>
      <c r="AS48" s="1166"/>
      <c r="AT48" s="1166"/>
      <c r="AU48" s="1166"/>
      <c r="AV48" s="1166"/>
      <c r="AW48" s="1166"/>
      <c r="AX48" s="1166"/>
      <c r="AY48" s="1166"/>
      <c r="AZ48" s="1166"/>
    </row>
    <row r="49" spans="1:56" ht="12" hidden="1" customHeight="1" x14ac:dyDescent="0.25">
      <c r="A49" s="1167"/>
      <c r="B49" s="1167"/>
      <c r="C49" s="1167"/>
      <c r="D49" s="1167"/>
      <c r="E49" s="1167"/>
      <c r="F49" s="1167"/>
      <c r="G49" s="1167"/>
      <c r="H49" s="1167"/>
      <c r="I49" s="1167"/>
      <c r="J49" s="1167"/>
      <c r="K49" s="1167"/>
      <c r="L49" s="1167"/>
      <c r="M49" s="1167"/>
      <c r="N49" s="1167"/>
      <c r="O49" s="1167"/>
      <c r="P49" s="1167"/>
      <c r="Q49" s="1167"/>
      <c r="R49" s="1167"/>
      <c r="S49" s="1167"/>
      <c r="T49" s="1167"/>
      <c r="U49" s="1167"/>
      <c r="V49" s="1167"/>
      <c r="W49" s="1167"/>
      <c r="X49" s="1167"/>
      <c r="Y49" s="1167"/>
      <c r="Z49" s="1167"/>
      <c r="AA49" s="1167"/>
      <c r="AB49" s="1167"/>
      <c r="AC49" s="1167"/>
      <c r="AD49" s="1167"/>
      <c r="AE49" s="1167"/>
      <c r="AF49" s="1167"/>
      <c r="AG49" s="1167"/>
      <c r="AH49" s="1167"/>
      <c r="AI49" s="1167"/>
      <c r="AJ49" s="1167"/>
      <c r="AK49" s="1167"/>
      <c r="AL49" s="1167"/>
      <c r="AM49" s="1167"/>
      <c r="AN49" s="1167"/>
      <c r="AO49" s="1167"/>
      <c r="AP49" s="1167"/>
      <c r="AQ49" s="1167"/>
      <c r="AR49" s="1167"/>
      <c r="AS49" s="1167"/>
      <c r="AT49" s="1167"/>
      <c r="AU49" s="1167"/>
      <c r="AV49" s="1167"/>
      <c r="AW49" s="1167"/>
      <c r="AX49" s="1167"/>
      <c r="AY49" s="1167"/>
      <c r="AZ49" s="1167"/>
    </row>
    <row r="50" spans="1:56" ht="12" hidden="1" customHeight="1" x14ac:dyDescent="0.25">
      <c r="A50" s="1185"/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5"/>
      <c r="Z50" s="1185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5"/>
      <c r="AL50" s="1185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5"/>
      <c r="AX50" s="1185"/>
      <c r="AY50" s="1185"/>
      <c r="AZ50" s="1185"/>
    </row>
    <row r="51" spans="1:56" ht="7.5" hidden="1" customHeight="1" x14ac:dyDescent="0.25">
      <c r="A51" s="1171" t="s">
        <v>535</v>
      </c>
      <c r="B51" s="1171"/>
      <c r="C51" s="1171"/>
      <c r="D51" s="1171"/>
      <c r="E51" s="1171"/>
      <c r="F51" s="1171"/>
      <c r="G51" s="1171"/>
      <c r="H51" s="1171"/>
      <c r="I51" s="1171"/>
      <c r="J51" s="1171"/>
      <c r="K51" s="1171"/>
      <c r="L51" s="1171"/>
      <c r="M51" s="1171"/>
      <c r="N51" s="1171"/>
      <c r="O51" s="1171"/>
      <c r="P51" s="1171"/>
      <c r="Q51" s="1171"/>
      <c r="R51" s="1171"/>
      <c r="S51" s="1171"/>
      <c r="T51" s="1171"/>
      <c r="U51" s="1171"/>
      <c r="V51" s="1171"/>
      <c r="W51" s="1171"/>
      <c r="X51" s="1171"/>
      <c r="Y51" s="1171"/>
      <c r="Z51" s="1171"/>
      <c r="AA51" s="1171"/>
      <c r="AB51" s="1171"/>
      <c r="AC51" s="1171"/>
      <c r="AD51" s="1171"/>
      <c r="AE51" s="1171"/>
      <c r="AF51" s="1171"/>
      <c r="AG51" s="1171"/>
      <c r="AH51" s="1171"/>
      <c r="AI51" s="1171"/>
      <c r="AJ51" s="1171"/>
      <c r="AK51" s="1171"/>
      <c r="AL51" s="1171"/>
      <c r="AM51" s="1171"/>
      <c r="AN51" s="1171"/>
      <c r="AO51" s="1171"/>
      <c r="AP51" s="1171"/>
      <c r="AQ51" s="1171"/>
      <c r="AR51" s="1171"/>
      <c r="AS51" s="1171"/>
      <c r="AT51" s="1171"/>
      <c r="AU51" s="1171"/>
      <c r="AV51" s="1171"/>
      <c r="AW51" s="1171"/>
      <c r="AX51" s="1171"/>
      <c r="AY51" s="1171"/>
      <c r="AZ51" s="1171"/>
    </row>
    <row r="52" spans="1:56" ht="12" customHeight="1" x14ac:dyDescent="0.25">
      <c r="A52" s="1166" t="s">
        <v>388</v>
      </c>
      <c r="B52" s="1166"/>
      <c r="C52" s="1166"/>
      <c r="D52" s="1166"/>
      <c r="E52" s="1166"/>
      <c r="F52" s="1166"/>
      <c r="G52" s="1166"/>
      <c r="H52" s="1166"/>
      <c r="I52" s="1166"/>
      <c r="J52" s="1166"/>
      <c r="K52" s="1166"/>
      <c r="L52" s="1166"/>
      <c r="M52" s="1166"/>
      <c r="N52" s="1166"/>
      <c r="O52" s="1166"/>
      <c r="P52" s="1166"/>
      <c r="Q52" s="1166"/>
      <c r="R52" s="1166"/>
      <c r="S52" s="1166"/>
      <c r="T52" s="1166"/>
      <c r="U52" s="1166"/>
      <c r="V52" s="1166"/>
      <c r="W52" s="1166"/>
      <c r="X52" s="1166"/>
      <c r="Y52" s="1166"/>
      <c r="Z52" s="1166"/>
      <c r="AA52" s="1166"/>
      <c r="AB52" s="1166"/>
      <c r="AC52" s="1166"/>
      <c r="AD52" s="1166"/>
      <c r="AE52" s="1166"/>
      <c r="AF52" s="1166"/>
      <c r="AG52" s="1166"/>
      <c r="AH52" s="1166"/>
      <c r="AI52" s="1166"/>
      <c r="AJ52" s="1166"/>
      <c r="AK52" s="1166"/>
      <c r="AL52" s="1166"/>
      <c r="AM52" s="1166"/>
      <c r="AN52" s="1166"/>
      <c r="AO52" s="1166"/>
      <c r="AP52" s="1166"/>
      <c r="AQ52" s="1166"/>
      <c r="AR52" s="1166"/>
      <c r="AS52" s="1166"/>
      <c r="AT52" s="1166"/>
      <c r="AU52" s="1166"/>
      <c r="AV52" s="1166"/>
      <c r="AW52" s="1166"/>
      <c r="AX52" s="1166"/>
      <c r="AY52" s="1166"/>
      <c r="AZ52" s="1166"/>
    </row>
    <row r="53" spans="1:56" ht="13.5" customHeight="1" x14ac:dyDescent="0.25">
      <c r="A53" s="1159" t="str">
        <f>ФОРМА!B4</f>
        <v>ООО «Электромонтаж-110»</v>
      </c>
      <c r="B53" s="1159"/>
      <c r="C53" s="1159"/>
      <c r="D53" s="1159"/>
      <c r="E53" s="1159"/>
      <c r="F53" s="1159"/>
      <c r="G53" s="1159"/>
      <c r="H53" s="1159"/>
      <c r="I53" s="1159"/>
      <c r="J53" s="1159"/>
      <c r="K53" s="1159"/>
      <c r="L53" s="1159"/>
      <c r="M53" s="1159"/>
      <c r="N53" s="1159"/>
      <c r="O53" s="1159"/>
      <c r="P53" s="1159"/>
      <c r="Q53" s="1159"/>
      <c r="R53" s="1159"/>
      <c r="S53" s="1159"/>
      <c r="T53" s="1159"/>
      <c r="U53" s="1159"/>
      <c r="V53" s="1159"/>
      <c r="W53" s="1159"/>
      <c r="X53" s="1159"/>
      <c r="Y53" s="1159"/>
      <c r="Z53" s="1159"/>
      <c r="AA53" s="1159"/>
      <c r="AB53" s="1159"/>
      <c r="AC53" s="1159"/>
      <c r="AD53" s="1159"/>
      <c r="AE53" s="1159"/>
      <c r="AF53" s="1159"/>
      <c r="AG53" s="1159"/>
      <c r="AH53" s="1159"/>
      <c r="AI53" s="1159"/>
      <c r="AJ53" s="1159"/>
      <c r="AK53" s="1159"/>
      <c r="AL53" s="1159"/>
      <c r="AM53" s="1159"/>
      <c r="AN53" s="1159"/>
      <c r="AO53" s="1159"/>
      <c r="AP53" s="1159"/>
      <c r="AQ53" s="1159"/>
      <c r="AR53" s="1159"/>
      <c r="AS53" s="1159"/>
      <c r="AT53" s="1159"/>
      <c r="AU53" s="1159"/>
      <c r="AV53" s="1159"/>
      <c r="AW53" s="1159"/>
      <c r="AX53" s="1159"/>
      <c r="AY53" s="1159"/>
      <c r="AZ53" s="1159"/>
    </row>
    <row r="54" spans="1:56" s="127" customFormat="1" ht="7.2" customHeight="1" x14ac:dyDescent="0.2">
      <c r="A54" s="1187" t="s">
        <v>844</v>
      </c>
      <c r="B54" s="1189"/>
      <c r="C54" s="1189"/>
      <c r="D54" s="1189"/>
      <c r="E54" s="1189"/>
      <c r="F54" s="1189"/>
      <c r="G54" s="1189"/>
      <c r="H54" s="1189"/>
      <c r="I54" s="1189"/>
      <c r="J54" s="1189"/>
      <c r="K54" s="1189"/>
      <c r="L54" s="1189"/>
      <c r="M54" s="1189"/>
      <c r="N54" s="1189"/>
      <c r="O54" s="1189"/>
      <c r="P54" s="1189"/>
      <c r="Q54" s="1189"/>
      <c r="R54" s="1189"/>
      <c r="S54" s="1189"/>
      <c r="T54" s="1189"/>
      <c r="U54" s="1189"/>
      <c r="V54" s="1189"/>
      <c r="W54" s="1189"/>
      <c r="X54" s="1189"/>
      <c r="Y54" s="1189"/>
      <c r="Z54" s="1189"/>
      <c r="AA54" s="1189"/>
      <c r="AB54" s="1189"/>
      <c r="AC54" s="1189"/>
      <c r="AD54" s="1189"/>
      <c r="AE54" s="1189"/>
      <c r="AF54" s="1189"/>
      <c r="AG54" s="1189"/>
      <c r="AH54" s="1189"/>
      <c r="AI54" s="1189"/>
      <c r="AJ54" s="1189"/>
      <c r="AK54" s="1189"/>
      <c r="AL54" s="1189"/>
      <c r="AM54" s="1189"/>
      <c r="AN54" s="1189"/>
      <c r="AO54" s="1189"/>
      <c r="AP54" s="1189"/>
      <c r="AQ54" s="1189"/>
      <c r="AR54" s="1189"/>
      <c r="AS54" s="1189"/>
      <c r="AT54" s="1189"/>
      <c r="AU54" s="1189"/>
      <c r="AV54" s="1189"/>
      <c r="AW54" s="1189"/>
      <c r="AX54" s="1189"/>
      <c r="AY54" s="1189"/>
      <c r="AZ54" s="1189"/>
    </row>
    <row r="55" spans="1:56" ht="12" customHeight="1" x14ac:dyDescent="0.25">
      <c r="A55" s="1166" t="s">
        <v>9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</row>
    <row r="56" spans="1:56" ht="12" customHeight="1" x14ac:dyDescent="0.25">
      <c r="A56" s="1166" t="s">
        <v>399</v>
      </c>
      <c r="B56" s="1166"/>
      <c r="C56" s="1166"/>
      <c r="D56" s="1166"/>
      <c r="E56" s="1166"/>
      <c r="F56" s="1166"/>
      <c r="G56" s="1166"/>
      <c r="H56" s="1166"/>
      <c r="I56" s="1166"/>
      <c r="J56" s="1166"/>
      <c r="K56" s="1166"/>
      <c r="L56" s="1166"/>
      <c r="M56" s="1166"/>
      <c r="N56" s="1166"/>
      <c r="O56" s="1166"/>
      <c r="P56" s="1166"/>
      <c r="Q56" s="1166"/>
      <c r="R56" s="1166"/>
      <c r="S56" s="1166"/>
      <c r="T56" s="1166"/>
      <c r="U56" s="1166"/>
      <c r="V56" s="1166"/>
      <c r="W56" s="1166"/>
      <c r="X56" s="1166"/>
      <c r="Y56" s="1166"/>
      <c r="Z56" s="1166"/>
      <c r="AA56" s="1166"/>
      <c r="AB56" s="1166"/>
      <c r="AC56" s="1166"/>
      <c r="AD56" s="1166"/>
      <c r="AE56" s="1166"/>
      <c r="AF56" s="1166"/>
      <c r="AG56" s="1166"/>
      <c r="AH56" s="1166"/>
      <c r="AI56" s="1166"/>
      <c r="AJ56" s="1166"/>
      <c r="AK56" s="1166"/>
      <c r="AL56" s="1166"/>
      <c r="AM56" s="1166"/>
      <c r="AN56" s="1166"/>
      <c r="AO56" s="1166"/>
      <c r="AP56" s="1166"/>
      <c r="AQ56" s="1166"/>
      <c r="AR56" s="1166"/>
      <c r="AS56" s="1166"/>
      <c r="AT56" s="1166"/>
      <c r="AU56" s="1166"/>
      <c r="AV56" s="1166"/>
      <c r="AW56" s="1166"/>
      <c r="AX56" s="1166"/>
      <c r="AY56" s="1166"/>
      <c r="AZ56" s="1166"/>
    </row>
    <row r="57" spans="1:56" ht="14.25" customHeight="1" x14ac:dyDescent="0.25">
      <c r="A57" s="1177" t="str">
        <f ca="1">INDIRECT("'АКТЫ скрытых работ'!R"&amp;BE3&amp;"C3",0)</f>
        <v>опоры типа А20-3Н, П20-3Н, П23</v>
      </c>
      <c r="B57" s="1177"/>
      <c r="C57" s="1177"/>
      <c r="D57" s="1177"/>
      <c r="E57" s="1177"/>
      <c r="F57" s="1177"/>
      <c r="G57" s="1177"/>
      <c r="H57" s="1177"/>
      <c r="I57" s="1177"/>
      <c r="J57" s="1177"/>
      <c r="K57" s="1177"/>
      <c r="L57" s="1177"/>
      <c r="M57" s="1177"/>
      <c r="N57" s="1177"/>
      <c r="O57" s="1177"/>
      <c r="P57" s="1177"/>
      <c r="Q57" s="1177"/>
      <c r="R57" s="1177"/>
      <c r="S57" s="1177"/>
      <c r="T57" s="1177"/>
      <c r="U57" s="1177"/>
      <c r="V57" s="1177"/>
      <c r="W57" s="1177"/>
      <c r="X57" s="1177"/>
      <c r="Y57" s="1177"/>
      <c r="Z57" s="1177"/>
      <c r="AA57" s="1177"/>
      <c r="AB57" s="1177"/>
      <c r="AC57" s="1177"/>
      <c r="AD57" s="1177"/>
      <c r="AE57" s="1177"/>
      <c r="AF57" s="1177"/>
      <c r="AG57" s="1177"/>
      <c r="AH57" s="1177"/>
      <c r="AI57" s="1177"/>
      <c r="AJ57" s="1177"/>
      <c r="AK57" s="1177"/>
      <c r="AL57" s="1177"/>
      <c r="AM57" s="1177"/>
      <c r="AN57" s="1177"/>
      <c r="AO57" s="1177"/>
      <c r="AP57" s="1177"/>
      <c r="AQ57" s="1177"/>
      <c r="AR57" s="1177"/>
      <c r="AS57" s="1177"/>
      <c r="AT57" s="1177"/>
      <c r="AU57" s="1177"/>
      <c r="AV57" s="1177"/>
      <c r="AW57" s="1177"/>
      <c r="AX57" s="1177"/>
      <c r="AY57" s="1177"/>
      <c r="AZ57" s="1177"/>
    </row>
    <row r="58" spans="1:56" ht="10.5" customHeight="1" x14ac:dyDescent="0.25">
      <c r="A58" s="1173" t="s">
        <v>544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</row>
    <row r="59" spans="1:56" ht="12" customHeight="1" x14ac:dyDescent="0.3">
      <c r="A59" s="427" t="s">
        <v>400</v>
      </c>
      <c r="Z59" s="9"/>
      <c r="AA59" s="9"/>
      <c r="AB59" s="9"/>
      <c r="AC59" s="9"/>
      <c r="AD59" s="1177" t="str">
        <f>IF(ФОРМА!B8=0," ",ФОРМА!B8)</f>
        <v>ООО «Строительные энергетические технологии»</v>
      </c>
      <c r="AE59" s="1177"/>
      <c r="AF59" s="1177"/>
      <c r="AG59" s="1177"/>
      <c r="AH59" s="1177"/>
      <c r="AI59" s="1177"/>
      <c r="AJ59" s="1177"/>
      <c r="AK59" s="1177"/>
      <c r="AL59" s="1177"/>
      <c r="AM59" s="1177"/>
      <c r="AN59" s="1177"/>
      <c r="AO59" s="1177"/>
      <c r="AP59" s="1177"/>
      <c r="AQ59" s="1177"/>
      <c r="AR59" s="1177"/>
      <c r="AS59" s="1177"/>
      <c r="AT59" s="1177"/>
      <c r="AU59" s="1177"/>
      <c r="AV59" s="1177"/>
      <c r="AW59" s="1177"/>
      <c r="AX59" s="1177"/>
      <c r="AY59" s="1177"/>
      <c r="AZ59" s="1177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71" t="s">
        <v>86</v>
      </c>
      <c r="AE60" s="1171"/>
      <c r="AF60" s="1171"/>
      <c r="AG60" s="1171"/>
      <c r="AH60" s="1171"/>
      <c r="AI60" s="1171"/>
      <c r="AJ60" s="1171"/>
      <c r="AK60" s="1171"/>
      <c r="AL60" s="1171"/>
      <c r="AM60" s="1171"/>
      <c r="AN60" s="1171"/>
      <c r="AO60" s="1171"/>
      <c r="AP60" s="1171"/>
      <c r="AQ60" s="1171"/>
      <c r="AR60" s="1171"/>
      <c r="AS60" s="1171"/>
      <c r="AT60" s="1171"/>
      <c r="AU60" s="1171"/>
      <c r="AV60" s="1171"/>
      <c r="AW60" s="1171"/>
      <c r="AX60" s="1171"/>
      <c r="AY60" s="1171"/>
      <c r="AZ60" s="1171"/>
    </row>
    <row r="61" spans="1:56" ht="12" customHeight="1" x14ac:dyDescent="0.25">
      <c r="A61" s="1168" t="str">
        <f>IF(ФОРМА!B9=0," ",CONCATENATE("Проект Шифр ",ФОРМА!B9))</f>
        <v>Проект Шифр СЭС-23-32939-ЭС-ИЛО2</v>
      </c>
      <c r="B61" s="1168"/>
      <c r="C61" s="1168"/>
      <c r="D61" s="1168"/>
      <c r="E61" s="1168"/>
      <c r="F61" s="1168"/>
      <c r="G61" s="1168"/>
      <c r="H61" s="1168"/>
      <c r="I61" s="1168"/>
      <c r="J61" s="1168"/>
      <c r="K61" s="1168"/>
      <c r="L61" s="1168"/>
      <c r="M61" s="1168"/>
      <c r="N61" s="1168"/>
      <c r="O61" s="1168"/>
      <c r="P61" s="1168"/>
      <c r="Q61" s="1168"/>
      <c r="R61" s="1168"/>
      <c r="S61" s="1168"/>
      <c r="T61" s="1168"/>
      <c r="U61" s="1168"/>
      <c r="V61" s="1168"/>
      <c r="W61" s="1168"/>
      <c r="X61" s="1168"/>
      <c r="Y61" s="1168"/>
      <c r="Z61" s="1168"/>
      <c r="AA61" s="1168"/>
      <c r="AB61" s="1168"/>
      <c r="AC61" s="1168"/>
      <c r="AD61" s="1168"/>
      <c r="AE61" s="1168"/>
      <c r="AF61" s="1168"/>
      <c r="AG61" s="1168"/>
      <c r="AH61" s="1168"/>
      <c r="AI61" s="1168"/>
      <c r="AJ61" s="1168"/>
      <c r="AK61" s="1168"/>
      <c r="AL61" s="1168"/>
      <c r="AM61" s="1168"/>
      <c r="AN61" s="1168"/>
      <c r="AO61" s="1168"/>
      <c r="AP61" s="1168"/>
      <c r="AQ61" s="1168"/>
      <c r="AR61" s="1168"/>
      <c r="AS61" s="1168"/>
      <c r="AT61" s="1168"/>
      <c r="AU61" s="1168"/>
      <c r="AV61" s="1168"/>
      <c r="AW61" s="1168"/>
      <c r="AX61" s="1168"/>
      <c r="AY61" s="1168"/>
      <c r="AZ61" s="1168"/>
    </row>
    <row r="62" spans="1:56" ht="7.2" customHeight="1" x14ac:dyDescent="0.25">
      <c r="A62" s="1171" t="s">
        <v>545</v>
      </c>
      <c r="B62" s="1171"/>
      <c r="C62" s="1171"/>
      <c r="D62" s="1171"/>
      <c r="E62" s="1171"/>
      <c r="F62" s="1171"/>
      <c r="G62" s="1171"/>
      <c r="H62" s="1171"/>
      <c r="I62" s="1171"/>
      <c r="J62" s="1171"/>
      <c r="K62" s="1171"/>
      <c r="L62" s="1171"/>
      <c r="M62" s="1171"/>
      <c r="N62" s="1171"/>
      <c r="O62" s="1171"/>
      <c r="P62" s="1171"/>
      <c r="Q62" s="1171"/>
      <c r="R62" s="1171"/>
      <c r="S62" s="1171"/>
      <c r="T62" s="1171"/>
      <c r="U62" s="1171"/>
      <c r="V62" s="1171"/>
      <c r="W62" s="1171"/>
      <c r="X62" s="1171"/>
      <c r="Y62" s="1171"/>
      <c r="Z62" s="1171"/>
      <c r="AA62" s="1171"/>
      <c r="AB62" s="1171"/>
      <c r="AC62" s="1171"/>
      <c r="AD62" s="1171"/>
      <c r="AE62" s="1171"/>
      <c r="AF62" s="1171"/>
      <c r="AG62" s="1171"/>
      <c r="AH62" s="1171"/>
      <c r="AI62" s="1171"/>
      <c r="AJ62" s="1171"/>
      <c r="AK62" s="1171"/>
      <c r="AL62" s="1171"/>
      <c r="AM62" s="1171"/>
      <c r="AN62" s="1171"/>
      <c r="AO62" s="1171"/>
      <c r="AP62" s="1171"/>
      <c r="AQ62" s="1171"/>
      <c r="AR62" s="1171"/>
      <c r="AS62" s="1171"/>
      <c r="AT62" s="1171"/>
      <c r="AU62" s="1171"/>
      <c r="AV62" s="1171"/>
      <c r="AW62" s="1171"/>
      <c r="AX62" s="1171"/>
      <c r="AY62" s="1171"/>
      <c r="AZ62" s="1171"/>
    </row>
    <row r="63" spans="1:56" ht="12" customHeight="1" x14ac:dyDescent="0.25">
      <c r="A63" s="1166" t="s">
        <v>546</v>
      </c>
      <c r="B63" s="1166"/>
      <c r="C63" s="1166"/>
      <c r="D63" s="1166"/>
      <c r="E63" s="1166"/>
      <c r="F63" s="1166"/>
      <c r="G63" s="1166"/>
      <c r="H63" s="1166"/>
      <c r="I63" s="1166"/>
      <c r="J63" s="1166"/>
      <c r="K63" s="1166"/>
      <c r="L63" s="1166"/>
      <c r="M63" s="1166"/>
      <c r="N63" s="1166"/>
      <c r="O63" s="1166"/>
      <c r="P63" s="1166"/>
      <c r="Q63" s="1166"/>
      <c r="R63" s="1166"/>
      <c r="S63" s="1166"/>
      <c r="T63" s="1166"/>
      <c r="U63" s="1166"/>
      <c r="V63" s="1166"/>
      <c r="W63" s="1166"/>
      <c r="X63" s="1166"/>
      <c r="Y63" s="1166"/>
      <c r="Z63" s="1166"/>
      <c r="AA63" s="1166"/>
      <c r="AB63" s="1166"/>
      <c r="AC63" s="1166"/>
      <c r="AD63" s="1166"/>
      <c r="AE63" s="1166"/>
      <c r="AF63" s="1166"/>
      <c r="AG63" s="1166"/>
      <c r="AH63" s="1166"/>
      <c r="AI63" s="1166"/>
      <c r="AJ63" s="1166"/>
      <c r="AK63" s="1166"/>
      <c r="AL63" s="1166"/>
      <c r="AM63" s="1166"/>
      <c r="AN63" s="1166"/>
      <c r="AO63" s="1166"/>
      <c r="AP63" s="1166"/>
      <c r="AQ63" s="1166"/>
      <c r="AR63" s="1166"/>
      <c r="AS63" s="1166"/>
      <c r="AT63" s="1166"/>
      <c r="AU63" s="1166"/>
      <c r="AV63" s="1166"/>
      <c r="AW63" s="1166"/>
      <c r="AX63" s="1166"/>
      <c r="AY63" s="1166"/>
      <c r="AZ63" s="1166"/>
      <c r="BD63" s="11"/>
    </row>
    <row r="64" spans="1:56" ht="24" customHeight="1" x14ac:dyDescent="0.25">
      <c r="A64" s="116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67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7"/>
      <c r="N64" s="1167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7"/>
      <c r="Z64" s="1167"/>
      <c r="AA64" s="1167"/>
      <c r="AB64" s="1167"/>
      <c r="AC64" s="1167"/>
      <c r="AD64" s="1167"/>
      <c r="AE64" s="1167"/>
      <c r="AF64" s="1167"/>
      <c r="AG64" s="1167"/>
      <c r="AH64" s="1167"/>
      <c r="AI64" s="1167"/>
      <c r="AJ64" s="1167"/>
      <c r="AK64" s="1167"/>
      <c r="AL64" s="1167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7"/>
      <c r="AX64" s="1167"/>
      <c r="AY64" s="1167"/>
      <c r="AZ64" s="1167"/>
      <c r="BD64" s="15"/>
    </row>
    <row r="65" spans="1:56" ht="7.95" customHeight="1" x14ac:dyDescent="0.25">
      <c r="A65" s="1170" t="s">
        <v>389</v>
      </c>
      <c r="B65" s="1170"/>
      <c r="C65" s="1170"/>
      <c r="D65" s="1170"/>
      <c r="E65" s="1170"/>
      <c r="F65" s="1170"/>
      <c r="G65" s="1170"/>
      <c r="H65" s="1170"/>
      <c r="I65" s="1170"/>
      <c r="J65" s="1170"/>
      <c r="K65" s="1170"/>
      <c r="L65" s="1170"/>
      <c r="M65" s="1170"/>
      <c r="N65" s="1170"/>
      <c r="O65" s="1170"/>
      <c r="P65" s="1170"/>
      <c r="Q65" s="1170"/>
      <c r="R65" s="1170"/>
      <c r="S65" s="1170"/>
      <c r="T65" s="1170"/>
      <c r="U65" s="1170"/>
      <c r="V65" s="1170"/>
      <c r="W65" s="1170"/>
      <c r="X65" s="1170"/>
      <c r="Y65" s="1170"/>
      <c r="Z65" s="1170"/>
      <c r="AA65" s="1170"/>
      <c r="AB65" s="1170"/>
      <c r="AC65" s="1170"/>
      <c r="AD65" s="1170"/>
      <c r="AE65" s="1170"/>
      <c r="AF65" s="1170"/>
      <c r="AG65" s="1170"/>
      <c r="AH65" s="1170"/>
      <c r="AI65" s="1170"/>
      <c r="AJ65" s="1170"/>
      <c r="AK65" s="1170"/>
      <c r="AL65" s="1170"/>
      <c r="AM65" s="1170"/>
      <c r="AN65" s="1170"/>
      <c r="AO65" s="1170"/>
      <c r="AP65" s="1170"/>
      <c r="AQ65" s="1170"/>
      <c r="AR65" s="1170"/>
      <c r="AS65" s="1170"/>
      <c r="AT65" s="1170"/>
      <c r="AU65" s="1170"/>
      <c r="AV65" s="1170"/>
      <c r="AW65" s="1170"/>
      <c r="AX65" s="1170"/>
      <c r="AY65" s="1170"/>
      <c r="AZ65" s="1170"/>
    </row>
    <row r="66" spans="1:56" ht="12" customHeight="1" x14ac:dyDescent="0.25">
      <c r="A66" s="1166" t="s">
        <v>548</v>
      </c>
      <c r="B66" s="1166"/>
      <c r="C66" s="1166"/>
      <c r="D66" s="1166"/>
      <c r="E66" s="1166"/>
      <c r="F66" s="1166"/>
      <c r="G66" s="1166"/>
      <c r="H66" s="1166"/>
      <c r="I66" s="1166"/>
      <c r="J66" s="1166"/>
      <c r="K66" s="1166"/>
      <c r="L66" s="1166"/>
      <c r="M66" s="1166"/>
      <c r="N66" s="1166"/>
      <c r="O66" s="1166"/>
      <c r="P66" s="1166"/>
      <c r="Q66" s="1166"/>
      <c r="R66" s="1166"/>
      <c r="S66" s="1166"/>
      <c r="T66" s="1166"/>
      <c r="U66" s="1166"/>
      <c r="V66" s="1166"/>
      <c r="W66" s="1166"/>
      <c r="X66" s="1166"/>
      <c r="Y66" s="1166"/>
      <c r="Z66" s="1166"/>
      <c r="AA66" s="1166"/>
      <c r="AB66" s="1166"/>
      <c r="AC66" s="1166"/>
      <c r="AD66" s="1166"/>
      <c r="AE66" s="1166"/>
      <c r="AF66" s="1166"/>
      <c r="AG66" s="1166"/>
      <c r="AH66" s="1166"/>
      <c r="AI66" s="1166"/>
      <c r="AJ66" s="1166"/>
      <c r="AK66" s="1166"/>
      <c r="AL66" s="1166"/>
      <c r="AM66" s="1166"/>
      <c r="AN66" s="1166"/>
      <c r="AO66" s="1166"/>
      <c r="AP66" s="1166"/>
      <c r="AQ66" s="1166"/>
      <c r="AR66" s="1166"/>
      <c r="AS66" s="1166"/>
      <c r="AT66" s="1166"/>
      <c r="AU66" s="1166"/>
      <c r="AV66" s="1166"/>
      <c r="AW66" s="1166"/>
      <c r="AX66" s="1166"/>
      <c r="AY66" s="1166"/>
      <c r="AZ66" s="1166"/>
    </row>
    <row r="67" spans="1:56" ht="25.2" customHeight="1" x14ac:dyDescent="0.25">
      <c r="A67" s="1172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D67" s="11"/>
    </row>
    <row r="68" spans="1:56" s="127" customFormat="1" ht="8.25" customHeight="1" x14ac:dyDescent="0.2">
      <c r="A68" s="1171" t="s">
        <v>547</v>
      </c>
      <c r="B68" s="1173"/>
      <c r="C68" s="1173"/>
      <c r="D68" s="1173"/>
      <c r="E68" s="1173"/>
      <c r="F68" s="1173"/>
      <c r="G68" s="1173"/>
      <c r="H68" s="1173"/>
      <c r="I68" s="1173"/>
      <c r="J68" s="1173"/>
      <c r="K68" s="1173"/>
      <c r="L68" s="1173"/>
      <c r="M68" s="1173"/>
      <c r="N68" s="1173"/>
      <c r="O68" s="1173"/>
      <c r="P68" s="1173"/>
      <c r="Q68" s="1173"/>
      <c r="R68" s="1173"/>
      <c r="S68" s="1173"/>
      <c r="T68" s="1173"/>
      <c r="U68" s="1173"/>
      <c r="V68" s="1173"/>
      <c r="W68" s="1173"/>
      <c r="X68" s="1173"/>
      <c r="Y68" s="1173"/>
      <c r="Z68" s="1173"/>
      <c r="AA68" s="1173"/>
      <c r="AB68" s="1173"/>
      <c r="AC68" s="1173"/>
      <c r="AD68" s="1173"/>
      <c r="AE68" s="1173"/>
      <c r="AF68" s="1173"/>
      <c r="AG68" s="1173"/>
      <c r="AH68" s="1173"/>
      <c r="AI68" s="1173"/>
      <c r="AJ68" s="1173"/>
      <c r="AK68" s="1173"/>
      <c r="AL68" s="1173"/>
      <c r="AM68" s="1173"/>
      <c r="AN68" s="1173"/>
      <c r="AO68" s="1173"/>
      <c r="AP68" s="1173"/>
      <c r="AQ68" s="1173"/>
      <c r="AR68" s="1173"/>
      <c r="AS68" s="1173"/>
      <c r="AT68" s="1173"/>
      <c r="AU68" s="1173"/>
      <c r="AV68" s="1173"/>
      <c r="AW68" s="1173"/>
      <c r="AX68" s="1173"/>
      <c r="AY68" s="1173"/>
      <c r="AZ68" s="1173"/>
      <c r="BD68" s="129"/>
    </row>
    <row r="69" spans="1:56" ht="12" customHeight="1" x14ac:dyDescent="0.25">
      <c r="A69" s="1191" t="s">
        <v>549</v>
      </c>
      <c r="B69" s="1191"/>
      <c r="C69" s="1191"/>
      <c r="D69" s="1191"/>
      <c r="E69" s="1191"/>
      <c r="F69" s="1191"/>
      <c r="G69" s="1191"/>
      <c r="H69" s="1191"/>
      <c r="I69" s="1191"/>
      <c r="J69" s="1191"/>
      <c r="K69" s="1191"/>
      <c r="L69" s="1191"/>
      <c r="M69" s="1191"/>
      <c r="N69" s="1191"/>
      <c r="O69" s="1191"/>
      <c r="P69" s="1191"/>
      <c r="Q69" s="1191"/>
      <c r="R69" s="1191"/>
      <c r="S69" s="1191"/>
      <c r="T69" s="1191"/>
      <c r="U69" s="1191"/>
      <c r="V69" s="1191"/>
      <c r="W69" s="1191"/>
      <c r="X69" s="1191"/>
      <c r="Y69" s="1191"/>
      <c r="Z69" s="1191"/>
      <c r="AA69" s="1191"/>
      <c r="AB69" s="1191"/>
      <c r="AC69" s="1191"/>
      <c r="AD69" s="1191"/>
      <c r="AE69" s="1191"/>
      <c r="AF69" s="1191"/>
      <c r="AG69" s="1191"/>
      <c r="AH69" s="1191"/>
      <c r="AI69" s="1191"/>
      <c r="AJ69" s="1191"/>
      <c r="AK69" s="1191"/>
      <c r="AL69" s="1191"/>
      <c r="AM69" s="1191"/>
      <c r="AN69" s="1191"/>
      <c r="AO69" s="1191"/>
      <c r="AP69" s="1191"/>
      <c r="AQ69" s="1191"/>
      <c r="AR69" s="1191"/>
      <c r="AS69" s="1191"/>
      <c r="AT69" s="1191"/>
      <c r="AU69" s="1191"/>
      <c r="AV69" s="1191"/>
      <c r="AW69" s="1191"/>
      <c r="AX69" s="1191"/>
      <c r="AY69" s="1191"/>
      <c r="AZ69" s="1191"/>
    </row>
    <row r="70" spans="1:56" ht="12" customHeight="1" x14ac:dyDescent="0.25">
      <c r="A70" s="1166" t="s">
        <v>390</v>
      </c>
      <c r="B70" s="1166"/>
      <c r="C70" s="1166"/>
      <c r="D70" s="1166"/>
      <c r="E70" s="1166"/>
      <c r="F70" s="1166"/>
      <c r="G70" s="1166"/>
      <c r="H70" s="1166"/>
      <c r="I70" s="1166"/>
      <c r="J70" s="1166"/>
      <c r="K70" s="1166"/>
      <c r="L70" s="1166"/>
      <c r="M70" s="1166"/>
      <c r="N70" s="1166"/>
      <c r="O70" s="1166"/>
      <c r="P70" s="1166"/>
      <c r="Q70" s="1166"/>
      <c r="R70" s="1166"/>
      <c r="S70" s="1166"/>
      <c r="T70" s="1166"/>
      <c r="U70" s="1166"/>
      <c r="V70" s="1166"/>
      <c r="W70" s="1166"/>
      <c r="X70" s="1166"/>
      <c r="Y70" s="1166"/>
      <c r="Z70" s="1166"/>
      <c r="AA70" s="1166"/>
      <c r="AB70" s="1166"/>
      <c r="AC70" s="1166"/>
      <c r="AD70" s="1166"/>
      <c r="AE70" s="1166"/>
      <c r="AF70" s="1166"/>
      <c r="AG70" s="1166"/>
      <c r="AH70" s="1166"/>
      <c r="AI70" s="1166"/>
      <c r="AJ70" s="1166"/>
      <c r="AK70" s="1166"/>
      <c r="AL70" s="1166"/>
      <c r="AM70" s="1166"/>
      <c r="AN70" s="1166"/>
      <c r="AO70" s="1166"/>
      <c r="AP70" s="1166"/>
      <c r="AQ70" s="1166"/>
      <c r="AR70" s="1166"/>
      <c r="AS70" s="1166"/>
      <c r="AT70" s="1166"/>
      <c r="AU70" s="1166"/>
      <c r="AV70" s="1166"/>
      <c r="AW70" s="1166"/>
      <c r="AX70" s="1166"/>
      <c r="AY70" s="1166"/>
      <c r="AZ70" s="1166"/>
    </row>
    <row r="71" spans="1:56" ht="24" customHeight="1" x14ac:dyDescent="0.25">
      <c r="A71" s="1167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</row>
    <row r="72" spans="1:56" s="127" customFormat="1" ht="9.6" x14ac:dyDescent="0.2">
      <c r="A72" s="1192" t="s">
        <v>391</v>
      </c>
      <c r="B72" s="1192"/>
      <c r="C72" s="1192"/>
      <c r="D72" s="1192"/>
      <c r="E72" s="1192"/>
      <c r="F72" s="1192"/>
      <c r="G72" s="1192"/>
      <c r="H72" s="1192"/>
      <c r="I72" s="1192"/>
      <c r="J72" s="1192"/>
      <c r="K72" s="1192"/>
      <c r="L72" s="1192"/>
      <c r="M72" s="1192"/>
      <c r="N72" s="1192"/>
      <c r="O72" s="1192"/>
      <c r="P72" s="1192"/>
      <c r="Q72" s="1192"/>
      <c r="R72" s="1192"/>
      <c r="S72" s="1192"/>
      <c r="T72" s="1192"/>
      <c r="U72" s="1192"/>
      <c r="V72" s="1192"/>
      <c r="W72" s="1192"/>
      <c r="X72" s="1192"/>
      <c r="Y72" s="1192"/>
      <c r="Z72" s="1192"/>
      <c r="AA72" s="1192"/>
      <c r="AB72" s="1192"/>
      <c r="AC72" s="1192"/>
      <c r="AD72" s="1192"/>
      <c r="AE72" s="1192"/>
      <c r="AF72" s="1192"/>
      <c r="AG72" s="1192"/>
      <c r="AH72" s="1192"/>
      <c r="AI72" s="1192"/>
      <c r="AJ72" s="1192"/>
      <c r="AK72" s="1192"/>
      <c r="AL72" s="1192"/>
      <c r="AM72" s="1192"/>
      <c r="AN72" s="1192"/>
      <c r="AO72" s="1192"/>
      <c r="AP72" s="1192"/>
      <c r="AQ72" s="1192"/>
      <c r="AR72" s="1192"/>
      <c r="AS72" s="1192"/>
      <c r="AT72" s="1192"/>
      <c r="AU72" s="1192"/>
      <c r="AV72" s="1192"/>
      <c r="AW72" s="1192"/>
      <c r="AX72" s="1192"/>
      <c r="AY72" s="1192"/>
      <c r="AZ72" s="1192"/>
    </row>
    <row r="73" spans="1:56" ht="24" customHeight="1" x14ac:dyDescent="0.25">
      <c r="A73" s="1191" t="s">
        <v>550</v>
      </c>
      <c r="B73" s="1191"/>
      <c r="C73" s="1191"/>
      <c r="D73" s="1191"/>
      <c r="E73" s="1191"/>
      <c r="F73" s="1191"/>
      <c r="G73" s="1191"/>
      <c r="H73" s="1191"/>
      <c r="I73" s="1191"/>
      <c r="J73" s="1191"/>
      <c r="K73" s="1191"/>
      <c r="L73" s="1191"/>
      <c r="M73" s="1191"/>
      <c r="N73" s="1191"/>
      <c r="O73" s="1191"/>
      <c r="P73" s="1191"/>
      <c r="Q73" s="1191"/>
      <c r="R73" s="1191"/>
      <c r="S73" s="1191"/>
      <c r="T73" s="1191"/>
      <c r="U73" s="1191"/>
      <c r="V73" s="1191"/>
      <c r="W73" s="1191"/>
      <c r="X73" s="1191"/>
      <c r="Y73" s="1191"/>
      <c r="Z73" s="1191"/>
      <c r="AA73" s="1191"/>
      <c r="AB73" s="1191"/>
      <c r="AC73" s="1191"/>
      <c r="AD73" s="1191"/>
      <c r="AE73" s="1191"/>
      <c r="AF73" s="1191"/>
      <c r="AG73" s="1191"/>
      <c r="AH73" s="1191"/>
      <c r="AI73" s="1191"/>
      <c r="AJ73" s="1191"/>
      <c r="AK73" s="1191"/>
      <c r="AL73" s="1191"/>
      <c r="AM73" s="1191"/>
      <c r="AN73" s="1191"/>
      <c r="AO73" s="1191"/>
      <c r="AP73" s="1191"/>
      <c r="AQ73" s="1191"/>
      <c r="AR73" s="1191"/>
      <c r="AS73" s="1191"/>
      <c r="AT73" s="1191"/>
      <c r="AU73" s="1191"/>
      <c r="AV73" s="1191"/>
      <c r="AW73" s="1191"/>
      <c r="AX73" s="1191"/>
      <c r="AY73" s="1191"/>
      <c r="AZ73" s="1191"/>
    </row>
    <row r="74" spans="1:56" ht="15.75" customHeight="1" x14ac:dyDescent="0.3">
      <c r="A74" s="1181"/>
      <c r="B74" s="1181"/>
      <c r="C74" s="1181"/>
      <c r="D74" s="1181"/>
      <c r="E74" s="1181"/>
      <c r="F74" s="1181"/>
      <c r="G74" s="1181"/>
      <c r="H74" s="1181"/>
      <c r="I74" s="1181"/>
      <c r="J74" s="1181"/>
      <c r="K74" s="1181"/>
      <c r="L74" s="1181"/>
      <c r="M74" s="1181"/>
      <c r="N74" s="1181"/>
      <c r="O74" s="1181"/>
      <c r="P74" s="1181"/>
      <c r="Q74" s="1181"/>
      <c r="R74" s="1181"/>
      <c r="S74" s="1181"/>
      <c r="T74" s="1181"/>
      <c r="U74" s="1181"/>
      <c r="V74" s="1181"/>
      <c r="W74" s="1181"/>
      <c r="X74" s="1181"/>
      <c r="Y74" s="1181"/>
      <c r="Z74" s="1181"/>
      <c r="AA74" s="1181"/>
      <c r="AB74" s="1181"/>
      <c r="AC74" s="1181"/>
      <c r="AD74" s="1181"/>
      <c r="AE74" s="1181"/>
      <c r="AF74" s="1181"/>
      <c r="AG74" s="1181"/>
      <c r="AH74" s="1181"/>
      <c r="AI74" s="1181"/>
      <c r="AJ74" s="1181"/>
      <c r="AK74" s="1181"/>
      <c r="AL74" s="1181"/>
      <c r="AM74" s="1181"/>
      <c r="AN74" s="1181"/>
      <c r="AO74" s="1181"/>
      <c r="AP74" s="1181"/>
      <c r="AQ74" s="1181"/>
      <c r="AR74" s="1181"/>
      <c r="AS74" s="1181"/>
      <c r="AT74" s="1181"/>
      <c r="AU74" s="1181"/>
      <c r="AV74" s="1181"/>
      <c r="AW74" s="1181"/>
      <c r="AX74" s="1181"/>
      <c r="AY74" s="1181"/>
      <c r="AZ74" s="1181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7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3" t="s">
        <v>391</v>
      </c>
      <c r="AD77" s="1173"/>
      <c r="AE77" s="1173"/>
      <c r="AF77" s="1173"/>
      <c r="AG77" s="1173"/>
      <c r="AH77" s="1173"/>
      <c r="AI77" s="1173"/>
      <c r="AJ77" s="1173"/>
      <c r="AK77" s="1173"/>
      <c r="AL77" s="1173"/>
      <c r="AM77" s="1173"/>
      <c r="AN77" s="1173"/>
      <c r="AO77" s="1173"/>
      <c r="AP77" s="1173"/>
      <c r="AQ77" s="1173"/>
      <c r="AR77" s="1173"/>
      <c r="AS77" s="1173"/>
      <c r="AT77" s="1173"/>
      <c r="AU77" s="1173"/>
      <c r="AV77" s="1173"/>
      <c r="AW77" s="1173"/>
      <c r="AX77" s="1173"/>
      <c r="AY77" s="1173"/>
      <c r="AZ77" s="1173"/>
    </row>
    <row r="78" spans="1:56" ht="14.4" x14ac:dyDescent="0.3">
      <c r="A78" s="1166" t="s">
        <v>551</v>
      </c>
      <c r="B78" s="1166"/>
      <c r="C78" s="1166"/>
      <c r="D78" s="1166"/>
      <c r="E78" s="1166"/>
      <c r="G78" s="1179" t="s">
        <v>539</v>
      </c>
      <c r="H78" s="1179"/>
      <c r="I78" s="1179"/>
      <c r="J78" s="1179"/>
      <c r="K78" s="1179"/>
      <c r="L78" s="1179"/>
      <c r="M78" s="1179"/>
      <c r="N78" s="1179"/>
      <c r="O78" s="1179"/>
      <c r="P78" s="1179"/>
      <c r="Q78" s="8"/>
      <c r="R78" s="103" t="s">
        <v>79</v>
      </c>
      <c r="S78" s="1174" t="str">
        <f ca="1">INDIRECT("'АКТЫ скрытых работ'!R"&amp;BE3&amp;"C4",0)</f>
        <v>11</v>
      </c>
      <c r="T78" s="1174"/>
      <c r="U78" s="1174"/>
      <c r="V78" s="103" t="s">
        <v>80</v>
      </c>
      <c r="W78" s="1175" t="str">
        <f ca="1">INDIRECT("'АКТЫ скрытых работ'!R"&amp;BE3&amp;"C5",0)</f>
        <v>декабря</v>
      </c>
      <c r="X78" s="1175"/>
      <c r="Y78" s="1175"/>
      <c r="Z78" s="1175"/>
      <c r="AA78" s="1175"/>
      <c r="AB78" s="1175"/>
      <c r="AC78" s="1175"/>
      <c r="AE78" s="1177">
        <f ca="1">INDIRECT("'АКТЫ скрытых работ'!R"&amp;BE3&amp;"C6",0)</f>
        <v>2024</v>
      </c>
      <c r="AF78" s="1177"/>
      <c r="AG78" s="1177"/>
      <c r="AH78" s="1177"/>
      <c r="AI78" s="42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6" t="s">
        <v>92</v>
      </c>
      <c r="H79" s="1166"/>
      <c r="I79" s="1166"/>
      <c r="J79" s="1166"/>
      <c r="K79" s="1166"/>
      <c r="L79" s="1166"/>
      <c r="M79" s="1166"/>
      <c r="N79" s="1166"/>
      <c r="O79" s="1166"/>
      <c r="P79" s="1166"/>
      <c r="Q79" s="8"/>
      <c r="R79" s="103" t="s">
        <v>79</v>
      </c>
      <c r="S79" s="1174" t="str">
        <f ca="1">INDIRECT("'АКТЫ скрытых работ'!R"&amp;BE3&amp;"C7",0)</f>
        <v>13</v>
      </c>
      <c r="T79" s="1174"/>
      <c r="U79" s="1174"/>
      <c r="V79" s="103" t="s">
        <v>80</v>
      </c>
      <c r="W79" s="1176" t="str">
        <f ca="1">INDIRECT("'АКТЫ скрытых работ'!R"&amp;BE3&amp;"C8",0)</f>
        <v>декабря</v>
      </c>
      <c r="X79" s="1176"/>
      <c r="Y79" s="1176"/>
      <c r="Z79" s="1176"/>
      <c r="AA79" s="1176"/>
      <c r="AB79" s="1176"/>
      <c r="AC79" s="1176"/>
      <c r="AE79" s="1178">
        <f ca="1">INDIRECT("'АКТЫ скрытых работ'!R"&amp;BE3&amp;"C9",0)</f>
        <v>2024</v>
      </c>
      <c r="AF79" s="1178"/>
      <c r="AG79" s="1178"/>
      <c r="AH79" s="1178"/>
      <c r="AI79" s="428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0" t="s">
        <v>552</v>
      </c>
      <c r="B81" s="1180"/>
      <c r="C81" s="1180"/>
      <c r="D81" s="1180"/>
      <c r="E81" s="1180"/>
      <c r="F81" s="1180"/>
      <c r="G81" s="1180"/>
      <c r="H81" s="1180"/>
      <c r="I81" s="1180"/>
      <c r="J81" s="1180"/>
      <c r="K81" s="1180"/>
      <c r="L81" s="1180"/>
      <c r="M81" s="1180"/>
      <c r="N81" s="1180"/>
      <c r="O81" s="1180"/>
      <c r="P81" s="1180"/>
      <c r="Q81" s="1180"/>
      <c r="R81" s="1180"/>
      <c r="S81" s="1180"/>
      <c r="T81" s="1180"/>
      <c r="U81" s="1180"/>
      <c r="V81" s="1180"/>
      <c r="W81" s="1180"/>
      <c r="X81" s="1180"/>
      <c r="Y81" s="1180"/>
      <c r="Z81" s="1180"/>
      <c r="AA81" s="1180"/>
      <c r="AB81" s="1180"/>
      <c r="AC81" s="1180"/>
      <c r="AD81" s="1180"/>
      <c r="AE81" s="1180"/>
      <c r="AF81" s="1180"/>
      <c r="AG81" s="1180"/>
      <c r="AH81" s="1180"/>
      <c r="AI81" s="1180"/>
      <c r="AJ81" s="1180"/>
      <c r="AK81" s="1180"/>
      <c r="AL81" s="1180"/>
      <c r="AM81" s="1180"/>
      <c r="AN81" s="1180"/>
      <c r="AO81" s="1180"/>
      <c r="AP81" s="1180"/>
      <c r="AQ81" s="1180"/>
      <c r="AR81" s="1180"/>
      <c r="AS81" s="1180"/>
      <c r="AT81" s="1180"/>
      <c r="AU81" s="1180"/>
      <c r="AV81" s="1180"/>
      <c r="AW81" s="1180"/>
      <c r="AX81" s="1180"/>
      <c r="AY81" s="1180"/>
      <c r="AZ81" s="1180"/>
    </row>
    <row r="82" spans="1:54" x14ac:dyDescent="0.25">
      <c r="A82" s="1172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72"/>
      <c r="C82" s="1172"/>
      <c r="D82" s="1172"/>
      <c r="E82" s="1172"/>
      <c r="F82" s="1172"/>
      <c r="G82" s="1172"/>
      <c r="H82" s="1172"/>
      <c r="I82" s="1172"/>
      <c r="J82" s="1172"/>
      <c r="K82" s="1172"/>
      <c r="L82" s="1172"/>
      <c r="M82" s="117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</row>
    <row r="83" spans="1:54" s="127" customFormat="1" ht="10.5" customHeight="1" x14ac:dyDescent="0.2">
      <c r="A83" s="1170" t="s">
        <v>553</v>
      </c>
      <c r="B83" s="1170"/>
      <c r="C83" s="1170"/>
      <c r="D83" s="1170"/>
      <c r="E83" s="1170"/>
      <c r="F83" s="1170"/>
      <c r="G83" s="1170"/>
      <c r="H83" s="1170"/>
      <c r="I83" s="1170"/>
      <c r="J83" s="1170"/>
      <c r="K83" s="1170"/>
      <c r="L83" s="1170"/>
      <c r="M83" s="1170"/>
      <c r="N83" s="1170"/>
      <c r="O83" s="1170"/>
      <c r="P83" s="1170"/>
      <c r="Q83" s="1170"/>
      <c r="R83" s="1170"/>
      <c r="S83" s="1170"/>
      <c r="T83" s="1170"/>
      <c r="U83" s="1170"/>
      <c r="V83" s="1170"/>
      <c r="W83" s="1170"/>
      <c r="X83" s="1170"/>
      <c r="Y83" s="1170"/>
      <c r="Z83" s="1170"/>
      <c r="AA83" s="1170"/>
      <c r="AB83" s="1170"/>
      <c r="AC83" s="1170"/>
      <c r="AD83" s="1170"/>
      <c r="AE83" s="1170"/>
      <c r="AF83" s="1170"/>
      <c r="AG83" s="1170"/>
      <c r="AH83" s="1170"/>
      <c r="AI83" s="1170"/>
      <c r="AJ83" s="1170"/>
      <c r="AK83" s="1170"/>
      <c r="AL83" s="1170"/>
      <c r="AM83" s="1170"/>
      <c r="AN83" s="1170"/>
      <c r="AO83" s="1170"/>
      <c r="AP83" s="1170"/>
      <c r="AQ83" s="1170"/>
      <c r="AR83" s="1170"/>
      <c r="AS83" s="1170"/>
      <c r="AT83" s="1170"/>
      <c r="AU83" s="1170"/>
      <c r="AV83" s="1170"/>
      <c r="AW83" s="1170"/>
      <c r="AX83" s="1170"/>
      <c r="AY83" s="1170"/>
      <c r="AZ83" s="1170"/>
    </row>
    <row r="84" spans="1:54" ht="12" customHeight="1" x14ac:dyDescent="0.3">
      <c r="A84" s="1166" t="s">
        <v>393</v>
      </c>
      <c r="B84" s="1166"/>
      <c r="C84" s="1166"/>
      <c r="D84" s="1166"/>
      <c r="E84" s="1166"/>
      <c r="F84" s="1166"/>
      <c r="G84" s="1166"/>
      <c r="H84" s="1166"/>
      <c r="I84" s="1166"/>
      <c r="J84" s="1166"/>
      <c r="K84" s="1166"/>
      <c r="L84" s="1166"/>
      <c r="M84" s="1166"/>
      <c r="N84" s="1166"/>
      <c r="O84" s="1166"/>
      <c r="P84" s="1166"/>
      <c r="Q84" s="1166"/>
      <c r="R84" s="1166"/>
      <c r="S84" s="1166"/>
      <c r="T84" s="1166"/>
      <c r="U84" s="1166"/>
      <c r="V84" s="1166"/>
      <c r="W84" s="1166"/>
      <c r="X84" s="1166"/>
      <c r="Y84" s="1166"/>
      <c r="Z84" s="1166"/>
      <c r="AA84" s="1166"/>
      <c r="AB84" s="1166"/>
      <c r="AC84" s="1166"/>
      <c r="AD84" s="1166"/>
      <c r="AE84" s="1166"/>
      <c r="AF84" s="1166"/>
      <c r="AG84" s="1166"/>
      <c r="AH84" s="1166"/>
      <c r="AI84" s="1166"/>
      <c r="AJ84" s="1166"/>
      <c r="AK84" s="1166"/>
      <c r="AL84" s="1166"/>
      <c r="AM84" s="1166"/>
      <c r="AN84" s="1166"/>
      <c r="AO84" s="1166"/>
      <c r="AP84" s="1166"/>
      <c r="AQ84" s="1166"/>
      <c r="AR84" s="1166"/>
      <c r="AS84" s="1166"/>
      <c r="AT84" s="1166"/>
      <c r="AU84" s="1166"/>
      <c r="AV84" s="1166"/>
      <c r="AW84" s="1166"/>
      <c r="AX84" s="1166"/>
      <c r="AY84" s="1166"/>
      <c r="AZ84" s="1166"/>
      <c r="BA84" s="31"/>
    </row>
    <row r="85" spans="1:54" ht="12" customHeight="1" x14ac:dyDescent="0.3">
      <c r="A85" s="1166" t="s">
        <v>394</v>
      </c>
      <c r="B85" s="1166"/>
      <c r="C85" s="1166"/>
      <c r="D85" s="1166"/>
      <c r="E85" s="1166"/>
      <c r="F85" s="1166"/>
      <c r="G85" s="1166"/>
      <c r="H85" s="1166"/>
      <c r="I85" s="1166"/>
      <c r="J85" s="1166"/>
      <c r="K85" s="1166"/>
      <c r="L85" s="1166"/>
      <c r="M85" s="1166"/>
      <c r="N85" s="1166"/>
      <c r="O85" s="1166"/>
      <c r="P85" s="1166"/>
      <c r="Q85" s="1166"/>
      <c r="R85" s="1166"/>
      <c r="S85" s="1166"/>
      <c r="T85" s="1166"/>
      <c r="U85" s="1166"/>
      <c r="V85" s="1166"/>
      <c r="W85" s="1166"/>
      <c r="X85" s="1166"/>
      <c r="Y85" s="1166"/>
      <c r="Z85" s="1166"/>
      <c r="AA85" s="1166"/>
      <c r="AB85" s="1166"/>
      <c r="AC85" s="1166"/>
      <c r="AD85" s="1166"/>
      <c r="AE85" s="1166"/>
      <c r="AF85" s="1162" t="s">
        <v>395</v>
      </c>
      <c r="AG85" s="1162"/>
      <c r="AH85" s="1162"/>
      <c r="AI85" s="1162"/>
      <c r="AJ85" s="1162"/>
      <c r="AK85" s="1162"/>
      <c r="AL85" s="1162"/>
      <c r="AM85" s="1162"/>
      <c r="AN85" s="1162"/>
      <c r="AO85" s="1162"/>
      <c r="AP85" s="1162"/>
      <c r="AQ85" s="1162"/>
      <c r="AR85" s="1162"/>
      <c r="AS85" s="1162"/>
      <c r="AT85" s="1162"/>
      <c r="AU85" s="1162"/>
      <c r="AV85" s="1162"/>
      <c r="AW85" s="1162"/>
      <c r="AX85" s="1162"/>
      <c r="AY85" s="1162"/>
      <c r="AZ85" s="427" t="s">
        <v>396</v>
      </c>
      <c r="BA85" s="9"/>
    </row>
    <row r="86" spans="1:54" ht="12" customHeight="1" x14ac:dyDescent="0.3">
      <c r="A86" s="1166" t="s">
        <v>554</v>
      </c>
      <c r="B86" s="1166"/>
      <c r="C86" s="1166"/>
      <c r="D86" s="1166"/>
      <c r="E86" s="1166"/>
      <c r="F86" s="1166"/>
      <c r="G86" s="1166"/>
      <c r="H86" s="1166"/>
      <c r="I86" s="1166"/>
      <c r="J86" s="1166"/>
      <c r="K86" s="1166"/>
      <c r="L86" s="1166"/>
      <c r="M86" s="1166"/>
      <c r="N86" s="1166"/>
      <c r="O86" s="1166"/>
      <c r="P86" s="1166"/>
      <c r="Q86" s="1166"/>
      <c r="R86" s="1166"/>
      <c r="S86" s="1166"/>
      <c r="T86" s="1166"/>
      <c r="U86" s="1166"/>
      <c r="V86" s="1166"/>
      <c r="W86" s="1166"/>
      <c r="X86" s="1166"/>
      <c r="Y86" s="1166"/>
      <c r="Z86" s="1166"/>
      <c r="AA86" s="1166"/>
      <c r="AB86" s="1166"/>
      <c r="AC86" s="1166"/>
      <c r="AD86" s="1166"/>
      <c r="AE86" s="1166"/>
      <c r="AF86" s="1166"/>
      <c r="AG86" s="1166"/>
      <c r="AH86" s="1166"/>
      <c r="AI86" s="1166"/>
      <c r="AJ86" s="1166"/>
      <c r="AK86" s="1166"/>
      <c r="AL86" s="1166"/>
      <c r="AM86" s="1166"/>
      <c r="AN86" s="1166"/>
      <c r="AO86" s="1166"/>
      <c r="AP86" s="1166"/>
      <c r="AQ86" s="1166"/>
      <c r="AR86" s="1166"/>
      <c r="AS86" s="1166"/>
      <c r="AT86" s="1161"/>
      <c r="AU86" s="1161"/>
      <c r="AV86" s="1161"/>
      <c r="AW86" s="1161"/>
      <c r="AX86" s="1161"/>
      <c r="AY86" s="429" t="s">
        <v>397</v>
      </c>
      <c r="AZ86" s="429"/>
      <c r="BA86" s="9"/>
    </row>
    <row r="87" spans="1:54" ht="12" customHeight="1" x14ac:dyDescent="0.3">
      <c r="A87" s="1166" t="s">
        <v>555</v>
      </c>
      <c r="B87" s="1166"/>
      <c r="C87" s="1166"/>
      <c r="D87" s="1166"/>
      <c r="E87" s="1166"/>
      <c r="F87" s="1166"/>
      <c r="G87" s="1166"/>
      <c r="H87" s="1166"/>
      <c r="I87" s="1166"/>
      <c r="J87" s="1166"/>
      <c r="K87" s="1166"/>
      <c r="L87" s="1166"/>
      <c r="M87" s="1166"/>
      <c r="N87" s="1166"/>
      <c r="O87" s="1166"/>
      <c r="P87" s="1166"/>
      <c r="Q87" s="1166"/>
      <c r="R87" s="1166"/>
      <c r="S87" s="1166"/>
      <c r="T87" s="1166"/>
      <c r="U87" s="1166"/>
      <c r="V87" s="1166"/>
      <c r="W87" s="1166"/>
      <c r="X87" s="1166"/>
      <c r="Y87" s="1166"/>
      <c r="Z87" s="1166"/>
      <c r="AA87" s="1166"/>
      <c r="AB87" s="1166"/>
      <c r="AC87" s="1166"/>
      <c r="AD87" s="1166"/>
      <c r="AE87" s="1166"/>
      <c r="AF87" s="1166"/>
      <c r="AG87" s="1166"/>
      <c r="AH87" s="1166"/>
      <c r="AI87" s="1166"/>
      <c r="AJ87" s="1166"/>
      <c r="AK87" s="1166"/>
      <c r="AL87" s="1166"/>
      <c r="AM87" s="1166"/>
      <c r="AN87" s="1166"/>
      <c r="AO87" s="1166"/>
      <c r="AP87" s="1166"/>
      <c r="AQ87" s="1166"/>
      <c r="AR87" s="1166"/>
      <c r="AS87" s="1166"/>
      <c r="AT87" s="1166"/>
      <c r="AU87" s="1166"/>
      <c r="AV87" s="1166"/>
      <c r="AW87" s="1166"/>
      <c r="AX87" s="1166"/>
      <c r="AY87" s="1166"/>
      <c r="AZ87" s="1166"/>
      <c r="BA87" s="9"/>
    </row>
    <row r="88" spans="1:54" ht="12" customHeight="1" x14ac:dyDescent="0.3">
      <c r="A88" s="1166" t="s">
        <v>556</v>
      </c>
      <c r="B88" s="1166"/>
      <c r="C88" s="1166"/>
      <c r="D88" s="1166"/>
      <c r="E88" s="1166"/>
      <c r="F88" s="1166"/>
      <c r="G88" s="1166"/>
      <c r="H88" s="1166"/>
      <c r="I88" s="1166"/>
      <c r="J88" s="1166"/>
      <c r="K88" s="1166"/>
      <c r="L88" s="1166"/>
      <c r="M88" s="1166"/>
      <c r="N88" s="1166"/>
      <c r="O88" s="1166"/>
      <c r="P88" s="1166"/>
      <c r="Q88" s="1166"/>
      <c r="R88" s="1166"/>
      <c r="S88" s="1166"/>
      <c r="T88" s="1166"/>
      <c r="U88" s="1166"/>
      <c r="V88" s="1166"/>
      <c r="W88" s="1166"/>
      <c r="X88" s="1166"/>
      <c r="Y88" s="1166"/>
      <c r="Z88" s="1166"/>
      <c r="AA88" s="1166"/>
      <c r="AB88" s="1166"/>
      <c r="AC88" s="1166"/>
      <c r="AD88" s="1166"/>
      <c r="AE88" s="1166"/>
      <c r="AF88" s="1166"/>
      <c r="AG88" s="1166"/>
      <c r="AH88" s="1166"/>
      <c r="AI88" s="1166"/>
      <c r="AJ88" s="1166"/>
      <c r="AK88" s="1166"/>
      <c r="AL88" s="1166"/>
      <c r="AM88" s="1166"/>
      <c r="AN88" s="1166"/>
      <c r="AO88" s="1166"/>
      <c r="AP88" s="1166"/>
      <c r="AQ88" s="1166"/>
      <c r="AR88" s="1166"/>
      <c r="AS88" s="1166"/>
      <c r="AT88" s="1166"/>
      <c r="AU88" s="1166"/>
      <c r="AV88" s="1166"/>
      <c r="AW88" s="1166"/>
      <c r="AX88" s="1166"/>
      <c r="AY88" s="1166"/>
      <c r="AZ88" s="1166"/>
      <c r="BA88" s="9"/>
    </row>
    <row r="89" spans="1:54" ht="12" customHeight="1" x14ac:dyDescent="0.3">
      <c r="A89" s="1162"/>
      <c r="B89" s="1162"/>
      <c r="C89" s="1162"/>
      <c r="D89" s="1162"/>
      <c r="E89" s="1162"/>
      <c r="F89" s="1162"/>
      <c r="G89" s="1162"/>
      <c r="H89" s="1162"/>
      <c r="I89" s="1162"/>
      <c r="J89" s="1162"/>
      <c r="K89" s="1162"/>
      <c r="L89" s="1162"/>
      <c r="M89" s="1162"/>
      <c r="N89" s="1162"/>
      <c r="O89" s="1162"/>
      <c r="P89" s="1162"/>
      <c r="Q89" s="1162"/>
      <c r="R89" s="1162"/>
      <c r="S89" s="1162"/>
      <c r="T89" s="1162"/>
      <c r="U89" s="1162"/>
      <c r="V89" s="1162"/>
      <c r="W89" s="1162"/>
      <c r="X89" s="1162"/>
      <c r="Y89" s="1162"/>
      <c r="Z89" s="1162"/>
      <c r="AA89" s="1162"/>
      <c r="AB89" s="1162"/>
      <c r="AC89" s="1162"/>
      <c r="AD89" s="1162"/>
      <c r="AE89" s="1162"/>
      <c r="AF89" s="1162"/>
      <c r="AG89" s="1162"/>
      <c r="AH89" s="1162"/>
      <c r="AI89" s="1162"/>
      <c r="AJ89" s="1162"/>
      <c r="AK89" s="1162"/>
      <c r="AL89" s="1162"/>
      <c r="AM89" s="1162"/>
      <c r="AN89" s="1162"/>
      <c r="AO89" s="1162"/>
      <c r="AP89" s="1162"/>
      <c r="AQ89" s="1162"/>
      <c r="AR89" s="1162"/>
      <c r="AS89" s="1162"/>
      <c r="AT89" s="1162"/>
      <c r="AU89" s="1162"/>
      <c r="AV89" s="1162"/>
      <c r="AW89" s="1162"/>
      <c r="AX89" s="1162"/>
      <c r="AY89" s="1162"/>
      <c r="AZ89" s="1162"/>
      <c r="BA89" s="9"/>
    </row>
    <row r="90" spans="1:54" ht="12" customHeight="1" x14ac:dyDescent="0.3">
      <c r="A90" s="1163" t="s">
        <v>557</v>
      </c>
      <c r="B90" s="1163"/>
      <c r="C90" s="1163"/>
      <c r="D90" s="1163"/>
      <c r="E90" s="1163"/>
      <c r="F90" s="1163"/>
      <c r="G90" s="1163"/>
      <c r="H90" s="1163"/>
      <c r="I90" s="1163"/>
      <c r="J90" s="1163"/>
      <c r="K90" s="1163"/>
      <c r="L90" s="1163"/>
      <c r="M90" s="1163"/>
      <c r="N90" s="1163"/>
      <c r="O90" s="1163"/>
      <c r="P90" s="1163"/>
      <c r="Q90" s="1163"/>
      <c r="R90" s="1163"/>
      <c r="S90" s="1163"/>
      <c r="T90" s="1163"/>
      <c r="U90" s="1163"/>
      <c r="V90" s="1163"/>
      <c r="W90" s="1163"/>
      <c r="X90" s="1163"/>
      <c r="Y90" s="1163"/>
      <c r="Z90" s="1163"/>
      <c r="AA90" s="1163"/>
      <c r="AB90" s="1163"/>
      <c r="AC90" s="1163"/>
      <c r="AD90" s="1163"/>
      <c r="AE90" s="1163"/>
      <c r="AF90" s="1163"/>
      <c r="AG90" s="1163"/>
      <c r="AH90" s="1163"/>
      <c r="AI90" s="1163"/>
      <c r="AJ90" s="1163"/>
      <c r="AK90" s="1163"/>
      <c r="AL90" s="1163"/>
      <c r="AM90" s="1163"/>
      <c r="AN90" s="1163"/>
      <c r="AO90" s="1163"/>
      <c r="AP90" s="1163"/>
      <c r="AQ90" s="1163"/>
      <c r="AR90" s="1163"/>
      <c r="AS90" s="1163"/>
      <c r="AT90" s="1163"/>
      <c r="AU90" s="1163"/>
      <c r="AV90" s="1163"/>
      <c r="AW90" s="1163"/>
      <c r="AX90" s="1163"/>
      <c r="AY90" s="1163"/>
      <c r="AZ90" s="1163"/>
      <c r="BA90" s="9"/>
    </row>
    <row r="91" spans="1:54" ht="12" customHeight="1" x14ac:dyDescent="0.3">
      <c r="A91" s="1159" t="str">
        <f ca="1">INDIRECT("'АКТЫ скрытых работ'!R"&amp;BE3&amp;"C13",0)</f>
        <v xml:space="preserve"> -</v>
      </c>
      <c r="B91" s="1159"/>
      <c r="C91" s="1159"/>
      <c r="D91" s="1159"/>
      <c r="E91" s="1159"/>
      <c r="F91" s="1159"/>
      <c r="G91" s="1159"/>
      <c r="H91" s="1159"/>
      <c r="I91" s="1159"/>
      <c r="J91" s="1159"/>
      <c r="K91" s="1159"/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1159"/>
      <c r="X91" s="1159"/>
      <c r="Y91" s="1159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59"/>
      <c r="AP91" s="1159"/>
      <c r="AQ91" s="1159"/>
      <c r="AR91" s="1159"/>
      <c r="AS91" s="1159"/>
      <c r="AT91" s="1159"/>
      <c r="AU91" s="1159"/>
      <c r="AV91" s="1159"/>
      <c r="AW91" s="1159"/>
      <c r="AX91" s="1159"/>
      <c r="AY91" s="1159"/>
      <c r="AZ91" s="1159"/>
      <c r="BA91" s="9"/>
    </row>
    <row r="92" spans="1:54" s="127" customFormat="1" ht="8.25" customHeight="1" x14ac:dyDescent="0.2">
      <c r="A92" s="1160" t="s">
        <v>398</v>
      </c>
      <c r="B92" s="1160"/>
      <c r="C92" s="1160"/>
      <c r="D92" s="1160"/>
      <c r="E92" s="1160"/>
      <c r="F92" s="1160"/>
      <c r="G92" s="1160"/>
      <c r="H92" s="1160"/>
      <c r="I92" s="1160"/>
      <c r="J92" s="1160"/>
      <c r="K92" s="1160"/>
      <c r="L92" s="1160"/>
      <c r="M92" s="1160"/>
      <c r="N92" s="1160"/>
      <c r="O92" s="1160"/>
      <c r="P92" s="1160"/>
      <c r="Q92" s="1160"/>
      <c r="R92" s="1160"/>
      <c r="S92" s="1160"/>
      <c r="T92" s="1160"/>
      <c r="U92" s="1160"/>
      <c r="V92" s="1160"/>
      <c r="W92" s="1160"/>
      <c r="X92" s="1160"/>
      <c r="Y92" s="1160"/>
      <c r="Z92" s="1160"/>
      <c r="AA92" s="1160"/>
      <c r="AB92" s="1160"/>
      <c r="AC92" s="1160"/>
      <c r="AD92" s="1160"/>
      <c r="AE92" s="1160"/>
      <c r="AF92" s="1160"/>
      <c r="AG92" s="1160"/>
      <c r="AH92" s="1160"/>
      <c r="AI92" s="1160"/>
      <c r="AJ92" s="1160"/>
      <c r="AK92" s="1160"/>
      <c r="AL92" s="1160"/>
      <c r="AM92" s="1160"/>
      <c r="AN92" s="1160"/>
      <c r="AO92" s="1160"/>
      <c r="AP92" s="1160"/>
      <c r="AQ92" s="1160"/>
      <c r="AR92" s="1160"/>
      <c r="AS92" s="1160"/>
      <c r="AT92" s="1160"/>
      <c r="AU92" s="1160"/>
      <c r="AV92" s="1160"/>
      <c r="AW92" s="1160"/>
      <c r="AX92" s="1160"/>
      <c r="AY92" s="1160"/>
      <c r="AZ92" s="1160"/>
      <c r="BA92" s="137"/>
    </row>
    <row r="93" spans="1:54" s="138" customFormat="1" ht="12" customHeight="1" x14ac:dyDescent="0.25">
      <c r="A93" s="1164" t="s">
        <v>89</v>
      </c>
      <c r="B93" s="1164"/>
      <c r="C93" s="1164"/>
      <c r="D93" s="1164"/>
      <c r="E93" s="1164"/>
      <c r="F93" s="1164"/>
      <c r="G93" s="1164"/>
      <c r="H93" s="1164"/>
      <c r="I93" s="1164"/>
      <c r="J93" s="1164"/>
      <c r="K93" s="1164"/>
      <c r="L93" s="1164"/>
      <c r="M93" s="1164"/>
      <c r="N93" s="1164"/>
      <c r="O93" s="1164"/>
      <c r="P93" s="1165" t="s">
        <v>65</v>
      </c>
      <c r="Q93" s="1165"/>
      <c r="R93" s="1165"/>
      <c r="S93" s="1165"/>
      <c r="T93" s="1165"/>
      <c r="U93" s="1165"/>
      <c r="V93" s="1165"/>
      <c r="W93" s="1165"/>
      <c r="X93" s="1165"/>
      <c r="Y93" s="1165"/>
      <c r="Z93" s="1165"/>
      <c r="AA93" s="1165"/>
      <c r="AB93" s="1165"/>
      <c r="AC93" s="1165"/>
      <c r="AD93" s="1165"/>
      <c r="AE93" s="1165"/>
      <c r="AF93" s="1165"/>
      <c r="AG93" s="1165"/>
      <c r="AH93" s="1165"/>
      <c r="AI93" s="1165"/>
      <c r="AJ93" s="1165"/>
      <c r="AK93" s="1165"/>
      <c r="AL93" s="1165"/>
      <c r="AM93" s="1165"/>
      <c r="AN93" s="1165"/>
      <c r="AO93" s="1165"/>
      <c r="AP93" s="1165"/>
      <c r="AQ93" s="1165"/>
      <c r="AR93" s="1165"/>
      <c r="AS93" s="1165"/>
      <c r="AT93" s="1165"/>
      <c r="AU93" s="1165"/>
      <c r="AV93" s="1165"/>
      <c r="AW93" s="1165"/>
      <c r="AX93" s="1165"/>
      <c r="AY93" s="1165"/>
      <c r="AZ93" s="1165"/>
    </row>
    <row r="94" spans="1:54" ht="12" customHeight="1" x14ac:dyDescent="0.3">
      <c r="A94" s="427" t="s">
        <v>93</v>
      </c>
      <c r="J94" s="1159">
        <f>ФОРМА!F5</f>
        <v>2</v>
      </c>
      <c r="K94" s="1159"/>
      <c r="L94" s="1159"/>
      <c r="M94" s="430"/>
      <c r="N94" s="427" t="s">
        <v>94</v>
      </c>
      <c r="O94" s="430"/>
      <c r="R94" s="427"/>
    </row>
    <row r="95" spans="1:54" ht="35.25" customHeight="1" x14ac:dyDescent="0.25">
      <c r="A95" s="1166" t="s">
        <v>90</v>
      </c>
      <c r="B95" s="1166"/>
      <c r="C95" s="1166"/>
      <c r="D95" s="1166"/>
      <c r="E95" s="1166"/>
      <c r="F95" s="1166"/>
      <c r="G95" s="1166"/>
      <c r="H95" s="1167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67"/>
      <c r="J95" s="1167"/>
      <c r="K95" s="1167"/>
      <c r="L95" s="1167"/>
      <c r="M95" s="1167"/>
      <c r="N95" s="1167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7"/>
      <c r="Z95" s="1167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7"/>
      <c r="AL95" s="1167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7"/>
      <c r="AX95" s="1167"/>
      <c r="AY95" s="1167"/>
      <c r="AZ95" s="1167"/>
    </row>
    <row r="96" spans="1:54" ht="24" customHeight="1" x14ac:dyDescent="0.25">
      <c r="A96" s="1158" t="s">
        <v>558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1158"/>
      <c r="AA96" s="1158"/>
      <c r="AB96" s="1158"/>
      <c r="AC96" s="1158"/>
      <c r="AD96" s="1158"/>
      <c r="AE96" s="1158"/>
      <c r="AF96" s="1158"/>
      <c r="AG96" s="1158"/>
      <c r="AH96" s="1158"/>
      <c r="AI96" s="1158"/>
      <c r="AJ96" s="1158"/>
      <c r="AK96" s="1158"/>
      <c r="AL96" s="1158"/>
      <c r="AM96" s="1158"/>
      <c r="AN96" s="1158"/>
      <c r="AO96" s="1158"/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431"/>
      <c r="BB96" s="431"/>
    </row>
    <row r="97" spans="1:54" ht="16.5" customHeight="1" x14ac:dyDescent="0.3">
      <c r="A97" s="1021" t="str">
        <f>ПОДПИСИ!D6</f>
        <v>Чечин Д.М.</v>
      </c>
      <c r="B97" s="1021"/>
      <c r="C97" s="1021"/>
      <c r="D97" s="1021"/>
      <c r="E97" s="1021"/>
      <c r="F97" s="1021"/>
      <c r="G97" s="1021"/>
      <c r="H97" s="1021"/>
      <c r="I97" s="1021"/>
      <c r="J97" s="1021"/>
      <c r="K97" s="1021"/>
      <c r="L97" s="1021"/>
      <c r="M97" s="1021"/>
      <c r="N97" s="1021"/>
      <c r="O97" s="1021"/>
      <c r="P97" s="1021"/>
      <c r="Q97" s="1021"/>
      <c r="R97" s="1021"/>
      <c r="S97" s="1021"/>
      <c r="T97" s="1021"/>
      <c r="U97" s="1021"/>
      <c r="V97" s="1021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</row>
    <row r="98" spans="1:54" s="505" customFormat="1" ht="6" customHeight="1" x14ac:dyDescent="0.3">
      <c r="A98" s="1157" t="s">
        <v>815</v>
      </c>
      <c r="B98" s="1157"/>
      <c r="C98" s="1157"/>
      <c r="D98" s="1157"/>
      <c r="E98" s="1157"/>
      <c r="F98" s="1157"/>
      <c r="G98" s="1157"/>
      <c r="H98" s="1157"/>
      <c r="I98" s="1157"/>
      <c r="J98" s="1157"/>
      <c r="K98" s="1157"/>
      <c r="L98" s="1157"/>
      <c r="M98" s="1157"/>
      <c r="N98" s="1157"/>
      <c r="O98" s="1157"/>
      <c r="P98" s="1157"/>
      <c r="Q98" s="1157"/>
      <c r="R98" s="1157"/>
      <c r="S98" s="1157"/>
      <c r="T98" s="1157"/>
      <c r="U98" s="1157"/>
      <c r="V98" s="1157"/>
      <c r="W98" s="500"/>
      <c r="X98" s="500"/>
      <c r="Y98" s="500"/>
      <c r="Z98" s="500"/>
      <c r="AA98" s="500"/>
      <c r="AB98" s="500"/>
      <c r="AC98" s="500"/>
      <c r="AD98" s="500"/>
      <c r="AE98" s="500"/>
      <c r="AF98" s="500"/>
      <c r="AG98" s="501"/>
      <c r="AH98" s="501"/>
      <c r="AI98" s="501"/>
      <c r="AJ98" s="501"/>
      <c r="AK98" s="501"/>
      <c r="AL98" s="501"/>
      <c r="AM98" s="501"/>
      <c r="AN98" s="501"/>
      <c r="AP98" s="1157" t="s">
        <v>49</v>
      </c>
      <c r="AQ98" s="1157"/>
      <c r="AR98" s="1157"/>
      <c r="AS98" s="1157"/>
      <c r="AT98" s="1157"/>
      <c r="AU98" s="1157"/>
      <c r="AV98" s="1157"/>
      <c r="AW98" s="1157"/>
      <c r="AX98" s="1157"/>
      <c r="AY98" s="1157"/>
      <c r="AZ98" s="1157"/>
    </row>
    <row r="99" spans="1:54" s="505" customFormat="1" ht="23.4" customHeight="1" x14ac:dyDescent="0.3">
      <c r="A99" s="1021" t="str">
        <f>IF(ПОДПИСИ!B10="","",ПОДПИСИ!D10)</f>
        <v>Величко А.А.</v>
      </c>
      <c r="B99" s="1021"/>
      <c r="C99" s="1021"/>
      <c r="D99" s="1021"/>
      <c r="E99" s="1021"/>
      <c r="F99" s="1021"/>
      <c r="G99" s="1021"/>
      <c r="H99" s="1021"/>
      <c r="I99" s="1021"/>
      <c r="J99" s="1021"/>
      <c r="K99" s="1021"/>
      <c r="L99" s="1021"/>
      <c r="M99" s="1021"/>
      <c r="N99" s="1021"/>
      <c r="O99" s="1021"/>
      <c r="P99" s="1021"/>
      <c r="Q99" s="1021"/>
      <c r="R99" s="1021"/>
      <c r="S99" s="1021"/>
      <c r="T99" s="1021"/>
      <c r="U99" s="1021"/>
      <c r="V99" s="1021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22"/>
      <c r="AQ99" s="1022"/>
      <c r="AR99" s="1022"/>
      <c r="AS99" s="1022"/>
      <c r="AT99" s="1022"/>
      <c r="AU99" s="1022"/>
      <c r="AV99" s="1022"/>
      <c r="AW99" s="1022"/>
      <c r="AX99" s="1022"/>
      <c r="AY99" s="1022"/>
      <c r="AZ99" s="1022"/>
    </row>
    <row r="100" spans="1:54" s="505" customFormat="1" ht="6" customHeight="1" x14ac:dyDescent="0.3">
      <c r="A100" s="1157" t="s">
        <v>815</v>
      </c>
      <c r="B100" s="1157"/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7"/>
      <c r="P100" s="1157"/>
      <c r="Q100" s="1157"/>
      <c r="R100" s="1157"/>
      <c r="S100" s="1157"/>
      <c r="T100" s="1157"/>
      <c r="U100" s="1157"/>
      <c r="V100" s="1157"/>
      <c r="W100" s="500"/>
      <c r="X100" s="500"/>
      <c r="Y100" s="500"/>
      <c r="Z100" s="500"/>
      <c r="AA100" s="500"/>
      <c r="AB100" s="500"/>
      <c r="AC100" s="500"/>
      <c r="AD100" s="500"/>
      <c r="AE100" s="500"/>
      <c r="AF100" s="500"/>
      <c r="AG100" s="501"/>
      <c r="AH100" s="501"/>
      <c r="AI100" s="501"/>
      <c r="AJ100" s="501"/>
      <c r="AK100" s="501"/>
      <c r="AL100" s="501"/>
      <c r="AM100" s="501"/>
      <c r="AN100" s="501"/>
      <c r="AP100" s="1157" t="s">
        <v>49</v>
      </c>
      <c r="AQ100" s="1157"/>
      <c r="AR100" s="1157"/>
      <c r="AS100" s="1157"/>
      <c r="AT100" s="1157"/>
      <c r="AU100" s="1157"/>
      <c r="AV100" s="1157"/>
      <c r="AW100" s="1157"/>
      <c r="AX100" s="1157"/>
      <c r="AY100" s="1157"/>
      <c r="AZ100" s="1157"/>
    </row>
    <row r="101" spans="1:54" ht="15" customHeight="1" x14ac:dyDescent="0.25">
      <c r="A101" s="1158" t="s">
        <v>799</v>
      </c>
      <c r="B101" s="1158"/>
      <c r="C101" s="1158"/>
      <c r="D101" s="1158"/>
      <c r="E101" s="1158"/>
      <c r="F101" s="1158"/>
      <c r="G101" s="1158"/>
      <c r="H101" s="1158"/>
      <c r="I101" s="1158"/>
      <c r="J101" s="1158"/>
      <c r="K101" s="1158"/>
      <c r="L101" s="1158"/>
      <c r="M101" s="1158"/>
      <c r="N101" s="1158"/>
      <c r="O101" s="1158"/>
      <c r="P101" s="1158"/>
      <c r="Q101" s="1158"/>
      <c r="R101" s="1158"/>
      <c r="S101" s="1158"/>
      <c r="T101" s="1158"/>
      <c r="U101" s="1158"/>
      <c r="V101" s="1158"/>
      <c r="W101" s="1158"/>
      <c r="X101" s="1158"/>
      <c r="Y101" s="1158"/>
      <c r="Z101" s="1158"/>
      <c r="AA101" s="1158"/>
      <c r="AB101" s="1158"/>
      <c r="AC101" s="1158"/>
      <c r="AD101" s="1158"/>
      <c r="AE101" s="1158"/>
      <c r="AF101" s="1158"/>
      <c r="AG101" s="1158"/>
      <c r="AH101" s="1158"/>
      <c r="AI101" s="1158"/>
      <c r="AJ101" s="1158"/>
      <c r="AK101" s="1158"/>
      <c r="AL101" s="1158"/>
      <c r="AM101" s="1158"/>
      <c r="AN101" s="1158"/>
      <c r="AO101" s="1158"/>
      <c r="AP101" s="1158"/>
      <c r="AQ101" s="1158"/>
      <c r="AR101" s="1158"/>
      <c r="AS101" s="1158"/>
      <c r="AT101" s="1158"/>
      <c r="AU101" s="1158"/>
      <c r="AV101" s="1158"/>
      <c r="AW101" s="1158"/>
      <c r="AX101" s="1158"/>
      <c r="AY101" s="1158"/>
      <c r="AZ101" s="1158"/>
      <c r="BA101" s="431"/>
      <c r="BB101" s="431"/>
    </row>
    <row r="102" spans="1:54" ht="16.5" customHeight="1" x14ac:dyDescent="0.3">
      <c r="A102" s="1021" t="str">
        <f>ПОДПИСИ!D15</f>
        <v>Шлёнский С.В.</v>
      </c>
      <c r="B102" s="1021"/>
      <c r="C102" s="1021"/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1021"/>
      <c r="V102" s="1021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22"/>
      <c r="AQ102" s="1022"/>
      <c r="AR102" s="1022"/>
      <c r="AS102" s="1022"/>
      <c r="AT102" s="1022"/>
      <c r="AU102" s="1022"/>
      <c r="AV102" s="1022"/>
      <c r="AW102" s="1022"/>
      <c r="AX102" s="1022"/>
      <c r="AY102" s="1022"/>
      <c r="AZ102" s="1022"/>
      <c r="BA102" s="352"/>
      <c r="BB102" s="352"/>
    </row>
    <row r="103" spans="1:54" s="505" customFormat="1" ht="6" customHeight="1" x14ac:dyDescent="0.3">
      <c r="A103" s="1157" t="s">
        <v>815</v>
      </c>
      <c r="B103" s="1157"/>
      <c r="C103" s="1157"/>
      <c r="D103" s="1157"/>
      <c r="E103" s="1157"/>
      <c r="F103" s="1157"/>
      <c r="G103" s="1157"/>
      <c r="H103" s="1157"/>
      <c r="I103" s="1157"/>
      <c r="J103" s="1157"/>
      <c r="K103" s="1157"/>
      <c r="L103" s="1157"/>
      <c r="M103" s="1157"/>
      <c r="N103" s="1157"/>
      <c r="O103" s="1157"/>
      <c r="P103" s="1157"/>
      <c r="Q103" s="1157"/>
      <c r="R103" s="1157"/>
      <c r="S103" s="1157"/>
      <c r="T103" s="1157"/>
      <c r="U103" s="1157"/>
      <c r="V103" s="1157"/>
      <c r="W103" s="500"/>
      <c r="X103" s="500"/>
      <c r="Y103" s="500"/>
      <c r="Z103" s="500"/>
      <c r="AA103" s="500"/>
      <c r="AB103" s="500"/>
      <c r="AC103" s="500"/>
      <c r="AD103" s="500"/>
      <c r="AE103" s="500"/>
      <c r="AF103" s="500"/>
      <c r="AG103" s="501"/>
      <c r="AH103" s="501"/>
      <c r="AI103" s="501"/>
      <c r="AJ103" s="501"/>
      <c r="AK103" s="501"/>
      <c r="AL103" s="501"/>
      <c r="AM103" s="501"/>
      <c r="AN103" s="501"/>
      <c r="AO103" s="501"/>
      <c r="AP103" s="1157" t="s">
        <v>49</v>
      </c>
      <c r="AQ103" s="1157"/>
      <c r="AR103" s="1157"/>
      <c r="AS103" s="1157"/>
      <c r="AT103" s="1157"/>
      <c r="AU103" s="1157"/>
      <c r="AV103" s="1157"/>
      <c r="AW103" s="1157"/>
      <c r="AX103" s="1157"/>
      <c r="AY103" s="1157"/>
      <c r="AZ103" s="1157"/>
      <c r="BA103" s="504"/>
      <c r="BB103" s="504"/>
    </row>
    <row r="104" spans="1:54" ht="25.5" customHeight="1" x14ac:dyDescent="0.25">
      <c r="A104" s="1158" t="s">
        <v>827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1158"/>
      <c r="AA104" s="1158"/>
      <c r="AB104" s="1158"/>
      <c r="AC104" s="1158"/>
      <c r="AD104" s="1158"/>
      <c r="AE104" s="1158"/>
      <c r="AF104" s="1158"/>
      <c r="AG104" s="1158"/>
      <c r="AH104" s="1158"/>
      <c r="AI104" s="1158"/>
      <c r="AJ104" s="1158"/>
      <c r="AK104" s="1158"/>
      <c r="AL104" s="1158"/>
      <c r="AM104" s="1158"/>
      <c r="AN104" s="1158"/>
      <c r="AO104" s="1158"/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  <c r="BA104" s="431"/>
      <c r="BB104" s="431"/>
    </row>
    <row r="105" spans="1:54" ht="16.5" customHeight="1" x14ac:dyDescent="0.3">
      <c r="A105" s="1021" t="str">
        <f>ПОДПИСИ!D17</f>
        <v>Шлёнский С.В.</v>
      </c>
      <c r="B105" s="1021"/>
      <c r="C105" s="1021"/>
      <c r="D105" s="1021"/>
      <c r="E105" s="1021"/>
      <c r="F105" s="1021"/>
      <c r="G105" s="1021"/>
      <c r="H105" s="1021"/>
      <c r="I105" s="1021"/>
      <c r="J105" s="1021"/>
      <c r="K105" s="1021"/>
      <c r="L105" s="1021"/>
      <c r="M105" s="1021"/>
      <c r="N105" s="1021"/>
      <c r="O105" s="1021"/>
      <c r="P105" s="1021"/>
      <c r="Q105" s="1021"/>
      <c r="R105" s="1021"/>
      <c r="S105" s="1021"/>
      <c r="T105" s="1021"/>
      <c r="U105" s="1021"/>
      <c r="V105" s="1021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352"/>
      <c r="BB105" s="352"/>
    </row>
    <row r="106" spans="1:54" s="505" customFormat="1" ht="6" customHeight="1" x14ac:dyDescent="0.3">
      <c r="A106" s="1157" t="s">
        <v>815</v>
      </c>
      <c r="B106" s="1157"/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7"/>
      <c r="O106" s="1157"/>
      <c r="P106" s="1157"/>
      <c r="Q106" s="1157"/>
      <c r="R106" s="1157"/>
      <c r="S106" s="1157"/>
      <c r="T106" s="1157"/>
      <c r="U106" s="1157"/>
      <c r="V106" s="1157"/>
      <c r="W106" s="500"/>
      <c r="X106" s="500"/>
      <c r="Y106" s="500"/>
      <c r="Z106" s="500"/>
      <c r="AA106" s="500"/>
      <c r="AB106" s="500"/>
      <c r="AC106" s="500"/>
      <c r="AD106" s="500"/>
      <c r="AE106" s="500"/>
      <c r="AF106" s="500"/>
      <c r="AG106" s="501"/>
      <c r="AH106" s="501"/>
      <c r="AI106" s="501"/>
      <c r="AJ106" s="501"/>
      <c r="AK106" s="501"/>
      <c r="AL106" s="501"/>
      <c r="AM106" s="501"/>
      <c r="AN106" s="501"/>
      <c r="AO106" s="501"/>
      <c r="AP106" s="1157" t="s">
        <v>49</v>
      </c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  <c r="BA106" s="504"/>
      <c r="BB106" s="504"/>
    </row>
    <row r="107" spans="1:54" ht="39.75" customHeight="1" x14ac:dyDescent="0.25">
      <c r="A107" s="1158" t="s">
        <v>817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1158"/>
      <c r="AA107" s="1158"/>
      <c r="AB107" s="1158"/>
      <c r="AC107" s="1158"/>
      <c r="AD107" s="1158"/>
      <c r="AE107" s="1158"/>
      <c r="AF107" s="1158"/>
      <c r="AG107" s="1158"/>
      <c r="AH107" s="1158"/>
      <c r="AI107" s="1158"/>
      <c r="AJ107" s="1158"/>
      <c r="AK107" s="1158"/>
      <c r="AL107" s="1158"/>
      <c r="AM107" s="1158"/>
      <c r="AN107" s="1158"/>
      <c r="AO107" s="1158"/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  <c r="BA107" s="431"/>
      <c r="BB107" s="431"/>
    </row>
    <row r="108" spans="1:54" ht="16.5" customHeight="1" x14ac:dyDescent="0.3">
      <c r="A108" s="1021" t="str">
        <f>ПОДПИСИ!C19</f>
        <v xml:space="preserve"> </v>
      </c>
      <c r="B108" s="1021"/>
      <c r="C108" s="1021"/>
      <c r="D108" s="1021"/>
      <c r="E108" s="1021"/>
      <c r="F108" s="1021"/>
      <c r="G108" s="1021"/>
      <c r="H108" s="1021"/>
      <c r="I108" s="1021"/>
      <c r="J108" s="1021"/>
      <c r="K108" s="1021"/>
      <c r="L108" s="1021"/>
      <c r="M108" s="1021"/>
      <c r="N108" s="1021"/>
      <c r="O108" s="1021"/>
      <c r="P108" s="1021"/>
      <c r="Q108" s="1021"/>
      <c r="R108" s="1021"/>
      <c r="S108" s="1021"/>
      <c r="T108" s="1021"/>
      <c r="U108" s="1021"/>
      <c r="V108" s="1021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22"/>
      <c r="AQ108" s="1022"/>
      <c r="AR108" s="1022"/>
      <c r="AS108" s="1022"/>
      <c r="AT108" s="1022"/>
      <c r="AU108" s="1022"/>
      <c r="AV108" s="1022"/>
      <c r="AW108" s="1022"/>
      <c r="AX108" s="1022"/>
      <c r="AY108" s="1022"/>
      <c r="AZ108" s="1022"/>
      <c r="BA108" s="352"/>
      <c r="BB108" s="352"/>
    </row>
    <row r="109" spans="1:54" s="505" customFormat="1" ht="6" customHeight="1" x14ac:dyDescent="0.3">
      <c r="A109" s="1157" t="s">
        <v>815</v>
      </c>
      <c r="B109" s="1157"/>
      <c r="C109" s="1157"/>
      <c r="D109" s="1157"/>
      <c r="E109" s="1157"/>
      <c r="F109" s="1157"/>
      <c r="G109" s="1157"/>
      <c r="H109" s="1157"/>
      <c r="I109" s="1157"/>
      <c r="J109" s="1157"/>
      <c r="K109" s="1157"/>
      <c r="L109" s="1157"/>
      <c r="M109" s="1157"/>
      <c r="N109" s="1157"/>
      <c r="O109" s="1157"/>
      <c r="P109" s="1157"/>
      <c r="Q109" s="1157"/>
      <c r="R109" s="1157"/>
      <c r="S109" s="1157"/>
      <c r="T109" s="1157"/>
      <c r="U109" s="1157"/>
      <c r="V109" s="1157"/>
      <c r="W109" s="500"/>
      <c r="X109" s="500"/>
      <c r="Y109" s="500"/>
      <c r="Z109" s="500"/>
      <c r="AA109" s="500"/>
      <c r="AB109" s="500"/>
      <c r="AC109" s="500"/>
      <c r="AD109" s="500"/>
      <c r="AE109" s="500"/>
      <c r="AF109" s="500"/>
      <c r="AG109" s="501"/>
      <c r="AH109" s="501"/>
      <c r="AI109" s="501"/>
      <c r="AJ109" s="501"/>
      <c r="AK109" s="501"/>
      <c r="AL109" s="501"/>
      <c r="AM109" s="501"/>
      <c r="AN109" s="501"/>
      <c r="AO109" s="501"/>
      <c r="AP109" s="1157" t="s">
        <v>49</v>
      </c>
      <c r="AQ109" s="1157"/>
      <c r="AR109" s="1157"/>
      <c r="AS109" s="1157"/>
      <c r="AT109" s="1157"/>
      <c r="AU109" s="1157"/>
      <c r="AV109" s="1157"/>
      <c r="AW109" s="1157"/>
      <c r="AX109" s="1157"/>
      <c r="AY109" s="1157"/>
      <c r="AZ109" s="1157"/>
      <c r="BA109" s="504"/>
      <c r="BB109" s="504"/>
    </row>
    <row r="110" spans="1:54" ht="39.75" customHeight="1" x14ac:dyDescent="0.25">
      <c r="A110" s="1158" t="s">
        <v>1077</v>
      </c>
      <c r="B110" s="1158"/>
      <c r="C110" s="1158"/>
      <c r="D110" s="1158"/>
      <c r="E110" s="1158"/>
      <c r="F110" s="1158"/>
      <c r="G110" s="1158"/>
      <c r="H110" s="1158"/>
      <c r="I110" s="1158"/>
      <c r="J110" s="1158"/>
      <c r="K110" s="1158"/>
      <c r="L110" s="1158"/>
      <c r="M110" s="1158"/>
      <c r="N110" s="1158"/>
      <c r="O110" s="1158"/>
      <c r="P110" s="1158"/>
      <c r="Q110" s="1158"/>
      <c r="R110" s="1158"/>
      <c r="S110" s="1158"/>
      <c r="T110" s="1158"/>
      <c r="U110" s="1158"/>
      <c r="V110" s="1158"/>
      <c r="W110" s="1158"/>
      <c r="X110" s="1158"/>
      <c r="Y110" s="1158"/>
      <c r="Z110" s="1158"/>
      <c r="AA110" s="1158"/>
      <c r="AB110" s="1158"/>
      <c r="AC110" s="1158"/>
      <c r="AD110" s="1158"/>
      <c r="AE110" s="1158"/>
      <c r="AF110" s="1158"/>
      <c r="AG110" s="1158"/>
      <c r="AH110" s="1158"/>
      <c r="AI110" s="1158"/>
      <c r="AJ110" s="1158"/>
      <c r="AK110" s="1158"/>
      <c r="AL110" s="1158"/>
      <c r="AM110" s="1158"/>
      <c r="AN110" s="1158"/>
      <c r="AO110" s="1158"/>
      <c r="AP110" s="1158"/>
      <c r="AQ110" s="1158"/>
      <c r="AR110" s="1158"/>
      <c r="AS110" s="1158"/>
      <c r="AT110" s="1158"/>
      <c r="AU110" s="1158"/>
      <c r="AV110" s="1158"/>
      <c r="AW110" s="1158"/>
      <c r="AX110" s="1158"/>
      <c r="AY110" s="1158"/>
      <c r="AZ110" s="1158"/>
      <c r="BA110" s="431"/>
      <c r="BB110" s="431"/>
    </row>
    <row r="111" spans="1:54" ht="16.5" customHeight="1" x14ac:dyDescent="0.3">
      <c r="A111" s="1021" t="str">
        <f>ПОДПИСИ!D12</f>
        <v>Курбатов А.В.</v>
      </c>
      <c r="B111" s="1021"/>
      <c r="C111" s="1021"/>
      <c r="D111" s="1021"/>
      <c r="E111" s="1021"/>
      <c r="F111" s="1021"/>
      <c r="G111" s="1021"/>
      <c r="H111" s="1021"/>
      <c r="I111" s="1021"/>
      <c r="J111" s="1021"/>
      <c r="K111" s="1021"/>
      <c r="L111" s="1021"/>
      <c r="M111" s="1021"/>
      <c r="N111" s="1021"/>
      <c r="O111" s="1021"/>
      <c r="P111" s="1021"/>
      <c r="Q111" s="1021"/>
      <c r="R111" s="1021"/>
      <c r="S111" s="1021"/>
      <c r="T111" s="1021"/>
      <c r="U111" s="1021"/>
      <c r="V111" s="1021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352"/>
      <c r="BB111" s="352"/>
    </row>
    <row r="112" spans="1:54" s="505" customFormat="1" ht="6" customHeight="1" x14ac:dyDescent="0.3">
      <c r="A112" s="1157" t="s">
        <v>815</v>
      </c>
      <c r="B112" s="1157"/>
      <c r="C112" s="1157"/>
      <c r="D112" s="1157"/>
      <c r="E112" s="1157"/>
      <c r="F112" s="1157"/>
      <c r="G112" s="1157"/>
      <c r="H112" s="1157"/>
      <c r="I112" s="1157"/>
      <c r="J112" s="1157"/>
      <c r="K112" s="1157"/>
      <c r="L112" s="1157"/>
      <c r="M112" s="1157"/>
      <c r="N112" s="1157"/>
      <c r="O112" s="1157"/>
      <c r="P112" s="1157"/>
      <c r="Q112" s="1157"/>
      <c r="R112" s="1157"/>
      <c r="S112" s="1157"/>
      <c r="T112" s="1157"/>
      <c r="U112" s="1157"/>
      <c r="V112" s="1157"/>
      <c r="W112" s="500"/>
      <c r="X112" s="500"/>
      <c r="Y112" s="500"/>
      <c r="Z112" s="500"/>
      <c r="AA112" s="500"/>
      <c r="AB112" s="500"/>
      <c r="AC112" s="500"/>
      <c r="AD112" s="500"/>
      <c r="AE112" s="500"/>
      <c r="AF112" s="500"/>
      <c r="AG112" s="501"/>
      <c r="AH112" s="501"/>
      <c r="AI112" s="501"/>
      <c r="AJ112" s="501"/>
      <c r="AK112" s="501"/>
      <c r="AL112" s="501"/>
      <c r="AM112" s="501"/>
      <c r="AN112" s="501"/>
      <c r="AO112" s="501"/>
      <c r="AP112" s="1157" t="s">
        <v>49</v>
      </c>
      <c r="AQ112" s="1157"/>
      <c r="AR112" s="1157"/>
      <c r="AS112" s="1157"/>
      <c r="AT112" s="1157"/>
      <c r="AU112" s="1157"/>
      <c r="AV112" s="1157"/>
      <c r="AW112" s="1157"/>
      <c r="AX112" s="1157"/>
      <c r="AY112" s="1157"/>
      <c r="AZ112" s="1157"/>
      <c r="BA112" s="504"/>
      <c r="BB112" s="504"/>
    </row>
    <row r="113" spans="1:54" hidden="1" x14ac:dyDescent="0.25">
      <c r="A113" s="1158" t="s">
        <v>542</v>
      </c>
      <c r="B113" s="1158"/>
      <c r="C113" s="1158"/>
      <c r="D113" s="1158"/>
      <c r="E113" s="1158"/>
      <c r="F113" s="1158"/>
      <c r="G113" s="1158"/>
      <c r="H113" s="1158"/>
      <c r="I113" s="1158"/>
      <c r="J113" s="1158"/>
      <c r="K113" s="1158"/>
      <c r="L113" s="1158"/>
      <c r="M113" s="1158"/>
      <c r="N113" s="1158"/>
      <c r="O113" s="1158"/>
      <c r="P113" s="1158"/>
      <c r="Q113" s="1158"/>
      <c r="R113" s="1158"/>
      <c r="S113" s="1158"/>
      <c r="T113" s="1158"/>
      <c r="U113" s="1158"/>
      <c r="V113" s="1158"/>
      <c r="W113" s="1158"/>
      <c r="X113" s="1158"/>
      <c r="Y113" s="1158"/>
      <c r="Z113" s="1158"/>
      <c r="AA113" s="1158"/>
      <c r="AB113" s="1158"/>
      <c r="AC113" s="1158"/>
      <c r="AD113" s="1158"/>
      <c r="AE113" s="1158"/>
      <c r="AF113" s="1158"/>
      <c r="AG113" s="1158"/>
      <c r="AH113" s="1158"/>
      <c r="AI113" s="1158"/>
      <c r="AJ113" s="1158"/>
      <c r="AK113" s="1158"/>
      <c r="AL113" s="1158"/>
      <c r="AM113" s="1158"/>
      <c r="AN113" s="1158"/>
      <c r="AO113" s="1158"/>
      <c r="AP113" s="1158"/>
      <c r="AQ113" s="1158"/>
      <c r="AR113" s="1158"/>
      <c r="AS113" s="1158"/>
      <c r="AT113" s="1158"/>
      <c r="AU113" s="1158"/>
      <c r="AV113" s="1158"/>
      <c r="AW113" s="1158"/>
      <c r="AX113" s="1158"/>
      <c r="AY113" s="1158"/>
      <c r="AZ113" s="1158"/>
      <c r="BA113" s="1158"/>
      <c r="BB113" s="1158"/>
    </row>
    <row r="114" spans="1:54" ht="16.5" hidden="1" customHeight="1" x14ac:dyDescent="0.3">
      <c r="A114" s="1021"/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1"/>
      <c r="T114" s="1021"/>
      <c r="U114" s="1021"/>
      <c r="V114" s="1021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22"/>
      <c r="AU114" s="1022"/>
      <c r="AV114" s="1022"/>
      <c r="AW114" s="1022"/>
      <c r="AX114" s="1022"/>
      <c r="AY114" s="1022"/>
      <c r="AZ114" s="1022"/>
      <c r="BA114" s="352"/>
      <c r="BB114" s="352"/>
    </row>
    <row r="115" spans="1:54" s="505" customFormat="1" ht="6" hidden="1" customHeight="1" x14ac:dyDescent="0.3">
      <c r="A115" s="1157" t="s">
        <v>815</v>
      </c>
      <c r="B115" s="1157"/>
      <c r="C115" s="1157"/>
      <c r="D115" s="1157"/>
      <c r="E115" s="1157"/>
      <c r="F115" s="1157"/>
      <c r="G115" s="1157"/>
      <c r="H115" s="1157"/>
      <c r="I115" s="1157"/>
      <c r="J115" s="1157"/>
      <c r="K115" s="1157"/>
      <c r="L115" s="1157"/>
      <c r="M115" s="1157"/>
      <c r="N115" s="1157"/>
      <c r="O115" s="1157"/>
      <c r="P115" s="1157"/>
      <c r="Q115" s="1157"/>
      <c r="R115" s="1157"/>
      <c r="S115" s="1157"/>
      <c r="T115" s="1157"/>
      <c r="U115" s="1157"/>
      <c r="V115" s="1157"/>
      <c r="W115" s="500"/>
      <c r="X115" s="500"/>
      <c r="Y115" s="500"/>
      <c r="Z115" s="500"/>
      <c r="AA115" s="500"/>
      <c r="AB115" s="500"/>
      <c r="AC115" s="500"/>
      <c r="AD115" s="500"/>
      <c r="AE115" s="500"/>
      <c r="AF115" s="500"/>
      <c r="AG115" s="501"/>
      <c r="AH115" s="501"/>
      <c r="AI115" s="501"/>
      <c r="AJ115" s="501"/>
      <c r="AK115" s="501"/>
      <c r="AL115" s="501"/>
      <c r="AM115" s="501"/>
      <c r="AN115" s="501"/>
      <c r="AO115" s="501"/>
      <c r="AP115" s="501"/>
      <c r="AQ115" s="502"/>
      <c r="AR115" s="502"/>
      <c r="AS115" s="503"/>
      <c r="AT115" s="1157" t="s">
        <v>49</v>
      </c>
      <c r="AU115" s="1157"/>
      <c r="AV115" s="1157"/>
      <c r="AW115" s="1157"/>
      <c r="AX115" s="1157"/>
      <c r="AY115" s="1157"/>
      <c r="AZ115" s="1157"/>
      <c r="BA115" s="504"/>
      <c r="BB115" s="50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2024-12-05T19:14:06Z</dcterms:modified>
</cp:coreProperties>
</file>